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0630081W-FS-1\home$\cpojolat\Documents\Travail IEN 2025-26\CPC divers\"/>
    </mc:Choice>
  </mc:AlternateContent>
  <xr:revisionPtr revIDLastSave="0" documentId="13_ncr:1_{3C897021-107E-4B14-BC50-1B97DDFCADD2}" xr6:coauthVersionLast="47" xr6:coauthVersionMax="47" xr10:uidLastSave="{00000000-0000-0000-0000-000000000000}"/>
  <bookViews>
    <workbookView xWindow="20370" yWindow="-120" windowWidth="19440" windowHeight="14880" tabRatio="655" activeTab="5" xr2:uid="{00000000-000D-0000-FFFF-FFFF00000000}"/>
  </bookViews>
  <sheets>
    <sheet name="Paramètres" sheetId="7" r:id="rId1"/>
    <sheet name="Description des 4 Niveaux" sheetId="2" r:id="rId2"/>
    <sheet name="E2" sheetId="5" r:id="rId3"/>
    <sheet name="E31" sheetId="8" r:id="rId4"/>
    <sheet name="E32" sheetId="1" r:id="rId5"/>
    <sheet name="Récap BAC MELEC ponctuels" sheetId="9" r:id="rId6"/>
  </sheets>
  <externalReferences>
    <externalReference r:id="rId7"/>
  </externalReferences>
  <definedNames>
    <definedName name="_xlnm.Print_Area" localSheetId="1">'Description des 4 Niveaux'!$A$1:$G$18</definedName>
    <definedName name="_xlnm.Print_Area" localSheetId="2">'E2'!$A$1:$K$67</definedName>
    <definedName name="_xlnm.Print_Area" localSheetId="3">'E31'!$A$1:$K$120</definedName>
    <definedName name="_xlnm.Print_Area" localSheetId="4">'E32'!$A$1:$K$52</definedName>
    <definedName name="_xlnm.Print_Area" localSheetId="0">Paramètres!$A$1:$L$54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9" l="1"/>
  <c r="I15" i="1"/>
  <c r="H15" i="1"/>
  <c r="G15" i="1"/>
  <c r="I15" i="8"/>
  <c r="H15" i="8"/>
  <c r="G15" i="8"/>
  <c r="D4" i="1"/>
  <c r="D4" i="8"/>
  <c r="D4" i="5"/>
  <c r="B4" i="2"/>
  <c r="C4" i="1"/>
  <c r="E94" i="8"/>
  <c r="E49" i="8"/>
  <c r="B3" i="9"/>
  <c r="C4" i="8"/>
  <c r="E107" i="8"/>
  <c r="L106" i="8"/>
  <c r="L105" i="8"/>
  <c r="L104" i="8"/>
  <c r="L103" i="8"/>
  <c r="L102" i="8"/>
  <c r="L101" i="8"/>
  <c r="L100" i="8"/>
  <c r="H98" i="8"/>
  <c r="G98" i="8"/>
  <c r="L97" i="8"/>
  <c r="K97" i="8"/>
  <c r="L80" i="8"/>
  <c r="L79" i="8"/>
  <c r="L78" i="8"/>
  <c r="L77" i="8"/>
  <c r="H75" i="8"/>
  <c r="G75" i="8"/>
  <c r="L74" i="8"/>
  <c r="K74" i="8"/>
  <c r="E71" i="8"/>
  <c r="L70" i="8"/>
  <c r="L69" i="8"/>
  <c r="L68" i="8"/>
  <c r="L67" i="8"/>
  <c r="H65" i="8"/>
  <c r="G65" i="8"/>
  <c r="L64" i="8"/>
  <c r="K64" i="8"/>
  <c r="E61" i="8"/>
  <c r="L60" i="8"/>
  <c r="L59" i="8"/>
  <c r="L58" i="8"/>
  <c r="L57" i="8"/>
  <c r="L56" i="8"/>
  <c r="L55" i="8"/>
  <c r="H53" i="8"/>
  <c r="G53" i="8"/>
  <c r="L52" i="8"/>
  <c r="K52" i="8"/>
  <c r="E38" i="5"/>
  <c r="I15" i="5"/>
  <c r="H15" i="5"/>
  <c r="G15" i="5"/>
  <c r="F15" i="5"/>
  <c r="C4" i="5"/>
  <c r="D3" i="2"/>
  <c r="D2" i="2"/>
  <c r="F15" i="1" l="1"/>
  <c r="D20" i="9" l="1"/>
  <c r="D18" i="9"/>
  <c r="D16" i="9"/>
  <c r="D12" i="9"/>
  <c r="D10" i="9"/>
  <c r="E8" i="9"/>
  <c r="D8" i="9"/>
  <c r="D6" i="9"/>
  <c r="E8" i="1"/>
  <c r="E8" i="8"/>
  <c r="D8" i="1"/>
  <c r="D8" i="8"/>
  <c r="D10" i="1"/>
  <c r="D10" i="8"/>
  <c r="D6" i="1"/>
  <c r="D6" i="8"/>
  <c r="E8" i="5"/>
  <c r="D8" i="5"/>
  <c r="D10" i="5"/>
  <c r="D6" i="5"/>
  <c r="L37" i="1" l="1"/>
  <c r="L36" i="1"/>
  <c r="L35" i="1"/>
  <c r="L34" i="1"/>
  <c r="L33" i="1"/>
  <c r="L32" i="1"/>
  <c r="L26" i="1"/>
  <c r="L25" i="1"/>
  <c r="L24" i="1"/>
  <c r="L23" i="1"/>
  <c r="L22" i="1"/>
  <c r="E38" i="1"/>
  <c r="E27" i="1"/>
  <c r="E81" i="8"/>
  <c r="L93" i="8"/>
  <c r="L92" i="8"/>
  <c r="L91" i="8"/>
  <c r="L90" i="8"/>
  <c r="L89" i="8"/>
  <c r="L88" i="8"/>
  <c r="L87" i="8"/>
  <c r="L48" i="8"/>
  <c r="L47" i="8"/>
  <c r="L46" i="8"/>
  <c r="L45" i="8"/>
  <c r="L44" i="8"/>
  <c r="L43" i="8"/>
  <c r="L42" i="8"/>
  <c r="L41" i="8"/>
  <c r="L40" i="8"/>
  <c r="L39" i="8"/>
  <c r="L32" i="8"/>
  <c r="L31" i="8"/>
  <c r="L30" i="8"/>
  <c r="L29" i="8"/>
  <c r="L28" i="8"/>
  <c r="L27" i="8"/>
  <c r="L26" i="8"/>
  <c r="L25" i="8"/>
  <c r="L24" i="8"/>
  <c r="L23" i="8"/>
  <c r="L22" i="8"/>
  <c r="E33" i="8"/>
  <c r="L54" i="5"/>
  <c r="L53" i="5"/>
  <c r="L52" i="5"/>
  <c r="L46" i="5"/>
  <c r="L45" i="5"/>
  <c r="L44" i="5"/>
  <c r="L43" i="5"/>
  <c r="L37" i="5"/>
  <c r="L36" i="5"/>
  <c r="L35" i="5"/>
  <c r="L23" i="5"/>
  <c r="L24" i="5"/>
  <c r="L25" i="5"/>
  <c r="L26" i="5"/>
  <c r="L27" i="5"/>
  <c r="L28" i="5"/>
  <c r="L29" i="5"/>
  <c r="L22" i="5"/>
  <c r="E55" i="5"/>
  <c r="E47" i="5"/>
  <c r="E30" i="5"/>
  <c r="F15" i="8" l="1"/>
  <c r="L29" i="1"/>
  <c r="L19" i="1"/>
  <c r="L84" i="8"/>
  <c r="L36" i="8"/>
  <c r="L19" i="8"/>
  <c r="L49" i="5"/>
  <c r="L40" i="5"/>
  <c r="L32" i="5"/>
  <c r="L19" i="5"/>
  <c r="H50" i="5" l="1"/>
  <c r="K49" i="5" s="1"/>
  <c r="G50" i="5"/>
  <c r="H41" i="5"/>
  <c r="K40" i="5" s="1"/>
  <c r="G41" i="5"/>
  <c r="H33" i="5"/>
  <c r="K32" i="5" s="1"/>
  <c r="G33" i="5"/>
  <c r="H20" i="5"/>
  <c r="G20" i="5"/>
  <c r="K19" i="5" s="1"/>
  <c r="D12" i="5"/>
  <c r="H85" i="8"/>
  <c r="K84" i="8" s="1"/>
  <c r="G85" i="8"/>
  <c r="H37" i="8"/>
  <c r="K36" i="8" s="1"/>
  <c r="G37" i="8"/>
  <c r="H20" i="8"/>
  <c r="K19" i="8" s="1"/>
  <c r="G20" i="8"/>
  <c r="D12" i="8"/>
  <c r="D12" i="1"/>
  <c r="G30" i="1"/>
  <c r="H30" i="1"/>
  <c r="H20" i="1"/>
  <c r="G20" i="1"/>
  <c r="I109" i="8" l="1"/>
  <c r="I57" i="5"/>
  <c r="K29" i="1"/>
  <c r="K19" i="1"/>
  <c r="I40" i="1" l="1"/>
</calcChain>
</file>

<file path=xl/sharedStrings.xml><?xml version="1.0" encoding="utf-8"?>
<sst xmlns="http://schemas.openxmlformats.org/spreadsheetml/2006/main" count="354" uniqueCount="196">
  <si>
    <t>C8 : Diagnostiquer  un dysfonctionnement</t>
  </si>
  <si>
    <t>C9 : Remplacer un matériel électrique</t>
  </si>
  <si>
    <t>N1</t>
  </si>
  <si>
    <t>N2</t>
  </si>
  <si>
    <t>N3</t>
  </si>
  <si>
    <t>N4</t>
  </si>
  <si>
    <t>Compétence non acquise</t>
  </si>
  <si>
    <t>1/3</t>
  </si>
  <si>
    <t>2/3</t>
  </si>
  <si>
    <t>3/3</t>
  </si>
  <si>
    <t>14 / 20</t>
  </si>
  <si>
    <t>6/20</t>
  </si>
  <si>
    <t>C2 : Organiser l’opération dans son contexte</t>
  </si>
  <si>
    <t>C4 : Réaliser une installation de manière éco-responsable</t>
  </si>
  <si>
    <t>coefficient 2</t>
  </si>
  <si>
    <t>Année scolaire</t>
  </si>
  <si>
    <t>identité du candidat</t>
  </si>
  <si>
    <t>Prénom</t>
  </si>
  <si>
    <t>Nom</t>
  </si>
  <si>
    <t>Nom 1</t>
  </si>
  <si>
    <t>Prénom 1</t>
  </si>
  <si>
    <t>établissement</t>
  </si>
  <si>
    <t>n° candidat</t>
  </si>
  <si>
    <t>N° candidat</t>
  </si>
  <si>
    <t>A2017 0000 0000</t>
  </si>
  <si>
    <t>NOTE calculée</t>
  </si>
  <si>
    <t>C5 : Contrôler les grandeurs caractéristiques de l’installation</t>
  </si>
  <si>
    <t>C6 : Régler, paramétrer les matériels de l’installation</t>
  </si>
  <si>
    <t>C7 : Valider le fonctionnement de l’installation</t>
  </si>
  <si>
    <t>C13 : Communiquer avec le client/usager sur l’opération</t>
  </si>
  <si>
    <t>C12 : Communiquer entre professionnels sur l’opération</t>
  </si>
  <si>
    <t>coefficient 3</t>
  </si>
  <si>
    <t>C1 : Analyser les conditions de l’opération et son contexte</t>
  </si>
  <si>
    <t>C3 : Définir une installation à l’aide de solutions préétablies</t>
  </si>
  <si>
    <t>C10 : Exploiter les outils numériques dans le contexte professionnel</t>
  </si>
  <si>
    <t>4/20</t>
  </si>
  <si>
    <t>06/20</t>
  </si>
  <si>
    <t>C11 : Compléter les documents liés aux opérations</t>
  </si>
  <si>
    <t>• Les contrôles (visuels, caractéristiques …) sont réalisés</t>
  </si>
  <si>
    <t>• Les mesures (électriques, dimensionnelles, …) sont réalisées</t>
  </si>
  <si>
    <t>• Les mesures liées à l’efficacité énergétique sont réalisées</t>
  </si>
  <si>
    <t xml:space="preserve">• Les essais adaptés sont réalisés </t>
  </si>
  <si>
    <t xml:space="preserve">• Les grandeurs contrôlées sont correctement interprétées au regard des prescriptions </t>
  </si>
  <si>
    <t>• Les règles de santé et de sécurité au travail sont respectées</t>
  </si>
  <si>
    <t>• Les réglages sont réalisés conformément aux prescriptions</t>
  </si>
  <si>
    <t>• Les réglages prennent en compte l’efficacité énergétique</t>
  </si>
  <si>
    <t>• Les paramétrages guidés sont réalisés conformément aux prescriptions</t>
  </si>
  <si>
    <t>• L’installation est mise en fonctionnement conformément aux prescriptions</t>
  </si>
  <si>
    <t>• Le fonctionnement est conforme aux spécifications du cahier des charges (y compris celles liées à l’efficacité énergétique)</t>
  </si>
  <si>
    <t>• Les opérations nécessaires à la levée de réserves sont faites</t>
  </si>
  <si>
    <t>• Les besoins du client sont collectés</t>
  </si>
  <si>
    <t>• Les contraintes techniques d’utilisation et de performances énergétiques de l’installation sont expliquées</t>
  </si>
  <si>
    <t>• Les usages et le fonctionnement de l’installation sont maîtrisés par le client/l’usager</t>
  </si>
  <si>
    <t>• Les choix technologiques et économiques sont expliqués</t>
  </si>
  <si>
    <t xml:space="preserve">• L’état d’avancement de l’opération et ses contraintes sont expliqués </t>
  </si>
  <si>
    <t>• Les prestations complémentaires sont expliquées</t>
  </si>
  <si>
    <t>• La satisfaction client est collectée</t>
  </si>
  <si>
    <t>• Après inventaire, les matériels, équipements et outillages manquants sont listés</t>
  </si>
  <si>
    <t>• Le bon d’approvisionnement ou bon de commande est complété</t>
  </si>
  <si>
    <t>• Les tâches sont réparties en fonction des habilitations et des certifications des électriciens affectés</t>
  </si>
  <si>
    <t>• La répartition des tâches prend en compte l’avancement des autres intervenants</t>
  </si>
  <si>
    <t xml:space="preserve">• Les activités sont organisées de manière chronologique </t>
  </si>
  <si>
    <t xml:space="preserve">• Les contraintes propres au poste de travail y compris environnementales sont prises en compte  </t>
  </si>
  <si>
    <t>• Les activités sont (ré)organisées en fonction des aléas (techniques, organisationnels, …)</t>
  </si>
  <si>
    <t>• Le poste de travail est organisé avec ergonomie</t>
  </si>
  <si>
    <t>• Le poste de travail est approvisionné en matériels, équipements et outillages</t>
  </si>
  <si>
    <t xml:space="preserve">• Le lieu d’activité est restitué quotidiennement  propre et en ordre  </t>
  </si>
  <si>
    <t>• Les matériels sont posés conformément aux prescriptions et règles de l’art</t>
  </si>
  <si>
    <t>• Le façonnage est réalisé conformément aux prescriptions et règles de l’art</t>
  </si>
  <si>
    <t>• Les câblages et les raccordements sont réalisés conformément aux prescriptions et règles de l’art</t>
  </si>
  <si>
    <t xml:space="preserve">• Les adaptations techniques nécessaires sont réalisées </t>
  </si>
  <si>
    <t>• Les réalisations respectent les contraintes liées à l’efficacité énergétique</t>
  </si>
  <si>
    <t>• Les autocontrôles sont réalisés et les fiches d’autocontrôles sont complétées</t>
  </si>
  <si>
    <t xml:space="preserve">• Les déchets sont triés et évacués de manière sélective </t>
  </si>
  <si>
    <t>• Le consommable est utilisé sans gaspillage</t>
  </si>
  <si>
    <t>• Les procédures de respect de l’environnement des lieux et des biens sont appliquées</t>
  </si>
  <si>
    <t>• Les informations nécessaires à la communication (les contraintes des autres intervenants, les aléas rencontrés, les consignes de la hiérarchie, la préparation de la réunion de chantier …) sont identifiées</t>
  </si>
  <si>
    <t>• Les contraintes techniques sont expliquées</t>
  </si>
  <si>
    <t>• Les choix technologiques sont argumentés</t>
  </si>
  <si>
    <t>• Les choix économiques sont expliqués</t>
  </si>
  <si>
    <t xml:space="preserve">• Les contraintes techniques liées à la performance énergétique de l’installation sont expliquées </t>
  </si>
  <si>
    <t>• L’état d’avancement de l’opération est justifié</t>
  </si>
  <si>
    <t>• Les difficultés sont remontées à la hiérarchie</t>
  </si>
  <si>
    <t xml:space="preserve">• Les informations nécessaires sont recueillies </t>
  </si>
  <si>
    <t xml:space="preserve">• Les contraintes techniques et d’exécution sont repérées </t>
  </si>
  <si>
    <t>• Les contraintes liées à l’efficacité énergétique sont repérées</t>
  </si>
  <si>
    <t>• Les risques professionnels sont évalués</t>
  </si>
  <si>
    <t>• Les mesures de prévention de santé et sécurité au travail sont proposées</t>
  </si>
  <si>
    <t xml:space="preserve">• Les contraintes environnementales sont recensées </t>
  </si>
  <si>
    <t>• Les interactions avec les autres intervenants sont repérées</t>
  </si>
  <si>
    <t>• Les habilitations et certifications nécessaires à l’opération sont identifiées</t>
  </si>
  <si>
    <t xml:space="preserve">• Le dossier technique des opérations est constitué et complet </t>
  </si>
  <si>
    <t xml:space="preserve">• La solution technique proposée répond au besoin du client et elle est pertinente </t>
  </si>
  <si>
    <t xml:space="preserve">• La solution technique proposée intègre les enjeux d’efficacité énergétique </t>
  </si>
  <si>
    <t xml:space="preserve">• Les applications numériques (logiciels* de représentation graphique, de dimensionnement, de chiffrage, …) sont exploitées avec pertinence </t>
  </si>
  <si>
    <t xml:space="preserve">• La recherche d’information est faite avec pertinence </t>
  </si>
  <si>
    <t xml:space="preserve">• Les moyens et outils de communication numériques sont exploités avec pertinence </t>
  </si>
  <si>
    <t>• Les moyens et outils de communication sont exploités de manière éthique et responsable</t>
  </si>
  <si>
    <t>• Les documents à compléter sont identifiés</t>
  </si>
  <si>
    <t>• Les informations nécessaires sont identifiées</t>
  </si>
  <si>
    <t>• Les documents sont complétés ou modifiés correctement</t>
  </si>
  <si>
    <t>Nom étab de formation</t>
  </si>
  <si>
    <t>Consignes</t>
  </si>
  <si>
    <t>Paramètres</t>
  </si>
  <si>
    <t>Dans chaque onglet :</t>
  </si>
  <si>
    <t>Bac Pro MELEC</t>
  </si>
  <si>
    <t>Utilisation</t>
  </si>
  <si>
    <t>Conformément au référentiel :</t>
  </si>
  <si>
    <t>Remplir les zones bleues dans la zone "Paramètres" ci-dessus</t>
  </si>
  <si>
    <t>Le fichier est enregistré avec Nom et Prénom du candidat puis communiqué au centre de délibération</t>
  </si>
  <si>
    <t xml:space="preserve"> sur un support conforme aux consignes du chef de centre.</t>
  </si>
  <si>
    <t xml:space="preserve"> /20</t>
  </si>
  <si>
    <t>…</t>
  </si>
  <si>
    <t>session</t>
  </si>
  <si>
    <t xml:space="preserve"> et en accord avec les instructions du chef de centre d'examen.</t>
  </si>
  <si>
    <t>Compétence partiellement aquise</t>
  </si>
  <si>
    <t>Compétence totalement acquise et transférable</t>
  </si>
  <si>
    <t>NB : il n'y a pas de mot de passe pour retirer la protection de la feuille (la protection évite d'effacer des formules).</t>
  </si>
  <si>
    <t>Saisir la note du candidat dans l'application institutionelle, conformément aux instructions académiques</t>
  </si>
  <si>
    <t xml:space="preserve">·  Les informations relatives au dysfonctionnement sont analysées </t>
  </si>
  <si>
    <t>·  Le fonctionnement de l’installation est analysé</t>
  </si>
  <si>
    <t xml:space="preserve">·  Le diagnostic est posé </t>
  </si>
  <si>
    <t>·  Le diagnostic est pertinent et complet</t>
  </si>
  <si>
    <t>·  Les règles de santé et de sécurité au travail sont respectées</t>
  </si>
  <si>
    <t>·  Le matériel électrique à remplacer est identifié</t>
  </si>
  <si>
    <t>·  Le matériel électrique à remplacer est correctement déposé</t>
  </si>
  <si>
    <t>·  Le matériel électrique de remplacement est correctement choisi</t>
  </si>
  <si>
    <t>·  Le matériel électrique de remplacement est correctement installé</t>
  </si>
  <si>
    <t>·  Le fonctionnement est vérifié après rétablissement des énergies</t>
  </si>
  <si>
    <t>Note attribuée au candidat</t>
  </si>
  <si>
    <t xml:space="preserve">    &gt; le jury compléte la zone "appréciation" destinée à éclairer le jury final sur la note obtenue</t>
  </si>
  <si>
    <t>Non évalué</t>
  </si>
  <si>
    <t xml:space="preserve">   (si un critère d'évaluation ne peut être évalué dans l'épreuve, la colonne "non évalué" est remplie avec "X").</t>
  </si>
  <si>
    <t xml:space="preserve">    &gt; le jury saisit manuellement la note sur 20 qu'il attribue au candidat dans la cellule "…" /20 .</t>
  </si>
  <si>
    <t xml:space="preserve">" La notation de l'épreuve s'obtient à partir de la grille </t>
  </si>
  <si>
    <t xml:space="preserve"> nationale d'évaluation par compétences publiée dans la </t>
  </si>
  <si>
    <t xml:space="preserve"> circulaire nationale d'organisation".</t>
  </si>
  <si>
    <t xml:space="preserve"> " La commission d'évaluation est composée de 2 membres :</t>
  </si>
  <si>
    <t xml:space="preserve">  - un enseignant du domaine professionnel (…)</t>
  </si>
  <si>
    <t xml:space="preserve">  - un professionnel (ou à défaut un autre enseignant)"</t>
  </si>
  <si>
    <t xml:space="preserve"> "A l'issue de l'évaluation, il est constitué pour chaque</t>
  </si>
  <si>
    <t xml:space="preserve"> candidat un dossier composé :</t>
  </si>
  <si>
    <t xml:space="preserve">  - du sujet relatif à l'épreuve,</t>
  </si>
  <si>
    <t xml:space="preserve">    ou complétés par le candidat</t>
  </si>
  <si>
    <t xml:space="preserve">  - de l'ensemble des documents produits </t>
  </si>
  <si>
    <t xml:space="preserve">  - de la fiche d'évaluation comportant la note."</t>
  </si>
  <si>
    <t>" Ce dossier est tenu à la disposition du jury académique de</t>
  </si>
  <si>
    <t xml:space="preserve"> délibération et de l'autorité académique selon la </t>
  </si>
  <si>
    <t xml:space="preserve"> réglementation en vigueur"</t>
  </si>
  <si>
    <t>Positionner le niveau de maîtrise de C1 sur 1 des 4 niveaux</t>
  </si>
  <si>
    <t>Positionner le niveau de maîtrise de C3 sur 1 des 4 niveaux</t>
  </si>
  <si>
    <t>Positionner le niveau de maîtrise de C10 sur 1 des 4 niveaux</t>
  </si>
  <si>
    <t>Positionner le niveau de maîtrise de C11 sur 1 des 4 niveaux</t>
  </si>
  <si>
    <t>Positionner le niveau de maîtrise de C2 sur 1 des 4 niveaux</t>
  </si>
  <si>
    <t>Positionner le niveau de maîtrise de C4 sur 1 des 4 niveaux</t>
  </si>
  <si>
    <t>Positionner le niveau de maîtrise de C12 sur 1 des 4 niveaux</t>
  </si>
  <si>
    <t>Positionner le niveau de maîtrise de C6 sur 1 des 4 niveaux</t>
  </si>
  <si>
    <t>Positionner le niveau de maîtrise de C7 sur 1 des 4 niveaux</t>
  </si>
  <si>
    <t>Positionner le niveau de maîtrise de C13 sur 1 des 4 niveaux</t>
  </si>
  <si>
    <t>Positionner le niveau de maîtrise de C8 sur 1 des 4 niveaux</t>
  </si>
  <si>
    <t>Positionner le niveau de maîtrise de C9 sur 1 des 4 niveaux</t>
  </si>
  <si>
    <r>
      <t>Appréciation de la performance du candidat durant l'épreuve</t>
    </r>
    <r>
      <rPr>
        <sz val="11"/>
        <color theme="1"/>
        <rFont val="Calibri"/>
        <family val="2"/>
        <scheme val="minor"/>
      </rPr>
      <t xml:space="preserve"> :</t>
    </r>
  </si>
  <si>
    <t>Date et horaires de l'épreuve :</t>
  </si>
  <si>
    <t>saisir ici la date et les horaires</t>
  </si>
  <si>
    <t>saisir ici l'appréciation</t>
  </si>
  <si>
    <t xml:space="preserve">Nom et Prénom des membres du jury : </t>
  </si>
  <si>
    <t>saisir ici les prénoms et noms des membres du jury</t>
  </si>
  <si>
    <t>préciser les indicateurs retenus pour ce critère</t>
  </si>
  <si>
    <t>Bac Pro MELEC - épreuves professionnelles ponctuelles</t>
  </si>
  <si>
    <t>NOTE épreuve E2</t>
  </si>
  <si>
    <t>NOTE épreuve E31</t>
  </si>
  <si>
    <t>NOTE épreuve E32</t>
  </si>
  <si>
    <t>/20</t>
  </si>
  <si>
    <t xml:space="preserve">    &gt; le jury compléte la date, les horaires et l'identité des membres du jury</t>
  </si>
  <si>
    <r>
      <t xml:space="preserve">    &gt; le jury positionne </t>
    </r>
    <r>
      <rPr>
        <b/>
        <u/>
        <sz val="11"/>
        <color theme="1"/>
        <rFont val="Calibri"/>
        <family val="2"/>
        <scheme val="minor"/>
      </rPr>
      <t>ensuite</t>
    </r>
    <r>
      <rPr>
        <sz val="11"/>
        <color theme="1"/>
        <rFont val="Calibri"/>
        <family val="2"/>
        <scheme val="minor"/>
      </rPr>
      <t xml:space="preserve"> le niveau de maîtrise de chaque compétence (par un  "X" sur</t>
    </r>
    <r>
      <rPr>
        <b/>
        <sz val="11"/>
        <color theme="1"/>
        <rFont val="Calibri"/>
        <family val="2"/>
        <scheme val="minor"/>
      </rPr>
      <t xml:space="preserve"> 1 des 4 niveaux</t>
    </r>
    <r>
      <rPr>
        <sz val="11"/>
        <color theme="1"/>
        <rFont val="Calibri"/>
        <family val="2"/>
        <scheme val="minor"/>
      </rPr>
      <t>).</t>
    </r>
  </si>
  <si>
    <t xml:space="preserve">Arrêté du 8 janvier 2024 </t>
  </si>
  <si>
    <t>Poids relatif du niveau de maîtrise d'une compétence</t>
  </si>
  <si>
    <t xml:space="preserve">Niveau d'acquisition très insuffisant ou absent : le candidat ne peut travailler sans être  toujours accompagné. </t>
  </si>
  <si>
    <t>Compétence insuffisamment acquise</t>
  </si>
  <si>
    <t xml:space="preserve">Niveau d'acquisition fragile qui nécessite un accompagnement régulier pour effectuer le travail confié. </t>
  </si>
  <si>
    <t>Niveau d'acquisition incomplet : le transfert de la compétence  n'est pas total dans chaque situation de travail proposée, une aide est parfois requise.</t>
  </si>
  <si>
    <t>Niveau d'acquisition complet : le candidat sait s'adapter et transférer la compétence dans toutes les situations sans aide.</t>
  </si>
  <si>
    <t>Bac Pro MELEC - E2 - Préparation des opérations à réaliser</t>
  </si>
  <si>
    <t>2025-26</t>
  </si>
  <si>
    <t>juin 2026</t>
  </si>
  <si>
    <t>coefficient 7</t>
  </si>
  <si>
    <t>Bac Pro MELEC - E31 - Réalisation et mise en service d'une installation</t>
  </si>
  <si>
    <t>3,6 / 20</t>
  </si>
  <si>
    <t>2/20</t>
  </si>
  <si>
    <t>2,4/20</t>
  </si>
  <si>
    <t>Bac Pro MELEC - E32 - Maintenance d'une installation</t>
  </si>
  <si>
    <t>version - janvier 2025  - grilles nationales à ne pas modifier</t>
  </si>
  <si>
    <t>Grille de notation  EPREUVES PONCTUELLES E2 - E31 - E32</t>
  </si>
  <si>
    <t>EPREUVES PONCTUELLES</t>
  </si>
  <si>
    <t xml:space="preserve">  &gt; le jury évalue, pour chaque compétence, le niveau de performance du candidat (par un "X" sur 1</t>
  </si>
  <si>
    <r>
      <t xml:space="preserve">   des 4 niveaux), </t>
    </r>
    <r>
      <rPr>
        <b/>
        <sz val="11"/>
        <color theme="1"/>
        <rFont val="Calibri"/>
        <family val="2"/>
        <scheme val="minor"/>
      </rPr>
      <t xml:space="preserve">au regard de chaque critère d'évaluation </t>
    </r>
    <r>
      <rPr>
        <sz val="11"/>
        <color theme="1"/>
        <rFont val="Calibri"/>
        <family val="2"/>
        <scheme val="minor"/>
      </rPr>
      <t xml:space="preserve">de la compétence visée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</si>
</sst>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4" xfId="0" applyBorder="1"/>
    <xf numFmtId="0" fontId="0" fillId="0" borderId="4" xfId="0" applyFont="1" applyBorder="1"/>
    <xf numFmtId="0" fontId="0" fillId="0" borderId="7" xfId="0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/>
    <xf numFmtId="0" fontId="10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" fontId="12" fillId="5" borderId="9" xfId="0" quotePrefix="1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9" xfId="0" quotePrefix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49" fontId="0" fillId="0" borderId="0" xfId="0" applyNumberFormat="1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0" xfId="0" applyFont="1" applyBorder="1"/>
    <xf numFmtId="0" fontId="0" fillId="0" borderId="13" xfId="0" applyBorder="1"/>
    <xf numFmtId="0" fontId="0" fillId="0" borderId="14" xfId="0" applyBorder="1"/>
    <xf numFmtId="49" fontId="0" fillId="0" borderId="14" xfId="0" applyNumberFormat="1" applyBorder="1"/>
    <xf numFmtId="0" fontId="0" fillId="0" borderId="15" xfId="0" applyBorder="1"/>
    <xf numFmtId="0" fontId="0" fillId="0" borderId="0" xfId="0" applyFill="1" applyBorder="1"/>
    <xf numFmtId="164" fontId="15" fillId="0" borderId="0" xfId="0" applyNumberFormat="1" applyFont="1" applyAlignment="1">
      <alignment horizontal="center" vertical="center"/>
    </xf>
    <xf numFmtId="0" fontId="15" fillId="0" borderId="0" xfId="0" applyFont="1"/>
    <xf numFmtId="0" fontId="15" fillId="0" borderId="0" xfId="0" applyFont="1" applyFill="1"/>
    <xf numFmtId="0" fontId="15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left" vertical="center"/>
    </xf>
    <xf numFmtId="0" fontId="0" fillId="0" borderId="22" xfId="0" applyBorder="1"/>
    <xf numFmtId="0" fontId="0" fillId="0" borderId="6" xfId="0" applyBorder="1"/>
    <xf numFmtId="0" fontId="0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quotePrefix="1" applyBorder="1"/>
    <xf numFmtId="9" fontId="1" fillId="5" borderId="24" xfId="0" applyNumberFormat="1" applyFont="1" applyFill="1" applyBorder="1" applyAlignment="1">
      <alignment horizontal="center" vertical="center"/>
    </xf>
    <xf numFmtId="9" fontId="6" fillId="5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/>
    <xf numFmtId="17" fontId="10" fillId="5" borderId="0" xfId="0" quotePrefix="1" applyNumberFormat="1" applyFont="1" applyFill="1" applyBorder="1" applyAlignment="1">
      <alignment horizontal="center" vertical="center" wrapText="1"/>
    </xf>
    <xf numFmtId="9" fontId="1" fillId="5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3" xfId="0" quotePrefix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49" fontId="0" fillId="3" borderId="0" xfId="0" applyNumberFormat="1" applyFill="1" applyBorder="1" applyProtection="1">
      <protection locked="0"/>
    </xf>
    <xf numFmtId="49" fontId="0" fillId="0" borderId="0" xfId="0" applyNumberFormat="1" applyFill="1" applyBorder="1"/>
    <xf numFmtId="0" fontId="1" fillId="4" borderId="0" xfId="0" applyFont="1" applyFill="1"/>
    <xf numFmtId="0" fontId="1" fillId="0" borderId="0" xfId="0" applyFont="1" applyAlignment="1">
      <alignment horizontal="center" vertical="center"/>
    </xf>
    <xf numFmtId="9" fontId="1" fillId="4" borderId="0" xfId="0" applyNumberFormat="1" applyFont="1" applyFill="1" applyAlignment="1">
      <alignment horizontal="center"/>
    </xf>
    <xf numFmtId="9" fontId="1" fillId="4" borderId="0" xfId="0" quotePrefix="1" applyNumberFormat="1" applyFont="1" applyFill="1" applyAlignment="1">
      <alignment horizontal="center" vertical="center"/>
    </xf>
    <xf numFmtId="9" fontId="1" fillId="4" borderId="0" xfId="0" quotePrefix="1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0" fillId="0" borderId="0" xfId="0" applyFont="1" applyBorder="1" applyAlignment="1"/>
    <xf numFmtId="0" fontId="0" fillId="0" borderId="11" xfId="0" applyBorder="1" applyAlignment="1">
      <alignment horizont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0" borderId="23" xfId="0" applyBorder="1"/>
    <xf numFmtId="0" fontId="3" fillId="2" borderId="23" xfId="0" applyFont="1" applyFill="1" applyBorder="1" applyAlignment="1">
      <alignment horizontal="center" vertical="center"/>
    </xf>
    <xf numFmtId="0" fontId="3" fillId="2" borderId="26" xfId="0" quotePrefix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7" fontId="18" fillId="0" borderId="16" xfId="0" quotePrefix="1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17" fontId="10" fillId="0" borderId="0" xfId="0" quotePrefix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7" fontId="2" fillId="0" borderId="0" xfId="0" quotePrefix="1" applyNumberFormat="1" applyFont="1" applyFill="1" applyBorder="1" applyAlignment="1">
      <alignment horizontal="left" vertical="center" wrapText="1"/>
    </xf>
    <xf numFmtId="17" fontId="2" fillId="0" borderId="16" xfId="0" quotePrefix="1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 wrapText="1"/>
    </xf>
    <xf numFmtId="0" fontId="18" fillId="0" borderId="16" xfId="0" quotePrefix="1" applyFont="1" applyFill="1" applyBorder="1" applyAlignment="1">
      <alignment horizontal="left" vertical="center" wrapText="1"/>
    </xf>
    <xf numFmtId="0" fontId="20" fillId="0" borderId="16" xfId="0" quotePrefix="1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17" fontId="18" fillId="0" borderId="16" xfId="0" quotePrefix="1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23" xfId="0" applyFill="1" applyBorder="1"/>
    <xf numFmtId="0" fontId="0" fillId="11" borderId="4" xfId="0" applyFill="1" applyBorder="1"/>
    <xf numFmtId="0" fontId="0" fillId="11" borderId="4" xfId="0" applyFont="1" applyFill="1" applyBorder="1"/>
    <xf numFmtId="0" fontId="10" fillId="11" borderId="4" xfId="0" applyFont="1" applyFill="1" applyBorder="1" applyAlignment="1"/>
    <xf numFmtId="0" fontId="9" fillId="12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0" xfId="0" applyFont="1" applyBorder="1"/>
    <xf numFmtId="0" fontId="4" fillId="0" borderId="0" xfId="0" quotePrefix="1" applyFont="1" applyBorder="1"/>
    <xf numFmtId="0" fontId="4" fillId="2" borderId="11" xfId="0" applyFont="1" applyFill="1" applyBorder="1" applyAlignment="1">
      <alignment horizontal="right"/>
    </xf>
    <xf numFmtId="0" fontId="4" fillId="2" borderId="0" xfId="0" applyFont="1" applyFill="1" applyBorder="1"/>
    <xf numFmtId="0" fontId="4" fillId="3" borderId="11" xfId="0" applyFont="1" applyFill="1" applyBorder="1" applyAlignment="1">
      <alignment horizontal="right"/>
    </xf>
    <xf numFmtId="0" fontId="4" fillId="3" borderId="0" xfId="0" applyFont="1" applyFill="1" applyBorder="1"/>
    <xf numFmtId="0" fontId="4" fillId="13" borderId="11" xfId="0" applyFont="1" applyFill="1" applyBorder="1" applyAlignment="1">
      <alignment horizontal="right"/>
    </xf>
    <xf numFmtId="0" fontId="4" fillId="13" borderId="0" xfId="0" applyFont="1" applyFill="1" applyBorder="1"/>
    <xf numFmtId="0" fontId="0" fillId="0" borderId="11" xfId="0" applyBorder="1" applyAlignment="1">
      <alignment horizontal="center"/>
    </xf>
    <xf numFmtId="0" fontId="3" fillId="14" borderId="0" xfId="0" applyFont="1" applyFill="1" applyBorder="1" applyAlignment="1">
      <alignment horizontal="left" vertical="center"/>
    </xf>
    <xf numFmtId="0" fontId="6" fillId="14" borderId="0" xfId="0" applyFont="1" applyFill="1" applyBorder="1" applyAlignment="1">
      <alignment horizontal="center"/>
    </xf>
    <xf numFmtId="0" fontId="27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14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0" borderId="0" xfId="0" applyProtection="1">
      <protection locked="0"/>
    </xf>
    <xf numFmtId="164" fontId="31" fillId="0" borderId="0" xfId="0" applyNumberFormat="1" applyFont="1"/>
    <xf numFmtId="164" fontId="31" fillId="0" borderId="0" xfId="0" applyNumberFormat="1" applyFont="1" applyFill="1"/>
    <xf numFmtId="164" fontId="31" fillId="0" borderId="0" xfId="0" applyNumberFormat="1" applyFont="1" applyAlignment="1"/>
    <xf numFmtId="164" fontId="31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/>
    </xf>
    <xf numFmtId="9" fontId="1" fillId="5" borderId="27" xfId="0" applyNumberFormat="1" applyFont="1" applyFill="1" applyBorder="1" applyAlignment="1">
      <alignment horizontal="center" vertical="center"/>
    </xf>
    <xf numFmtId="0" fontId="32" fillId="0" borderId="0" xfId="0" applyFont="1" applyBorder="1"/>
    <xf numFmtId="164" fontId="31" fillId="0" borderId="0" xfId="0" applyNumberFormat="1" applyFont="1" applyFill="1" applyBorder="1" applyAlignment="1">
      <alignment horizontal="center" vertical="center"/>
    </xf>
    <xf numFmtId="0" fontId="0" fillId="14" borderId="11" xfId="0" applyFill="1" applyBorder="1"/>
    <xf numFmtId="0" fontId="21" fillId="14" borderId="0" xfId="0" applyFont="1" applyFill="1" applyBorder="1" applyAlignment="1">
      <alignment horizontal="left" vertical="center"/>
    </xf>
    <xf numFmtId="0" fontId="25" fillId="0" borderId="0" xfId="0" applyFont="1" applyBorder="1" applyAlignment="1" applyProtection="1">
      <alignment horizontal="left" vertical="center" wrapText="1"/>
      <protection locked="0"/>
    </xf>
    <xf numFmtId="164" fontId="31" fillId="0" borderId="0" xfId="0" applyNumberFormat="1" applyFont="1" applyFill="1" applyAlignment="1"/>
    <xf numFmtId="164" fontId="31" fillId="0" borderId="0" xfId="0" applyNumberFormat="1" applyFont="1" applyFill="1" applyAlignment="1">
      <alignment wrapText="1"/>
    </xf>
    <xf numFmtId="0" fontId="32" fillId="0" borderId="0" xfId="0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/>
    </xf>
    <xf numFmtId="0" fontId="30" fillId="0" borderId="0" xfId="0" applyFont="1" applyBorder="1"/>
    <xf numFmtId="0" fontId="30" fillId="3" borderId="0" xfId="0" applyFont="1" applyFill="1" applyBorder="1" applyAlignment="1">
      <alignment horizontal="center"/>
    </xf>
    <xf numFmtId="0" fontId="30" fillId="1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49" fontId="4" fillId="3" borderId="0" xfId="0" applyNumberFormat="1" applyFont="1" applyFill="1" applyBorder="1" applyAlignment="1">
      <alignment horizontal="left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33" fillId="14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0" fontId="6" fillId="14" borderId="0" xfId="0" applyFont="1" applyFill="1" applyBorder="1" applyAlignment="1">
      <alignment horizontal="left" vertical="center"/>
    </xf>
    <xf numFmtId="0" fontId="10" fillId="14" borderId="11" xfId="0" applyFont="1" applyFill="1" applyBorder="1"/>
    <xf numFmtId="0" fontId="10" fillId="14" borderId="12" xfId="0" applyFont="1" applyFill="1" applyBorder="1"/>
    <xf numFmtId="164" fontId="34" fillId="0" borderId="0" xfId="0" applyNumberFormat="1" applyFont="1" applyFill="1"/>
    <xf numFmtId="0" fontId="10" fillId="0" borderId="0" xfId="0" applyFont="1" applyFill="1"/>
    <xf numFmtId="0" fontId="35" fillId="0" borderId="0" xfId="0" applyFont="1" applyFill="1"/>
    <xf numFmtId="0" fontId="10" fillId="0" borderId="11" xfId="0" applyFont="1" applyFill="1" applyBorder="1"/>
    <xf numFmtId="0" fontId="10" fillId="0" borderId="12" xfId="0" applyFont="1" applyFill="1" applyBorder="1"/>
    <xf numFmtId="0" fontId="35" fillId="0" borderId="0" xfId="0" applyFont="1" applyFill="1" applyAlignment="1">
      <alignment horizontal="center" vertical="center"/>
    </xf>
    <xf numFmtId="0" fontId="36" fillId="14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23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49" fontId="7" fillId="3" borderId="0" xfId="0" applyNumberFormat="1" applyFont="1" applyFill="1" applyBorder="1" applyAlignment="1">
      <alignment vertical="center"/>
    </xf>
    <xf numFmtId="0" fontId="6" fillId="14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0" xfId="0" applyFont="1" applyFill="1" applyBorder="1"/>
    <xf numFmtId="49" fontId="4" fillId="2" borderId="0" xfId="0" applyNumberFormat="1" applyFont="1" applyFill="1" applyBorder="1"/>
    <xf numFmtId="0" fontId="0" fillId="2" borderId="12" xfId="0" applyFill="1" applyBorder="1"/>
    <xf numFmtId="0" fontId="7" fillId="0" borderId="11" xfId="0" applyFont="1" applyBorder="1" applyAlignment="1">
      <alignment horizontal="right" vertical="center"/>
    </xf>
    <xf numFmtId="0" fontId="7" fillId="0" borderId="0" xfId="0" applyFont="1" applyBorder="1"/>
    <xf numFmtId="0" fontId="7" fillId="5" borderId="11" xfId="0" applyFont="1" applyFill="1" applyBorder="1" applyAlignment="1">
      <alignment horizontal="right" vertical="center"/>
    </xf>
    <xf numFmtId="0" fontId="7" fillId="5" borderId="0" xfId="0" applyFont="1" applyFill="1" applyBorder="1"/>
    <xf numFmtId="49" fontId="4" fillId="5" borderId="0" xfId="0" applyNumberFormat="1" applyFont="1" applyFill="1" applyBorder="1" applyAlignment="1"/>
    <xf numFmtId="0" fontId="0" fillId="5" borderId="12" xfId="0" applyFill="1" applyBorder="1"/>
    <xf numFmtId="0" fontId="7" fillId="5" borderId="0" xfId="0" applyFont="1" applyFill="1" applyBorder="1" applyAlignment="1"/>
    <xf numFmtId="49" fontId="7" fillId="5" borderId="0" xfId="0" applyNumberFormat="1" applyFont="1" applyFill="1" applyBorder="1" applyAlignment="1"/>
    <xf numFmtId="0" fontId="7" fillId="0" borderId="0" xfId="0" applyFont="1" applyBorder="1" applyAlignment="1"/>
    <xf numFmtId="0" fontId="0" fillId="14" borderId="0" xfId="0" applyFill="1"/>
    <xf numFmtId="49" fontId="4" fillId="3" borderId="0" xfId="0" applyNumberFormat="1" applyFont="1" applyFill="1" applyBorder="1" applyAlignment="1">
      <alignment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 vertical="center"/>
      <protection locked="0"/>
    </xf>
    <xf numFmtId="164" fontId="0" fillId="0" borderId="16" xfId="0" applyNumberFormat="1" applyFill="1" applyBorder="1" applyAlignment="1" applyProtection="1">
      <alignment horizontal="center" vertical="center"/>
      <protection locked="0"/>
    </xf>
    <xf numFmtId="164" fontId="0" fillId="0" borderId="16" xfId="0" applyNumberFormat="1" applyFill="1" applyBorder="1" applyAlignment="1" applyProtection="1">
      <alignment horizontal="center"/>
      <protection locked="0"/>
    </xf>
    <xf numFmtId="0" fontId="36" fillId="0" borderId="0" xfId="0" applyFont="1"/>
    <xf numFmtId="0" fontId="37" fillId="14" borderId="0" xfId="0" applyFont="1" applyFill="1" applyBorder="1" applyAlignment="1">
      <alignment horizontal="left" vertical="center"/>
    </xf>
    <xf numFmtId="0" fontId="0" fillId="0" borderId="16" xfId="0" applyFill="1" applyBorder="1" applyProtection="1">
      <protection locked="0"/>
    </xf>
    <xf numFmtId="0" fontId="0" fillId="0" borderId="26" xfId="0" applyFill="1" applyBorder="1" applyAlignment="1">
      <alignment horizontal="center"/>
    </xf>
    <xf numFmtId="0" fontId="0" fillId="0" borderId="9" xfId="0" applyFill="1" applyBorder="1"/>
    <xf numFmtId="0" fontId="9" fillId="0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7" fillId="14" borderId="6" xfId="0" applyFont="1" applyFill="1" applyBorder="1" applyAlignment="1">
      <alignment horizontal="center"/>
    </xf>
    <xf numFmtId="0" fontId="27" fillId="14" borderId="9" xfId="0" applyFont="1" applyFill="1" applyBorder="1" applyAlignment="1">
      <alignment horizontal="center"/>
    </xf>
    <xf numFmtId="0" fontId="27" fillId="14" borderId="10" xfId="0" applyFont="1" applyFill="1" applyBorder="1" applyAlignment="1">
      <alignment horizontal="center"/>
    </xf>
    <xf numFmtId="0" fontId="28" fillId="14" borderId="11" xfId="0" applyFont="1" applyFill="1" applyBorder="1" applyAlignment="1">
      <alignment horizontal="center"/>
    </xf>
    <xf numFmtId="0" fontId="28" fillId="14" borderId="0" xfId="0" applyFont="1" applyFill="1" applyBorder="1" applyAlignment="1">
      <alignment horizontal="center"/>
    </xf>
    <xf numFmtId="0" fontId="28" fillId="14" borderId="1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23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1" fillId="0" borderId="14" xfId="0" quotePrefix="1" applyFont="1" applyBorder="1" applyAlignment="1">
      <alignment horizontal="center" vertical="center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5" fillId="14" borderId="11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9" fontId="23" fillId="3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/>
    <xf numFmtId="0" fontId="5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/>
    </xf>
    <xf numFmtId="0" fontId="4" fillId="14" borderId="14" xfId="0" applyFont="1" applyFill="1" applyBorder="1" applyAlignment="1">
      <alignment horizontal="center"/>
    </xf>
    <xf numFmtId="0" fontId="4" fillId="1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0630081W-FS-1\home$\cpojolat\Documents\Travail%20IEN%202025-26\CPC%20divers\Bac%20Pro%20MELEC%20-%20grilles%20notation%20CCF%20-%20Nom%20Pr&#233;nom%20candidat%20-%20V-Janv2025.xlsx" TargetMode="External"/><Relationship Id="rId1" Type="http://schemas.openxmlformats.org/officeDocument/2006/relationships/externalLinkPath" Target="Bac%20Pro%20MELEC%20-%20grilles%20notation%20CCF%20-%20Nom%20Pr&#233;nom%20candidat%20-%20V-Janv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ètres"/>
      <sheetName val="Description des 4 Niveaux"/>
      <sheetName val="E2"/>
      <sheetName val="E31"/>
      <sheetName val="E32"/>
      <sheetName val="Récap CCF BAC PRO MELEC"/>
    </sheetNames>
    <sheetDataSet>
      <sheetData sheetId="0">
        <row r="2">
          <cell r="B2" t="str">
            <v>Bac Pro MELEC</v>
          </cell>
        </row>
        <row r="3">
          <cell r="B3" t="str">
            <v xml:space="preserve">Arrêté du 8 janvier 2024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workbookViewId="0">
      <selection activeCell="N32" sqref="N32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14.7109375" customWidth="1"/>
    <col min="4" max="4" width="2.85546875" customWidth="1"/>
    <col min="5" max="5" width="22.42578125" style="33" customWidth="1"/>
    <col min="6" max="6" width="4.85546875" customWidth="1"/>
    <col min="7" max="7" width="7.5703125" customWidth="1"/>
    <col min="12" max="12" width="2" customWidth="1"/>
  </cols>
  <sheetData>
    <row r="1" spans="2:11" ht="11.25" customHeight="1" thickBot="1" x14ac:dyDescent="0.3"/>
    <row r="2" spans="2:11" ht="15" customHeight="1" x14ac:dyDescent="0.35">
      <c r="B2" s="252" t="s">
        <v>105</v>
      </c>
      <c r="C2" s="253"/>
      <c r="D2" s="253"/>
      <c r="E2" s="253"/>
      <c r="F2" s="253"/>
      <c r="G2" s="253"/>
      <c r="H2" s="253"/>
      <c r="I2" s="253"/>
      <c r="J2" s="253"/>
      <c r="K2" s="254"/>
    </row>
    <row r="3" spans="2:11" x14ac:dyDescent="0.25">
      <c r="B3" s="255" t="s">
        <v>175</v>
      </c>
      <c r="C3" s="256"/>
      <c r="D3" s="256"/>
      <c r="E3" s="256"/>
      <c r="F3" s="256"/>
      <c r="G3" s="256"/>
      <c r="H3" s="256"/>
      <c r="I3" s="256"/>
      <c r="J3" s="256"/>
      <c r="K3" s="257"/>
    </row>
    <row r="4" spans="2:11" ht="20.25" customHeight="1" thickBot="1" x14ac:dyDescent="0.35">
      <c r="B4" s="317" t="s">
        <v>192</v>
      </c>
      <c r="C4" s="318"/>
      <c r="D4" s="318"/>
      <c r="E4" s="318"/>
      <c r="F4" s="318"/>
      <c r="G4" s="318"/>
      <c r="H4" s="318"/>
      <c r="I4" s="318"/>
      <c r="J4" s="318"/>
      <c r="K4" s="319"/>
    </row>
    <row r="5" spans="2:11" ht="15.75" x14ac:dyDescent="0.25">
      <c r="B5" s="156" t="s">
        <v>191</v>
      </c>
      <c r="C5" s="157"/>
      <c r="D5" s="157"/>
      <c r="E5" s="157"/>
      <c r="F5" s="157"/>
      <c r="G5" s="157"/>
      <c r="H5" s="157"/>
      <c r="I5" s="157"/>
      <c r="J5" s="157"/>
      <c r="K5" s="157"/>
    </row>
    <row r="6" spans="2:11" ht="15.75" thickBot="1" x14ac:dyDescent="0.3">
      <c r="E6"/>
    </row>
    <row r="7" spans="2:11" ht="15.75" x14ac:dyDescent="0.25">
      <c r="B7" s="261" t="s">
        <v>103</v>
      </c>
      <c r="C7" s="262"/>
      <c r="D7" s="262"/>
      <c r="E7" s="262"/>
      <c r="F7" s="263"/>
      <c r="H7" s="258" t="s">
        <v>106</v>
      </c>
      <c r="I7" s="259"/>
      <c r="J7" s="259"/>
      <c r="K7" s="260"/>
    </row>
    <row r="8" spans="2:11" x14ac:dyDescent="0.25">
      <c r="B8" s="37"/>
      <c r="C8" s="38"/>
      <c r="D8" s="38"/>
      <c r="E8" s="39"/>
      <c r="F8" s="40"/>
      <c r="H8" s="37"/>
      <c r="I8" s="38"/>
      <c r="J8" s="38"/>
      <c r="K8" s="40"/>
    </row>
    <row r="9" spans="2:11" x14ac:dyDescent="0.25">
      <c r="B9" s="37"/>
      <c r="C9" s="42" t="s">
        <v>15</v>
      </c>
      <c r="D9" s="38"/>
      <c r="E9" s="91" t="s">
        <v>183</v>
      </c>
      <c r="F9" s="40"/>
      <c r="H9" s="264" t="s">
        <v>107</v>
      </c>
      <c r="I9" s="245"/>
      <c r="J9" s="245"/>
      <c r="K9" s="246"/>
    </row>
    <row r="10" spans="2:11" x14ac:dyDescent="0.25">
      <c r="B10" s="37"/>
      <c r="C10" s="42"/>
      <c r="D10" s="38"/>
      <c r="E10" s="39"/>
      <c r="F10" s="40"/>
      <c r="H10" s="242" t="s">
        <v>134</v>
      </c>
      <c r="I10" s="243"/>
      <c r="J10" s="243"/>
      <c r="K10" s="244"/>
    </row>
    <row r="11" spans="2:11" x14ac:dyDescent="0.25">
      <c r="B11" s="37"/>
      <c r="C11" s="42" t="s">
        <v>113</v>
      </c>
      <c r="D11" s="38"/>
      <c r="E11" s="91" t="s">
        <v>184</v>
      </c>
      <c r="F11" s="40"/>
      <c r="H11" s="242" t="s">
        <v>135</v>
      </c>
      <c r="I11" s="265"/>
      <c r="J11" s="265"/>
      <c r="K11" s="266"/>
    </row>
    <row r="12" spans="2:11" x14ac:dyDescent="0.25">
      <c r="B12" s="37"/>
      <c r="C12" s="42"/>
      <c r="D12" s="38"/>
      <c r="E12" s="39"/>
      <c r="F12" s="40"/>
      <c r="H12" s="242" t="s">
        <v>136</v>
      </c>
      <c r="I12" s="243"/>
      <c r="J12" s="243"/>
      <c r="K12" s="244"/>
    </row>
    <row r="13" spans="2:11" x14ac:dyDescent="0.25">
      <c r="B13" s="37"/>
      <c r="C13" s="42" t="s">
        <v>17</v>
      </c>
      <c r="D13" s="38"/>
      <c r="E13" s="91" t="s">
        <v>20</v>
      </c>
      <c r="F13" s="40"/>
      <c r="H13" s="242" t="s">
        <v>137</v>
      </c>
      <c r="I13" s="243"/>
      <c r="J13" s="243"/>
      <c r="K13" s="244"/>
    </row>
    <row r="14" spans="2:11" x14ac:dyDescent="0.25">
      <c r="B14" s="37"/>
      <c r="C14" s="42"/>
      <c r="D14" s="38"/>
      <c r="E14" s="39"/>
      <c r="F14" s="40"/>
      <c r="H14" s="242" t="s">
        <v>138</v>
      </c>
      <c r="I14" s="243"/>
      <c r="J14" s="243"/>
      <c r="K14" s="244"/>
    </row>
    <row r="15" spans="2:11" x14ac:dyDescent="0.25">
      <c r="B15" s="37"/>
      <c r="C15" s="42" t="s">
        <v>18</v>
      </c>
      <c r="D15" s="38"/>
      <c r="E15" s="91" t="s">
        <v>19</v>
      </c>
      <c r="F15" s="40"/>
      <c r="H15" s="242" t="s">
        <v>139</v>
      </c>
      <c r="I15" s="243"/>
      <c r="J15" s="243"/>
      <c r="K15" s="244"/>
    </row>
    <row r="16" spans="2:11" x14ac:dyDescent="0.25">
      <c r="B16" s="37"/>
      <c r="C16" s="42"/>
      <c r="D16" s="38"/>
      <c r="E16" s="39"/>
      <c r="F16" s="40"/>
      <c r="H16" s="242" t="s">
        <v>140</v>
      </c>
      <c r="I16" s="243"/>
      <c r="J16" s="243"/>
      <c r="K16" s="244"/>
    </row>
    <row r="17" spans="2:11" x14ac:dyDescent="0.25">
      <c r="B17" s="37"/>
      <c r="C17" s="42" t="s">
        <v>23</v>
      </c>
      <c r="D17" s="38"/>
      <c r="E17" s="91" t="s">
        <v>24</v>
      </c>
      <c r="F17" s="40"/>
      <c r="H17" s="242" t="s">
        <v>141</v>
      </c>
      <c r="I17" s="243"/>
      <c r="J17" s="243"/>
      <c r="K17" s="244"/>
    </row>
    <row r="18" spans="2:11" x14ac:dyDescent="0.25">
      <c r="B18" s="37"/>
      <c r="C18" s="42"/>
      <c r="D18" s="38"/>
      <c r="E18" s="39"/>
      <c r="F18" s="40"/>
      <c r="H18" s="242" t="s">
        <v>142</v>
      </c>
      <c r="I18" s="243"/>
      <c r="J18" s="243"/>
      <c r="K18" s="244"/>
    </row>
    <row r="19" spans="2:11" x14ac:dyDescent="0.25">
      <c r="B19" s="37"/>
      <c r="C19" s="42" t="s">
        <v>21</v>
      </c>
      <c r="D19" s="38"/>
      <c r="E19" s="91" t="s">
        <v>101</v>
      </c>
      <c r="F19" s="40"/>
      <c r="H19" s="242" t="s">
        <v>144</v>
      </c>
      <c r="I19" s="243"/>
      <c r="J19" s="243"/>
      <c r="K19" s="244"/>
    </row>
    <row r="20" spans="2:11" x14ac:dyDescent="0.25">
      <c r="B20" s="37"/>
      <c r="C20" s="42"/>
      <c r="D20" s="38"/>
      <c r="E20" s="92"/>
      <c r="F20" s="40"/>
      <c r="H20" s="242" t="s">
        <v>143</v>
      </c>
      <c r="I20" s="243"/>
      <c r="J20" s="243"/>
      <c r="K20" s="244"/>
    </row>
    <row r="21" spans="2:11" x14ac:dyDescent="0.25">
      <c r="B21" s="37"/>
      <c r="C21" s="42"/>
      <c r="D21" s="38"/>
      <c r="E21" s="92"/>
      <c r="F21" s="40"/>
      <c r="H21" s="114" t="s">
        <v>145</v>
      </c>
      <c r="I21" s="115"/>
      <c r="J21" s="115"/>
      <c r="K21" s="116"/>
    </row>
    <row r="22" spans="2:11" x14ac:dyDescent="0.25">
      <c r="B22" s="37"/>
      <c r="C22" s="42"/>
      <c r="D22" s="38"/>
      <c r="E22" s="92"/>
      <c r="F22" s="40"/>
      <c r="H22" s="114" t="s">
        <v>146</v>
      </c>
      <c r="I22" s="115"/>
      <c r="J22" s="115"/>
      <c r="K22" s="116"/>
    </row>
    <row r="23" spans="2:11" x14ac:dyDescent="0.25">
      <c r="B23" s="37"/>
      <c r="C23" s="42"/>
      <c r="D23" s="38"/>
      <c r="E23" s="92"/>
      <c r="F23" s="40"/>
      <c r="H23" s="242" t="s">
        <v>147</v>
      </c>
      <c r="I23" s="243"/>
      <c r="J23" s="243"/>
      <c r="K23" s="244"/>
    </row>
    <row r="24" spans="2:11" x14ac:dyDescent="0.25">
      <c r="B24" s="37"/>
      <c r="C24" s="42"/>
      <c r="D24" s="38"/>
      <c r="E24" s="92"/>
      <c r="F24" s="40"/>
      <c r="H24" s="242" t="s">
        <v>148</v>
      </c>
      <c r="I24" s="243"/>
      <c r="J24" s="243"/>
      <c r="K24" s="244"/>
    </row>
    <row r="25" spans="2:11" ht="15.75" thickBot="1" x14ac:dyDescent="0.3">
      <c r="B25" s="43"/>
      <c r="C25" s="44"/>
      <c r="D25" s="44"/>
      <c r="E25" s="45"/>
      <c r="F25" s="46"/>
      <c r="H25" s="249"/>
      <c r="I25" s="250"/>
      <c r="J25" s="250"/>
      <c r="K25" s="251"/>
    </row>
    <row r="27" spans="2:11" ht="15.75" thickBot="1" x14ac:dyDescent="0.3">
      <c r="B27" s="38"/>
      <c r="C27" s="38"/>
      <c r="D27" s="38"/>
      <c r="E27" s="39"/>
      <c r="F27" s="38"/>
      <c r="G27" s="38"/>
      <c r="H27" s="38"/>
      <c r="I27" s="38"/>
      <c r="J27" s="38"/>
      <c r="K27" s="38"/>
    </row>
    <row r="28" spans="2:11" x14ac:dyDescent="0.25">
      <c r="B28" s="267" t="s">
        <v>102</v>
      </c>
      <c r="C28" s="268"/>
      <c r="D28" s="268"/>
      <c r="E28" s="268"/>
      <c r="F28" s="268"/>
      <c r="G28" s="268"/>
      <c r="H28" s="268"/>
      <c r="I28" s="268"/>
      <c r="J28" s="268"/>
      <c r="K28" s="269"/>
    </row>
    <row r="29" spans="2:11" x14ac:dyDescent="0.25">
      <c r="B29" s="37"/>
      <c r="C29" s="38"/>
      <c r="D29" s="38"/>
      <c r="E29" s="39"/>
      <c r="F29" s="38"/>
      <c r="G29" s="38"/>
      <c r="H29" s="38"/>
      <c r="I29" s="38"/>
      <c r="J29" s="38"/>
      <c r="K29" s="40"/>
    </row>
    <row r="30" spans="2:11" x14ac:dyDescent="0.25">
      <c r="B30" s="37"/>
      <c r="C30" s="270" t="s">
        <v>108</v>
      </c>
      <c r="D30" s="270"/>
      <c r="E30" s="270"/>
      <c r="F30" s="270"/>
      <c r="G30" s="270"/>
      <c r="H30" s="270"/>
      <c r="I30" s="270"/>
      <c r="J30" s="270"/>
      <c r="K30" s="271"/>
    </row>
    <row r="31" spans="2:11" x14ac:dyDescent="0.25">
      <c r="B31" s="3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2:11" x14ac:dyDescent="0.25">
      <c r="B32" s="37"/>
      <c r="C32" s="270" t="s">
        <v>104</v>
      </c>
      <c r="D32" s="270"/>
      <c r="E32" s="270"/>
      <c r="F32" s="270"/>
      <c r="G32" s="270"/>
      <c r="H32" s="270"/>
      <c r="I32" s="270"/>
      <c r="J32" s="270"/>
      <c r="K32" s="271"/>
    </row>
    <row r="33" spans="2:11" x14ac:dyDescent="0.25">
      <c r="B33" s="3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2:11" x14ac:dyDescent="0.25">
      <c r="B34" s="37"/>
      <c r="C34" s="274" t="s">
        <v>194</v>
      </c>
      <c r="D34" s="274"/>
      <c r="E34" s="274"/>
      <c r="F34" s="274"/>
      <c r="G34" s="274"/>
      <c r="H34" s="274"/>
      <c r="I34" s="274"/>
      <c r="J34" s="274"/>
      <c r="K34" s="271"/>
    </row>
    <row r="35" spans="2:11" x14ac:dyDescent="0.25">
      <c r="B35" s="37"/>
      <c r="C35" s="274" t="s">
        <v>195</v>
      </c>
      <c r="D35" s="274"/>
      <c r="E35" s="274"/>
      <c r="F35" s="274"/>
      <c r="G35" s="274"/>
      <c r="H35" s="274"/>
      <c r="I35" s="274"/>
      <c r="J35" s="274"/>
      <c r="K35" s="271"/>
    </row>
    <row r="36" spans="2:11" x14ac:dyDescent="0.25">
      <c r="B36" s="37"/>
      <c r="C36" s="245" t="s">
        <v>132</v>
      </c>
      <c r="D36" s="245"/>
      <c r="E36" s="245"/>
      <c r="F36" s="245"/>
      <c r="G36" s="245"/>
      <c r="H36" s="245"/>
      <c r="I36" s="245"/>
      <c r="J36" s="245"/>
      <c r="K36" s="246"/>
    </row>
    <row r="37" spans="2:11" x14ac:dyDescent="0.25">
      <c r="B37" s="3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2:11" x14ac:dyDescent="0.25">
      <c r="B38" s="37"/>
      <c r="C38" s="245" t="s">
        <v>174</v>
      </c>
      <c r="D38" s="245"/>
      <c r="E38" s="245"/>
      <c r="F38" s="245"/>
      <c r="G38" s="245"/>
      <c r="H38" s="245"/>
      <c r="I38" s="245"/>
      <c r="J38" s="245"/>
      <c r="K38" s="246"/>
    </row>
    <row r="39" spans="2:11" x14ac:dyDescent="0.25">
      <c r="B39" s="3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2:11" x14ac:dyDescent="0.25">
      <c r="B40" s="37"/>
      <c r="C40" s="106" t="s">
        <v>133</v>
      </c>
      <c r="D40" s="106"/>
      <c r="E40" s="106"/>
      <c r="F40" s="106"/>
      <c r="G40" s="106"/>
      <c r="H40" s="106"/>
      <c r="I40" s="106"/>
      <c r="J40" s="106"/>
      <c r="K40" s="107"/>
    </row>
    <row r="41" spans="2:11" x14ac:dyDescent="0.25">
      <c r="B41" s="3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2:11" x14ac:dyDescent="0.25">
      <c r="B42" s="37"/>
      <c r="C42" s="270" t="s">
        <v>130</v>
      </c>
      <c r="D42" s="270"/>
      <c r="E42" s="270"/>
      <c r="F42" s="270"/>
      <c r="G42" s="270"/>
      <c r="H42" s="270"/>
      <c r="I42" s="270"/>
      <c r="J42" s="270"/>
      <c r="K42" s="271"/>
    </row>
    <row r="43" spans="2:11" x14ac:dyDescent="0.25">
      <c r="B43" s="37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2:11" x14ac:dyDescent="0.25">
      <c r="B44" s="37"/>
      <c r="C44" s="270" t="s">
        <v>173</v>
      </c>
      <c r="D44" s="270"/>
      <c r="E44" s="270"/>
      <c r="F44" s="270"/>
      <c r="G44" s="270"/>
      <c r="H44" s="270"/>
      <c r="I44" s="270"/>
      <c r="J44" s="270"/>
      <c r="K44" s="271"/>
    </row>
    <row r="45" spans="2:11" x14ac:dyDescent="0.25">
      <c r="B45" s="3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2:11" x14ac:dyDescent="0.25">
      <c r="B46" s="37"/>
      <c r="C46" s="270" t="s">
        <v>109</v>
      </c>
      <c r="D46" s="270"/>
      <c r="E46" s="270"/>
      <c r="F46" s="270"/>
      <c r="G46" s="270"/>
      <c r="H46" s="270"/>
      <c r="I46" s="270"/>
      <c r="J46" s="270"/>
      <c r="K46" s="271"/>
    </row>
    <row r="47" spans="2:11" x14ac:dyDescent="0.25">
      <c r="B47" s="37"/>
      <c r="C47" s="272" t="s">
        <v>110</v>
      </c>
      <c r="D47" s="272"/>
      <c r="E47" s="272"/>
      <c r="F47" s="272"/>
      <c r="G47" s="272"/>
      <c r="H47" s="272"/>
      <c r="I47" s="272"/>
      <c r="J47" s="272"/>
      <c r="K47" s="273"/>
    </row>
    <row r="48" spans="2:11" x14ac:dyDescent="0.25">
      <c r="B48" s="37"/>
      <c r="C48" s="247"/>
      <c r="D48" s="247"/>
      <c r="E48" s="247"/>
      <c r="F48" s="247"/>
      <c r="G48" s="247"/>
      <c r="H48" s="247"/>
      <c r="I48" s="247"/>
      <c r="J48" s="247"/>
      <c r="K48" s="248"/>
    </row>
    <row r="49" spans="2:11" x14ac:dyDescent="0.25">
      <c r="B49" s="37"/>
      <c r="C49" s="272" t="s">
        <v>118</v>
      </c>
      <c r="D49" s="272"/>
      <c r="E49" s="272"/>
      <c r="F49" s="272"/>
      <c r="G49" s="272"/>
      <c r="H49" s="272"/>
      <c r="I49" s="272"/>
      <c r="J49" s="272"/>
      <c r="K49" s="273"/>
    </row>
    <row r="50" spans="2:11" x14ac:dyDescent="0.25">
      <c r="B50" s="37"/>
      <c r="C50" s="272" t="s">
        <v>114</v>
      </c>
      <c r="D50" s="272"/>
      <c r="E50" s="272"/>
      <c r="F50" s="272"/>
      <c r="G50" s="272"/>
      <c r="H50" s="272"/>
      <c r="I50" s="272"/>
      <c r="J50" s="272"/>
      <c r="K50" s="273"/>
    </row>
    <row r="51" spans="2:11" ht="15.75" thickBot="1" x14ac:dyDescent="0.3">
      <c r="B51" s="43"/>
      <c r="C51" s="276"/>
      <c r="D51" s="276"/>
      <c r="E51" s="276"/>
      <c r="F51" s="276"/>
      <c r="G51" s="276"/>
      <c r="H51" s="276"/>
      <c r="I51" s="276"/>
      <c r="J51" s="276"/>
      <c r="K51" s="277"/>
    </row>
    <row r="53" spans="2:11" x14ac:dyDescent="0.25">
      <c r="B53" s="275" t="s">
        <v>117</v>
      </c>
      <c r="C53" s="275"/>
      <c r="D53" s="275"/>
      <c r="E53" s="275"/>
      <c r="F53" s="275"/>
      <c r="G53" s="275"/>
      <c r="H53" s="275"/>
      <c r="I53" s="275"/>
      <c r="J53" s="275"/>
      <c r="K53" s="275"/>
    </row>
  </sheetData>
  <mergeCells count="43">
    <mergeCell ref="B53:K53"/>
    <mergeCell ref="C35:K35"/>
    <mergeCell ref="C37:K37"/>
    <mergeCell ref="C39:K39"/>
    <mergeCell ref="C41:K41"/>
    <mergeCell ref="C42:K42"/>
    <mergeCell ref="C45:K45"/>
    <mergeCell ref="C48:K48"/>
    <mergeCell ref="C51:K51"/>
    <mergeCell ref="C50:K50"/>
    <mergeCell ref="C49:K49"/>
    <mergeCell ref="C32:K32"/>
    <mergeCell ref="C47:K47"/>
    <mergeCell ref="C46:K46"/>
    <mergeCell ref="C44:K44"/>
    <mergeCell ref="C34:K34"/>
    <mergeCell ref="H13:K13"/>
    <mergeCell ref="H14:K14"/>
    <mergeCell ref="B2:K2"/>
    <mergeCell ref="B3:K3"/>
    <mergeCell ref="B4:K4"/>
    <mergeCell ref="H7:K7"/>
    <mergeCell ref="B7:F7"/>
    <mergeCell ref="H9:K9"/>
    <mergeCell ref="H10:K10"/>
    <mergeCell ref="H11:K11"/>
    <mergeCell ref="H12:K12"/>
    <mergeCell ref="H15:K15"/>
    <mergeCell ref="C38:K38"/>
    <mergeCell ref="C43:K43"/>
    <mergeCell ref="C31:K31"/>
    <mergeCell ref="C33:K33"/>
    <mergeCell ref="C36:K36"/>
    <mergeCell ref="H16:K16"/>
    <mergeCell ref="H17:K17"/>
    <mergeCell ref="H20:K20"/>
    <mergeCell ref="H23:K23"/>
    <mergeCell ref="H24:K24"/>
    <mergeCell ref="H25:K25"/>
    <mergeCell ref="H18:K18"/>
    <mergeCell ref="H19:K19"/>
    <mergeCell ref="B28:K28"/>
    <mergeCell ref="C30:K30"/>
  </mergeCells>
  <phoneticPr fontId="38" type="noConversion"/>
  <pageMargins left="0.19685039370078741" right="0.19685039370078741" top="0.19685039370078741" bottom="0.19685039370078741" header="0.31496062992125984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8"/>
  <sheetViews>
    <sheetView workbookViewId="0">
      <selection activeCell="D21" sqref="D21"/>
    </sheetView>
  </sheetViews>
  <sheetFormatPr baseColWidth="10" defaultRowHeight="15" x14ac:dyDescent="0.25"/>
  <cols>
    <col min="1" max="1" width="2.5703125" customWidth="1"/>
    <col min="2" max="2" width="5" customWidth="1"/>
    <col min="3" max="3" width="3.42578125" customWidth="1"/>
    <col min="4" max="4" width="62.28515625" customWidth="1"/>
    <col min="5" max="5" width="2.5703125" customWidth="1"/>
    <col min="6" max="6" width="36" customWidth="1"/>
    <col min="7" max="7" width="1.85546875" customWidth="1"/>
  </cols>
  <sheetData>
    <row r="2" spans="1:6" ht="30" x14ac:dyDescent="0.25">
      <c r="D2" s="158" t="str">
        <f>[1]Paramètres!B2</f>
        <v>Bac Pro MELEC</v>
      </c>
      <c r="F2" s="159" t="s">
        <v>176</v>
      </c>
    </row>
    <row r="3" spans="1:6" x14ac:dyDescent="0.25">
      <c r="D3" s="160" t="str">
        <f>[1]Paramètres!B3</f>
        <v xml:space="preserve">Arrêté du 8 janvier 2024 </v>
      </c>
      <c r="F3" s="94"/>
    </row>
    <row r="4" spans="1:6" ht="15.75" x14ac:dyDescent="0.25">
      <c r="B4" s="236" t="str">
        <f>Paramètres!B5</f>
        <v>version - janvier 2025  - grilles nationales à ne pas modifier</v>
      </c>
      <c r="F4" s="94"/>
    </row>
    <row r="5" spans="1:6" x14ac:dyDescent="0.25">
      <c r="F5" s="94"/>
    </row>
    <row r="6" spans="1:6" x14ac:dyDescent="0.25">
      <c r="B6" s="98" t="s">
        <v>2</v>
      </c>
      <c r="C6" s="18"/>
      <c r="D6" s="93" t="s">
        <v>6</v>
      </c>
      <c r="F6" s="95">
        <v>0</v>
      </c>
    </row>
    <row r="7" spans="1:6" ht="30" x14ac:dyDescent="0.25">
      <c r="B7" s="1"/>
      <c r="D7" s="161" t="s">
        <v>177</v>
      </c>
      <c r="F7" s="18"/>
    </row>
    <row r="8" spans="1:6" s="2" customFormat="1" x14ac:dyDescent="0.25">
      <c r="A8"/>
      <c r="B8" s="1"/>
      <c r="C8"/>
      <c r="D8"/>
      <c r="E8"/>
      <c r="F8" s="18"/>
    </row>
    <row r="9" spans="1:6" x14ac:dyDescent="0.25">
      <c r="B9" s="98" t="s">
        <v>3</v>
      </c>
      <c r="C9" s="18"/>
      <c r="D9" s="93" t="s">
        <v>178</v>
      </c>
      <c r="F9" s="96">
        <v>0.33300000000000002</v>
      </c>
    </row>
    <row r="10" spans="1:6" ht="30" x14ac:dyDescent="0.25">
      <c r="B10" s="1"/>
      <c r="D10" s="161" t="s">
        <v>179</v>
      </c>
      <c r="F10" s="18"/>
    </row>
    <row r="11" spans="1:6" x14ac:dyDescent="0.25">
      <c r="B11" s="1"/>
      <c r="F11" s="18"/>
    </row>
    <row r="12" spans="1:6" s="2" customFormat="1" x14ac:dyDescent="0.25">
      <c r="A12"/>
      <c r="B12" s="98" t="s">
        <v>4</v>
      </c>
      <c r="C12" s="18"/>
      <c r="D12" s="93" t="s">
        <v>115</v>
      </c>
      <c r="E12"/>
      <c r="F12" s="97">
        <v>0.66</v>
      </c>
    </row>
    <row r="13" spans="1:6" ht="45" x14ac:dyDescent="0.25">
      <c r="B13" s="1"/>
      <c r="D13" s="161" t="s">
        <v>180</v>
      </c>
      <c r="F13" s="18"/>
    </row>
    <row r="14" spans="1:6" x14ac:dyDescent="0.25">
      <c r="B14" s="1"/>
      <c r="F14" s="18"/>
    </row>
    <row r="15" spans="1:6" x14ac:dyDescent="0.25">
      <c r="B15" s="98" t="s">
        <v>5</v>
      </c>
      <c r="C15" s="18"/>
      <c r="D15" s="93" t="s">
        <v>116</v>
      </c>
      <c r="F15" s="96">
        <v>1</v>
      </c>
    </row>
    <row r="16" spans="1:6" s="2" customFormat="1" ht="30" x14ac:dyDescent="0.25">
      <c r="A16"/>
      <c r="B16"/>
      <c r="C16"/>
      <c r="D16" s="161" t="s">
        <v>181</v>
      </c>
      <c r="E16"/>
      <c r="F16"/>
    </row>
    <row r="18" spans="4:4" x14ac:dyDescent="0.25">
      <c r="D18" s="162"/>
    </row>
  </sheetData>
  <pageMargins left="0.19685039370078741" right="0.19685039370078741" top="0.19685039370078741" bottom="0.19685039370078741" header="0.31496062992125984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zoomScale="90" zoomScaleNormal="90" workbookViewId="0">
      <selection activeCell="B5" sqref="B5"/>
    </sheetView>
  </sheetViews>
  <sheetFormatPr baseColWidth="10" defaultRowHeight="23.25" x14ac:dyDescent="0.35"/>
  <cols>
    <col min="1" max="1" width="1.7109375" customWidth="1"/>
    <col min="2" max="2" width="4.7109375" customWidth="1"/>
    <col min="3" max="3" width="67.7109375" style="27" customWidth="1"/>
    <col min="4" max="4" width="28" customWidth="1"/>
    <col min="5" max="5" width="5.140625" customWidth="1"/>
    <col min="6" max="9" width="11.7109375" customWidth="1"/>
    <col min="10" max="10" width="1.5703125" customWidth="1"/>
    <col min="11" max="11" width="4.42578125" style="163" customWidth="1"/>
    <col min="12" max="12" width="23.5703125" style="49" customWidth="1"/>
  </cols>
  <sheetData>
    <row r="1" spans="2:12" ht="10.5" customHeight="1" thickBot="1" x14ac:dyDescent="0.4"/>
    <row r="2" spans="2:12" ht="9.75" customHeight="1" x14ac:dyDescent="0.35">
      <c r="B2" s="59"/>
      <c r="C2" s="60"/>
      <c r="D2" s="61"/>
      <c r="E2" s="61"/>
      <c r="F2" s="61"/>
      <c r="G2" s="61"/>
      <c r="H2" s="61"/>
      <c r="I2" s="61"/>
      <c r="J2" s="62"/>
    </row>
    <row r="3" spans="2:12" ht="30" customHeight="1" x14ac:dyDescent="0.35">
      <c r="B3" s="295" t="s">
        <v>182</v>
      </c>
      <c r="C3" s="296"/>
      <c r="D3" s="296"/>
      <c r="E3" s="296"/>
      <c r="F3" s="296"/>
      <c r="G3" s="296"/>
      <c r="H3" s="296"/>
      <c r="I3" s="296"/>
      <c r="J3" s="297"/>
    </row>
    <row r="4" spans="2:12" s="201" customFormat="1" ht="17.25" customHeight="1" x14ac:dyDescent="0.25">
      <c r="B4" s="198"/>
      <c r="C4" s="197" t="str">
        <f>Paramètres!B3</f>
        <v xml:space="preserve">Arrêté du 8 janvier 2024 </v>
      </c>
      <c r="D4" s="192" t="str">
        <f>Paramètres!B5</f>
        <v>version - janvier 2025  - grilles nationales à ne pas modifier</v>
      </c>
      <c r="E4" s="191"/>
      <c r="F4" s="191"/>
      <c r="G4" s="191"/>
      <c r="H4" s="191"/>
      <c r="I4" s="191"/>
      <c r="J4" s="199"/>
      <c r="K4" s="200"/>
      <c r="L4" s="202"/>
    </row>
    <row r="5" spans="2:12" s="201" customFormat="1" ht="17.25" customHeight="1" x14ac:dyDescent="0.25">
      <c r="B5" s="198"/>
      <c r="C5" s="197"/>
      <c r="D5" s="237" t="s">
        <v>193</v>
      </c>
      <c r="E5" s="191"/>
      <c r="F5" s="191"/>
      <c r="G5" s="191"/>
      <c r="H5" s="191"/>
      <c r="I5" s="191"/>
      <c r="J5" s="199"/>
      <c r="K5" s="200"/>
      <c r="L5" s="202"/>
    </row>
    <row r="6" spans="2:12" ht="19.5" customHeight="1" x14ac:dyDescent="0.35">
      <c r="B6" s="37"/>
      <c r="C6" s="13" t="s">
        <v>113</v>
      </c>
      <c r="D6" s="193" t="str">
        <f>Paramètres!E11</f>
        <v>juin 2026</v>
      </c>
      <c r="E6" s="194"/>
      <c r="F6" s="298"/>
      <c r="G6" s="299"/>
      <c r="H6" s="299"/>
      <c r="I6" s="299"/>
      <c r="J6" s="40"/>
    </row>
    <row r="7" spans="2:12" s="2" customFormat="1" ht="7.5" customHeight="1" x14ac:dyDescent="0.35">
      <c r="B7" s="63"/>
      <c r="C7" s="9"/>
      <c r="D7" s="10"/>
      <c r="E7" s="10"/>
      <c r="F7" s="10"/>
      <c r="G7" s="10"/>
      <c r="H7" s="10"/>
      <c r="I7" s="10"/>
      <c r="J7" s="64"/>
      <c r="K7" s="164"/>
      <c r="L7" s="50"/>
    </row>
    <row r="8" spans="2:12" ht="19.5" customHeight="1" x14ac:dyDescent="0.35">
      <c r="B8" s="37"/>
      <c r="C8" s="12" t="s">
        <v>16</v>
      </c>
      <c r="D8" s="188" t="str">
        <f>Paramètres!E13</f>
        <v>Prénom 1</v>
      </c>
      <c r="E8" s="302" t="str">
        <f>Paramètres!E15</f>
        <v>Nom 1</v>
      </c>
      <c r="F8" s="302"/>
      <c r="G8" s="302"/>
      <c r="H8" s="300"/>
      <c r="I8" s="300"/>
      <c r="J8" s="40"/>
    </row>
    <row r="9" spans="2:12" ht="7.5" customHeight="1" x14ac:dyDescent="0.35">
      <c r="B9" s="37"/>
      <c r="C9" s="12"/>
      <c r="D9" s="195"/>
      <c r="E9" s="195"/>
      <c r="F9" s="11"/>
      <c r="G9" s="11"/>
      <c r="H9" s="11"/>
      <c r="I9" s="11"/>
      <c r="J9" s="40"/>
    </row>
    <row r="10" spans="2:12" ht="19.5" customHeight="1" x14ac:dyDescent="0.35">
      <c r="B10" s="37"/>
      <c r="C10" s="12" t="s">
        <v>22</v>
      </c>
      <c r="D10" s="196" t="str">
        <f>Paramètres!E17</f>
        <v>A2017 0000 0000</v>
      </c>
      <c r="E10" s="195"/>
      <c r="F10" s="300"/>
      <c r="G10" s="300"/>
      <c r="H10" s="11"/>
      <c r="I10" s="11"/>
      <c r="J10" s="40"/>
    </row>
    <row r="11" spans="2:12" ht="7.5" customHeight="1" x14ac:dyDescent="0.35">
      <c r="B11" s="37"/>
      <c r="C11" s="9"/>
      <c r="D11" s="10"/>
      <c r="E11" s="10"/>
      <c r="F11" s="10"/>
      <c r="G11" s="10"/>
      <c r="H11" s="10"/>
      <c r="I11" s="10"/>
      <c r="J11" s="40"/>
    </row>
    <row r="12" spans="2:12" ht="19.5" customHeight="1" x14ac:dyDescent="0.35">
      <c r="B12" s="37"/>
      <c r="C12" s="16" t="s">
        <v>21</v>
      </c>
      <c r="D12" s="301" t="str">
        <f>Paramètres!E19</f>
        <v>Nom étab de formation</v>
      </c>
      <c r="E12" s="301"/>
      <c r="F12" s="301"/>
      <c r="G12" s="301"/>
      <c r="H12" s="301"/>
      <c r="I12" s="301"/>
      <c r="J12" s="40"/>
    </row>
    <row r="13" spans="2:12" ht="7.5" customHeight="1" x14ac:dyDescent="0.35">
      <c r="B13" s="37"/>
      <c r="C13" s="56"/>
      <c r="D13" s="38"/>
      <c r="E13" s="38"/>
      <c r="F13" s="38"/>
      <c r="G13" s="38"/>
      <c r="H13" s="38"/>
      <c r="I13" s="38"/>
      <c r="J13" s="40"/>
    </row>
    <row r="14" spans="2:12" ht="15" customHeight="1" x14ac:dyDescent="0.35">
      <c r="B14" s="37"/>
      <c r="C14" s="289" t="s">
        <v>31</v>
      </c>
      <c r="D14" s="58"/>
      <c r="E14" s="132"/>
      <c r="F14" s="101" t="s">
        <v>2</v>
      </c>
      <c r="G14" s="102" t="s">
        <v>3</v>
      </c>
      <c r="H14" s="102" t="s">
        <v>4</v>
      </c>
      <c r="I14" s="102" t="s">
        <v>5</v>
      </c>
      <c r="J14" s="40"/>
    </row>
    <row r="15" spans="2:12" ht="60" customHeight="1" x14ac:dyDescent="0.35">
      <c r="B15" s="37"/>
      <c r="C15" s="290"/>
      <c r="D15" s="5"/>
      <c r="E15" s="133"/>
      <c r="F15" s="14" t="str">
        <f>'Description des 4 Niveaux'!D6</f>
        <v>Compétence non acquise</v>
      </c>
      <c r="G15" s="15" t="str">
        <f>'Description des 4 Niveaux'!D9</f>
        <v>Compétence insuffisamment acquise</v>
      </c>
      <c r="H15" s="15" t="str">
        <f>'Description des 4 Niveaux'!D12</f>
        <v>Compétence partiellement aquise</v>
      </c>
      <c r="I15" s="15" t="str">
        <f>'Description des 4 Niveaux'!D15</f>
        <v>Compétence totalement acquise et transférable</v>
      </c>
      <c r="J15" s="40"/>
    </row>
    <row r="16" spans="2:12" ht="15" customHeight="1" x14ac:dyDescent="0.35">
      <c r="B16" s="37"/>
      <c r="C16" s="291"/>
      <c r="D16" s="103"/>
      <c r="E16" s="134"/>
      <c r="F16" s="104">
        <v>0</v>
      </c>
      <c r="G16" s="105" t="s">
        <v>7</v>
      </c>
      <c r="H16" s="105" t="s">
        <v>8</v>
      </c>
      <c r="I16" s="105" t="s">
        <v>9</v>
      </c>
      <c r="J16" s="40"/>
    </row>
    <row r="17" spans="1:12" ht="15" customHeight="1" x14ac:dyDescent="0.35">
      <c r="B17" s="37"/>
      <c r="C17" s="56"/>
      <c r="D17" s="38"/>
      <c r="E17" s="38"/>
      <c r="F17" s="65"/>
      <c r="G17" s="38"/>
      <c r="H17" s="38"/>
      <c r="I17" s="38"/>
      <c r="J17" s="40"/>
    </row>
    <row r="18" spans="1:12" ht="15" customHeight="1" thickBot="1" x14ac:dyDescent="0.4">
      <c r="B18" s="37"/>
      <c r="C18" s="56"/>
      <c r="D18" s="38"/>
      <c r="E18" s="38"/>
      <c r="F18" s="292" t="s">
        <v>149</v>
      </c>
      <c r="G18" s="292"/>
      <c r="H18" s="292"/>
      <c r="I18" s="292"/>
      <c r="J18" s="40"/>
    </row>
    <row r="19" spans="1:12" ht="40.5" customHeight="1" thickBot="1" x14ac:dyDescent="0.3">
      <c r="B19" s="170">
        <v>0.3</v>
      </c>
      <c r="C19" s="29" t="s">
        <v>32</v>
      </c>
      <c r="D19" s="3"/>
      <c r="E19" s="135"/>
      <c r="F19" s="76"/>
      <c r="G19" s="77"/>
      <c r="H19" s="76"/>
      <c r="I19" s="78"/>
      <c r="J19" s="40"/>
      <c r="K19" s="163">
        <f>IF(F19="X",0,IF(G19="X",G20,IF(H19="X",H20,IF(I19="X",I20,0))))</f>
        <v>0</v>
      </c>
      <c r="L19" s="48" t="str">
        <f>IF(F19="X","",IF(G19="X","",IF(H19="X","",IF(I19="X",""," A  COMPLETER"))))</f>
        <v xml:space="preserve"> A  COMPLETER</v>
      </c>
    </row>
    <row r="20" spans="1:12" ht="15" customHeight="1" x14ac:dyDescent="0.35">
      <c r="A20" s="38"/>
      <c r="B20" s="8"/>
      <c r="C20" s="30" t="s">
        <v>36</v>
      </c>
      <c r="D20" s="38"/>
      <c r="E20" s="61"/>
      <c r="F20" s="168">
        <v>0</v>
      </c>
      <c r="G20" s="169">
        <f>I20/3</f>
        <v>2</v>
      </c>
      <c r="H20" s="169">
        <f>I20*2/3</f>
        <v>4</v>
      </c>
      <c r="I20" s="169">
        <v>6</v>
      </c>
      <c r="J20" s="40"/>
    </row>
    <row r="21" spans="1:12" ht="15" customHeight="1" x14ac:dyDescent="0.35">
      <c r="A21" s="38"/>
      <c r="B21" s="71"/>
      <c r="C21" s="109"/>
      <c r="D21" s="47"/>
      <c r="E21" s="239" t="s">
        <v>131</v>
      </c>
      <c r="F21" s="110"/>
      <c r="G21" s="111"/>
      <c r="H21" s="111"/>
      <c r="I21" s="111"/>
      <c r="J21" s="40"/>
    </row>
    <row r="22" spans="1:12" ht="22.5" customHeight="1" x14ac:dyDescent="0.25">
      <c r="A22" s="38"/>
      <c r="B22" s="71"/>
      <c r="C22" s="112" t="s">
        <v>83</v>
      </c>
      <c r="D22" s="143" t="s">
        <v>167</v>
      </c>
      <c r="E22" s="238"/>
      <c r="F22" s="231"/>
      <c r="G22" s="232"/>
      <c r="H22" s="232"/>
      <c r="I22" s="232"/>
      <c r="J22" s="40"/>
      <c r="L22" s="113" t="str">
        <f>IF(E22="X","",IF(F22="X","",IF(G22="X","",IF(H22="X","",IF(I22="X",""," A  COMPLETER")))))</f>
        <v xml:space="preserve"> A  COMPLETER</v>
      </c>
    </row>
    <row r="23" spans="1:12" ht="22.5" customHeight="1" x14ac:dyDescent="0.25">
      <c r="A23" s="38"/>
      <c r="B23" s="71"/>
      <c r="C23" s="112" t="s">
        <v>84</v>
      </c>
      <c r="D23" s="143" t="s">
        <v>167</v>
      </c>
      <c r="E23" s="238"/>
      <c r="F23" s="231"/>
      <c r="G23" s="232"/>
      <c r="H23" s="232"/>
      <c r="I23" s="232"/>
      <c r="J23" s="40"/>
      <c r="L23" s="113" t="str">
        <f t="shared" ref="L23:L29" si="0">IF(E23="X","",IF(F23="X","",IF(G23="X","",IF(H23="X","",IF(I23="X",""," A  COMPLETER")))))</f>
        <v xml:space="preserve"> A  COMPLETER</v>
      </c>
    </row>
    <row r="24" spans="1:12" ht="22.5" customHeight="1" x14ac:dyDescent="0.25">
      <c r="A24" s="38"/>
      <c r="B24" s="71"/>
      <c r="C24" s="112" t="s">
        <v>85</v>
      </c>
      <c r="D24" s="143" t="s">
        <v>167</v>
      </c>
      <c r="E24" s="238"/>
      <c r="F24" s="231"/>
      <c r="G24" s="232"/>
      <c r="H24" s="232"/>
      <c r="I24" s="232"/>
      <c r="J24" s="40"/>
      <c r="L24" s="113" t="str">
        <f t="shared" si="0"/>
        <v xml:space="preserve"> A  COMPLETER</v>
      </c>
    </row>
    <row r="25" spans="1:12" ht="22.5" customHeight="1" x14ac:dyDescent="0.25">
      <c r="A25" s="38"/>
      <c r="B25" s="71"/>
      <c r="C25" s="112" t="s">
        <v>86</v>
      </c>
      <c r="D25" s="143" t="s">
        <v>167</v>
      </c>
      <c r="E25" s="238"/>
      <c r="F25" s="231"/>
      <c r="G25" s="232"/>
      <c r="H25" s="232"/>
      <c r="I25" s="232"/>
      <c r="J25" s="40"/>
      <c r="L25" s="113" t="str">
        <f t="shared" si="0"/>
        <v xml:space="preserve"> A  COMPLETER</v>
      </c>
    </row>
    <row r="26" spans="1:12" ht="22.5" customHeight="1" x14ac:dyDescent="0.25">
      <c r="A26" s="38"/>
      <c r="B26" s="71"/>
      <c r="C26" s="112" t="s">
        <v>87</v>
      </c>
      <c r="D26" s="143" t="s">
        <v>167</v>
      </c>
      <c r="E26" s="238"/>
      <c r="F26" s="231"/>
      <c r="G26" s="232"/>
      <c r="H26" s="232"/>
      <c r="I26" s="232"/>
      <c r="J26" s="40"/>
      <c r="L26" s="113" t="str">
        <f t="shared" si="0"/>
        <v xml:space="preserve"> A  COMPLETER</v>
      </c>
    </row>
    <row r="27" spans="1:12" ht="22.5" customHeight="1" x14ac:dyDescent="0.25">
      <c r="A27" s="38"/>
      <c r="B27" s="71"/>
      <c r="C27" s="112" t="s">
        <v>88</v>
      </c>
      <c r="D27" s="143" t="s">
        <v>167</v>
      </c>
      <c r="E27" s="238"/>
      <c r="F27" s="231"/>
      <c r="G27" s="232"/>
      <c r="H27" s="232"/>
      <c r="I27" s="232"/>
      <c r="J27" s="40"/>
      <c r="L27" s="113" t="str">
        <f t="shared" si="0"/>
        <v xml:space="preserve"> A  COMPLETER</v>
      </c>
    </row>
    <row r="28" spans="1:12" ht="22.5" customHeight="1" x14ac:dyDescent="0.25">
      <c r="A28" s="38"/>
      <c r="B28" s="71"/>
      <c r="C28" s="112" t="s">
        <v>89</v>
      </c>
      <c r="D28" s="143" t="s">
        <v>167</v>
      </c>
      <c r="E28" s="238"/>
      <c r="F28" s="231"/>
      <c r="G28" s="232"/>
      <c r="H28" s="232"/>
      <c r="I28" s="232"/>
      <c r="J28" s="40"/>
      <c r="L28" s="113" t="str">
        <f t="shared" si="0"/>
        <v xml:space="preserve"> A  COMPLETER</v>
      </c>
    </row>
    <row r="29" spans="1:12" ht="22.5" customHeight="1" x14ac:dyDescent="0.25">
      <c r="A29" s="38"/>
      <c r="B29" s="71"/>
      <c r="C29" s="112" t="s">
        <v>90</v>
      </c>
      <c r="D29" s="143" t="s">
        <v>167</v>
      </c>
      <c r="E29" s="238"/>
      <c r="F29" s="231"/>
      <c r="G29" s="232"/>
      <c r="H29" s="232"/>
      <c r="I29" s="232"/>
      <c r="J29" s="40"/>
      <c r="L29" s="113" t="str">
        <f t="shared" si="0"/>
        <v xml:space="preserve"> A  COMPLETER</v>
      </c>
    </row>
    <row r="30" spans="1:12" ht="15" customHeight="1" x14ac:dyDescent="0.35">
      <c r="B30" s="37"/>
      <c r="C30" s="56"/>
      <c r="D30" s="38"/>
      <c r="E30" s="138">
        <f>8-COUNTBLANK(E22:E29)</f>
        <v>0</v>
      </c>
      <c r="F30" s="171"/>
      <c r="G30" s="171"/>
      <c r="H30" s="171"/>
      <c r="I30" s="171"/>
      <c r="J30" s="40"/>
    </row>
    <row r="31" spans="1:12" ht="15" customHeight="1" thickBot="1" x14ac:dyDescent="0.4">
      <c r="B31" s="37"/>
      <c r="C31" s="56"/>
      <c r="D31" s="38"/>
      <c r="E31" s="140"/>
      <c r="F31" s="292" t="s">
        <v>150</v>
      </c>
      <c r="G31" s="292"/>
      <c r="H31" s="292"/>
      <c r="I31" s="292"/>
      <c r="J31" s="40"/>
    </row>
    <row r="32" spans="1:12" s="23" customFormat="1" ht="40.5" customHeight="1" thickBot="1" x14ac:dyDescent="0.3">
      <c r="B32" s="67">
        <v>0.2</v>
      </c>
      <c r="C32" s="29" t="s">
        <v>33</v>
      </c>
      <c r="D32" s="22"/>
      <c r="E32" s="137"/>
      <c r="F32" s="79"/>
      <c r="G32" s="80"/>
      <c r="H32" s="80"/>
      <c r="I32" s="81"/>
      <c r="J32" s="68"/>
      <c r="K32" s="165">
        <f>IF(F32="X",0,IF(G32="X",G33,IF(H32="X",H33,IF(I32="X",I33,0))))</f>
        <v>0</v>
      </c>
      <c r="L32" s="48" t="str">
        <f>IF(F32="X","",IF(G32="X","",IF(H32="X","",IF(I32="X",""," A  COMPLETER"))))</f>
        <v xml:space="preserve"> A  COMPLETER</v>
      </c>
    </row>
    <row r="33" spans="1:12" ht="15" customHeight="1" x14ac:dyDescent="0.35">
      <c r="A33" s="38"/>
      <c r="B33" s="8"/>
      <c r="C33" s="69" t="s">
        <v>35</v>
      </c>
      <c r="D33" s="38"/>
      <c r="E33" s="61"/>
      <c r="F33" s="168">
        <v>0</v>
      </c>
      <c r="G33" s="172">
        <f>I33/3</f>
        <v>1.3333333333333333</v>
      </c>
      <c r="H33" s="169">
        <f>I33*2/3</f>
        <v>2.6666666666666665</v>
      </c>
      <c r="I33" s="172">
        <v>4</v>
      </c>
      <c r="J33" s="40"/>
    </row>
    <row r="34" spans="1:12" ht="15" customHeight="1" x14ac:dyDescent="0.35">
      <c r="A34" s="38"/>
      <c r="B34" s="71"/>
      <c r="C34" s="117"/>
      <c r="D34" s="38"/>
      <c r="E34" s="239" t="s">
        <v>131</v>
      </c>
      <c r="F34" s="110"/>
      <c r="G34" s="118"/>
      <c r="H34" s="111"/>
      <c r="I34" s="118"/>
      <c r="J34" s="40"/>
    </row>
    <row r="35" spans="1:12" ht="22.5" customHeight="1" x14ac:dyDescent="0.25">
      <c r="A35" s="38"/>
      <c r="B35" s="71"/>
      <c r="C35" s="120" t="s">
        <v>91</v>
      </c>
      <c r="D35" s="143" t="s">
        <v>167</v>
      </c>
      <c r="E35" s="238"/>
      <c r="F35" s="231"/>
      <c r="G35" s="233"/>
      <c r="H35" s="232"/>
      <c r="I35" s="233"/>
      <c r="J35" s="40"/>
      <c r="L35" s="121" t="str">
        <f t="shared" ref="L35:L37" si="1">IF(E35="X","",IF(F35="X","",IF(G35="X","",IF(H35="X","",IF(I35="X",""," A  COMPLETER")))))</f>
        <v xml:space="preserve"> A  COMPLETER</v>
      </c>
    </row>
    <row r="36" spans="1:12" ht="22.5" customHeight="1" x14ac:dyDescent="0.25">
      <c r="A36" s="38"/>
      <c r="B36" s="71"/>
      <c r="C36" s="120" t="s">
        <v>92</v>
      </c>
      <c r="D36" s="143" t="s">
        <v>167</v>
      </c>
      <c r="E36" s="238"/>
      <c r="F36" s="231"/>
      <c r="G36" s="233"/>
      <c r="H36" s="232"/>
      <c r="I36" s="233"/>
      <c r="J36" s="40"/>
      <c r="L36" s="121" t="str">
        <f t="shared" si="1"/>
        <v xml:space="preserve"> A  COMPLETER</v>
      </c>
    </row>
    <row r="37" spans="1:12" ht="22.5" customHeight="1" x14ac:dyDescent="0.25">
      <c r="A37" s="38"/>
      <c r="B37" s="71"/>
      <c r="C37" s="120" t="s">
        <v>93</v>
      </c>
      <c r="D37" s="143" t="s">
        <v>167</v>
      </c>
      <c r="E37" s="238"/>
      <c r="F37" s="231"/>
      <c r="G37" s="233"/>
      <c r="H37" s="232"/>
      <c r="I37" s="233"/>
      <c r="J37" s="40"/>
      <c r="L37" s="121" t="str">
        <f t="shared" si="1"/>
        <v xml:space="preserve"> A  COMPLETER</v>
      </c>
    </row>
    <row r="38" spans="1:12" ht="15" customHeight="1" x14ac:dyDescent="0.35">
      <c r="B38" s="37"/>
      <c r="C38" s="34"/>
      <c r="D38" s="38"/>
      <c r="E38" s="138">
        <f>3-COUNTBLANK(E35:E37)</f>
        <v>0</v>
      </c>
      <c r="F38" s="171"/>
      <c r="G38" s="171"/>
      <c r="H38" s="171"/>
      <c r="I38" s="171"/>
      <c r="J38" s="40"/>
    </row>
    <row r="39" spans="1:12" s="2" customFormat="1" ht="15" customHeight="1" thickBot="1" x14ac:dyDescent="0.4">
      <c r="B39" s="63"/>
      <c r="C39" s="141"/>
      <c r="D39" s="47"/>
      <c r="E39" s="140"/>
      <c r="F39" s="292" t="s">
        <v>151</v>
      </c>
      <c r="G39" s="292"/>
      <c r="H39" s="292"/>
      <c r="I39" s="292"/>
      <c r="J39" s="64"/>
      <c r="K39" s="164"/>
      <c r="L39" s="50"/>
    </row>
    <row r="40" spans="1:12" ht="40.5" customHeight="1" thickBot="1" x14ac:dyDescent="0.3">
      <c r="B40" s="70">
        <v>0.3</v>
      </c>
      <c r="C40" s="29" t="s">
        <v>34</v>
      </c>
      <c r="D40" s="4"/>
      <c r="E40" s="136"/>
      <c r="F40" s="76"/>
      <c r="G40" s="77"/>
      <c r="H40" s="77"/>
      <c r="I40" s="78"/>
      <c r="J40" s="40"/>
      <c r="K40" s="163">
        <f>IF(F40="X",0,IF(G40="X",G41,IF(H40="X",H41,IF(I40="X",I41,0))))</f>
        <v>0</v>
      </c>
      <c r="L40" s="48" t="str">
        <f>IF(F40="X","",IF(G40="X","",IF(H40="X","",IF(I40="X",""," A  COMPLETER"))))</f>
        <v xml:space="preserve"> A  COMPLETER</v>
      </c>
    </row>
    <row r="41" spans="1:12" ht="15" customHeight="1" x14ac:dyDescent="0.35">
      <c r="A41" s="2"/>
      <c r="B41" s="8"/>
      <c r="C41" s="69" t="s">
        <v>11</v>
      </c>
      <c r="D41" s="38"/>
      <c r="E41" s="241"/>
      <c r="F41" s="168">
        <v>0</v>
      </c>
      <c r="G41" s="172">
        <f>I41/3</f>
        <v>2</v>
      </c>
      <c r="H41" s="172">
        <f>I41*2/3</f>
        <v>4</v>
      </c>
      <c r="I41" s="172">
        <v>6</v>
      </c>
      <c r="J41" s="40"/>
    </row>
    <row r="42" spans="1:12" ht="15" customHeight="1" x14ac:dyDescent="0.35">
      <c r="A42" s="2"/>
      <c r="B42" s="71"/>
      <c r="C42" s="117"/>
      <c r="D42" s="38"/>
      <c r="E42" s="239" t="s">
        <v>131</v>
      </c>
      <c r="F42" s="110"/>
      <c r="G42" s="118"/>
      <c r="H42" s="118"/>
      <c r="I42" s="118"/>
      <c r="J42" s="40"/>
    </row>
    <row r="43" spans="1:12" ht="24" customHeight="1" x14ac:dyDescent="0.25">
      <c r="A43" s="2"/>
      <c r="B43" s="71"/>
      <c r="C43" s="120" t="s">
        <v>94</v>
      </c>
      <c r="D43" s="143" t="s">
        <v>167</v>
      </c>
      <c r="E43" s="238"/>
      <c r="F43" s="231"/>
      <c r="G43" s="233"/>
      <c r="H43" s="233"/>
      <c r="I43" s="233"/>
      <c r="J43" s="40"/>
      <c r="L43" s="121" t="str">
        <f t="shared" ref="L43:L46" si="2">IF(E43="X","",IF(F43="X","",IF(G43="X","",IF(H43="X","",IF(I43="X",""," A  COMPLETER")))))</f>
        <v xml:space="preserve"> A  COMPLETER</v>
      </c>
    </row>
    <row r="44" spans="1:12" ht="22.5" customHeight="1" x14ac:dyDescent="0.25">
      <c r="A44" s="2"/>
      <c r="B44" s="71"/>
      <c r="C44" s="120" t="s">
        <v>95</v>
      </c>
      <c r="D44" s="143" t="s">
        <v>167</v>
      </c>
      <c r="E44" s="238"/>
      <c r="F44" s="231"/>
      <c r="G44" s="233"/>
      <c r="H44" s="233"/>
      <c r="I44" s="233"/>
      <c r="J44" s="40"/>
      <c r="L44" s="121" t="str">
        <f t="shared" si="2"/>
        <v xml:space="preserve"> A  COMPLETER</v>
      </c>
    </row>
    <row r="45" spans="1:12" ht="22.5" customHeight="1" x14ac:dyDescent="0.25">
      <c r="A45" s="2"/>
      <c r="B45" s="71"/>
      <c r="C45" s="120" t="s">
        <v>96</v>
      </c>
      <c r="D45" s="143" t="s">
        <v>167</v>
      </c>
      <c r="E45" s="238"/>
      <c r="F45" s="231"/>
      <c r="G45" s="233"/>
      <c r="H45" s="233"/>
      <c r="I45" s="233"/>
      <c r="J45" s="40"/>
      <c r="L45" s="121" t="str">
        <f t="shared" si="2"/>
        <v xml:space="preserve"> A  COMPLETER</v>
      </c>
    </row>
    <row r="46" spans="1:12" ht="22.5" customHeight="1" x14ac:dyDescent="0.25">
      <c r="A46" s="2"/>
      <c r="B46" s="71"/>
      <c r="C46" s="120" t="s">
        <v>97</v>
      </c>
      <c r="D46" s="143" t="s">
        <v>167</v>
      </c>
      <c r="E46" s="238"/>
      <c r="F46" s="231"/>
      <c r="G46" s="233"/>
      <c r="H46" s="233"/>
      <c r="I46" s="233"/>
      <c r="J46" s="40"/>
      <c r="L46" s="121" t="str">
        <f t="shared" si="2"/>
        <v xml:space="preserve"> A  COMPLETER</v>
      </c>
    </row>
    <row r="47" spans="1:12" ht="15" customHeight="1" x14ac:dyDescent="0.35">
      <c r="B47" s="41"/>
      <c r="C47" s="56"/>
      <c r="D47" s="38"/>
      <c r="E47" s="138">
        <f>4-COUNTBLANK(E43:E46)</f>
        <v>0</v>
      </c>
      <c r="F47" s="38"/>
      <c r="G47" s="38"/>
      <c r="H47" s="38"/>
      <c r="I47" s="38"/>
      <c r="J47" s="40"/>
    </row>
    <row r="48" spans="1:12" ht="15" customHeight="1" thickBot="1" x14ac:dyDescent="0.4">
      <c r="B48" s="139"/>
      <c r="C48" s="56"/>
      <c r="D48" s="38"/>
      <c r="E48" s="140"/>
      <c r="F48" s="292" t="s">
        <v>152</v>
      </c>
      <c r="G48" s="292"/>
      <c r="H48" s="292"/>
      <c r="I48" s="292"/>
      <c r="J48" s="40"/>
    </row>
    <row r="49" spans="1:12" ht="40.5" customHeight="1" thickBot="1" x14ac:dyDescent="0.3">
      <c r="B49" s="70">
        <v>0.2</v>
      </c>
      <c r="C49" s="29" t="s">
        <v>37</v>
      </c>
      <c r="D49" s="4"/>
      <c r="E49" s="136"/>
      <c r="F49" s="76"/>
      <c r="G49" s="77"/>
      <c r="H49" s="77"/>
      <c r="I49" s="78"/>
      <c r="J49" s="40"/>
      <c r="K49" s="163">
        <f>IF(F49="X",0,IF(G49="X",G50,IF(H49="X",H50,IF(I49="X",I50,0))))</f>
        <v>0</v>
      </c>
      <c r="L49" s="48" t="str">
        <f>IF(F49="X","",IF(G49="X","",IF(H49="X","",IF(I49="X",""," A  COMPLETER"))))</f>
        <v xml:space="preserve"> A  COMPLETER</v>
      </c>
    </row>
    <row r="50" spans="1:12" ht="15" customHeight="1" x14ac:dyDescent="0.35">
      <c r="A50" s="38"/>
      <c r="B50" s="8"/>
      <c r="C50" s="69" t="s">
        <v>35</v>
      </c>
      <c r="D50" s="38"/>
      <c r="E50" s="240"/>
      <c r="F50" s="168">
        <v>0</v>
      </c>
      <c r="G50" s="172">
        <f>I50/3</f>
        <v>1.3333333333333333</v>
      </c>
      <c r="H50" s="172">
        <f>I50*2/3</f>
        <v>2.6666666666666665</v>
      </c>
      <c r="I50" s="172">
        <v>4</v>
      </c>
      <c r="J50" s="40"/>
    </row>
    <row r="51" spans="1:12" ht="15" customHeight="1" x14ac:dyDescent="0.35">
      <c r="A51" s="38"/>
      <c r="B51" s="71"/>
      <c r="C51" s="117"/>
      <c r="D51" s="38"/>
      <c r="E51" s="239" t="s">
        <v>131</v>
      </c>
      <c r="F51" s="110"/>
      <c r="G51" s="118"/>
      <c r="H51" s="118"/>
      <c r="I51" s="118"/>
      <c r="J51" s="40"/>
    </row>
    <row r="52" spans="1:12" ht="22.5" customHeight="1" x14ac:dyDescent="0.25">
      <c r="A52" s="38"/>
      <c r="B52" s="71"/>
      <c r="C52" s="120" t="s">
        <v>98</v>
      </c>
      <c r="D52" s="143" t="s">
        <v>167</v>
      </c>
      <c r="E52" s="238"/>
      <c r="F52" s="231"/>
      <c r="G52" s="233"/>
      <c r="H52" s="233"/>
      <c r="I52" s="233"/>
      <c r="J52" s="40"/>
      <c r="L52" s="121" t="str">
        <f t="shared" ref="L52:L54" si="3">IF(E52="X","",IF(F52="X","",IF(G52="X","",IF(H52="X","",IF(I52="X",""," A  COMPLETER")))))</f>
        <v xml:space="preserve"> A  COMPLETER</v>
      </c>
    </row>
    <row r="53" spans="1:12" ht="22.5" customHeight="1" x14ac:dyDescent="0.25">
      <c r="A53" s="38"/>
      <c r="B53" s="71"/>
      <c r="C53" s="120" t="s">
        <v>99</v>
      </c>
      <c r="D53" s="143" t="s">
        <v>167</v>
      </c>
      <c r="E53" s="238"/>
      <c r="F53" s="231"/>
      <c r="G53" s="233"/>
      <c r="H53" s="233"/>
      <c r="I53" s="233"/>
      <c r="J53" s="40"/>
      <c r="L53" s="121" t="str">
        <f t="shared" si="3"/>
        <v xml:space="preserve"> A  COMPLETER</v>
      </c>
    </row>
    <row r="54" spans="1:12" ht="22.5" customHeight="1" x14ac:dyDescent="0.25">
      <c r="A54" s="38"/>
      <c r="B54" s="71"/>
      <c r="C54" s="120" t="s">
        <v>100</v>
      </c>
      <c r="D54" s="143" t="s">
        <v>167</v>
      </c>
      <c r="E54" s="238"/>
      <c r="F54" s="231"/>
      <c r="G54" s="233"/>
      <c r="H54" s="233"/>
      <c r="I54" s="233"/>
      <c r="J54" s="40"/>
      <c r="L54" s="121" t="str">
        <f t="shared" si="3"/>
        <v xml:space="preserve"> A  COMPLETER</v>
      </c>
    </row>
    <row r="55" spans="1:12" ht="14.25" customHeight="1" x14ac:dyDescent="0.35">
      <c r="B55" s="41"/>
      <c r="C55" s="56"/>
      <c r="D55" s="38"/>
      <c r="E55" s="138">
        <f>3-COUNTBLANK(E52:E54)</f>
        <v>0</v>
      </c>
      <c r="F55" s="171"/>
      <c r="G55" s="171"/>
      <c r="H55" s="171"/>
      <c r="I55" s="171"/>
      <c r="J55" s="40"/>
    </row>
    <row r="56" spans="1:12" ht="8.25" customHeight="1" thickBot="1" x14ac:dyDescent="0.4">
      <c r="B56" s="37"/>
      <c r="C56" s="34"/>
      <c r="D56" s="38"/>
      <c r="E56" s="38"/>
      <c r="F56" s="38"/>
      <c r="G56" s="38"/>
      <c r="H56" s="38"/>
      <c r="I56" s="38"/>
      <c r="J56" s="40"/>
    </row>
    <row r="57" spans="1:12" s="1" customFormat="1" ht="31.5" customHeight="1" thickBot="1" x14ac:dyDescent="0.3">
      <c r="B57" s="71"/>
      <c r="C57" s="52" t="s">
        <v>129</v>
      </c>
      <c r="D57" s="53"/>
      <c r="E57" s="53"/>
      <c r="F57" s="83" t="s">
        <v>112</v>
      </c>
      <c r="G57" s="84" t="s">
        <v>111</v>
      </c>
      <c r="H57" s="82" t="s">
        <v>25</v>
      </c>
      <c r="I57" s="17">
        <f>K19+K32+K40+K49</f>
        <v>0</v>
      </c>
      <c r="J57" s="72"/>
      <c r="K57" s="166"/>
      <c r="L57" s="51"/>
    </row>
    <row r="58" spans="1:12" ht="15" customHeight="1" x14ac:dyDescent="0.35">
      <c r="B58" s="37"/>
      <c r="C58" s="56"/>
      <c r="D58" s="38"/>
      <c r="E58" s="38"/>
      <c r="F58" s="38"/>
      <c r="G58" s="38"/>
      <c r="H58" s="38"/>
      <c r="I58" s="38"/>
      <c r="J58" s="40"/>
    </row>
    <row r="59" spans="1:12" s="54" customFormat="1" ht="15" customHeight="1" x14ac:dyDescent="0.25">
      <c r="B59" s="73"/>
      <c r="C59" s="57"/>
      <c r="D59" s="57"/>
      <c r="E59" s="57"/>
      <c r="F59" s="57"/>
      <c r="G59" s="57"/>
      <c r="H59" s="57"/>
      <c r="I59" s="57"/>
      <c r="J59" s="74"/>
      <c r="K59" s="167"/>
      <c r="L59" s="55"/>
    </row>
    <row r="60" spans="1:12" ht="15" customHeight="1" x14ac:dyDescent="0.35">
      <c r="B60" s="37"/>
      <c r="C60" s="144" t="s">
        <v>161</v>
      </c>
      <c r="D60" s="145" t="s">
        <v>162</v>
      </c>
      <c r="E60" s="293" t="s">
        <v>163</v>
      </c>
      <c r="F60" s="293"/>
      <c r="G60" s="293"/>
      <c r="H60" s="293"/>
      <c r="I60" s="294"/>
      <c r="J60" s="40"/>
    </row>
    <row r="61" spans="1:12" ht="15" customHeight="1" x14ac:dyDescent="0.35">
      <c r="B61" s="37"/>
      <c r="C61" s="278" t="s">
        <v>164</v>
      </c>
      <c r="D61" s="279"/>
      <c r="E61" s="279"/>
      <c r="F61" s="279"/>
      <c r="G61" s="279"/>
      <c r="H61" s="279"/>
      <c r="I61" s="280"/>
      <c r="J61" s="40"/>
    </row>
    <row r="62" spans="1:12" ht="15" customHeight="1" x14ac:dyDescent="0.35">
      <c r="B62" s="37"/>
      <c r="C62" s="284"/>
      <c r="D62" s="285"/>
      <c r="E62" s="285"/>
      <c r="F62" s="285"/>
      <c r="G62" s="285"/>
      <c r="H62" s="285"/>
      <c r="I62" s="286"/>
      <c r="J62" s="40"/>
    </row>
    <row r="63" spans="1:12" ht="15" customHeight="1" x14ac:dyDescent="0.35">
      <c r="B63" s="37"/>
      <c r="C63" s="284"/>
      <c r="D63" s="285"/>
      <c r="E63" s="285"/>
      <c r="F63" s="285"/>
      <c r="G63" s="285"/>
      <c r="H63" s="285"/>
      <c r="I63" s="286"/>
      <c r="J63" s="40"/>
    </row>
    <row r="64" spans="1:12" ht="15" customHeight="1" x14ac:dyDescent="0.35">
      <c r="B64" s="37"/>
      <c r="C64" s="142" t="s">
        <v>165</v>
      </c>
      <c r="D64" s="287"/>
      <c r="E64" s="287"/>
      <c r="F64" s="287"/>
      <c r="G64" s="287"/>
      <c r="H64" s="287"/>
      <c r="I64" s="288"/>
      <c r="J64" s="40"/>
    </row>
    <row r="65" spans="2:10" ht="15" customHeight="1" x14ac:dyDescent="0.35">
      <c r="B65" s="37"/>
      <c r="C65" s="278" t="s">
        <v>166</v>
      </c>
      <c r="D65" s="279"/>
      <c r="E65" s="279"/>
      <c r="F65" s="279"/>
      <c r="G65" s="279"/>
      <c r="H65" s="279"/>
      <c r="I65" s="280"/>
      <c r="J65" s="40"/>
    </row>
    <row r="66" spans="2:10" ht="15" customHeight="1" x14ac:dyDescent="0.35">
      <c r="B66" s="37"/>
      <c r="C66" s="281"/>
      <c r="D66" s="282"/>
      <c r="E66" s="282"/>
      <c r="F66" s="282"/>
      <c r="G66" s="282"/>
      <c r="H66" s="282"/>
      <c r="I66" s="283"/>
      <c r="J66" s="40"/>
    </row>
    <row r="67" spans="2:10" ht="15" customHeight="1" thickBot="1" x14ac:dyDescent="0.4">
      <c r="B67" s="43"/>
      <c r="C67" s="75"/>
      <c r="D67" s="44"/>
      <c r="E67" s="44"/>
      <c r="F67" s="44"/>
      <c r="G67" s="44"/>
      <c r="H67" s="44"/>
      <c r="I67" s="44"/>
      <c r="J67" s="46"/>
    </row>
  </sheetData>
  <mergeCells count="18">
    <mergeCell ref="B3:J3"/>
    <mergeCell ref="F6:I6"/>
    <mergeCell ref="H8:I8"/>
    <mergeCell ref="F10:G10"/>
    <mergeCell ref="D12:I12"/>
    <mergeCell ref="E8:G8"/>
    <mergeCell ref="C65:I65"/>
    <mergeCell ref="C66:I66"/>
    <mergeCell ref="C63:I63"/>
    <mergeCell ref="D64:I64"/>
    <mergeCell ref="C14:C16"/>
    <mergeCell ref="F18:I18"/>
    <mergeCell ref="F31:I31"/>
    <mergeCell ref="F39:I39"/>
    <mergeCell ref="F48:I48"/>
    <mergeCell ref="C62:I62"/>
    <mergeCell ref="C61:I61"/>
    <mergeCell ref="E60:I60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6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9"/>
  <sheetViews>
    <sheetView zoomScale="90" zoomScaleNormal="90" workbookViewId="0">
      <selection activeCell="L6" sqref="L6"/>
    </sheetView>
  </sheetViews>
  <sheetFormatPr baseColWidth="10" defaultRowHeight="15" x14ac:dyDescent="0.25"/>
  <cols>
    <col min="1" max="1" width="1.7109375" customWidth="1"/>
    <col min="2" max="2" width="4.7109375" customWidth="1"/>
    <col min="3" max="3" width="65.5703125" style="27" customWidth="1"/>
    <col min="4" max="4" width="24.5703125" customWidth="1"/>
    <col min="5" max="5" width="8.28515625" customWidth="1"/>
    <col min="6" max="9" width="10.7109375" customWidth="1"/>
    <col min="10" max="10" width="1.7109375" customWidth="1"/>
    <col min="11" max="11" width="3.85546875" style="163" customWidth="1"/>
    <col min="12" max="12" width="23.5703125" customWidth="1"/>
  </cols>
  <sheetData>
    <row r="1" spans="2:11" ht="10.5" customHeight="1" thickBot="1" x14ac:dyDescent="0.3"/>
    <row r="2" spans="2:11" ht="6.75" customHeight="1" x14ac:dyDescent="0.25">
      <c r="B2" s="59"/>
      <c r="C2" s="60"/>
      <c r="D2" s="61"/>
      <c r="E2" s="61"/>
      <c r="F2" s="61"/>
      <c r="G2" s="61"/>
      <c r="H2" s="61"/>
      <c r="I2" s="61"/>
      <c r="J2" s="62"/>
    </row>
    <row r="3" spans="2:11" ht="30" customHeight="1" x14ac:dyDescent="0.25">
      <c r="B3" s="295" t="s">
        <v>186</v>
      </c>
      <c r="C3" s="296"/>
      <c r="D3" s="296"/>
      <c r="E3" s="296"/>
      <c r="F3" s="296"/>
      <c r="G3" s="296"/>
      <c r="H3" s="296"/>
      <c r="I3" s="296"/>
      <c r="J3" s="297"/>
    </row>
    <row r="4" spans="2:11" s="201" customFormat="1" ht="14.25" customHeight="1" x14ac:dyDescent="0.25">
      <c r="B4" s="198"/>
      <c r="C4" s="197" t="str">
        <f>Paramètres!B3</f>
        <v xml:space="preserve">Arrêté du 8 janvier 2024 </v>
      </c>
      <c r="D4" s="192" t="str">
        <f>Paramètres!B5</f>
        <v>version - janvier 2025  - grilles nationales à ne pas modifier</v>
      </c>
      <c r="E4" s="191"/>
      <c r="F4" s="191"/>
      <c r="G4" s="191"/>
      <c r="H4" s="191"/>
      <c r="I4" s="191"/>
      <c r="J4" s="199"/>
      <c r="K4" s="200"/>
    </row>
    <row r="5" spans="2:11" s="2" customFormat="1" ht="14.25" customHeight="1" x14ac:dyDescent="0.25">
      <c r="B5" s="63"/>
      <c r="C5" s="174"/>
      <c r="D5" s="237" t="s">
        <v>193</v>
      </c>
      <c r="E5" s="189"/>
      <c r="F5" s="189"/>
      <c r="G5" s="189"/>
      <c r="H5" s="189"/>
      <c r="I5" s="189"/>
      <c r="J5" s="64"/>
      <c r="K5" s="164"/>
    </row>
    <row r="6" spans="2:11" ht="19.5" customHeight="1" x14ac:dyDescent="0.25">
      <c r="B6" s="37"/>
      <c r="C6" s="13" t="s">
        <v>113</v>
      </c>
      <c r="D6" s="207" t="str">
        <f>Paramètres!E11</f>
        <v>juin 2026</v>
      </c>
      <c r="E6" s="208"/>
      <c r="F6" s="306"/>
      <c r="G6" s="307"/>
      <c r="H6" s="307"/>
      <c r="I6" s="307"/>
      <c r="J6" s="40"/>
    </row>
    <row r="7" spans="2:11" s="2" customFormat="1" ht="7.5" customHeight="1" x14ac:dyDescent="0.25">
      <c r="B7" s="63"/>
      <c r="C7" s="9"/>
      <c r="D7" s="209"/>
      <c r="E7" s="209"/>
      <c r="F7" s="209"/>
      <c r="G7" s="209"/>
      <c r="H7" s="209"/>
      <c r="I7" s="209"/>
      <c r="J7" s="64"/>
      <c r="K7" s="164"/>
    </row>
    <row r="8" spans="2:11" ht="19.5" customHeight="1" x14ac:dyDescent="0.25">
      <c r="B8" s="37"/>
      <c r="C8" s="12" t="s">
        <v>16</v>
      </c>
      <c r="D8" s="229" t="str">
        <f>Paramètres!E13</f>
        <v>Prénom 1</v>
      </c>
      <c r="E8" s="310" t="str">
        <f>Paramètres!E15</f>
        <v>Nom 1</v>
      </c>
      <c r="F8" s="310"/>
      <c r="G8" s="310"/>
      <c r="H8" s="308"/>
      <c r="I8" s="308"/>
      <c r="J8" s="40"/>
    </row>
    <row r="9" spans="2:11" ht="7.5" customHeight="1" x14ac:dyDescent="0.25">
      <c r="B9" s="37"/>
      <c r="C9" s="12"/>
      <c r="D9" s="211"/>
      <c r="E9" s="211"/>
      <c r="F9" s="212"/>
      <c r="G9" s="212"/>
      <c r="H9" s="212"/>
      <c r="I9" s="212"/>
      <c r="J9" s="40"/>
    </row>
    <row r="10" spans="2:11" ht="19.5" customHeight="1" x14ac:dyDescent="0.25">
      <c r="B10" s="37"/>
      <c r="C10" s="12" t="s">
        <v>22</v>
      </c>
      <c r="D10" s="213" t="str">
        <f>Paramètres!E17</f>
        <v>A2017 0000 0000</v>
      </c>
      <c r="E10" s="211"/>
      <c r="F10" s="308"/>
      <c r="G10" s="308"/>
      <c r="H10" s="212"/>
      <c r="I10" s="212"/>
      <c r="J10" s="40"/>
    </row>
    <row r="11" spans="2:11" ht="7.5" customHeight="1" x14ac:dyDescent="0.25">
      <c r="B11" s="37"/>
      <c r="C11" s="9"/>
      <c r="D11" s="209"/>
      <c r="E11" s="209"/>
      <c r="F11" s="209"/>
      <c r="G11" s="209"/>
      <c r="H11" s="209"/>
      <c r="I11" s="209"/>
      <c r="J11" s="40"/>
    </row>
    <row r="12" spans="2:11" ht="18.75" customHeight="1" x14ac:dyDescent="0.25">
      <c r="B12" s="37"/>
      <c r="C12" s="16" t="s">
        <v>21</v>
      </c>
      <c r="D12" s="309" t="str">
        <f>Paramètres!E19</f>
        <v>Nom étab de formation</v>
      </c>
      <c r="E12" s="309"/>
      <c r="F12" s="309"/>
      <c r="G12" s="309"/>
      <c r="H12" s="309"/>
      <c r="I12" s="309"/>
      <c r="J12" s="40"/>
    </row>
    <row r="13" spans="2:11" ht="7.5" customHeight="1" x14ac:dyDescent="0.25">
      <c r="B13" s="37"/>
      <c r="C13" s="56"/>
      <c r="D13" s="38"/>
      <c r="E13" s="38"/>
      <c r="F13" s="38"/>
      <c r="G13" s="38"/>
      <c r="H13" s="38"/>
      <c r="I13" s="38"/>
      <c r="J13" s="40"/>
    </row>
    <row r="14" spans="2:11" x14ac:dyDescent="0.25">
      <c r="B14" s="37"/>
      <c r="C14" s="303" t="s">
        <v>185</v>
      </c>
      <c r="D14" s="58"/>
      <c r="E14" s="58"/>
      <c r="F14" s="101" t="s">
        <v>2</v>
      </c>
      <c r="G14" s="102" t="s">
        <v>3</v>
      </c>
      <c r="H14" s="102" t="s">
        <v>4</v>
      </c>
      <c r="I14" s="102" t="s">
        <v>5</v>
      </c>
      <c r="J14" s="40"/>
    </row>
    <row r="15" spans="2:11" ht="60" customHeight="1" x14ac:dyDescent="0.25">
      <c r="B15" s="37"/>
      <c r="C15" s="304"/>
      <c r="D15" s="5"/>
      <c r="E15" s="5"/>
      <c r="F15" s="14" t="str">
        <f>'Description des 4 Niveaux'!D6</f>
        <v>Compétence non acquise</v>
      </c>
      <c r="G15" s="15" t="str">
        <f>'Description des 4 Niveaux'!D9</f>
        <v>Compétence insuffisamment acquise</v>
      </c>
      <c r="H15" s="15" t="str">
        <f>'Description des 4 Niveaux'!D12</f>
        <v>Compétence partiellement aquise</v>
      </c>
      <c r="I15" s="15" t="str">
        <f>'Description des 4 Niveaux'!D15</f>
        <v>Compétence totalement acquise et transférable</v>
      </c>
      <c r="J15" s="40"/>
    </row>
    <row r="16" spans="2:11" ht="15" customHeight="1" x14ac:dyDescent="0.25">
      <c r="B16" s="37"/>
      <c r="C16" s="305"/>
      <c r="D16" s="103"/>
      <c r="E16" s="103"/>
      <c r="F16" s="104">
        <v>0</v>
      </c>
      <c r="G16" s="105" t="s">
        <v>7</v>
      </c>
      <c r="H16" s="105" t="s">
        <v>8</v>
      </c>
      <c r="I16" s="105" t="s">
        <v>9</v>
      </c>
      <c r="J16" s="40"/>
    </row>
    <row r="17" spans="2:12" x14ac:dyDescent="0.25">
      <c r="B17" s="37"/>
      <c r="C17" s="56"/>
      <c r="D17" s="38"/>
      <c r="E17" s="38"/>
      <c r="F17" s="65"/>
      <c r="G17" s="38"/>
      <c r="H17" s="38"/>
      <c r="I17" s="38"/>
      <c r="J17" s="40"/>
    </row>
    <row r="18" spans="2:12" ht="15.75" thickBot="1" x14ac:dyDescent="0.3">
      <c r="B18" s="37"/>
      <c r="C18" s="56"/>
      <c r="D18" s="38"/>
      <c r="E18" s="292" t="s">
        <v>153</v>
      </c>
      <c r="F18" s="292"/>
      <c r="G18" s="292"/>
      <c r="H18" s="292"/>
      <c r="I18" s="292"/>
      <c r="J18" s="40"/>
    </row>
    <row r="19" spans="2:12" ht="40.5" customHeight="1" thickBot="1" x14ac:dyDescent="0.3">
      <c r="B19" s="66">
        <v>0.18</v>
      </c>
      <c r="C19" s="29" t="s">
        <v>12</v>
      </c>
      <c r="D19" s="3"/>
      <c r="E19" s="135"/>
      <c r="F19" s="6"/>
      <c r="G19" s="7"/>
      <c r="H19" s="6"/>
      <c r="I19" s="36"/>
      <c r="J19" s="40"/>
      <c r="K19" s="163">
        <f>IF(F19="X",0,IF(G19="X",G20,IF(H19="X",H20,IF(I19="X",I20,0))))</f>
        <v>0</v>
      </c>
      <c r="L19" s="51" t="str">
        <f>IF(F19="X","",IF(G19="X","",IF(H19="X","",IF(I19="X",""," A  COMPLETER"))))</f>
        <v xml:space="preserve"> A  COMPLETER</v>
      </c>
    </row>
    <row r="20" spans="2:12" ht="15" customHeight="1" x14ac:dyDescent="0.25">
      <c r="B20" s="8"/>
      <c r="C20" s="32" t="s">
        <v>187</v>
      </c>
      <c r="D20" s="38"/>
      <c r="E20" s="61"/>
      <c r="F20" s="168">
        <v>0</v>
      </c>
      <c r="G20" s="169">
        <f>I20/3</f>
        <v>1.2</v>
      </c>
      <c r="H20" s="169">
        <f>I20*2/3</f>
        <v>2.4</v>
      </c>
      <c r="I20" s="169">
        <v>3.6</v>
      </c>
      <c r="J20" s="40"/>
    </row>
    <row r="21" spans="2:12" ht="15" customHeight="1" x14ac:dyDescent="0.25">
      <c r="B21" s="71"/>
      <c r="C21" s="122"/>
      <c r="D21" s="38"/>
      <c r="E21" s="239" t="s">
        <v>131</v>
      </c>
      <c r="F21" s="110"/>
      <c r="G21" s="111"/>
      <c r="H21" s="111"/>
      <c r="I21" s="111"/>
      <c r="J21" s="40"/>
    </row>
    <row r="22" spans="2:12" ht="22.5" customHeight="1" x14ac:dyDescent="0.25">
      <c r="B22" s="71"/>
      <c r="C22" s="123" t="s">
        <v>57</v>
      </c>
      <c r="D22" s="143" t="s">
        <v>167</v>
      </c>
      <c r="E22" s="230"/>
      <c r="F22" s="231"/>
      <c r="G22" s="232"/>
      <c r="H22" s="232"/>
      <c r="I22" s="232"/>
      <c r="J22" s="40"/>
      <c r="L22" s="121" t="str">
        <f t="shared" ref="L22:L32" si="0">IF(E22="X","",IF(F22="X","",IF(G22="X","",IF(H22="X","",IF(I22="X",""," A  COMPLETER")))))</f>
        <v xml:space="preserve"> A  COMPLETER</v>
      </c>
    </row>
    <row r="23" spans="2:12" ht="22.5" customHeight="1" x14ac:dyDescent="0.25">
      <c r="B23" s="71"/>
      <c r="C23" s="123" t="s">
        <v>58</v>
      </c>
      <c r="D23" s="143" t="s">
        <v>167</v>
      </c>
      <c r="E23" s="230"/>
      <c r="F23" s="231"/>
      <c r="G23" s="232"/>
      <c r="H23" s="232"/>
      <c r="I23" s="232"/>
      <c r="J23" s="40"/>
      <c r="L23" s="121" t="str">
        <f t="shared" si="0"/>
        <v xml:space="preserve"> A  COMPLETER</v>
      </c>
    </row>
    <row r="24" spans="2:12" ht="22.5" customHeight="1" x14ac:dyDescent="0.25">
      <c r="B24" s="71"/>
      <c r="C24" s="123" t="s">
        <v>59</v>
      </c>
      <c r="D24" s="143" t="s">
        <v>167</v>
      </c>
      <c r="E24" s="230"/>
      <c r="F24" s="231"/>
      <c r="G24" s="232"/>
      <c r="H24" s="232"/>
      <c r="I24" s="232"/>
      <c r="J24" s="40"/>
      <c r="L24" s="121" t="str">
        <f t="shared" si="0"/>
        <v xml:space="preserve"> A  COMPLETER</v>
      </c>
    </row>
    <row r="25" spans="2:12" ht="22.5" customHeight="1" x14ac:dyDescent="0.25">
      <c r="B25" s="71"/>
      <c r="C25" s="123" t="s">
        <v>60</v>
      </c>
      <c r="D25" s="143" t="s">
        <v>167</v>
      </c>
      <c r="E25" s="230"/>
      <c r="F25" s="231"/>
      <c r="G25" s="232"/>
      <c r="H25" s="232"/>
      <c r="I25" s="232"/>
      <c r="J25" s="40"/>
      <c r="L25" s="121" t="str">
        <f t="shared" si="0"/>
        <v xml:space="preserve"> A  COMPLETER</v>
      </c>
    </row>
    <row r="26" spans="2:12" ht="22.5" customHeight="1" x14ac:dyDescent="0.25">
      <c r="B26" s="71"/>
      <c r="C26" s="123" t="s">
        <v>61</v>
      </c>
      <c r="D26" s="143" t="s">
        <v>167</v>
      </c>
      <c r="E26" s="230"/>
      <c r="F26" s="231"/>
      <c r="G26" s="232"/>
      <c r="H26" s="232"/>
      <c r="I26" s="232"/>
      <c r="J26" s="40"/>
      <c r="L26" s="121" t="str">
        <f t="shared" si="0"/>
        <v xml:space="preserve"> A  COMPLETER</v>
      </c>
    </row>
    <row r="27" spans="2:12" ht="22.5" customHeight="1" x14ac:dyDescent="0.25">
      <c r="B27" s="71"/>
      <c r="C27" s="124" t="s">
        <v>62</v>
      </c>
      <c r="D27" s="143" t="s">
        <v>167</v>
      </c>
      <c r="E27" s="230"/>
      <c r="F27" s="231"/>
      <c r="G27" s="232"/>
      <c r="H27" s="232"/>
      <c r="I27" s="232"/>
      <c r="J27" s="40"/>
      <c r="L27" s="121" t="str">
        <f t="shared" si="0"/>
        <v xml:space="preserve"> A  COMPLETER</v>
      </c>
    </row>
    <row r="28" spans="2:12" ht="22.5" customHeight="1" x14ac:dyDescent="0.25">
      <c r="B28" s="71"/>
      <c r="C28" s="123" t="s">
        <v>63</v>
      </c>
      <c r="D28" s="143" t="s">
        <v>167</v>
      </c>
      <c r="E28" s="230"/>
      <c r="F28" s="231"/>
      <c r="G28" s="232"/>
      <c r="H28" s="232"/>
      <c r="I28" s="232"/>
      <c r="J28" s="40"/>
      <c r="L28" s="121" t="str">
        <f t="shared" si="0"/>
        <v xml:space="preserve"> A  COMPLETER</v>
      </c>
    </row>
    <row r="29" spans="2:12" ht="22.5" customHeight="1" x14ac:dyDescent="0.25">
      <c r="B29" s="71"/>
      <c r="C29" s="123" t="s">
        <v>43</v>
      </c>
      <c r="D29" s="143" t="s">
        <v>167</v>
      </c>
      <c r="E29" s="230"/>
      <c r="F29" s="231"/>
      <c r="G29" s="232"/>
      <c r="H29" s="232"/>
      <c r="I29" s="232"/>
      <c r="J29" s="40"/>
      <c r="L29" s="121" t="str">
        <f t="shared" si="0"/>
        <v xml:space="preserve"> A  COMPLETER</v>
      </c>
    </row>
    <row r="30" spans="2:12" ht="22.5" customHeight="1" x14ac:dyDescent="0.25">
      <c r="B30" s="71"/>
      <c r="C30" s="123" t="s">
        <v>64</v>
      </c>
      <c r="D30" s="143" t="s">
        <v>167</v>
      </c>
      <c r="E30" s="230"/>
      <c r="F30" s="231"/>
      <c r="G30" s="232"/>
      <c r="H30" s="232"/>
      <c r="I30" s="232"/>
      <c r="J30" s="40"/>
      <c r="L30" s="121" t="str">
        <f t="shared" si="0"/>
        <v xml:space="preserve"> A  COMPLETER</v>
      </c>
    </row>
    <row r="31" spans="2:12" ht="22.5" customHeight="1" x14ac:dyDescent="0.25">
      <c r="B31" s="71"/>
      <c r="C31" s="123" t="s">
        <v>65</v>
      </c>
      <c r="D31" s="143" t="s">
        <v>167</v>
      </c>
      <c r="E31" s="230"/>
      <c r="F31" s="231"/>
      <c r="G31" s="232"/>
      <c r="H31" s="232"/>
      <c r="I31" s="232"/>
      <c r="J31" s="40"/>
      <c r="L31" s="121" t="str">
        <f t="shared" si="0"/>
        <v xml:space="preserve"> A  COMPLETER</v>
      </c>
    </row>
    <row r="32" spans="2:12" ht="22.5" customHeight="1" x14ac:dyDescent="0.25">
      <c r="B32" s="41"/>
      <c r="C32" s="125" t="s">
        <v>66</v>
      </c>
      <c r="D32" s="143" t="s">
        <v>167</v>
      </c>
      <c r="E32" s="230"/>
      <c r="F32" s="231"/>
      <c r="G32" s="232"/>
      <c r="H32" s="232"/>
      <c r="I32" s="232"/>
      <c r="J32" s="40"/>
      <c r="L32" s="121" t="str">
        <f t="shared" si="0"/>
        <v xml:space="preserve"> A  COMPLETER</v>
      </c>
    </row>
    <row r="33" spans="2:12" ht="15" customHeight="1" x14ac:dyDescent="0.25">
      <c r="B33" s="37"/>
      <c r="C33" s="56"/>
      <c r="D33" s="38"/>
      <c r="E33" s="138">
        <f>11-COUNTBLANK(E22:E32)</f>
        <v>0</v>
      </c>
      <c r="F33" s="38"/>
      <c r="G33" s="38"/>
      <c r="H33" s="38"/>
      <c r="I33" s="38"/>
      <c r="J33" s="40"/>
    </row>
    <row r="34" spans="2:12" ht="15" customHeight="1" x14ac:dyDescent="0.25">
      <c r="B34" s="37"/>
      <c r="C34" s="56"/>
      <c r="D34" s="38"/>
      <c r="E34" s="38"/>
      <c r="F34" s="38"/>
      <c r="G34" s="38"/>
      <c r="H34" s="38"/>
      <c r="I34" s="38"/>
      <c r="J34" s="40"/>
    </row>
    <row r="35" spans="2:12" ht="15" customHeight="1" thickBot="1" x14ac:dyDescent="0.3">
      <c r="B35" s="37"/>
      <c r="C35" s="56"/>
      <c r="D35" s="38"/>
      <c r="E35" s="292" t="s">
        <v>154</v>
      </c>
      <c r="F35" s="292"/>
      <c r="G35" s="292"/>
      <c r="H35" s="292"/>
      <c r="I35" s="292"/>
      <c r="J35" s="40"/>
    </row>
    <row r="36" spans="2:12" s="23" customFormat="1" ht="40.5" customHeight="1" thickBot="1" x14ac:dyDescent="0.3">
      <c r="B36" s="67">
        <v>0.3</v>
      </c>
      <c r="C36" s="29" t="s">
        <v>13</v>
      </c>
      <c r="D36" s="22"/>
      <c r="E36" s="137"/>
      <c r="F36" s="19"/>
      <c r="G36" s="20"/>
      <c r="H36" s="20"/>
      <c r="I36" s="21"/>
      <c r="J36" s="68"/>
      <c r="K36" s="165">
        <f>IF(F36="X",0,IF(G36="X",G37,IF(H36="X",H37,IF(I36="X",I37,0))))</f>
        <v>0</v>
      </c>
      <c r="L36" s="51" t="str">
        <f>IF(F36="X","",IF(G36="X","",IF(H36="X","",IF(I36="X",""," A  COMPLETER"))))</f>
        <v xml:space="preserve"> A  COMPLETER</v>
      </c>
    </row>
    <row r="37" spans="2:12" ht="15" customHeight="1" x14ac:dyDescent="0.25">
      <c r="B37" s="8"/>
      <c r="C37" s="69" t="s">
        <v>11</v>
      </c>
      <c r="D37" s="38"/>
      <c r="E37" s="61"/>
      <c r="F37" s="168">
        <v>0</v>
      </c>
      <c r="G37" s="172">
        <f>I37/3</f>
        <v>2</v>
      </c>
      <c r="H37" s="169">
        <f>I37*2/3</f>
        <v>4</v>
      </c>
      <c r="I37" s="172">
        <v>6</v>
      </c>
      <c r="J37" s="40"/>
    </row>
    <row r="38" spans="2:12" ht="15" customHeight="1" x14ac:dyDescent="0.25">
      <c r="B38" s="71"/>
      <c r="C38" s="117"/>
      <c r="D38" s="38"/>
      <c r="E38" s="239" t="s">
        <v>131</v>
      </c>
      <c r="F38" s="110"/>
      <c r="G38" s="118"/>
      <c r="H38" s="111"/>
      <c r="I38" s="118"/>
      <c r="J38" s="40"/>
    </row>
    <row r="39" spans="2:12" ht="22.5" customHeight="1" x14ac:dyDescent="0.25">
      <c r="B39" s="71"/>
      <c r="C39" s="120" t="s">
        <v>67</v>
      </c>
      <c r="D39" s="143" t="s">
        <v>167</v>
      </c>
      <c r="E39" s="230"/>
      <c r="F39" s="231"/>
      <c r="G39" s="233"/>
      <c r="H39" s="232"/>
      <c r="I39" s="233"/>
      <c r="J39" s="40"/>
      <c r="L39" s="121" t="str">
        <f t="shared" ref="L39:L48" si="1">IF(E39="X","",IF(F39="X","",IF(G39="X","",IF(H39="X","",IF(I39="X",""," A  COMPLETER")))))</f>
        <v xml:space="preserve"> A  COMPLETER</v>
      </c>
    </row>
    <row r="40" spans="2:12" ht="22.5" customHeight="1" x14ac:dyDescent="0.25">
      <c r="B40" s="71"/>
      <c r="C40" s="120" t="s">
        <v>68</v>
      </c>
      <c r="D40" s="143" t="s">
        <v>167</v>
      </c>
      <c r="E40" s="230"/>
      <c r="F40" s="231"/>
      <c r="G40" s="233"/>
      <c r="H40" s="232"/>
      <c r="I40" s="233"/>
      <c r="J40" s="40"/>
      <c r="L40" s="121" t="str">
        <f t="shared" si="1"/>
        <v xml:space="preserve"> A  COMPLETER</v>
      </c>
    </row>
    <row r="41" spans="2:12" ht="22.5" customHeight="1" x14ac:dyDescent="0.25">
      <c r="B41" s="71"/>
      <c r="C41" s="120" t="s">
        <v>69</v>
      </c>
      <c r="D41" s="143" t="s">
        <v>167</v>
      </c>
      <c r="E41" s="230"/>
      <c r="F41" s="231"/>
      <c r="G41" s="233"/>
      <c r="H41" s="232"/>
      <c r="I41" s="233"/>
      <c r="J41" s="40"/>
      <c r="L41" s="121" t="str">
        <f t="shared" si="1"/>
        <v xml:space="preserve"> A  COMPLETER</v>
      </c>
    </row>
    <row r="42" spans="2:12" ht="22.5" customHeight="1" x14ac:dyDescent="0.25">
      <c r="B42" s="71"/>
      <c r="C42" s="120" t="s">
        <v>70</v>
      </c>
      <c r="D42" s="143" t="s">
        <v>167</v>
      </c>
      <c r="E42" s="230"/>
      <c r="F42" s="231"/>
      <c r="G42" s="233"/>
      <c r="H42" s="232"/>
      <c r="I42" s="233"/>
      <c r="J42" s="40"/>
      <c r="L42" s="121" t="str">
        <f t="shared" si="1"/>
        <v xml:space="preserve"> A  COMPLETER</v>
      </c>
    </row>
    <row r="43" spans="2:12" ht="22.5" customHeight="1" x14ac:dyDescent="0.25">
      <c r="B43" s="71"/>
      <c r="C43" s="120" t="s">
        <v>71</v>
      </c>
      <c r="D43" s="143" t="s">
        <v>167</v>
      </c>
      <c r="E43" s="230"/>
      <c r="F43" s="231"/>
      <c r="G43" s="233"/>
      <c r="H43" s="232"/>
      <c r="I43" s="233"/>
      <c r="J43" s="40"/>
      <c r="L43" s="121" t="str">
        <f t="shared" si="1"/>
        <v xml:space="preserve"> A  COMPLETER</v>
      </c>
    </row>
    <row r="44" spans="2:12" ht="22.5" customHeight="1" x14ac:dyDescent="0.25">
      <c r="B44" s="71"/>
      <c r="C44" s="120" t="s">
        <v>72</v>
      </c>
      <c r="D44" s="143" t="s">
        <v>167</v>
      </c>
      <c r="E44" s="230"/>
      <c r="F44" s="231"/>
      <c r="G44" s="233"/>
      <c r="H44" s="232"/>
      <c r="I44" s="233"/>
      <c r="J44" s="40"/>
      <c r="L44" s="121" t="str">
        <f t="shared" si="1"/>
        <v xml:space="preserve"> A  COMPLETER</v>
      </c>
    </row>
    <row r="45" spans="2:12" ht="22.5" customHeight="1" x14ac:dyDescent="0.25">
      <c r="B45" s="71"/>
      <c r="C45" s="120" t="s">
        <v>73</v>
      </c>
      <c r="D45" s="143" t="s">
        <v>167</v>
      </c>
      <c r="E45" s="230"/>
      <c r="F45" s="231"/>
      <c r="G45" s="233"/>
      <c r="H45" s="232"/>
      <c r="I45" s="233"/>
      <c r="J45" s="40"/>
      <c r="L45" s="121" t="str">
        <f t="shared" si="1"/>
        <v xml:space="preserve"> A  COMPLETER</v>
      </c>
    </row>
    <row r="46" spans="2:12" ht="22.5" customHeight="1" x14ac:dyDescent="0.25">
      <c r="B46" s="71"/>
      <c r="C46" s="120" t="s">
        <v>74</v>
      </c>
      <c r="D46" s="143" t="s">
        <v>167</v>
      </c>
      <c r="E46" s="230"/>
      <c r="F46" s="231"/>
      <c r="G46" s="233"/>
      <c r="H46" s="232"/>
      <c r="I46" s="233"/>
      <c r="J46" s="40"/>
      <c r="L46" s="121" t="str">
        <f t="shared" si="1"/>
        <v xml:space="preserve"> A  COMPLETER</v>
      </c>
    </row>
    <row r="47" spans="2:12" ht="22.5" customHeight="1" x14ac:dyDescent="0.25">
      <c r="B47" s="71"/>
      <c r="C47" s="120" t="s">
        <v>43</v>
      </c>
      <c r="D47" s="143" t="s">
        <v>167</v>
      </c>
      <c r="E47" s="230"/>
      <c r="F47" s="231"/>
      <c r="G47" s="233"/>
      <c r="H47" s="232"/>
      <c r="I47" s="233"/>
      <c r="J47" s="40"/>
      <c r="L47" s="121" t="str">
        <f t="shared" si="1"/>
        <v xml:space="preserve"> A  COMPLETER</v>
      </c>
    </row>
    <row r="48" spans="2:12" ht="22.5" customHeight="1" x14ac:dyDescent="0.25">
      <c r="B48" s="71"/>
      <c r="C48" s="120" t="s">
        <v>75</v>
      </c>
      <c r="D48" s="143" t="s">
        <v>167</v>
      </c>
      <c r="E48" s="230"/>
      <c r="F48" s="231"/>
      <c r="G48" s="233"/>
      <c r="H48" s="232"/>
      <c r="I48" s="233"/>
      <c r="J48" s="40"/>
      <c r="L48" s="121" t="str">
        <f t="shared" si="1"/>
        <v xml:space="preserve"> A  COMPLETER</v>
      </c>
    </row>
    <row r="49" spans="1:13" ht="22.5" customHeight="1" x14ac:dyDescent="0.25">
      <c r="B49" s="71"/>
      <c r="C49" s="119"/>
      <c r="D49" s="175"/>
      <c r="E49" s="138">
        <f>10-COUNTBLANK(E38:E48)</f>
        <v>0</v>
      </c>
      <c r="F49" s="175"/>
      <c r="G49" s="175"/>
      <c r="H49" s="175"/>
      <c r="I49" s="175"/>
      <c r="J49" s="40"/>
      <c r="L49" s="121"/>
    </row>
    <row r="50" spans="1:13" ht="22.5" customHeight="1" x14ac:dyDescent="0.25">
      <c r="B50" s="71"/>
      <c r="C50" s="119"/>
      <c r="D50" s="175"/>
      <c r="E50" s="175"/>
      <c r="F50" s="175"/>
      <c r="G50" s="175"/>
      <c r="H50" s="175"/>
      <c r="I50" s="175"/>
      <c r="J50" s="40"/>
      <c r="L50" s="121"/>
    </row>
    <row r="51" spans="1:13" ht="14.25" customHeight="1" thickBot="1" x14ac:dyDescent="0.3">
      <c r="B51" s="71"/>
      <c r="C51" s="119"/>
      <c r="D51" s="175"/>
      <c r="E51" s="292" t="s">
        <v>154</v>
      </c>
      <c r="F51" s="292"/>
      <c r="G51" s="292"/>
      <c r="H51" s="292"/>
      <c r="I51" s="292"/>
      <c r="J51" s="40"/>
      <c r="L51" s="121"/>
    </row>
    <row r="52" spans="1:13" ht="22.5" customHeight="1" thickBot="1" x14ac:dyDescent="0.3">
      <c r="A52" s="38"/>
      <c r="B52" s="66">
        <v>0.1</v>
      </c>
      <c r="C52" s="29" t="s">
        <v>26</v>
      </c>
      <c r="D52" s="3"/>
      <c r="E52" s="135"/>
      <c r="F52" s="76"/>
      <c r="G52" s="77"/>
      <c r="H52" s="76"/>
      <c r="I52" s="78"/>
      <c r="J52" s="40"/>
      <c r="K52" s="164">
        <f>IF(F52="X",0,IF(G52="X",G53,IF(H52="X",H53,IF(I52="X",I53,0))))</f>
        <v>0</v>
      </c>
      <c r="L52" s="51" t="str">
        <f>IF(F52="X","",IF(G52="X","",IF(H52="X","",IF(I52="X",""," A  COMPLETER"))))</f>
        <v xml:space="preserve"> A  COMPLETER</v>
      </c>
    </row>
    <row r="53" spans="1:13" ht="22.5" customHeight="1" x14ac:dyDescent="0.25">
      <c r="A53" s="38"/>
      <c r="B53" s="8"/>
      <c r="C53" s="30" t="s">
        <v>188</v>
      </c>
      <c r="D53" s="38"/>
      <c r="E53" s="61"/>
      <c r="F53" s="168">
        <v>0</v>
      </c>
      <c r="G53" s="169">
        <f>I53/3</f>
        <v>0.66666666666666663</v>
      </c>
      <c r="H53" s="169">
        <f>I53*2/3</f>
        <v>1.3333333333333333</v>
      </c>
      <c r="I53" s="169">
        <v>2</v>
      </c>
      <c r="J53" s="40"/>
      <c r="K53" s="164"/>
      <c r="L53" s="51"/>
    </row>
    <row r="54" spans="1:13" ht="22.5" customHeight="1" x14ac:dyDescent="0.25">
      <c r="A54" s="38"/>
      <c r="B54" s="71"/>
      <c r="C54" s="109"/>
      <c r="D54" s="38"/>
      <c r="E54" s="239" t="s">
        <v>131</v>
      </c>
      <c r="F54" s="110"/>
      <c r="G54" s="111"/>
      <c r="H54" s="111"/>
      <c r="I54" s="111"/>
      <c r="J54" s="40"/>
      <c r="K54" s="164"/>
      <c r="L54" s="51"/>
    </row>
    <row r="55" spans="1:13" ht="22.5" customHeight="1" x14ac:dyDescent="0.25">
      <c r="A55" s="38"/>
      <c r="B55" s="71"/>
      <c r="C55" s="126" t="s">
        <v>38</v>
      </c>
      <c r="D55" s="143" t="s">
        <v>167</v>
      </c>
      <c r="E55" s="230"/>
      <c r="F55" s="231"/>
      <c r="G55" s="232"/>
      <c r="H55" s="232"/>
      <c r="I55" s="232"/>
      <c r="J55" s="40"/>
      <c r="K55" s="164"/>
      <c r="L55" s="121" t="str">
        <f t="shared" ref="L55:L60" si="2">IF(E55="X","",IF(F55="X","",IF(G55="X","",IF(H55="X","",IF(I55="X",""," A  COMPLETER")))))</f>
        <v xml:space="preserve"> A  COMPLETER</v>
      </c>
    </row>
    <row r="56" spans="1:13" ht="22.5" customHeight="1" x14ac:dyDescent="0.25">
      <c r="A56" s="38"/>
      <c r="B56" s="71"/>
      <c r="C56" s="126" t="s">
        <v>39</v>
      </c>
      <c r="D56" s="143" t="s">
        <v>167</v>
      </c>
      <c r="E56" s="230"/>
      <c r="F56" s="231"/>
      <c r="G56" s="232"/>
      <c r="H56" s="232"/>
      <c r="I56" s="232"/>
      <c r="J56" s="40"/>
      <c r="K56" s="164"/>
      <c r="L56" s="121" t="str">
        <f t="shared" si="2"/>
        <v xml:space="preserve"> A  COMPLETER</v>
      </c>
    </row>
    <row r="57" spans="1:13" ht="22.5" customHeight="1" x14ac:dyDescent="0.25">
      <c r="A57" s="38"/>
      <c r="B57" s="71"/>
      <c r="C57" s="126" t="s">
        <v>40</v>
      </c>
      <c r="D57" s="143" t="s">
        <v>167</v>
      </c>
      <c r="E57" s="230"/>
      <c r="F57" s="231"/>
      <c r="G57" s="232"/>
      <c r="H57" s="232"/>
      <c r="I57" s="232"/>
      <c r="J57" s="40"/>
      <c r="K57" s="164"/>
      <c r="L57" s="121" t="str">
        <f t="shared" si="2"/>
        <v xml:space="preserve"> A  COMPLETER</v>
      </c>
    </row>
    <row r="58" spans="1:13" ht="22.5" customHeight="1" x14ac:dyDescent="0.25">
      <c r="A58" s="38"/>
      <c r="B58" s="71"/>
      <c r="C58" s="126" t="s">
        <v>41</v>
      </c>
      <c r="D58" s="143" t="s">
        <v>167</v>
      </c>
      <c r="E58" s="230"/>
      <c r="F58" s="231"/>
      <c r="G58" s="232"/>
      <c r="H58" s="232"/>
      <c r="I58" s="232"/>
      <c r="J58" s="40"/>
      <c r="K58" s="164"/>
      <c r="L58" s="121" t="str">
        <f t="shared" si="2"/>
        <v xml:space="preserve"> A  COMPLETER</v>
      </c>
    </row>
    <row r="59" spans="1:13" ht="22.5" customHeight="1" x14ac:dyDescent="0.25">
      <c r="A59" s="38"/>
      <c r="B59" s="71"/>
      <c r="C59" s="126" t="s">
        <v>42</v>
      </c>
      <c r="D59" s="143" t="s">
        <v>167</v>
      </c>
      <c r="E59" s="230"/>
      <c r="F59" s="231"/>
      <c r="G59" s="232"/>
      <c r="H59" s="232"/>
      <c r="I59" s="232"/>
      <c r="J59" s="40"/>
      <c r="K59" s="164"/>
      <c r="L59" s="121" t="str">
        <f t="shared" si="2"/>
        <v xml:space="preserve"> A  COMPLETER</v>
      </c>
    </row>
    <row r="60" spans="1:13" ht="22.5" customHeight="1" x14ac:dyDescent="0.25">
      <c r="A60" s="38"/>
      <c r="B60" s="71"/>
      <c r="C60" s="126" t="s">
        <v>43</v>
      </c>
      <c r="D60" s="143" t="s">
        <v>167</v>
      </c>
      <c r="E60" s="230"/>
      <c r="F60" s="231"/>
      <c r="G60" s="232"/>
      <c r="H60" s="232"/>
      <c r="I60" s="232"/>
      <c r="J60" s="40"/>
      <c r="K60" s="164"/>
      <c r="L60" s="121" t="str">
        <f t="shared" si="2"/>
        <v xml:space="preserve"> A  COMPLETER</v>
      </c>
    </row>
    <row r="61" spans="1:13" ht="22.5" customHeight="1" x14ac:dyDescent="0.25">
      <c r="A61" s="38"/>
      <c r="B61" s="37"/>
      <c r="C61" s="56"/>
      <c r="D61" s="38"/>
      <c r="E61" s="138">
        <f>6-COUNTBLANK(E55:E60)</f>
        <v>0</v>
      </c>
      <c r="F61" s="38"/>
      <c r="G61" s="38"/>
      <c r="H61" s="38"/>
      <c r="I61" s="38"/>
      <c r="J61" s="40"/>
      <c r="K61" s="164"/>
      <c r="L61" s="51"/>
    </row>
    <row r="62" spans="1:13" ht="13.5" customHeight="1" x14ac:dyDescent="0.25">
      <c r="A62" s="38"/>
      <c r="B62" s="37"/>
      <c r="C62" s="56"/>
      <c r="D62" s="38"/>
      <c r="E62" s="38"/>
      <c r="F62" s="38"/>
      <c r="G62" s="38"/>
      <c r="H62" s="38"/>
      <c r="I62" s="38"/>
      <c r="J62" s="40"/>
      <c r="K62" s="164"/>
      <c r="L62" s="51"/>
    </row>
    <row r="63" spans="1:13" ht="22.5" customHeight="1" thickBot="1" x14ac:dyDescent="0.3">
      <c r="A63" s="38"/>
      <c r="B63" s="37"/>
      <c r="C63" s="56"/>
      <c r="D63" s="38"/>
      <c r="E63" s="292" t="s">
        <v>156</v>
      </c>
      <c r="F63" s="292"/>
      <c r="G63" s="292"/>
      <c r="H63" s="292"/>
      <c r="I63" s="292"/>
      <c r="J63" s="40"/>
      <c r="K63" s="164"/>
      <c r="L63" s="51"/>
    </row>
    <row r="64" spans="1:13" ht="22.5" customHeight="1" thickBot="1" x14ac:dyDescent="0.3">
      <c r="A64" s="99"/>
      <c r="B64" s="67">
        <v>0.1</v>
      </c>
      <c r="C64" s="25" t="s">
        <v>27</v>
      </c>
      <c r="D64" s="22"/>
      <c r="E64" s="137"/>
      <c r="F64" s="79"/>
      <c r="G64" s="80"/>
      <c r="H64" s="80"/>
      <c r="I64" s="81"/>
      <c r="J64" s="68"/>
      <c r="K64" s="176">
        <f>IF(F64="X",0,IF(G64="X",G65,IF(H64="X",H65,IF(I64="X",I65,0))))</f>
        <v>0</v>
      </c>
      <c r="L64" s="51" t="str">
        <f>IF(F64="X","",IF(G64="X","",IF(H64="X","",IF(I64="X",""," A  COMPLETER"))))</f>
        <v xml:space="preserve"> A  COMPLETER</v>
      </c>
      <c r="M64" s="23"/>
    </row>
    <row r="65" spans="1:12" ht="22.5" customHeight="1" x14ac:dyDescent="0.25">
      <c r="A65" s="38"/>
      <c r="B65" s="8"/>
      <c r="C65" s="69" t="s">
        <v>188</v>
      </c>
      <c r="D65" s="38"/>
      <c r="E65" s="61"/>
      <c r="F65" s="168">
        <v>0</v>
      </c>
      <c r="G65" s="172">
        <f>I65/3</f>
        <v>0.66666666666666663</v>
      </c>
      <c r="H65" s="169">
        <f>I65*2/3</f>
        <v>1.3333333333333333</v>
      </c>
      <c r="I65" s="172">
        <v>2</v>
      </c>
      <c r="J65" s="40"/>
      <c r="K65" s="164"/>
      <c r="L65" s="51"/>
    </row>
    <row r="66" spans="1:12" ht="22.5" customHeight="1" x14ac:dyDescent="0.25">
      <c r="A66" s="38"/>
      <c r="B66" s="71"/>
      <c r="C66" s="117"/>
      <c r="D66" s="38"/>
      <c r="E66" s="239" t="s">
        <v>131</v>
      </c>
      <c r="F66" s="110"/>
      <c r="G66" s="118"/>
      <c r="H66" s="111"/>
      <c r="I66" s="118"/>
      <c r="J66" s="40"/>
      <c r="K66" s="164"/>
      <c r="L66" s="51"/>
    </row>
    <row r="67" spans="1:12" ht="22.5" customHeight="1" x14ac:dyDescent="0.25">
      <c r="A67" s="38"/>
      <c r="B67" s="71"/>
      <c r="C67" s="120" t="s">
        <v>44</v>
      </c>
      <c r="D67" s="143" t="s">
        <v>167</v>
      </c>
      <c r="E67" s="230"/>
      <c r="F67" s="231"/>
      <c r="G67" s="233"/>
      <c r="H67" s="232"/>
      <c r="I67" s="233"/>
      <c r="J67" s="40"/>
      <c r="K67" s="164"/>
      <c r="L67" s="121" t="str">
        <f t="shared" ref="L67:L70" si="3">IF(E67="X","",IF(F67="X","",IF(G67="X","",IF(H67="X","",IF(I67="X",""," A  COMPLETER")))))</f>
        <v xml:space="preserve"> A  COMPLETER</v>
      </c>
    </row>
    <row r="68" spans="1:12" ht="22.5" customHeight="1" x14ac:dyDescent="0.25">
      <c r="A68" s="38"/>
      <c r="B68" s="71"/>
      <c r="C68" s="120" t="s">
        <v>45</v>
      </c>
      <c r="D68" s="143" t="s">
        <v>167</v>
      </c>
      <c r="E68" s="230"/>
      <c r="F68" s="231"/>
      <c r="G68" s="233"/>
      <c r="H68" s="232"/>
      <c r="I68" s="233"/>
      <c r="J68" s="40"/>
      <c r="K68" s="164"/>
      <c r="L68" s="121" t="str">
        <f t="shared" si="3"/>
        <v xml:space="preserve"> A  COMPLETER</v>
      </c>
    </row>
    <row r="69" spans="1:12" ht="22.5" customHeight="1" x14ac:dyDescent="0.25">
      <c r="A69" s="38"/>
      <c r="B69" s="71"/>
      <c r="C69" s="120" t="s">
        <v>46</v>
      </c>
      <c r="D69" s="143" t="s">
        <v>167</v>
      </c>
      <c r="E69" s="230"/>
      <c r="F69" s="231"/>
      <c r="G69" s="233"/>
      <c r="H69" s="232"/>
      <c r="I69" s="233"/>
      <c r="J69" s="40"/>
      <c r="K69" s="164"/>
      <c r="L69" s="121" t="str">
        <f t="shared" si="3"/>
        <v xml:space="preserve"> A  COMPLETER</v>
      </c>
    </row>
    <row r="70" spans="1:12" ht="22.5" customHeight="1" x14ac:dyDescent="0.25">
      <c r="A70" s="38"/>
      <c r="B70" s="71"/>
      <c r="C70" s="120" t="s">
        <v>43</v>
      </c>
      <c r="D70" s="143" t="s">
        <v>167</v>
      </c>
      <c r="E70" s="230"/>
      <c r="F70" s="231"/>
      <c r="G70" s="233"/>
      <c r="H70" s="232"/>
      <c r="I70" s="233"/>
      <c r="J70" s="40"/>
      <c r="K70" s="164"/>
      <c r="L70" s="121" t="str">
        <f t="shared" si="3"/>
        <v xml:space="preserve"> A  COMPLETER</v>
      </c>
    </row>
    <row r="71" spans="1:12" ht="22.5" customHeight="1" x14ac:dyDescent="0.25">
      <c r="A71" s="38"/>
      <c r="B71" s="37"/>
      <c r="C71" s="34"/>
      <c r="D71" s="38"/>
      <c r="E71" s="138">
        <f>4-COUNTBLANK(E67:E70)</f>
        <v>0</v>
      </c>
      <c r="F71" s="38"/>
      <c r="G71" s="38"/>
      <c r="H71" s="38"/>
      <c r="I71" s="38"/>
      <c r="J71" s="40"/>
      <c r="K71" s="164"/>
      <c r="L71" s="51"/>
    </row>
    <row r="72" spans="1:12" ht="22.5" customHeight="1" x14ac:dyDescent="0.25">
      <c r="A72" s="38"/>
      <c r="B72" s="37"/>
      <c r="C72" s="34"/>
      <c r="D72" s="38"/>
      <c r="E72" s="38"/>
      <c r="F72" s="38"/>
      <c r="G72" s="38"/>
      <c r="H72" s="38"/>
      <c r="I72" s="38"/>
      <c r="J72" s="40"/>
      <c r="K72" s="164"/>
      <c r="L72" s="51"/>
    </row>
    <row r="73" spans="1:12" ht="22.5" customHeight="1" thickBot="1" x14ac:dyDescent="0.3">
      <c r="A73" s="38"/>
      <c r="B73" s="37"/>
      <c r="C73" s="34"/>
      <c r="D73" s="38"/>
      <c r="E73" s="292" t="s">
        <v>157</v>
      </c>
      <c r="F73" s="292"/>
      <c r="G73" s="292"/>
      <c r="H73" s="292"/>
      <c r="I73" s="292"/>
      <c r="J73" s="40"/>
      <c r="K73" s="164"/>
      <c r="L73" s="51"/>
    </row>
    <row r="74" spans="1:12" ht="22.5" customHeight="1" thickBot="1" x14ac:dyDescent="0.3">
      <c r="A74" s="38"/>
      <c r="B74" s="70">
        <v>0.1</v>
      </c>
      <c r="C74" s="26" t="s">
        <v>28</v>
      </c>
      <c r="D74" s="4"/>
      <c r="E74" s="136"/>
      <c r="F74" s="76"/>
      <c r="G74" s="77"/>
      <c r="H74" s="77"/>
      <c r="I74" s="78"/>
      <c r="J74" s="40"/>
      <c r="K74" s="164">
        <f>IF(F74="X",0,IF(G74="X",G75,IF(H74="X",H75,IF(I74="X",I75,0))))</f>
        <v>0</v>
      </c>
      <c r="L74" s="51" t="str">
        <f>IF(F74="X","",IF(G74="X","",IF(H74="X","",IF(I74="X",""," A  COMPLETER"))))</f>
        <v xml:space="preserve"> A  COMPLETER</v>
      </c>
    </row>
    <row r="75" spans="1:12" ht="22.5" customHeight="1" x14ac:dyDescent="0.25">
      <c r="A75" s="38"/>
      <c r="B75" s="8"/>
      <c r="C75" s="69" t="s">
        <v>188</v>
      </c>
      <c r="D75" s="38"/>
      <c r="E75" s="61"/>
      <c r="F75" s="168">
        <v>0</v>
      </c>
      <c r="G75" s="172">
        <f>I75/3</f>
        <v>0.66666666666666663</v>
      </c>
      <c r="H75" s="172">
        <f>I75*2/3</f>
        <v>1.3333333333333333</v>
      </c>
      <c r="I75" s="172">
        <v>2</v>
      </c>
      <c r="J75" s="40"/>
      <c r="K75" s="164"/>
      <c r="L75" s="51"/>
    </row>
    <row r="76" spans="1:12" ht="22.5" customHeight="1" x14ac:dyDescent="0.25">
      <c r="A76" s="38"/>
      <c r="B76" s="71"/>
      <c r="C76" s="117"/>
      <c r="D76" s="38"/>
      <c r="E76" s="239" t="s">
        <v>131</v>
      </c>
      <c r="F76" s="110"/>
      <c r="G76" s="118"/>
      <c r="H76" s="118"/>
      <c r="I76" s="118"/>
      <c r="J76" s="40"/>
      <c r="K76" s="164"/>
      <c r="L76" s="51"/>
    </row>
    <row r="77" spans="1:12" ht="22.5" customHeight="1" x14ac:dyDescent="0.25">
      <c r="A77" s="38"/>
      <c r="B77" s="71"/>
      <c r="C77" s="120" t="s">
        <v>47</v>
      </c>
      <c r="D77" s="143" t="s">
        <v>167</v>
      </c>
      <c r="E77" s="230"/>
      <c r="F77" s="231"/>
      <c r="G77" s="233"/>
      <c r="H77" s="233"/>
      <c r="I77" s="233"/>
      <c r="J77" s="40"/>
      <c r="K77" s="164"/>
      <c r="L77" s="121" t="str">
        <f t="shared" ref="L77:L80" si="4">IF(E77="X","",IF(F77="X","",IF(G77="X","",IF(H77="X","",IF(I77="X",""," A  COMPLETER")))))</f>
        <v xml:space="preserve"> A  COMPLETER</v>
      </c>
    </row>
    <row r="78" spans="1:12" ht="25.5" x14ac:dyDescent="0.25">
      <c r="A78" s="38"/>
      <c r="B78" s="71"/>
      <c r="C78" s="120" t="s">
        <v>48</v>
      </c>
      <c r="D78" s="143" t="s">
        <v>167</v>
      </c>
      <c r="E78" s="230"/>
      <c r="F78" s="231"/>
      <c r="G78" s="233"/>
      <c r="H78" s="233"/>
      <c r="I78" s="233"/>
      <c r="J78" s="40"/>
      <c r="K78" s="164"/>
      <c r="L78" s="121" t="str">
        <f t="shared" si="4"/>
        <v xml:space="preserve"> A  COMPLETER</v>
      </c>
    </row>
    <row r="79" spans="1:12" ht="22.5" customHeight="1" x14ac:dyDescent="0.25">
      <c r="A79" s="38"/>
      <c r="B79" s="71"/>
      <c r="C79" s="120" t="s">
        <v>49</v>
      </c>
      <c r="D79" s="143" t="s">
        <v>167</v>
      </c>
      <c r="E79" s="230"/>
      <c r="F79" s="231"/>
      <c r="G79" s="233"/>
      <c r="H79" s="233"/>
      <c r="I79" s="233"/>
      <c r="J79" s="40"/>
      <c r="K79" s="164"/>
      <c r="L79" s="121" t="str">
        <f t="shared" si="4"/>
        <v xml:space="preserve"> A  COMPLETER</v>
      </c>
    </row>
    <row r="80" spans="1:12" ht="22.5" customHeight="1" x14ac:dyDescent="0.25">
      <c r="A80" s="38"/>
      <c r="B80" s="71"/>
      <c r="C80" s="120" t="s">
        <v>43</v>
      </c>
      <c r="D80" s="143" t="s">
        <v>167</v>
      </c>
      <c r="E80" s="230"/>
      <c r="F80" s="231"/>
      <c r="G80" s="233"/>
      <c r="H80" s="233"/>
      <c r="I80" s="233"/>
      <c r="J80" s="40"/>
      <c r="K80" s="164"/>
      <c r="L80" s="121" t="str">
        <f t="shared" si="4"/>
        <v xml:space="preserve"> A  COMPLETER</v>
      </c>
    </row>
    <row r="81" spans="1:12" ht="15" customHeight="1" x14ac:dyDescent="0.25">
      <c r="B81" s="37"/>
      <c r="C81" s="34"/>
      <c r="D81" s="38"/>
      <c r="E81" s="138">
        <f>10-COUNTBLANK(E39:E48)</f>
        <v>0</v>
      </c>
      <c r="F81" s="38"/>
      <c r="G81" s="38"/>
      <c r="H81" s="38"/>
      <c r="I81" s="38"/>
      <c r="J81" s="40"/>
    </row>
    <row r="82" spans="1:12" ht="15" customHeight="1" x14ac:dyDescent="0.25">
      <c r="B82" s="37"/>
      <c r="C82" s="34"/>
      <c r="D82" s="38"/>
      <c r="E82" s="38"/>
      <c r="F82" s="38"/>
      <c r="G82" s="38"/>
      <c r="H82" s="38"/>
      <c r="I82" s="38"/>
      <c r="J82" s="40"/>
    </row>
    <row r="83" spans="1:12" ht="15" customHeight="1" thickBot="1" x14ac:dyDescent="0.3">
      <c r="B83" s="37"/>
      <c r="C83" s="34"/>
      <c r="D83" s="38"/>
      <c r="E83" s="292" t="s">
        <v>155</v>
      </c>
      <c r="F83" s="292"/>
      <c r="G83" s="292"/>
      <c r="H83" s="292"/>
      <c r="I83" s="292"/>
      <c r="J83" s="40"/>
    </row>
    <row r="84" spans="1:12" ht="40.5" customHeight="1" thickBot="1" x14ac:dyDescent="0.3">
      <c r="B84" s="70">
        <v>0.12</v>
      </c>
      <c r="C84" s="24" t="s">
        <v>30</v>
      </c>
      <c r="D84" s="4"/>
      <c r="E84" s="136"/>
      <c r="F84" s="6"/>
      <c r="G84" s="7"/>
      <c r="H84" s="7"/>
      <c r="I84" s="36"/>
      <c r="J84" s="40"/>
      <c r="K84" s="163">
        <f>IF(F84="X",0,IF(G84="X",G85,IF(H84="X",H85,IF(I84="X",I85,0))))</f>
        <v>0</v>
      </c>
      <c r="L84" s="51" t="str">
        <f>IF(F84="X","",IF(G84="X","",IF(H84="X","",IF(I84="X",""," A  COMPLETER"))))</f>
        <v xml:space="preserve"> A  COMPLETER</v>
      </c>
    </row>
    <row r="85" spans="1:12" ht="15.75" x14ac:dyDescent="0.25">
      <c r="B85" s="8"/>
      <c r="C85" s="69" t="s">
        <v>189</v>
      </c>
      <c r="D85" s="38"/>
      <c r="E85" s="61"/>
      <c r="F85" s="168">
        <v>0</v>
      </c>
      <c r="G85" s="172">
        <f>I85/3</f>
        <v>0.79999999999999993</v>
      </c>
      <c r="H85" s="169">
        <f>I85*2/3</f>
        <v>1.5999999999999999</v>
      </c>
      <c r="I85" s="172">
        <v>2.4</v>
      </c>
      <c r="J85" s="40"/>
    </row>
    <row r="86" spans="1:12" ht="15.75" x14ac:dyDescent="0.25">
      <c r="B86" s="71"/>
      <c r="C86" s="117"/>
      <c r="D86" s="38"/>
      <c r="E86" s="239" t="s">
        <v>131</v>
      </c>
      <c r="F86" s="110"/>
      <c r="G86" s="118"/>
      <c r="H86" s="111"/>
      <c r="I86" s="118"/>
      <c r="J86" s="40"/>
    </row>
    <row r="87" spans="1:12" ht="38.25" x14ac:dyDescent="0.25">
      <c r="B87" s="71"/>
      <c r="C87" s="120" t="s">
        <v>76</v>
      </c>
      <c r="D87" s="143" t="s">
        <v>167</v>
      </c>
      <c r="E87" s="230"/>
      <c r="F87" s="231"/>
      <c r="G87" s="233"/>
      <c r="H87" s="232"/>
      <c r="I87" s="233"/>
      <c r="J87" s="40"/>
      <c r="L87" s="121" t="str">
        <f t="shared" ref="L87:L93" si="5">IF(E87="X","",IF(F87="X","",IF(G87="X","",IF(H87="X","",IF(I87="X",""," A  COMPLETER")))))</f>
        <v xml:space="preserve"> A  COMPLETER</v>
      </c>
    </row>
    <row r="88" spans="1:12" ht="25.5" x14ac:dyDescent="0.25">
      <c r="B88" s="71"/>
      <c r="C88" s="120" t="s">
        <v>77</v>
      </c>
      <c r="D88" s="143" t="s">
        <v>167</v>
      </c>
      <c r="E88" s="230"/>
      <c r="F88" s="231"/>
      <c r="G88" s="233"/>
      <c r="H88" s="232"/>
      <c r="I88" s="233"/>
      <c r="J88" s="40"/>
      <c r="L88" s="121" t="str">
        <f t="shared" si="5"/>
        <v xml:space="preserve"> A  COMPLETER</v>
      </c>
    </row>
    <row r="89" spans="1:12" ht="25.5" x14ac:dyDescent="0.25">
      <c r="B89" s="71"/>
      <c r="C89" s="120" t="s">
        <v>78</v>
      </c>
      <c r="D89" s="143" t="s">
        <v>167</v>
      </c>
      <c r="E89" s="230"/>
      <c r="F89" s="231"/>
      <c r="G89" s="233"/>
      <c r="H89" s="232"/>
      <c r="I89" s="233"/>
      <c r="J89" s="40"/>
      <c r="L89" s="121" t="str">
        <f t="shared" si="5"/>
        <v xml:space="preserve"> A  COMPLETER</v>
      </c>
    </row>
    <row r="90" spans="1:12" ht="25.5" x14ac:dyDescent="0.25">
      <c r="B90" s="71"/>
      <c r="C90" s="120" t="s">
        <v>79</v>
      </c>
      <c r="D90" s="143" t="s">
        <v>167</v>
      </c>
      <c r="E90" s="230"/>
      <c r="F90" s="231"/>
      <c r="G90" s="233"/>
      <c r="H90" s="232"/>
      <c r="I90" s="233"/>
      <c r="J90" s="40"/>
      <c r="L90" s="121" t="str">
        <f t="shared" si="5"/>
        <v xml:space="preserve"> A  COMPLETER</v>
      </c>
    </row>
    <row r="91" spans="1:12" ht="25.5" x14ac:dyDescent="0.25">
      <c r="B91" s="71"/>
      <c r="C91" s="120" t="s">
        <v>80</v>
      </c>
      <c r="D91" s="143" t="s">
        <v>167</v>
      </c>
      <c r="E91" s="230"/>
      <c r="F91" s="231"/>
      <c r="G91" s="233"/>
      <c r="H91" s="232"/>
      <c r="I91" s="233"/>
      <c r="J91" s="40"/>
      <c r="L91" s="121" t="str">
        <f t="shared" si="5"/>
        <v xml:space="preserve"> A  COMPLETER</v>
      </c>
    </row>
    <row r="92" spans="1:12" ht="25.5" x14ac:dyDescent="0.25">
      <c r="B92" s="71"/>
      <c r="C92" s="120" t="s">
        <v>81</v>
      </c>
      <c r="D92" s="143" t="s">
        <v>167</v>
      </c>
      <c r="E92" s="230"/>
      <c r="F92" s="231"/>
      <c r="G92" s="233"/>
      <c r="H92" s="232"/>
      <c r="I92" s="233"/>
      <c r="J92" s="40"/>
      <c r="L92" s="121" t="str">
        <f t="shared" si="5"/>
        <v xml:space="preserve"> A  COMPLETER</v>
      </c>
    </row>
    <row r="93" spans="1:12" ht="25.5" x14ac:dyDescent="0.25">
      <c r="B93" s="71"/>
      <c r="C93" s="120" t="s">
        <v>82</v>
      </c>
      <c r="D93" s="143" t="s">
        <v>167</v>
      </c>
      <c r="E93" s="230"/>
      <c r="F93" s="231"/>
      <c r="G93" s="233"/>
      <c r="H93" s="232"/>
      <c r="I93" s="233"/>
      <c r="J93" s="40"/>
      <c r="L93" s="121" t="str">
        <f t="shared" si="5"/>
        <v xml:space="preserve"> A  COMPLETER</v>
      </c>
    </row>
    <row r="94" spans="1:12" x14ac:dyDescent="0.25">
      <c r="B94" s="71"/>
      <c r="C94" s="119"/>
      <c r="D94" s="175"/>
      <c r="E94" s="138">
        <f>8-COUNTBLANK(E52:E61)</f>
        <v>0</v>
      </c>
      <c r="F94" s="185"/>
      <c r="G94" s="186"/>
      <c r="H94" s="187"/>
      <c r="I94" s="186"/>
      <c r="J94" s="40"/>
      <c r="L94" s="121"/>
    </row>
    <row r="95" spans="1:12" x14ac:dyDescent="0.25">
      <c r="B95" s="71"/>
      <c r="C95" s="119"/>
      <c r="D95" s="175"/>
      <c r="E95" s="175"/>
      <c r="F95" s="175"/>
      <c r="G95" s="175"/>
      <c r="H95" s="175"/>
      <c r="I95" s="175"/>
      <c r="J95" s="40"/>
      <c r="L95" s="121"/>
    </row>
    <row r="96" spans="1:12" s="86" customFormat="1" ht="15" customHeight="1" thickBot="1" x14ac:dyDescent="0.3">
      <c r="A96" s="89"/>
      <c r="B96" s="100"/>
      <c r="C96" s="56"/>
      <c r="D96" s="89"/>
      <c r="E96" s="292" t="s">
        <v>158</v>
      </c>
      <c r="F96" s="292"/>
      <c r="G96" s="292"/>
      <c r="H96" s="292"/>
      <c r="I96" s="292"/>
      <c r="J96" s="90"/>
      <c r="K96" s="177"/>
      <c r="L96" s="87"/>
    </row>
    <row r="97" spans="1:12" ht="40.5" customHeight="1" thickBot="1" x14ac:dyDescent="0.3">
      <c r="A97" s="38"/>
      <c r="B97" s="70">
        <v>0.1</v>
      </c>
      <c r="C97" s="29" t="s">
        <v>29</v>
      </c>
      <c r="D97" s="4"/>
      <c r="E97" s="136"/>
      <c r="F97" s="76"/>
      <c r="G97" s="77"/>
      <c r="H97" s="77"/>
      <c r="I97" s="78"/>
      <c r="J97" s="40"/>
      <c r="K97" s="164">
        <f>IF(F97="X",0,IF(G97="X",G98,IF(H97="X",H98,IF(I97="X",I98,0))))</f>
        <v>0</v>
      </c>
      <c r="L97" s="51" t="str">
        <f>IF(F97="X","",IF(G97="X","",IF(H97="X","",IF(I97="X",""," A  COMPLETER"))))</f>
        <v xml:space="preserve"> A  COMPLETER</v>
      </c>
    </row>
    <row r="98" spans="1:12" ht="15" customHeight="1" x14ac:dyDescent="0.25">
      <c r="A98" s="38"/>
      <c r="B98" s="8"/>
      <c r="C98" s="69" t="s">
        <v>188</v>
      </c>
      <c r="D98" s="38"/>
      <c r="E98" s="61"/>
      <c r="F98" s="178">
        <v>0</v>
      </c>
      <c r="G98" s="179">
        <f>I98/3</f>
        <v>0.66666666666666663</v>
      </c>
      <c r="H98" s="180">
        <f>I98*2/3</f>
        <v>1.3333333333333333</v>
      </c>
      <c r="I98" s="179">
        <v>2</v>
      </c>
      <c r="J98" s="40"/>
      <c r="K98" s="164"/>
      <c r="L98" s="51"/>
    </row>
    <row r="99" spans="1:12" ht="15" customHeight="1" x14ac:dyDescent="0.25">
      <c r="A99" s="38"/>
      <c r="B99" s="71"/>
      <c r="C99" s="117"/>
      <c r="D99" s="38"/>
      <c r="E99" s="239" t="s">
        <v>131</v>
      </c>
      <c r="F99" s="127"/>
      <c r="G99" s="128"/>
      <c r="H99" s="129"/>
      <c r="I99" s="128"/>
      <c r="J99" s="40"/>
      <c r="K99" s="164"/>
      <c r="L99" s="51"/>
    </row>
    <row r="100" spans="1:12" ht="22.5" customHeight="1" x14ac:dyDescent="0.25">
      <c r="A100" s="38"/>
      <c r="B100" s="71"/>
      <c r="C100" s="120" t="s">
        <v>50</v>
      </c>
      <c r="D100" s="143" t="s">
        <v>167</v>
      </c>
      <c r="E100" s="230"/>
      <c r="F100" s="230"/>
      <c r="G100" s="234"/>
      <c r="H100" s="235"/>
      <c r="I100" s="234"/>
      <c r="J100" s="40"/>
      <c r="K100" s="164"/>
      <c r="L100" s="121" t="str">
        <f t="shared" ref="L100:L106" si="6">IF(E100="X","",IF(F100="X","",IF(G100="X","",IF(H100="X","",IF(I100="X",""," A  COMPLETER")))))</f>
        <v xml:space="preserve"> A  COMPLETER</v>
      </c>
    </row>
    <row r="101" spans="1:12" ht="30" customHeight="1" x14ac:dyDescent="0.25">
      <c r="A101" s="38"/>
      <c r="B101" s="71"/>
      <c r="C101" s="120" t="s">
        <v>51</v>
      </c>
      <c r="D101" s="143" t="s">
        <v>167</v>
      </c>
      <c r="E101" s="230"/>
      <c r="F101" s="230"/>
      <c r="G101" s="234"/>
      <c r="H101" s="235"/>
      <c r="I101" s="234"/>
      <c r="J101" s="40"/>
      <c r="K101" s="164"/>
      <c r="L101" s="121" t="str">
        <f t="shared" si="6"/>
        <v xml:space="preserve"> A  COMPLETER</v>
      </c>
    </row>
    <row r="102" spans="1:12" ht="22.5" customHeight="1" x14ac:dyDescent="0.25">
      <c r="A102" s="38"/>
      <c r="B102" s="71"/>
      <c r="C102" s="120" t="s">
        <v>52</v>
      </c>
      <c r="D102" s="143" t="s">
        <v>167</v>
      </c>
      <c r="E102" s="230"/>
      <c r="F102" s="230"/>
      <c r="G102" s="234"/>
      <c r="H102" s="235"/>
      <c r="I102" s="234"/>
      <c r="J102" s="40"/>
      <c r="K102" s="164"/>
      <c r="L102" s="121" t="str">
        <f t="shared" si="6"/>
        <v xml:space="preserve"> A  COMPLETER</v>
      </c>
    </row>
    <row r="103" spans="1:12" ht="22.5" customHeight="1" x14ac:dyDescent="0.25">
      <c r="A103" s="38"/>
      <c r="B103" s="71"/>
      <c r="C103" s="120" t="s">
        <v>53</v>
      </c>
      <c r="D103" s="143" t="s">
        <v>167</v>
      </c>
      <c r="E103" s="230"/>
      <c r="F103" s="230"/>
      <c r="G103" s="234"/>
      <c r="H103" s="235"/>
      <c r="I103" s="234"/>
      <c r="J103" s="40"/>
      <c r="K103" s="164"/>
      <c r="L103" s="121" t="str">
        <f t="shared" si="6"/>
        <v xml:space="preserve"> A  COMPLETER</v>
      </c>
    </row>
    <row r="104" spans="1:12" ht="22.5" customHeight="1" x14ac:dyDescent="0.25">
      <c r="A104" s="38"/>
      <c r="B104" s="71"/>
      <c r="C104" s="120" t="s">
        <v>54</v>
      </c>
      <c r="D104" s="143" t="s">
        <v>167</v>
      </c>
      <c r="E104" s="230"/>
      <c r="F104" s="230"/>
      <c r="G104" s="234"/>
      <c r="H104" s="235"/>
      <c r="I104" s="234"/>
      <c r="J104" s="40"/>
      <c r="K104" s="164"/>
      <c r="L104" s="121" t="str">
        <f t="shared" si="6"/>
        <v xml:space="preserve"> A  COMPLETER</v>
      </c>
    </row>
    <row r="105" spans="1:12" ht="22.5" customHeight="1" x14ac:dyDescent="0.25">
      <c r="A105" s="38"/>
      <c r="B105" s="71"/>
      <c r="C105" s="120" t="s">
        <v>55</v>
      </c>
      <c r="D105" s="143" t="s">
        <v>167</v>
      </c>
      <c r="E105" s="230"/>
      <c r="F105" s="230"/>
      <c r="G105" s="234"/>
      <c r="H105" s="235"/>
      <c r="I105" s="234"/>
      <c r="J105" s="40"/>
      <c r="K105" s="164"/>
      <c r="L105" s="121" t="str">
        <f t="shared" si="6"/>
        <v xml:space="preserve"> A  COMPLETER</v>
      </c>
    </row>
    <row r="106" spans="1:12" ht="22.5" customHeight="1" x14ac:dyDescent="0.25">
      <c r="A106" s="38"/>
      <c r="B106" s="71"/>
      <c r="C106" s="120" t="s">
        <v>56</v>
      </c>
      <c r="D106" s="143" t="s">
        <v>167</v>
      </c>
      <c r="E106" s="230"/>
      <c r="F106" s="230"/>
      <c r="G106" s="234"/>
      <c r="H106" s="235"/>
      <c r="I106" s="234"/>
      <c r="J106" s="40"/>
      <c r="K106" s="164"/>
      <c r="L106" s="121" t="str">
        <f t="shared" si="6"/>
        <v xml:space="preserve"> A  COMPLETER</v>
      </c>
    </row>
    <row r="107" spans="1:12" ht="15" customHeight="1" x14ac:dyDescent="0.25">
      <c r="A107" s="38"/>
      <c r="B107" s="155"/>
      <c r="C107" s="88"/>
      <c r="D107" s="88"/>
      <c r="E107" s="138">
        <f>7-COUNTBLANK(E100:E106)</f>
        <v>0</v>
      </c>
      <c r="F107" s="88"/>
      <c r="G107" s="88"/>
      <c r="H107" s="88"/>
      <c r="I107" s="88"/>
      <c r="J107" s="40"/>
      <c r="K107" s="164"/>
      <c r="L107" s="51"/>
    </row>
    <row r="108" spans="1:12" ht="15" customHeight="1" thickBot="1" x14ac:dyDescent="0.3">
      <c r="B108" s="37"/>
      <c r="C108" s="34"/>
      <c r="D108" s="38"/>
      <c r="E108" s="38"/>
      <c r="F108" s="38"/>
      <c r="G108" s="38"/>
      <c r="H108" s="38"/>
      <c r="I108" s="38"/>
      <c r="J108" s="40"/>
    </row>
    <row r="109" spans="1:12" s="1" customFormat="1" ht="31.5" customHeight="1" thickBot="1" x14ac:dyDescent="0.3">
      <c r="B109" s="71"/>
      <c r="C109" s="52" t="s">
        <v>129</v>
      </c>
      <c r="D109" s="53"/>
      <c r="E109" s="53"/>
      <c r="F109" s="83" t="s">
        <v>112</v>
      </c>
      <c r="G109" s="84" t="s">
        <v>111</v>
      </c>
      <c r="H109" s="82" t="s">
        <v>25</v>
      </c>
      <c r="I109" s="17">
        <f>K19+K36+K84+K52+K64+K74+K97</f>
        <v>0</v>
      </c>
      <c r="J109" s="72"/>
      <c r="K109" s="166"/>
    </row>
    <row r="110" spans="1:12" x14ac:dyDescent="0.25">
      <c r="B110" s="37"/>
      <c r="C110" s="56"/>
      <c r="D110" s="38"/>
      <c r="E110" s="38"/>
      <c r="F110" s="38"/>
      <c r="G110" s="38"/>
      <c r="H110" s="38"/>
      <c r="I110" s="38"/>
      <c r="J110" s="40"/>
    </row>
    <row r="111" spans="1:12" x14ac:dyDescent="0.25">
      <c r="B111" s="37"/>
      <c r="C111" s="57"/>
      <c r="D111" s="57"/>
      <c r="E111" s="57"/>
      <c r="F111" s="57"/>
      <c r="G111" s="57"/>
      <c r="H111" s="57"/>
      <c r="I111" s="57"/>
      <c r="J111" s="40"/>
    </row>
    <row r="112" spans="1:12" ht="30" x14ac:dyDescent="0.25">
      <c r="B112" s="37"/>
      <c r="C112" s="144" t="s">
        <v>161</v>
      </c>
      <c r="D112" s="145" t="s">
        <v>162</v>
      </c>
      <c r="E112" s="293" t="s">
        <v>163</v>
      </c>
      <c r="F112" s="293"/>
      <c r="G112" s="293"/>
      <c r="H112" s="293"/>
      <c r="I112" s="294"/>
      <c r="J112" s="40"/>
    </row>
    <row r="113" spans="2:10" x14ac:dyDescent="0.25">
      <c r="B113" s="37"/>
      <c r="C113" s="278" t="s">
        <v>164</v>
      </c>
      <c r="D113" s="279"/>
      <c r="E113" s="279"/>
      <c r="F113" s="279"/>
      <c r="G113" s="279"/>
      <c r="H113" s="279"/>
      <c r="I113" s="280"/>
      <c r="J113" s="40"/>
    </row>
    <row r="114" spans="2:10" x14ac:dyDescent="0.25">
      <c r="B114" s="37"/>
      <c r="C114" s="284"/>
      <c r="D114" s="285"/>
      <c r="E114" s="285"/>
      <c r="F114" s="285"/>
      <c r="G114" s="285"/>
      <c r="H114" s="285"/>
      <c r="I114" s="286"/>
      <c r="J114" s="40"/>
    </row>
    <row r="115" spans="2:10" x14ac:dyDescent="0.25">
      <c r="B115" s="37"/>
      <c r="C115" s="284"/>
      <c r="D115" s="285"/>
      <c r="E115" s="285"/>
      <c r="F115" s="285"/>
      <c r="G115" s="285"/>
      <c r="H115" s="285"/>
      <c r="I115" s="286"/>
      <c r="J115" s="40"/>
    </row>
    <row r="116" spans="2:10" x14ac:dyDescent="0.25">
      <c r="B116" s="37"/>
      <c r="C116" s="142" t="s">
        <v>165</v>
      </c>
      <c r="D116" s="287"/>
      <c r="E116" s="287"/>
      <c r="F116" s="287"/>
      <c r="G116" s="287"/>
      <c r="H116" s="287"/>
      <c r="I116" s="288"/>
      <c r="J116" s="40"/>
    </row>
    <row r="117" spans="2:10" x14ac:dyDescent="0.25">
      <c r="B117" s="37"/>
      <c r="C117" s="278" t="s">
        <v>166</v>
      </c>
      <c r="D117" s="279"/>
      <c r="E117" s="279"/>
      <c r="F117" s="279"/>
      <c r="G117" s="279"/>
      <c r="H117" s="279"/>
      <c r="I117" s="280"/>
      <c r="J117" s="40"/>
    </row>
    <row r="118" spans="2:10" x14ac:dyDescent="0.25">
      <c r="B118" s="37"/>
      <c r="C118" s="281"/>
      <c r="D118" s="282"/>
      <c r="E118" s="282"/>
      <c r="F118" s="282"/>
      <c r="G118" s="282"/>
      <c r="H118" s="282"/>
      <c r="I118" s="283"/>
      <c r="J118" s="40"/>
    </row>
    <row r="119" spans="2:10" ht="15.75" thickBot="1" x14ac:dyDescent="0.3">
      <c r="B119" s="43"/>
      <c r="C119" s="75"/>
      <c r="D119" s="44"/>
      <c r="E119" s="44"/>
      <c r="F119" s="44"/>
      <c r="G119" s="44"/>
      <c r="H119" s="44"/>
      <c r="I119" s="44"/>
      <c r="J119" s="46"/>
    </row>
  </sheetData>
  <mergeCells count="21">
    <mergeCell ref="E112:I112"/>
    <mergeCell ref="C114:I114"/>
    <mergeCell ref="E73:I73"/>
    <mergeCell ref="E83:I83"/>
    <mergeCell ref="E96:I96"/>
    <mergeCell ref="C117:I117"/>
    <mergeCell ref="C118:I118"/>
    <mergeCell ref="C113:I113"/>
    <mergeCell ref="C115:I115"/>
    <mergeCell ref="D116:I116"/>
    <mergeCell ref="B3:J3"/>
    <mergeCell ref="E18:I18"/>
    <mergeCell ref="E35:I35"/>
    <mergeCell ref="E51:I51"/>
    <mergeCell ref="E63:I63"/>
    <mergeCell ref="C14:C16"/>
    <mergeCell ref="F6:I6"/>
    <mergeCell ref="H8:I8"/>
    <mergeCell ref="F10:G10"/>
    <mergeCell ref="D12:I12"/>
    <mergeCell ref="E8:G8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65" orientation="portrait" r:id="rId1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50"/>
  <sheetViews>
    <sheetView zoomScale="90" zoomScaleNormal="90" workbookViewId="0">
      <selection activeCell="B4" sqref="B4"/>
    </sheetView>
  </sheetViews>
  <sheetFormatPr baseColWidth="10" defaultRowHeight="23.25" x14ac:dyDescent="0.25"/>
  <cols>
    <col min="1" max="1" width="1.7109375" customWidth="1"/>
    <col min="2" max="2" width="4.7109375" customWidth="1"/>
    <col min="3" max="3" width="63.42578125" style="27" customWidth="1"/>
    <col min="4" max="4" width="25.85546875" customWidth="1"/>
    <col min="5" max="5" width="9.140625" customWidth="1"/>
    <col min="6" max="9" width="10.7109375" customWidth="1"/>
    <col min="10" max="10" width="1.7109375" customWidth="1"/>
    <col min="11" max="11" width="3.42578125" style="163" customWidth="1"/>
    <col min="12" max="12" width="24.28515625" style="51" customWidth="1"/>
  </cols>
  <sheetData>
    <row r="1" spans="2:12" ht="10.5" customHeight="1" thickBot="1" x14ac:dyDescent="0.3"/>
    <row r="2" spans="2:12" ht="10.5" customHeight="1" x14ac:dyDescent="0.25">
      <c r="B2" s="59"/>
      <c r="C2" s="60"/>
      <c r="D2" s="61"/>
      <c r="E2" s="61"/>
      <c r="F2" s="61"/>
      <c r="G2" s="61"/>
      <c r="H2" s="61"/>
      <c r="I2" s="61"/>
      <c r="J2" s="62"/>
    </row>
    <row r="3" spans="2:12" ht="36.75" customHeight="1" x14ac:dyDescent="0.25">
      <c r="B3" s="173"/>
      <c r="C3" s="296" t="s">
        <v>190</v>
      </c>
      <c r="D3" s="296"/>
      <c r="E3" s="296"/>
      <c r="F3" s="296"/>
      <c r="G3" s="296"/>
      <c r="H3" s="296"/>
      <c r="I3" s="296"/>
      <c r="J3" s="297"/>
    </row>
    <row r="4" spans="2:12" s="201" customFormat="1" ht="18" customHeight="1" x14ac:dyDescent="0.25">
      <c r="B4" s="203"/>
      <c r="C4" s="197" t="str">
        <f>Paramètres!B3</f>
        <v xml:space="preserve">Arrêté du 8 janvier 2024 </v>
      </c>
      <c r="D4" s="206" t="str">
        <f>Paramètres!B5</f>
        <v>version - janvier 2025  - grilles nationales à ne pas modifier</v>
      </c>
      <c r="E4" s="191"/>
      <c r="F4" s="191"/>
      <c r="G4" s="191"/>
      <c r="H4" s="191"/>
      <c r="I4" s="191"/>
      <c r="J4" s="204"/>
      <c r="K4" s="200"/>
      <c r="L4" s="205"/>
    </row>
    <row r="5" spans="2:12" s="201" customFormat="1" ht="18" customHeight="1" x14ac:dyDescent="0.25">
      <c r="B5" s="203"/>
      <c r="C5" s="197"/>
      <c r="D5" s="237" t="s">
        <v>193</v>
      </c>
      <c r="E5" s="191"/>
      <c r="F5" s="191"/>
      <c r="G5" s="191"/>
      <c r="H5" s="191"/>
      <c r="I5" s="191"/>
      <c r="J5" s="204"/>
      <c r="K5" s="200"/>
      <c r="L5" s="205"/>
    </row>
    <row r="6" spans="2:12" ht="18.75" customHeight="1" x14ac:dyDescent="0.25">
      <c r="B6" s="37"/>
      <c r="C6" s="13" t="s">
        <v>113</v>
      </c>
      <c r="D6" s="207" t="str">
        <f>Paramètres!E11</f>
        <v>juin 2026</v>
      </c>
      <c r="E6" s="208"/>
      <c r="F6" s="306"/>
      <c r="G6" s="307"/>
      <c r="H6" s="307"/>
      <c r="I6" s="307"/>
      <c r="J6" s="40"/>
    </row>
    <row r="7" spans="2:12" s="2" customFormat="1" ht="7.5" customHeight="1" x14ac:dyDescent="0.25">
      <c r="B7" s="63"/>
      <c r="C7" s="9"/>
      <c r="D7" s="209"/>
      <c r="E7" s="209"/>
      <c r="F7" s="209"/>
      <c r="G7" s="209"/>
      <c r="H7" s="209"/>
      <c r="I7" s="209"/>
      <c r="J7" s="64"/>
      <c r="K7" s="164"/>
      <c r="L7" s="85"/>
    </row>
    <row r="8" spans="2:12" ht="19.5" customHeight="1" x14ac:dyDescent="0.25">
      <c r="B8" s="37"/>
      <c r="C8" s="12" t="s">
        <v>16</v>
      </c>
      <c r="D8" s="210" t="str">
        <f>Paramètres!E13</f>
        <v>Prénom 1</v>
      </c>
      <c r="E8" s="312" t="str">
        <f>Paramètres!E15</f>
        <v>Nom 1</v>
      </c>
      <c r="F8" s="312"/>
      <c r="G8" s="312"/>
      <c r="H8" s="308"/>
      <c r="I8" s="308"/>
      <c r="J8" s="40"/>
    </row>
    <row r="9" spans="2:12" ht="7.5" customHeight="1" x14ac:dyDescent="0.25">
      <c r="B9" s="37"/>
      <c r="C9" s="12"/>
      <c r="D9" s="211"/>
      <c r="E9" s="211"/>
      <c r="F9" s="212"/>
      <c r="G9" s="212"/>
      <c r="H9" s="212"/>
      <c r="I9" s="212"/>
      <c r="J9" s="40"/>
    </row>
    <row r="10" spans="2:12" ht="19.5" customHeight="1" x14ac:dyDescent="0.25">
      <c r="B10" s="37"/>
      <c r="C10" s="12" t="s">
        <v>22</v>
      </c>
      <c r="D10" s="213" t="str">
        <f>Paramètres!E17</f>
        <v>A2017 0000 0000</v>
      </c>
      <c r="E10" s="211"/>
      <c r="F10" s="308"/>
      <c r="G10" s="308"/>
      <c r="H10" s="212"/>
      <c r="I10" s="212"/>
      <c r="J10" s="40"/>
    </row>
    <row r="11" spans="2:12" ht="7.5" customHeight="1" x14ac:dyDescent="0.25">
      <c r="B11" s="37"/>
      <c r="C11" s="9"/>
      <c r="D11" s="35"/>
      <c r="E11" s="108"/>
      <c r="F11" s="10"/>
      <c r="G11" s="10"/>
      <c r="H11" s="10"/>
      <c r="I11" s="10"/>
      <c r="J11" s="40"/>
    </row>
    <row r="12" spans="2:12" ht="18.75" customHeight="1" x14ac:dyDescent="0.25">
      <c r="B12" s="37"/>
      <c r="C12" s="16" t="s">
        <v>21</v>
      </c>
      <c r="D12" s="311" t="str">
        <f>Paramètres!E19</f>
        <v>Nom étab de formation</v>
      </c>
      <c r="E12" s="311"/>
      <c r="F12" s="311"/>
      <c r="G12" s="311"/>
      <c r="H12" s="311"/>
      <c r="I12" s="311"/>
      <c r="J12" s="40"/>
    </row>
    <row r="13" spans="2:12" ht="7.5" customHeight="1" x14ac:dyDescent="0.25">
      <c r="B13" s="37"/>
      <c r="C13" s="56"/>
      <c r="D13" s="38"/>
      <c r="E13" s="38"/>
      <c r="F13" s="38"/>
      <c r="G13" s="38"/>
      <c r="H13" s="38"/>
      <c r="I13" s="38"/>
      <c r="J13" s="40"/>
    </row>
    <row r="14" spans="2:12" ht="19.5" customHeight="1" x14ac:dyDescent="0.25">
      <c r="B14" s="37"/>
      <c r="C14" s="289" t="s">
        <v>14</v>
      </c>
      <c r="D14" s="58"/>
      <c r="E14" s="58"/>
      <c r="F14" s="101" t="s">
        <v>2</v>
      </c>
      <c r="G14" s="102" t="s">
        <v>3</v>
      </c>
      <c r="H14" s="102" t="s">
        <v>4</v>
      </c>
      <c r="I14" s="102" t="s">
        <v>5</v>
      </c>
      <c r="J14" s="40"/>
    </row>
    <row r="15" spans="2:12" ht="60" customHeight="1" x14ac:dyDescent="0.25">
      <c r="B15" s="37"/>
      <c r="C15" s="290"/>
      <c r="D15" s="5"/>
      <c r="E15" s="5"/>
      <c r="F15" s="14" t="str">
        <f>'Description des 4 Niveaux'!D6</f>
        <v>Compétence non acquise</v>
      </c>
      <c r="G15" s="15" t="str">
        <f>'Description des 4 Niveaux'!D9</f>
        <v>Compétence insuffisamment acquise</v>
      </c>
      <c r="H15" s="15" t="str">
        <f>'Description des 4 Niveaux'!D12</f>
        <v>Compétence partiellement aquise</v>
      </c>
      <c r="I15" s="15" t="str">
        <f>'Description des 4 Niveaux'!D15</f>
        <v>Compétence totalement acquise et transférable</v>
      </c>
      <c r="J15" s="40"/>
    </row>
    <row r="16" spans="2:12" ht="15" customHeight="1" x14ac:dyDescent="0.25">
      <c r="B16" s="37"/>
      <c r="C16" s="291"/>
      <c r="D16" s="103"/>
      <c r="E16" s="103"/>
      <c r="F16" s="104">
        <v>0</v>
      </c>
      <c r="G16" s="105" t="s">
        <v>7</v>
      </c>
      <c r="H16" s="105" t="s">
        <v>8</v>
      </c>
      <c r="I16" s="105" t="s">
        <v>9</v>
      </c>
      <c r="J16" s="40"/>
    </row>
    <row r="17" spans="2:12" x14ac:dyDescent="0.25">
      <c r="B17" s="37"/>
      <c r="C17" s="56"/>
      <c r="D17" s="38"/>
      <c r="E17" s="38"/>
      <c r="F17" s="65"/>
      <c r="G17" s="38"/>
      <c r="H17" s="38"/>
      <c r="I17" s="38"/>
      <c r="J17" s="40"/>
    </row>
    <row r="18" spans="2:12" ht="15" customHeight="1" thickBot="1" x14ac:dyDescent="0.3">
      <c r="B18" s="37"/>
      <c r="C18" s="56"/>
      <c r="D18" s="38"/>
      <c r="E18" s="292" t="s">
        <v>159</v>
      </c>
      <c r="F18" s="292"/>
      <c r="G18" s="292"/>
      <c r="H18" s="292"/>
      <c r="I18" s="292"/>
      <c r="J18" s="40"/>
    </row>
    <row r="19" spans="2:12" ht="40.5" customHeight="1" thickBot="1" x14ac:dyDescent="0.3">
      <c r="B19" s="66">
        <v>0.7</v>
      </c>
      <c r="C19" s="28" t="s">
        <v>0</v>
      </c>
      <c r="D19" s="3"/>
      <c r="E19" s="135"/>
      <c r="F19" s="76"/>
      <c r="G19" s="77"/>
      <c r="H19" s="76"/>
      <c r="I19" s="78"/>
      <c r="J19" s="40"/>
      <c r="K19" s="163">
        <f>IF(F19="X",0,IF(G19="X",G20,IF(H19="X",H20,IF(I19="X",I20,0))))</f>
        <v>0</v>
      </c>
      <c r="L19" s="51" t="str">
        <f>IF(F19="X","",IF(G19="X","",IF(H19="X","",IF(I19="X",""," A  COMPLETER"))))</f>
        <v xml:space="preserve"> A  COMPLETER</v>
      </c>
    </row>
    <row r="20" spans="2:12" ht="15" customHeight="1" x14ac:dyDescent="0.25">
      <c r="B20" s="8"/>
      <c r="C20" s="31" t="s">
        <v>10</v>
      </c>
      <c r="D20" s="38"/>
      <c r="E20" s="61"/>
      <c r="F20" s="168">
        <v>0</v>
      </c>
      <c r="G20" s="169">
        <f>I20/3</f>
        <v>4.666666666666667</v>
      </c>
      <c r="H20" s="169">
        <f>I20*2/3</f>
        <v>9.3333333333333339</v>
      </c>
      <c r="I20" s="169">
        <v>14</v>
      </c>
      <c r="J20" s="40"/>
    </row>
    <row r="21" spans="2:12" ht="15" customHeight="1" x14ac:dyDescent="0.25">
      <c r="B21" s="71"/>
      <c r="C21" s="130"/>
      <c r="D21" s="38"/>
      <c r="E21" s="239" t="s">
        <v>131</v>
      </c>
      <c r="F21" s="110"/>
      <c r="G21" s="111"/>
      <c r="H21" s="111"/>
      <c r="I21" s="111"/>
      <c r="J21" s="40"/>
    </row>
    <row r="22" spans="2:12" ht="22.5" customHeight="1" x14ac:dyDescent="0.25">
      <c r="B22" s="71"/>
      <c r="C22" s="131" t="s">
        <v>119</v>
      </c>
      <c r="D22" s="143" t="s">
        <v>167</v>
      </c>
      <c r="E22" s="230"/>
      <c r="F22" s="231"/>
      <c r="G22" s="232"/>
      <c r="H22" s="232"/>
      <c r="I22" s="232"/>
      <c r="J22" s="40"/>
      <c r="L22" s="121" t="str">
        <f t="shared" ref="L22:L26" si="0">IF(E22="X","",IF(F22="X","",IF(G22="X","",IF(H22="X","",IF(I22="X",""," A  COMPLETER")))))</f>
        <v xml:space="preserve"> A  COMPLETER</v>
      </c>
    </row>
    <row r="23" spans="2:12" ht="22.5" customHeight="1" x14ac:dyDescent="0.25">
      <c r="B23" s="71"/>
      <c r="C23" s="131" t="s">
        <v>120</v>
      </c>
      <c r="D23" s="143" t="s">
        <v>167</v>
      </c>
      <c r="E23" s="230"/>
      <c r="F23" s="231"/>
      <c r="G23" s="232"/>
      <c r="H23" s="232"/>
      <c r="I23" s="232"/>
      <c r="J23" s="40"/>
      <c r="L23" s="121" t="str">
        <f t="shared" si="0"/>
        <v xml:space="preserve"> A  COMPLETER</v>
      </c>
    </row>
    <row r="24" spans="2:12" ht="22.5" customHeight="1" x14ac:dyDescent="0.25">
      <c r="B24" s="71"/>
      <c r="C24" s="131" t="s">
        <v>121</v>
      </c>
      <c r="D24" s="143" t="s">
        <v>167</v>
      </c>
      <c r="E24" s="230"/>
      <c r="F24" s="231"/>
      <c r="G24" s="232"/>
      <c r="H24" s="232"/>
      <c r="I24" s="232"/>
      <c r="J24" s="40"/>
      <c r="L24" s="121" t="str">
        <f t="shared" si="0"/>
        <v xml:space="preserve"> A  COMPLETER</v>
      </c>
    </row>
    <row r="25" spans="2:12" ht="22.5" customHeight="1" x14ac:dyDescent="0.25">
      <c r="B25" s="71"/>
      <c r="C25" s="131" t="s">
        <v>122</v>
      </c>
      <c r="D25" s="143" t="s">
        <v>167</v>
      </c>
      <c r="E25" s="230"/>
      <c r="F25" s="231"/>
      <c r="G25" s="232"/>
      <c r="H25" s="232"/>
      <c r="I25" s="232"/>
      <c r="J25" s="40"/>
      <c r="L25" s="121" t="str">
        <f t="shared" si="0"/>
        <v xml:space="preserve"> A  COMPLETER</v>
      </c>
    </row>
    <row r="26" spans="2:12" ht="22.5" customHeight="1" x14ac:dyDescent="0.25">
      <c r="B26" s="41"/>
      <c r="C26" s="125" t="s">
        <v>123</v>
      </c>
      <c r="D26" s="143" t="s">
        <v>167</v>
      </c>
      <c r="E26" s="230"/>
      <c r="F26" s="231"/>
      <c r="G26" s="232"/>
      <c r="H26" s="232"/>
      <c r="I26" s="232"/>
      <c r="J26" s="40"/>
      <c r="L26" s="121" t="str">
        <f t="shared" si="0"/>
        <v xml:space="preserve"> A  COMPLETER</v>
      </c>
    </row>
    <row r="27" spans="2:12" ht="15" customHeight="1" x14ac:dyDescent="0.25">
      <c r="B27" s="37"/>
      <c r="C27" s="56"/>
      <c r="D27" s="38"/>
      <c r="E27" s="138">
        <f>5-COUNTBLANK(E22:E26)</f>
        <v>0</v>
      </c>
      <c r="F27" s="38"/>
      <c r="G27" s="38"/>
      <c r="H27" s="38"/>
      <c r="I27" s="38"/>
      <c r="J27" s="40"/>
    </row>
    <row r="28" spans="2:12" ht="15" customHeight="1" thickBot="1" x14ac:dyDescent="0.3">
      <c r="B28" s="37"/>
      <c r="C28" s="56"/>
      <c r="D28" s="38"/>
      <c r="E28" s="292" t="s">
        <v>160</v>
      </c>
      <c r="F28" s="292"/>
      <c r="G28" s="292"/>
      <c r="H28" s="292"/>
      <c r="I28" s="292"/>
      <c r="J28" s="40"/>
    </row>
    <row r="29" spans="2:12" ht="40.5" customHeight="1" thickBot="1" x14ac:dyDescent="0.3">
      <c r="B29" s="70">
        <v>0.3</v>
      </c>
      <c r="C29" s="28" t="s">
        <v>1</v>
      </c>
      <c r="D29" s="4"/>
      <c r="E29" s="136"/>
      <c r="F29" s="76"/>
      <c r="G29" s="77"/>
      <c r="H29" s="77"/>
      <c r="I29" s="78"/>
      <c r="J29" s="40"/>
      <c r="K29" s="163">
        <f>IF(F29="X",0,IF(G29="X",G30,IF(H29="X",H30,IF(I29="X",I30,0))))</f>
        <v>0</v>
      </c>
      <c r="L29" s="51" t="str">
        <f>IF(F29="X","",IF(G29="X","",IF(H29="X","",IF(I29="X",""," A  COMPLETER"))))</f>
        <v xml:space="preserve"> A  COMPLETER</v>
      </c>
    </row>
    <row r="30" spans="2:12" ht="15" customHeight="1" x14ac:dyDescent="0.25">
      <c r="B30" s="8"/>
      <c r="C30" s="69" t="s">
        <v>11</v>
      </c>
      <c r="D30" s="38"/>
      <c r="E30" s="61"/>
      <c r="F30" s="168">
        <v>0</v>
      </c>
      <c r="G30" s="172">
        <f>I30/3</f>
        <v>2</v>
      </c>
      <c r="H30" s="169">
        <f>I30*2/3</f>
        <v>4</v>
      </c>
      <c r="I30" s="172">
        <v>6</v>
      </c>
      <c r="J30" s="40"/>
    </row>
    <row r="31" spans="2:12" ht="15" customHeight="1" x14ac:dyDescent="0.25">
      <c r="B31" s="71"/>
      <c r="C31" s="117"/>
      <c r="D31" s="38"/>
      <c r="E31" s="239" t="s">
        <v>131</v>
      </c>
      <c r="F31" s="110"/>
      <c r="G31" s="118"/>
      <c r="H31" s="111"/>
      <c r="I31" s="118"/>
      <c r="J31" s="40"/>
    </row>
    <row r="32" spans="2:12" ht="22.5" customHeight="1" x14ac:dyDescent="0.25">
      <c r="B32" s="71"/>
      <c r="C32" s="120" t="s">
        <v>124</v>
      </c>
      <c r="D32" s="143" t="s">
        <v>167</v>
      </c>
      <c r="E32" s="230"/>
      <c r="F32" s="231"/>
      <c r="G32" s="233"/>
      <c r="H32" s="232"/>
      <c r="I32" s="233"/>
      <c r="J32" s="40"/>
      <c r="L32" s="121" t="str">
        <f t="shared" ref="L32:L37" si="1">IF(E32="X","",IF(F32="X","",IF(G32="X","",IF(H32="X","",IF(I32="X",""," A  COMPLETER")))))</f>
        <v xml:space="preserve"> A  COMPLETER</v>
      </c>
    </row>
    <row r="33" spans="2:12" ht="22.5" customHeight="1" x14ac:dyDescent="0.25">
      <c r="B33" s="71"/>
      <c r="C33" s="120" t="s">
        <v>125</v>
      </c>
      <c r="D33" s="143" t="s">
        <v>167</v>
      </c>
      <c r="E33" s="230"/>
      <c r="F33" s="231"/>
      <c r="G33" s="233"/>
      <c r="H33" s="232"/>
      <c r="I33" s="233"/>
      <c r="J33" s="40"/>
      <c r="L33" s="121" t="str">
        <f t="shared" si="1"/>
        <v xml:space="preserve"> A  COMPLETER</v>
      </c>
    </row>
    <row r="34" spans="2:12" ht="22.5" customHeight="1" x14ac:dyDescent="0.25">
      <c r="B34" s="71"/>
      <c r="C34" s="120" t="s">
        <v>126</v>
      </c>
      <c r="D34" s="143" t="s">
        <v>167</v>
      </c>
      <c r="E34" s="230"/>
      <c r="F34" s="231"/>
      <c r="G34" s="233"/>
      <c r="H34" s="232"/>
      <c r="I34" s="233"/>
      <c r="J34" s="40"/>
      <c r="L34" s="121" t="str">
        <f t="shared" si="1"/>
        <v xml:space="preserve"> A  COMPLETER</v>
      </c>
    </row>
    <row r="35" spans="2:12" ht="22.5" customHeight="1" x14ac:dyDescent="0.25">
      <c r="B35" s="71"/>
      <c r="C35" s="120" t="s">
        <v>127</v>
      </c>
      <c r="D35" s="143" t="s">
        <v>167</v>
      </c>
      <c r="E35" s="230"/>
      <c r="F35" s="231"/>
      <c r="G35" s="233"/>
      <c r="H35" s="232"/>
      <c r="I35" s="233"/>
      <c r="J35" s="40"/>
      <c r="L35" s="121" t="str">
        <f t="shared" si="1"/>
        <v xml:space="preserve"> A  COMPLETER</v>
      </c>
    </row>
    <row r="36" spans="2:12" ht="22.5" customHeight="1" x14ac:dyDescent="0.25">
      <c r="B36" s="71"/>
      <c r="C36" s="120" t="s">
        <v>128</v>
      </c>
      <c r="D36" s="143" t="s">
        <v>167</v>
      </c>
      <c r="E36" s="230"/>
      <c r="F36" s="231"/>
      <c r="G36" s="233"/>
      <c r="H36" s="232"/>
      <c r="I36" s="233"/>
      <c r="J36" s="40"/>
      <c r="L36" s="121" t="str">
        <f t="shared" si="1"/>
        <v xml:space="preserve"> A  COMPLETER</v>
      </c>
    </row>
    <row r="37" spans="2:12" ht="22.5" customHeight="1" x14ac:dyDescent="0.25">
      <c r="B37" s="71"/>
      <c r="C37" s="120" t="s">
        <v>123</v>
      </c>
      <c r="D37" s="143" t="s">
        <v>167</v>
      </c>
      <c r="E37" s="230"/>
      <c r="F37" s="231"/>
      <c r="G37" s="233"/>
      <c r="H37" s="232"/>
      <c r="I37" s="233"/>
      <c r="J37" s="40"/>
      <c r="L37" s="121" t="str">
        <f t="shared" si="1"/>
        <v xml:space="preserve"> A  COMPLETER</v>
      </c>
    </row>
    <row r="38" spans="2:12" ht="15" customHeight="1" x14ac:dyDescent="0.25">
      <c r="B38" s="37"/>
      <c r="C38" s="34"/>
      <c r="D38" s="34"/>
      <c r="E38" s="138">
        <f>6-COUNTBLANK(E32:E37)</f>
        <v>0</v>
      </c>
      <c r="F38" s="34"/>
      <c r="G38" s="34"/>
      <c r="H38" s="34"/>
      <c r="I38" s="34"/>
      <c r="J38" s="40"/>
    </row>
    <row r="39" spans="2:12" ht="15" customHeight="1" thickBot="1" x14ac:dyDescent="0.3">
      <c r="B39" s="37"/>
      <c r="C39" s="56"/>
      <c r="D39" s="38"/>
      <c r="E39" s="38"/>
      <c r="F39" s="38"/>
      <c r="G39" s="38"/>
      <c r="H39" s="38"/>
      <c r="I39" s="38"/>
      <c r="J39" s="40"/>
    </row>
    <row r="40" spans="2:12" s="1" customFormat="1" ht="31.5" customHeight="1" thickBot="1" x14ac:dyDescent="0.3">
      <c r="B40" s="71"/>
      <c r="C40" s="52" t="s">
        <v>129</v>
      </c>
      <c r="D40" s="53"/>
      <c r="E40" s="53"/>
      <c r="F40" s="83" t="s">
        <v>112</v>
      </c>
      <c r="G40" s="84" t="s">
        <v>111</v>
      </c>
      <c r="H40" s="82" t="s">
        <v>25</v>
      </c>
      <c r="I40" s="17">
        <f>K19+K29</f>
        <v>0</v>
      </c>
      <c r="J40" s="72"/>
      <c r="K40" s="166"/>
      <c r="L40" s="51"/>
    </row>
    <row r="41" spans="2:12" ht="15" customHeight="1" x14ac:dyDescent="0.25">
      <c r="B41" s="37"/>
      <c r="C41" s="56"/>
      <c r="D41" s="38"/>
      <c r="E41" s="38"/>
      <c r="F41" s="38"/>
      <c r="G41" s="38"/>
      <c r="H41" s="38"/>
      <c r="I41" s="38"/>
      <c r="J41" s="40"/>
    </row>
    <row r="42" spans="2:12" ht="15" customHeight="1" x14ac:dyDescent="0.25">
      <c r="B42" s="37"/>
      <c r="C42" s="57"/>
      <c r="D42" s="57"/>
      <c r="E42" s="57"/>
      <c r="F42" s="57"/>
      <c r="G42" s="57"/>
      <c r="H42" s="57"/>
      <c r="I42" s="57"/>
      <c r="J42" s="40"/>
    </row>
    <row r="43" spans="2:12" ht="15" customHeight="1" x14ac:dyDescent="0.25">
      <c r="B43" s="37"/>
      <c r="C43" s="144" t="s">
        <v>161</v>
      </c>
      <c r="D43" s="145" t="s">
        <v>162</v>
      </c>
      <c r="E43" s="293" t="s">
        <v>163</v>
      </c>
      <c r="F43" s="293"/>
      <c r="G43" s="293"/>
      <c r="H43" s="293"/>
      <c r="I43" s="294"/>
      <c r="J43" s="40"/>
    </row>
    <row r="44" spans="2:12" ht="15" customHeight="1" x14ac:dyDescent="0.25">
      <c r="B44" s="37"/>
      <c r="C44" s="278" t="s">
        <v>164</v>
      </c>
      <c r="D44" s="279"/>
      <c r="E44" s="279"/>
      <c r="F44" s="279"/>
      <c r="G44" s="279"/>
      <c r="H44" s="279"/>
      <c r="I44" s="280"/>
      <c r="J44" s="40"/>
    </row>
    <row r="45" spans="2:12" ht="15" customHeight="1" x14ac:dyDescent="0.25">
      <c r="B45" s="37"/>
      <c r="C45" s="284"/>
      <c r="D45" s="285"/>
      <c r="E45" s="285"/>
      <c r="F45" s="285"/>
      <c r="G45" s="285"/>
      <c r="H45" s="285"/>
      <c r="I45" s="286"/>
      <c r="J45" s="40"/>
    </row>
    <row r="46" spans="2:12" ht="15" customHeight="1" x14ac:dyDescent="0.25">
      <c r="B46" s="37"/>
      <c r="C46" s="284"/>
      <c r="D46" s="285"/>
      <c r="E46" s="285"/>
      <c r="F46" s="285"/>
      <c r="G46" s="285"/>
      <c r="H46" s="285"/>
      <c r="I46" s="286"/>
      <c r="J46" s="40"/>
    </row>
    <row r="47" spans="2:12" ht="15" customHeight="1" x14ac:dyDescent="0.25">
      <c r="B47" s="37"/>
      <c r="C47" s="142" t="s">
        <v>165</v>
      </c>
      <c r="D47" s="287"/>
      <c r="E47" s="287"/>
      <c r="F47" s="287"/>
      <c r="G47" s="287"/>
      <c r="H47" s="287"/>
      <c r="I47" s="288"/>
      <c r="J47" s="40"/>
    </row>
    <row r="48" spans="2:12" ht="15" customHeight="1" x14ac:dyDescent="0.25">
      <c r="B48" s="37"/>
      <c r="C48" s="278" t="s">
        <v>166</v>
      </c>
      <c r="D48" s="279"/>
      <c r="E48" s="279"/>
      <c r="F48" s="279"/>
      <c r="G48" s="279"/>
      <c r="H48" s="279"/>
      <c r="I48" s="280"/>
      <c r="J48" s="40"/>
    </row>
    <row r="49" spans="2:10" ht="15" customHeight="1" x14ac:dyDescent="0.25">
      <c r="B49" s="37"/>
      <c r="C49" s="281"/>
      <c r="D49" s="282"/>
      <c r="E49" s="282"/>
      <c r="F49" s="282"/>
      <c r="G49" s="282"/>
      <c r="H49" s="282"/>
      <c r="I49" s="283"/>
      <c r="J49" s="40"/>
    </row>
    <row r="50" spans="2:10" ht="15" customHeight="1" thickBot="1" x14ac:dyDescent="0.3">
      <c r="B50" s="43"/>
      <c r="C50" s="75"/>
      <c r="D50" s="44"/>
      <c r="E50" s="44"/>
      <c r="F50" s="44"/>
      <c r="G50" s="44"/>
      <c r="H50" s="44"/>
      <c r="I50" s="44"/>
      <c r="J50" s="46"/>
    </row>
  </sheetData>
  <mergeCells count="16">
    <mergeCell ref="C3:J3"/>
    <mergeCell ref="E28:I28"/>
    <mergeCell ref="E18:I18"/>
    <mergeCell ref="C48:I48"/>
    <mergeCell ref="C49:I49"/>
    <mergeCell ref="D47:I47"/>
    <mergeCell ref="C14:C16"/>
    <mergeCell ref="F6:I6"/>
    <mergeCell ref="H8:I8"/>
    <mergeCell ref="F10:G10"/>
    <mergeCell ref="D12:I12"/>
    <mergeCell ref="E8:G8"/>
    <mergeCell ref="E43:I43"/>
    <mergeCell ref="C45:I45"/>
    <mergeCell ref="C46:I46"/>
    <mergeCell ref="C44:I44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65" fitToWidth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21"/>
  <sheetViews>
    <sheetView tabSelected="1" workbookViewId="0">
      <selection activeCell="E13" sqref="E13"/>
    </sheetView>
  </sheetViews>
  <sheetFormatPr baseColWidth="10" defaultRowHeight="15" x14ac:dyDescent="0.25"/>
  <cols>
    <col min="1" max="1" width="3.5703125" customWidth="1"/>
    <col min="2" max="2" width="32.5703125" customWidth="1"/>
    <col min="3" max="3" width="6.85546875" customWidth="1"/>
    <col min="4" max="4" width="26.140625" customWidth="1"/>
    <col min="5" max="5" width="32.85546875" customWidth="1"/>
  </cols>
  <sheetData>
    <row r="1" spans="2:6" ht="15.75" thickBot="1" x14ac:dyDescent="0.3"/>
    <row r="2" spans="2:6" ht="27" thickBot="1" x14ac:dyDescent="0.3">
      <c r="B2" s="314" t="s">
        <v>168</v>
      </c>
      <c r="C2" s="315"/>
      <c r="D2" s="315"/>
      <c r="E2" s="315"/>
      <c r="F2" s="316"/>
    </row>
    <row r="3" spans="2:6" ht="26.25" x14ac:dyDescent="0.25">
      <c r="B3" s="214" t="str">
        <f>Paramètres!B3</f>
        <v xml:space="preserve">Arrêté du 8 janvier 2024 </v>
      </c>
      <c r="C3" s="189"/>
      <c r="D3" s="206" t="str">
        <f>Paramètres!B5</f>
        <v>version - janvier 2025  - grilles nationales à ne pas modifier</v>
      </c>
      <c r="E3" s="228"/>
      <c r="F3" s="190"/>
    </row>
    <row r="4" spans="2:6" ht="26.25" x14ac:dyDescent="0.25">
      <c r="B4" s="214"/>
      <c r="C4" s="189"/>
      <c r="D4" s="237" t="s">
        <v>193</v>
      </c>
      <c r="E4" s="228"/>
      <c r="F4" s="190"/>
    </row>
    <row r="5" spans="2:6" x14ac:dyDescent="0.25">
      <c r="B5" s="37"/>
      <c r="C5" s="38"/>
      <c r="D5" s="38"/>
      <c r="E5" s="38"/>
      <c r="F5" s="40"/>
    </row>
    <row r="6" spans="2:6" ht="18.75" x14ac:dyDescent="0.3">
      <c r="B6" s="215" t="s">
        <v>113</v>
      </c>
      <c r="C6" s="216"/>
      <c r="D6" s="217" t="str">
        <f>Paramètres!E11</f>
        <v>juin 2026</v>
      </c>
      <c r="E6" s="216"/>
      <c r="F6" s="218"/>
    </row>
    <row r="7" spans="2:6" ht="18.75" x14ac:dyDescent="0.3">
      <c r="B7" s="219"/>
      <c r="C7" s="220"/>
      <c r="D7" s="220"/>
      <c r="E7" s="220"/>
      <c r="F7" s="40"/>
    </row>
    <row r="8" spans="2:6" ht="18.75" x14ac:dyDescent="0.3">
      <c r="B8" s="221" t="s">
        <v>16</v>
      </c>
      <c r="C8" s="222"/>
      <c r="D8" s="223" t="str">
        <f>Paramètres!E13</f>
        <v>Prénom 1</v>
      </c>
      <c r="E8" s="223" t="str">
        <f>Paramètres!E15</f>
        <v>Nom 1</v>
      </c>
      <c r="F8" s="224"/>
    </row>
    <row r="9" spans="2:6" ht="18.75" x14ac:dyDescent="0.3">
      <c r="B9" s="221"/>
      <c r="C9" s="222"/>
      <c r="D9" s="225"/>
      <c r="E9" s="225"/>
      <c r="F9" s="224"/>
    </row>
    <row r="10" spans="2:6" ht="18.75" x14ac:dyDescent="0.3">
      <c r="B10" s="221" t="s">
        <v>22</v>
      </c>
      <c r="C10" s="222"/>
      <c r="D10" s="226" t="str">
        <f>Paramètres!E17</f>
        <v>A2017 0000 0000</v>
      </c>
      <c r="E10" s="225"/>
      <c r="F10" s="224"/>
    </row>
    <row r="11" spans="2:6" ht="18.75" x14ac:dyDescent="0.3">
      <c r="B11" s="219"/>
      <c r="C11" s="220"/>
      <c r="D11" s="227"/>
      <c r="E11" s="227"/>
      <c r="F11" s="40"/>
    </row>
    <row r="12" spans="2:6" ht="18.75" x14ac:dyDescent="0.3">
      <c r="B12" s="219" t="s">
        <v>21</v>
      </c>
      <c r="C12" s="220"/>
      <c r="D12" s="313" t="str">
        <f>Paramètres!E19</f>
        <v>Nom étab de formation</v>
      </c>
      <c r="E12" s="313"/>
      <c r="F12" s="40"/>
    </row>
    <row r="13" spans="2:6" x14ac:dyDescent="0.25">
      <c r="B13" s="37"/>
      <c r="C13" s="38"/>
      <c r="D13" s="38"/>
      <c r="E13" s="38"/>
      <c r="F13" s="40"/>
    </row>
    <row r="14" spans="2:6" ht="15.75" thickBot="1" x14ac:dyDescent="0.3">
      <c r="B14" s="37"/>
      <c r="C14" s="38"/>
      <c r="D14" s="38"/>
      <c r="E14" s="38"/>
      <c r="F14" s="40"/>
    </row>
    <row r="15" spans="2:6" x14ac:dyDescent="0.25">
      <c r="B15" s="59"/>
      <c r="C15" s="61"/>
      <c r="D15" s="61"/>
      <c r="E15" s="61"/>
      <c r="F15" s="62"/>
    </row>
    <row r="16" spans="2:6" ht="23.25" x14ac:dyDescent="0.3">
      <c r="B16" s="149" t="s">
        <v>169</v>
      </c>
      <c r="C16" s="150"/>
      <c r="D16" s="181" t="str">
        <f>'E2'!F57</f>
        <v>…</v>
      </c>
      <c r="E16" s="148" t="s">
        <v>172</v>
      </c>
      <c r="F16" s="40"/>
    </row>
    <row r="17" spans="2:6" ht="23.25" x14ac:dyDescent="0.35">
      <c r="B17" s="146"/>
      <c r="C17" s="147"/>
      <c r="D17" s="182"/>
      <c r="E17" s="147"/>
      <c r="F17" s="40"/>
    </row>
    <row r="18" spans="2:6" ht="23.25" x14ac:dyDescent="0.35">
      <c r="B18" s="151" t="s">
        <v>170</v>
      </c>
      <c r="C18" s="152"/>
      <c r="D18" s="183" t="str">
        <f>'E31'!F109</f>
        <v>…</v>
      </c>
      <c r="E18" s="148" t="s">
        <v>172</v>
      </c>
      <c r="F18" s="40"/>
    </row>
    <row r="19" spans="2:6" ht="23.25" x14ac:dyDescent="0.35">
      <c r="B19" s="146"/>
      <c r="C19" s="147"/>
      <c r="D19" s="182"/>
      <c r="E19" s="147"/>
      <c r="F19" s="40"/>
    </row>
    <row r="20" spans="2:6" ht="23.25" x14ac:dyDescent="0.3">
      <c r="B20" s="153" t="s">
        <v>171</v>
      </c>
      <c r="C20" s="154"/>
      <c r="D20" s="184" t="str">
        <f>'E32'!F40</f>
        <v>…</v>
      </c>
      <c r="E20" s="148" t="s">
        <v>172</v>
      </c>
      <c r="F20" s="40"/>
    </row>
    <row r="21" spans="2:6" ht="15.75" thickBot="1" x14ac:dyDescent="0.3">
      <c r="B21" s="43"/>
      <c r="C21" s="44"/>
      <c r="D21" s="44"/>
      <c r="E21" s="44"/>
      <c r="F21" s="46"/>
    </row>
  </sheetData>
  <mergeCells count="2">
    <mergeCell ref="D12:E12"/>
    <mergeCell ref="B2:F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Paramètres</vt:lpstr>
      <vt:lpstr>Description des 4 Niveaux</vt:lpstr>
      <vt:lpstr>E2</vt:lpstr>
      <vt:lpstr>E31</vt:lpstr>
      <vt:lpstr>E32</vt:lpstr>
      <vt:lpstr>Récap BAC MELEC ponctuels</vt:lpstr>
      <vt:lpstr>'Description des 4 Niveaux'!Zone_d_impression</vt:lpstr>
      <vt:lpstr>'E2'!Zone_d_impression</vt:lpstr>
      <vt:lpstr>'E31'!Zone_d_impression</vt:lpstr>
      <vt:lpstr>'E32'!Zone_d_impression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JARGEAIS</dc:creator>
  <cp:lastModifiedBy>Claude Pojolat</cp:lastModifiedBy>
  <cp:lastPrinted>2025-10-02T09:39:30Z</cp:lastPrinted>
  <dcterms:created xsi:type="dcterms:W3CDTF">2016-11-17T09:36:36Z</dcterms:created>
  <dcterms:modified xsi:type="dcterms:W3CDTF">2025-10-02T09:40:47Z</dcterms:modified>
</cp:coreProperties>
</file>