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mauclair\Desktop\IEN 2024\DEC5\BCP MEE\Circulaire\MEE\2025\"/>
    </mc:Choice>
  </mc:AlternateContent>
  <workbookProtection lockStructure="1"/>
  <bookViews>
    <workbookView xWindow="-105" yWindow="-105" windowWidth="19425" windowHeight="10425"/>
  </bookViews>
  <sheets>
    <sheet name="Identification" sheetId="1" r:id="rId1"/>
    <sheet name="E2 MEE" sheetId="2" r:id="rId2"/>
    <sheet name="E31 MEE" sheetId="3" r:id="rId3"/>
    <sheet name="E32 MEE" sheetId="4" r:id="rId4"/>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3" i="1" l="1"/>
  <c r="I23" i="1" s="1"/>
  <c r="H22" i="1"/>
  <c r="I22" i="1" s="1"/>
  <c r="H21" i="1"/>
  <c r="I21" i="1" s="1"/>
  <c r="I3" i="4"/>
  <c r="I2" i="4"/>
  <c r="I3" i="3"/>
  <c r="I2" i="3"/>
  <c r="H3" i="2"/>
  <c r="H2" i="2"/>
  <c r="G46" i="4"/>
  <c r="E46" i="4"/>
  <c r="F46" i="4" s="1"/>
  <c r="C46" i="4"/>
  <c r="D46" i="4" s="1"/>
  <c r="A46" i="4"/>
  <c r="Q46" i="4" s="1"/>
  <c r="G45" i="4"/>
  <c r="E45" i="4"/>
  <c r="F45" i="4" s="1"/>
  <c r="C45" i="4"/>
  <c r="D45" i="4" s="1"/>
  <c r="A45" i="4"/>
  <c r="Q45" i="4" s="1"/>
  <c r="G44" i="4"/>
  <c r="E44" i="4"/>
  <c r="F44" i="4" s="1"/>
  <c r="C44" i="4"/>
  <c r="D44" i="4" s="1"/>
  <c r="A44" i="4"/>
  <c r="Q44" i="4" s="1"/>
  <c r="G43" i="4"/>
  <c r="E43" i="4"/>
  <c r="F43" i="4" s="1"/>
  <c r="C43" i="4"/>
  <c r="D43" i="4" s="1"/>
  <c r="A43" i="4"/>
  <c r="Q43" i="4" s="1"/>
  <c r="G42" i="4"/>
  <c r="E42" i="4"/>
  <c r="F42" i="4" s="1"/>
  <c r="C42" i="4"/>
  <c r="D42" i="4" s="1"/>
  <c r="A42" i="4"/>
  <c r="Q42" i="4" s="1"/>
  <c r="AG41" i="4"/>
  <c r="G40" i="4"/>
  <c r="E40" i="4"/>
  <c r="F40" i="4" s="1"/>
  <c r="C40" i="4"/>
  <c r="D40" i="4" s="1"/>
  <c r="A40" i="4"/>
  <c r="Q40" i="4" s="1"/>
  <c r="G39" i="4"/>
  <c r="E39" i="4"/>
  <c r="F39" i="4" s="1"/>
  <c r="C39" i="4"/>
  <c r="D39" i="4" s="1"/>
  <c r="A39" i="4"/>
  <c r="Q39" i="4" s="1"/>
  <c r="G38" i="4"/>
  <c r="E38" i="4"/>
  <c r="F38" i="4" s="1"/>
  <c r="C38" i="4"/>
  <c r="D38" i="4" s="1"/>
  <c r="A38" i="4"/>
  <c r="Q38" i="4" s="1"/>
  <c r="G37" i="4"/>
  <c r="E37" i="4"/>
  <c r="F37" i="4" s="1"/>
  <c r="C37" i="4"/>
  <c r="D37" i="4" s="1"/>
  <c r="A37" i="4"/>
  <c r="Q37" i="4" s="1"/>
  <c r="G36" i="4"/>
  <c r="E36" i="4"/>
  <c r="F36" i="4" s="1"/>
  <c r="C36" i="4"/>
  <c r="D36" i="4" s="1"/>
  <c r="A36" i="4"/>
  <c r="Q36" i="4" s="1"/>
  <c r="G35" i="4"/>
  <c r="E35" i="4"/>
  <c r="F35" i="4" s="1"/>
  <c r="C35" i="4"/>
  <c r="D35" i="4" s="1"/>
  <c r="A35" i="4"/>
  <c r="Q35" i="4" s="1"/>
  <c r="G34" i="4"/>
  <c r="E34" i="4"/>
  <c r="F34" i="4" s="1"/>
  <c r="C34" i="4"/>
  <c r="D34" i="4" s="1"/>
  <c r="A34" i="4"/>
  <c r="A31" i="4"/>
  <c r="A30" i="4"/>
  <c r="A29" i="4"/>
  <c r="A28" i="4"/>
  <c r="A27" i="4"/>
  <c r="A26" i="4"/>
  <c r="G24" i="4"/>
  <c r="E24" i="4"/>
  <c r="F24" i="4" s="1"/>
  <c r="C24" i="4"/>
  <c r="D24" i="4" s="1"/>
  <c r="B24" i="4"/>
  <c r="A24" i="4"/>
  <c r="Q24" i="4" s="1"/>
  <c r="G23" i="4"/>
  <c r="E23" i="4"/>
  <c r="F23" i="4" s="1"/>
  <c r="C23" i="4"/>
  <c r="D23" i="4" s="1"/>
  <c r="B23" i="4"/>
  <c r="A23" i="4"/>
  <c r="Q23" i="4" s="1"/>
  <c r="G22" i="4"/>
  <c r="E22" i="4"/>
  <c r="F22" i="4" s="1"/>
  <c r="C22" i="4"/>
  <c r="D22" i="4" s="1"/>
  <c r="B22" i="4"/>
  <c r="A22" i="4"/>
  <c r="Q22" i="4" s="1"/>
  <c r="G21" i="4"/>
  <c r="E21" i="4"/>
  <c r="F21" i="4" s="1"/>
  <c r="C21" i="4"/>
  <c r="D21" i="4" s="1"/>
  <c r="B21" i="4"/>
  <c r="A21" i="4"/>
  <c r="Q21" i="4" s="1"/>
  <c r="B20" i="4"/>
  <c r="G19" i="4"/>
  <c r="E19" i="4"/>
  <c r="F19" i="4" s="1"/>
  <c r="C19" i="4"/>
  <c r="D19" i="4" s="1"/>
  <c r="B19" i="4"/>
  <c r="A19" i="4"/>
  <c r="Q19" i="4" s="1"/>
  <c r="G18" i="4"/>
  <c r="E18" i="4"/>
  <c r="F18" i="4" s="1"/>
  <c r="C18" i="4"/>
  <c r="D18" i="4" s="1"/>
  <c r="B18" i="4"/>
  <c r="A18" i="4"/>
  <c r="Q18" i="4" s="1"/>
  <c r="G17" i="4"/>
  <c r="E17" i="4"/>
  <c r="F17" i="4" s="1"/>
  <c r="C17" i="4"/>
  <c r="D17" i="4" s="1"/>
  <c r="B17" i="4"/>
  <c r="A17" i="4"/>
  <c r="Q17" i="4" s="1"/>
  <c r="G16" i="4"/>
  <c r="E16" i="4"/>
  <c r="F16" i="4" s="1"/>
  <c r="C16" i="4"/>
  <c r="D16" i="4" s="1"/>
  <c r="B16" i="4"/>
  <c r="A16" i="4"/>
  <c r="Q16" i="4" s="1"/>
  <c r="G15" i="4"/>
  <c r="E15" i="4"/>
  <c r="F15" i="4" s="1"/>
  <c r="C15" i="4"/>
  <c r="D15" i="4" s="1"/>
  <c r="B15" i="4"/>
  <c r="A15" i="4"/>
  <c r="Q15" i="4" s="1"/>
  <c r="G14" i="4"/>
  <c r="E14" i="4"/>
  <c r="F14" i="4" s="1"/>
  <c r="C14" i="4"/>
  <c r="D14" i="4" s="1"/>
  <c r="B14" i="4"/>
  <c r="A14" i="4"/>
  <c r="Q14" i="4" s="1"/>
  <c r="B13" i="4"/>
  <c r="G12" i="4"/>
  <c r="E12" i="4"/>
  <c r="F12" i="4" s="1"/>
  <c r="C12" i="4"/>
  <c r="D12" i="4" s="1"/>
  <c r="B12" i="4"/>
  <c r="A12" i="4"/>
  <c r="Q12" i="4" s="1"/>
  <c r="G11" i="4"/>
  <c r="E11" i="4"/>
  <c r="F11" i="4" s="1"/>
  <c r="C11" i="4"/>
  <c r="D11" i="4" s="1"/>
  <c r="B11" i="4"/>
  <c r="A11" i="4"/>
  <c r="Q11" i="4" s="1"/>
  <c r="AG10" i="4"/>
  <c r="G10" i="4"/>
  <c r="E10" i="4"/>
  <c r="F10" i="4" s="1"/>
  <c r="C10" i="4"/>
  <c r="D10" i="4" s="1"/>
  <c r="B10" i="4"/>
  <c r="A10" i="4"/>
  <c r="Q10" i="4" s="1"/>
  <c r="G9" i="4"/>
  <c r="E9" i="4"/>
  <c r="F9" i="4" s="1"/>
  <c r="C9" i="4"/>
  <c r="D9" i="4" s="1"/>
  <c r="B9" i="4"/>
  <c r="A9" i="4"/>
  <c r="Q9" i="4" s="1"/>
  <c r="G8" i="4"/>
  <c r="E8" i="4"/>
  <c r="F8" i="4" s="1"/>
  <c r="C8" i="4"/>
  <c r="D8" i="4" s="1"/>
  <c r="B8" i="4"/>
  <c r="A8" i="4"/>
  <c r="G7" i="4"/>
  <c r="E7" i="4"/>
  <c r="F7" i="4" s="1"/>
  <c r="C7" i="4"/>
  <c r="D7" i="4" s="1"/>
  <c r="B7" i="4"/>
  <c r="A7" i="4"/>
  <c r="Q7" i="4" s="1"/>
  <c r="G38" i="3"/>
  <c r="E38" i="3"/>
  <c r="F38" i="3" s="1"/>
  <c r="C38" i="3"/>
  <c r="D38" i="3" s="1"/>
  <c r="A38" i="3"/>
  <c r="Q38" i="3" s="1"/>
  <c r="AG37" i="3"/>
  <c r="G37" i="3"/>
  <c r="E37" i="3"/>
  <c r="F37" i="3" s="1"/>
  <c r="C37" i="3"/>
  <c r="D37" i="3" s="1"/>
  <c r="A37" i="3"/>
  <c r="Q37" i="3" s="1"/>
  <c r="G36" i="3"/>
  <c r="E36" i="3"/>
  <c r="F36" i="3" s="1"/>
  <c r="C36" i="3"/>
  <c r="D36" i="3" s="1"/>
  <c r="A36" i="3"/>
  <c r="Q36" i="3" s="1"/>
  <c r="G35" i="3"/>
  <c r="E35" i="3"/>
  <c r="F35" i="3" s="1"/>
  <c r="C35" i="3"/>
  <c r="D35" i="3" s="1"/>
  <c r="A35" i="3"/>
  <c r="G33" i="3"/>
  <c r="E33" i="3"/>
  <c r="F33" i="3" s="1"/>
  <c r="C33" i="3"/>
  <c r="D33" i="3" s="1"/>
  <c r="A33" i="3"/>
  <c r="Q33" i="3" s="1"/>
  <c r="G32" i="3"/>
  <c r="E32" i="3"/>
  <c r="F32" i="3" s="1"/>
  <c r="C32" i="3"/>
  <c r="D32" i="3" s="1"/>
  <c r="A32" i="3"/>
  <c r="Q32" i="3" s="1"/>
  <c r="G31" i="3"/>
  <c r="E31" i="3"/>
  <c r="F31" i="3" s="1"/>
  <c r="C31" i="3"/>
  <c r="D31" i="3" s="1"/>
  <c r="A31" i="3"/>
  <c r="Q31" i="3" s="1"/>
  <c r="G30" i="3"/>
  <c r="E30" i="3"/>
  <c r="F30" i="3" s="1"/>
  <c r="C30" i="3"/>
  <c r="D30" i="3" s="1"/>
  <c r="A30" i="3"/>
  <c r="Q30" i="3" s="1"/>
  <c r="G29" i="3"/>
  <c r="E29" i="3"/>
  <c r="F29" i="3" s="1"/>
  <c r="C29" i="3"/>
  <c r="D29" i="3" s="1"/>
  <c r="A29" i="3"/>
  <c r="Q29" i="3" s="1"/>
  <c r="G27" i="3"/>
  <c r="E27" i="3"/>
  <c r="F27" i="3" s="1"/>
  <c r="C27" i="3"/>
  <c r="D27" i="3" s="1"/>
  <c r="A27" i="3"/>
  <c r="Q27" i="3" s="1"/>
  <c r="G26" i="3"/>
  <c r="E26" i="3"/>
  <c r="F26" i="3" s="1"/>
  <c r="C26" i="3"/>
  <c r="D26" i="3" s="1"/>
  <c r="A26" i="3"/>
  <c r="Q26" i="3" s="1"/>
  <c r="G25" i="3"/>
  <c r="E25" i="3"/>
  <c r="F25" i="3" s="1"/>
  <c r="C25" i="3"/>
  <c r="D25" i="3" s="1"/>
  <c r="A25" i="3"/>
  <c r="Q25" i="3" s="1"/>
  <c r="G24" i="3"/>
  <c r="E24" i="3"/>
  <c r="F24" i="3" s="1"/>
  <c r="C24" i="3"/>
  <c r="D24" i="3" s="1"/>
  <c r="A24" i="3"/>
  <c r="Q24" i="3" s="1"/>
  <c r="G23" i="3"/>
  <c r="E23" i="3"/>
  <c r="F23" i="3" s="1"/>
  <c r="C23" i="3"/>
  <c r="D23" i="3" s="1"/>
  <c r="A23" i="3"/>
  <c r="Q23" i="3" s="1"/>
  <c r="G22" i="3"/>
  <c r="E22" i="3"/>
  <c r="F22" i="3" s="1"/>
  <c r="C22" i="3"/>
  <c r="D22" i="3" s="1"/>
  <c r="A22" i="3"/>
  <c r="Q22" i="3" s="1"/>
  <c r="G13" i="3"/>
  <c r="E13" i="3"/>
  <c r="F13" i="3" s="1"/>
  <c r="C13" i="3"/>
  <c r="D13" i="3" s="1"/>
  <c r="A13" i="3"/>
  <c r="Q13" i="3" s="1"/>
  <c r="G12" i="3"/>
  <c r="E12" i="3"/>
  <c r="F12" i="3" s="1"/>
  <c r="C12" i="3"/>
  <c r="D12" i="3" s="1"/>
  <c r="A12" i="3"/>
  <c r="Q12" i="3" s="1"/>
  <c r="G11" i="3"/>
  <c r="E11" i="3"/>
  <c r="F11" i="3" s="1"/>
  <c r="C11" i="3"/>
  <c r="D11" i="3" s="1"/>
  <c r="A11" i="3"/>
  <c r="Q11" i="3" s="1"/>
  <c r="G10" i="3"/>
  <c r="E10" i="3"/>
  <c r="F10" i="3" s="1"/>
  <c r="C10" i="3"/>
  <c r="D10" i="3" s="1"/>
  <c r="A10" i="3"/>
  <c r="Q10" i="3" s="1"/>
  <c r="G8" i="3"/>
  <c r="E8" i="3"/>
  <c r="F8" i="3" s="1"/>
  <c r="C8" i="3"/>
  <c r="D8" i="3" s="1"/>
  <c r="A8" i="3"/>
  <c r="Q8" i="3" s="1"/>
  <c r="G7" i="3"/>
  <c r="E7" i="3"/>
  <c r="F7" i="3" s="1"/>
  <c r="C7" i="3"/>
  <c r="D7" i="3" s="1"/>
  <c r="A7" i="3"/>
  <c r="Q7" i="3" s="1"/>
  <c r="AF27" i="2"/>
  <c r="F24" i="2"/>
  <c r="F23" i="2" s="1"/>
  <c r="D24" i="2"/>
  <c r="E24" i="2" s="1"/>
  <c r="B24" i="2"/>
  <c r="C24" i="2" s="1"/>
  <c r="A24" i="2"/>
  <c r="P24" i="2" s="1"/>
  <c r="F22" i="2"/>
  <c r="D22" i="2"/>
  <c r="E22" i="2" s="1"/>
  <c r="B22" i="2"/>
  <c r="C22" i="2" s="1"/>
  <c r="A22" i="2"/>
  <c r="P22" i="2" s="1"/>
  <c r="F21" i="2"/>
  <c r="D21" i="2"/>
  <c r="E21" i="2" s="1"/>
  <c r="B21" i="2"/>
  <c r="C21" i="2" s="1"/>
  <c r="A21" i="2"/>
  <c r="P21" i="2" s="1"/>
  <c r="F20" i="2"/>
  <c r="D20" i="2"/>
  <c r="E20" i="2" s="1"/>
  <c r="B20" i="2"/>
  <c r="C20" i="2" s="1"/>
  <c r="A20" i="2"/>
  <c r="P20" i="2" s="1"/>
  <c r="F18" i="2"/>
  <c r="D18" i="2"/>
  <c r="E18" i="2" s="1"/>
  <c r="B18" i="2"/>
  <c r="C18" i="2" s="1"/>
  <c r="A18" i="2"/>
  <c r="P18" i="2" s="1"/>
  <c r="F17" i="2"/>
  <c r="D17" i="2"/>
  <c r="E17" i="2" s="1"/>
  <c r="B17" i="2"/>
  <c r="C17" i="2" s="1"/>
  <c r="A17" i="2"/>
  <c r="P17" i="2" s="1"/>
  <c r="F16" i="2"/>
  <c r="D16" i="2"/>
  <c r="E16" i="2" s="1"/>
  <c r="B16" i="2"/>
  <c r="C16" i="2" s="1"/>
  <c r="A16" i="2"/>
  <c r="P16" i="2" s="1"/>
  <c r="F15" i="2"/>
  <c r="D15" i="2"/>
  <c r="E15" i="2" s="1"/>
  <c r="B15" i="2"/>
  <c r="C15" i="2" s="1"/>
  <c r="A15" i="2"/>
  <c r="P15" i="2" s="1"/>
  <c r="F14" i="2"/>
  <c r="D14" i="2"/>
  <c r="E14" i="2" s="1"/>
  <c r="B14" i="2"/>
  <c r="C14" i="2" s="1"/>
  <c r="A14" i="2"/>
  <c r="P14" i="2" s="1"/>
  <c r="F13" i="2"/>
  <c r="D13" i="2"/>
  <c r="E13" i="2" s="1"/>
  <c r="B13" i="2"/>
  <c r="C13" i="2" s="1"/>
  <c r="A13" i="2"/>
  <c r="P13" i="2" s="1"/>
  <c r="F12" i="2"/>
  <c r="D12" i="2"/>
  <c r="E12" i="2" s="1"/>
  <c r="B12" i="2"/>
  <c r="C12" i="2" s="1"/>
  <c r="A12" i="2"/>
  <c r="P12" i="2" s="1"/>
  <c r="F10" i="2"/>
  <c r="D10" i="2"/>
  <c r="E10" i="2" s="1"/>
  <c r="B10" i="2"/>
  <c r="C10" i="2" s="1"/>
  <c r="A10" i="2"/>
  <c r="P10" i="2" s="1"/>
  <c r="F9" i="2"/>
  <c r="D9" i="2"/>
  <c r="E9" i="2" s="1"/>
  <c r="B9" i="2"/>
  <c r="C9" i="2" s="1"/>
  <c r="A9" i="2"/>
  <c r="P9" i="2" s="1"/>
  <c r="F8" i="2"/>
  <c r="D8" i="2"/>
  <c r="E8" i="2" s="1"/>
  <c r="B8" i="2"/>
  <c r="C8" i="2" s="1"/>
  <c r="A8" i="2"/>
  <c r="P8" i="2" s="1"/>
  <c r="F7" i="2"/>
  <c r="D7" i="2"/>
  <c r="E7" i="2" s="1"/>
  <c r="B7" i="2"/>
  <c r="C7" i="2" s="1"/>
  <c r="A7" i="2"/>
  <c r="P7" i="2" s="1"/>
  <c r="F6" i="2"/>
  <c r="D6" i="2"/>
  <c r="E6" i="2" s="1"/>
  <c r="B6" i="2"/>
  <c r="C6" i="2" s="1"/>
  <c r="A6" i="2"/>
  <c r="P6" i="2" s="1"/>
  <c r="G6" i="3" l="1"/>
  <c r="F19" i="2"/>
  <c r="F5" i="2"/>
  <c r="G41" i="4"/>
  <c r="A47" i="4"/>
  <c r="Q47" i="4" s="1"/>
  <c r="G33" i="4"/>
  <c r="Q34" i="4"/>
  <c r="G20" i="4"/>
  <c r="G13" i="4"/>
  <c r="B25" i="4"/>
  <c r="G6" i="4"/>
  <c r="A25" i="4"/>
  <c r="A6" i="4"/>
  <c r="Q8" i="4"/>
  <c r="A5" i="4"/>
  <c r="G34" i="3"/>
  <c r="G28" i="3"/>
  <c r="A21" i="3"/>
  <c r="G21" i="3"/>
  <c r="A39" i="3"/>
  <c r="G9" i="3"/>
  <c r="AG18" i="3"/>
  <c r="A14" i="3"/>
  <c r="F11" i="2"/>
  <c r="AF15" i="2" s="1"/>
  <c r="A25" i="2"/>
  <c r="P25" i="2" s="1"/>
  <c r="A33" i="4"/>
  <c r="A32" i="4"/>
  <c r="A20" i="3"/>
  <c r="A5" i="3"/>
  <c r="A6" i="3"/>
  <c r="Q35" i="3"/>
  <c r="A5" i="2"/>
  <c r="A4" i="2"/>
  <c r="AG24" i="4" l="1"/>
  <c r="AG12" i="4" s="1"/>
  <c r="AL12" i="4"/>
  <c r="AG23" i="4"/>
  <c r="AL11" i="4"/>
  <c r="AG22" i="3"/>
  <c r="AG13" i="3" s="1"/>
  <c r="AL13" i="3"/>
  <c r="AG12" i="3"/>
  <c r="AF10" i="2"/>
  <c r="AK10" i="2"/>
  <c r="AL12" i="3"/>
  <c r="AG11" i="4" l="1"/>
  <c r="AG13" i="4" s="1"/>
  <c r="AG14" i="3"/>
</calcChain>
</file>

<file path=xl/sharedStrings.xml><?xml version="1.0" encoding="utf-8"?>
<sst xmlns="http://schemas.openxmlformats.org/spreadsheetml/2006/main" count="314" uniqueCount="237">
  <si>
    <t xml:space="preserve">Baccalauréat professionnel  </t>
  </si>
  <si>
    <t>Maintenance et Efficacité Energétique</t>
  </si>
  <si>
    <t>Académie :</t>
  </si>
  <si>
    <t>?</t>
  </si>
  <si>
    <t>Centre d'examen :</t>
  </si>
  <si>
    <t xml:space="preserve">Session : </t>
  </si>
  <si>
    <t>Identification du candidat</t>
  </si>
  <si>
    <t>Nom :</t>
  </si>
  <si>
    <t>Prénom :</t>
  </si>
  <si>
    <t>Numéro candidat :</t>
  </si>
  <si>
    <t>UNITÉS PROFESSIONNELLES</t>
  </si>
  <si>
    <t>ÉPREUVES</t>
  </si>
  <si>
    <t>UNITÉS</t>
  </si>
  <si>
    <t>COEF.</t>
  </si>
  <si>
    <t>MODES</t>
  </si>
  <si>
    <t>Note sur 20</t>
  </si>
  <si>
    <t>Note coefficientée de l'épreuve</t>
  </si>
  <si>
    <t>E2</t>
  </si>
  <si>
    <t>Préparation d'une intervention</t>
  </si>
  <si>
    <t>U2</t>
  </si>
  <si>
    <t>Épreuve ponctuelle 
4 heures</t>
  </si>
  <si>
    <t>E31</t>
  </si>
  <si>
    <t>Exploitation et mise en service de l'installation</t>
  </si>
  <si>
    <t>U31</t>
  </si>
  <si>
    <t>Épreuve ponctuelle 
10 heures</t>
  </si>
  <si>
    <t>E32</t>
  </si>
  <si>
    <t>Maintenance d'une installation</t>
  </si>
  <si>
    <t>U32</t>
  </si>
  <si>
    <t>Épreuve ponctuelle 
7 heures</t>
  </si>
  <si>
    <t>Baccalauréat professionnel  Maintenance et Efficacité Energétique</t>
  </si>
  <si>
    <t>non évaluée</t>
  </si>
  <si>
    <t>Niveaux de maîtrise</t>
  </si>
  <si>
    <t>Poids de la compétence</t>
  </si>
  <si>
    <t>E2 : Préparation d'une intervention</t>
  </si>
  <si>
    <t>non maîtrisées</t>
  </si>
  <si>
    <t>insuffisament maîtrisées</t>
  </si>
  <si>
    <t>maîtrisées</t>
  </si>
  <si>
    <t>bien maîtrisées</t>
  </si>
  <si>
    <t>Compétences évaluées</t>
  </si>
  <si>
    <t xml:space="preserve">Indicateurs de performance </t>
  </si>
  <si>
    <t>C1 : Déterminer les conditions de l'opération dans son contexte</t>
  </si>
  <si>
    <t>Collecter les données nécessaires à l’intervention</t>
  </si>
  <si>
    <t>Les données techniques nécessaires à son intervention sont identifiées 
La collecte des informations nécessaires à l’intervention est complète et exploitable
Les contraintes techniques et d’exécution sont identifiées</t>
  </si>
  <si>
    <t>Ordonner les données nécessaires à l’intervention</t>
  </si>
  <si>
    <t>Le classement des données est exploitable et respecte les règles d'intervention
L’ordonnancement des données permet d’identifier les informations utiles à transmettre à l’interne et à l’externe</t>
  </si>
  <si>
    <t>Repérer les contraintes techniques liées à l’intervention</t>
  </si>
  <si>
    <t>Les contraintes liées à l’efficacité énergétique sont identifiées</t>
  </si>
  <si>
    <t>Repérer les contraintes d’environnement de travail liées à l’intervention</t>
  </si>
  <si>
    <t>Les contraintes environnementales de travail sont recensées
Les habilitations et certifications nécessaires à l’opération sont identifiées
Les risques professionnels et environnementaux sont identifiés et les mesures de prévention sont adaptées</t>
  </si>
  <si>
    <t>Vérifier la planification de l’intervention</t>
  </si>
  <si>
    <t>Les interactions avec les autres intervenants sont repérées
Les contraintes de co-activités sont repérées</t>
  </si>
  <si>
    <t>Note "brute" obtenue par calcul automatique :</t>
  </si>
  <si>
    <t>/ 20</t>
  </si>
  <si>
    <t>C2 : Analyser les données techniques de l'installation</t>
  </si>
  <si>
    <t xml:space="preserve">IIdentifier les constituants d’un système énergétique, de son installation électrique et de son environnement numérique  </t>
  </si>
  <si>
    <t>L’organisation fonctionnelle du système est décrite
Les fonctions principales de chaque élément sont identifiées
Les caractéristiques utiles des éléments sont déterminées
Les différents éléments sont repérés sur les différentes représentations (schémas, maquette numérique, synoptique…) et sur le système</t>
  </si>
  <si>
    <t>Note proposée par le jury pour l'épreuve E2 :</t>
  </si>
  <si>
    <t xml:space="preserve">Déterminer les  caractéristiques des différents éléments de l’installation </t>
  </si>
  <si>
    <t>Les caractéristiques sont déterminées conformément aux contraintes normatives et fonctionnelles et permettent le choix des matériels et des procédures d’intervention
La protection des personnes et des biens est assurée</t>
  </si>
  <si>
    <t>La note proposée, arrondie au demi point, est décidée par les évaluateurs à partir de la note brute qui peut être modulée de + 0 à + 1 point en fonction de la réactivité du candidat ou de tout autre attitude professionnelle positive observée.</t>
  </si>
  <si>
    <t>Identifier les grandeurs physiques nominales associées à l’installation (températures, pression, puissances, intensités, tensions, …)</t>
  </si>
  <si>
    <t>Les grandeurs physiques utiles sont identifiées
Les valeurs nominales identifiées permettent d’optimiser le fonctionnement de l’installation, de dimensionner des matériels, de déterminer les moyens de mesures, d’assurer la protection des personnes et des biens</t>
  </si>
  <si>
    <t>Identifier les consignes de réglage et de sécurité spécifiques au fonctionnement de l’installation</t>
  </si>
  <si>
    <t>Les valeurs identifiées permettent de prévoir le réglage des appareils pour un fonctionnement conforme de l’installation
La protection des personnes et des biens est assurée</t>
  </si>
  <si>
    <t>Taux de compétences évaluées :</t>
  </si>
  <si>
    <t xml:space="preserve">Représenter tout ou partie d’une installation, manuellement ou avec un outil numérique </t>
  </si>
  <si>
    <t>Les schémas fluidiques et électriques et/ou les croquis sont exploitables
Les conventions de représentation sont respectées
La protection des personnes et des biens est assurée</t>
  </si>
  <si>
    <r>
      <rPr>
        <b/>
        <sz val="18"/>
        <color rgb="FFFF0000"/>
        <rFont val="Arial"/>
        <family val="2"/>
      </rPr>
      <t>ATTENTION</t>
    </r>
    <r>
      <rPr>
        <sz val="16"/>
        <color indexed="12"/>
        <rFont val="Arial"/>
        <family val="2"/>
      </rPr>
      <t xml:space="preserve"> si le taux de couverture des compétences est inférieur à </t>
    </r>
    <r>
      <rPr>
        <b/>
        <sz val="24"/>
        <color indexed="12"/>
        <rFont val="Arial"/>
        <family val="2"/>
      </rPr>
      <t>60%</t>
    </r>
    <r>
      <rPr>
        <sz val="16"/>
        <color indexed="12"/>
        <rFont val="Arial"/>
        <family val="2"/>
      </rPr>
      <t>, la note ne peut pas être recevable. Il est également nécessaire de couvrir toutes les compétences. Si une compétence n'est pas évaluée, il est nécessaire de cocher la case correspondante.</t>
    </r>
  </si>
  <si>
    <t xml:space="preserve">Identifier les connexions électriques et les raccordements fluidiques d’une installation </t>
  </si>
  <si>
    <t>Les éléments électriques raccordés ou à raccorder, le type et la section des conducteurs sont identifiés ainsi que leurs repérages
Les éléments fluidiques raccordés ou à raccorder, le type et le diamètre des réseaux sont identifiés et repérés</t>
  </si>
  <si>
    <t>Déterminer une modification technique en fonction des contraintes repérées</t>
  </si>
  <si>
    <t>La modification est approuvée et portée au dossier technique
La solution technique proposée intègre les enjeux d’efficacité énergétique
La protection des personnes et des biens est assurée</t>
  </si>
  <si>
    <r>
      <rPr>
        <b/>
        <sz val="16"/>
        <color indexed="10"/>
        <rFont val="Arial"/>
        <family val="2"/>
      </rPr>
      <t>ATTENTION</t>
    </r>
    <r>
      <rPr>
        <sz val="16"/>
        <color indexed="10"/>
        <rFont val="Arial"/>
        <family val="2"/>
      </rPr>
      <t xml:space="preserve">, </t>
    </r>
    <r>
      <rPr>
        <sz val="16"/>
        <color indexed="12"/>
        <rFont val="Arial"/>
        <family val="2"/>
      </rPr>
      <t xml:space="preserve">le symbole </t>
    </r>
    <r>
      <rPr>
        <sz val="24"/>
        <color indexed="10"/>
        <rFont val="Arial"/>
        <family val="2"/>
      </rPr>
      <t>◄</t>
    </r>
    <r>
      <rPr>
        <sz val="16"/>
        <color indexed="12"/>
        <rFont val="Arial"/>
        <family val="2"/>
      </rPr>
      <t xml:space="preserve"> apparaît lorsque l'évaluation d'une compétence est incorrecte.</t>
    </r>
  </si>
  <si>
    <t>C3 : Choisir les matériels, les équipements et les outillages</t>
  </si>
  <si>
    <t>(si aucune case n'est cochée ou si plusieurs cases sont cochées pour la même compétence)</t>
  </si>
  <si>
    <t>Déterminer les matériels, les produits et les outillages nécessaires à la réalisation de son intervention</t>
  </si>
  <si>
    <t>Les matériels, les produits et les outillages choisis sont adaptés à l’intervention
Les règles et limites d’utilisation des matériels, des produits et des outillages sont recensées
La protection des personnes et des biens est assurée
La protection de l'environnement est assurée
La liste des équipements, des matériels, des outillages et des produits nécessaires à l’opération est communiquée à l’interne et à l’externe</t>
  </si>
  <si>
    <t>Choisir les EPC, les EPI et les EIS adaptés à l’intervention</t>
  </si>
  <si>
    <t>L’inventaire des EPC, des EPI et des EIS est complet et adapté à l’’intervention</t>
  </si>
  <si>
    <t>Appréciation globale</t>
  </si>
  <si>
    <t xml:space="preserve">Déterminer les équipements spécifiques (engin de manutention, échafaudage …) nécessaires à l’intervention </t>
  </si>
  <si>
    <t>Les risques professionnels sont identifiés 
Les équipements nécessaires à l’intervention sont listés
Les mesures de prévention de santé et sécurité au travail sont adaptées
Les habilitations et certifications nécessaires sont identifiées</t>
  </si>
  <si>
    <t>C4 : Organiser son intervention en toute sécurité</t>
  </si>
  <si>
    <t>Organiser son poste de travail en assurant la sécurité de tous les intervenants</t>
  </si>
  <si>
    <t>Les risques propres à l’intervention sont analysés 
Les principes généraux de prévention sont appliqués dans le choix des mesures de prévention
Les mesures de prévention sont adaptées aux risques identifiés
Le mode d’approvisionnement du poste de travail est déterminé
L’implantation des équipements spécifiques est certifiée
Le lieu d’activité est restitué quotidiennement pour garantir la sécurité des intervenants</t>
  </si>
  <si>
    <t>Noms des Correcteurs</t>
  </si>
  <si>
    <t>Prénoms des Correcteurs</t>
  </si>
  <si>
    <t>Signatures</t>
  </si>
  <si>
    <t>Date :</t>
  </si>
  <si>
    <t>E31 : Exploitation et mise en service de l'installation</t>
  </si>
  <si>
    <t>E31.a : Modification d'une installation</t>
  </si>
  <si>
    <t>C5 : Réceptionner les approvisionnements</t>
  </si>
  <si>
    <t>Contrôler la conformité des matériels, des équipements, et des produits livrés</t>
  </si>
  <si>
    <t>Les caractéristiques techniques sont vérifiées
Les quantités sont contrôlées
Les éventuelles anomalies sont consignées
Les bons de livraison, bons de garantie et notices techniques sont recueillis et transmis</t>
  </si>
  <si>
    <t>Gérer les stocks pour les interventions</t>
  </si>
  <si>
    <t xml:space="preserve">Les accès et les circulations sont préservés
Les conditions de stockage données sont respectées
Les principes de la prévention des risques liés à l’activité physique (PRAP) sont appliqués
La qualité des stocks est vérifiée
La protection des personnes et des biens et de l’environnement est assurée </t>
  </si>
  <si>
    <t>C6 : Réaliser une installation simple ou une modification de manière éco-responsable</t>
  </si>
  <si>
    <t>Implanter les matériels et les supports</t>
  </si>
  <si>
    <t>L’implantation des appareils et supports est conforme aux consignes de la hiérarchie, aux prescriptions techniques, règlementaires et aux normes en vigueur
Les fixations sont adaptées à la nature de la paroi, aux charges et aux prescriptions du fabricant</t>
  </si>
  <si>
    <t>Réaliser les réseaux fluidiques</t>
  </si>
  <si>
    <t>Les réseaux sont façonnés, posés et raccordés conformément aux consignes de la hiérarchie, aux prescriptions techniques, règlementaires et aux normes en vigueur
Le travail est soigné, le niveau de qualité attendu est atteint
La protection des personnes et des biens est assurée</t>
  </si>
  <si>
    <t>Réaliser les câblages électriques</t>
  </si>
  <si>
    <t>Le matériel électrique est câblé et raccordé conformément aux consignes de la hiérarchie, et aux prescriptions techniques, réglementaires et aux normes en vigueur
Le travail est soigné, le niveau de qualité attendu est atteint
La protection des personnes et des biens est assurée</t>
  </si>
  <si>
    <r>
      <t xml:space="preserve">Note "brute" obtenue par calcul automatique - </t>
    </r>
    <r>
      <rPr>
        <b/>
        <sz val="18"/>
        <color indexed="8"/>
        <rFont val="Arial"/>
        <family val="2"/>
      </rPr>
      <t>E31.a</t>
    </r>
    <r>
      <rPr>
        <sz val="18"/>
        <color indexed="8"/>
        <rFont val="Arial"/>
        <family val="2"/>
      </rPr>
      <t xml:space="preserve"> :</t>
    </r>
  </si>
  <si>
    <t>/ 08</t>
  </si>
  <si>
    <t>Adopter une attitude écoresponsable</t>
  </si>
  <si>
    <t>Les déchets sont triés et évacués de manière sélective conformément à la réglementation et aux normes en vigueur
Les consommables sont utilisés sans gaspillage
Le maintien de la qualité thermique de l’enveloppe est assurée</t>
  </si>
  <si>
    <r>
      <t xml:space="preserve">Note "brute" obtenue par calcul automatique - </t>
    </r>
    <r>
      <rPr>
        <b/>
        <sz val="18"/>
        <color indexed="8"/>
        <rFont val="Arial"/>
        <family val="2"/>
      </rPr>
      <t>E31.b</t>
    </r>
    <r>
      <rPr>
        <sz val="18"/>
        <color indexed="8"/>
        <rFont val="Arial"/>
        <family val="2"/>
      </rPr>
      <t xml:space="preserve"> :</t>
    </r>
  </si>
  <si>
    <t>/ 12</t>
  </si>
  <si>
    <r>
      <t xml:space="preserve">Note "brute" obtenue par calcul automatique - </t>
    </r>
    <r>
      <rPr>
        <b/>
        <sz val="18"/>
        <color indexed="8"/>
        <rFont val="Arial"/>
        <family val="2"/>
      </rPr>
      <t>E31</t>
    </r>
    <r>
      <rPr>
        <sz val="18"/>
        <color indexed="8"/>
        <rFont val="Arial"/>
        <family val="2"/>
      </rPr>
      <t xml:space="preserve"> :</t>
    </r>
  </si>
  <si>
    <t>Note proposée par le jury pour l'épreuve E31 :</t>
  </si>
  <si>
    <t>Baccalauréat professionnel  Maintenance et Efficacité énergétique</t>
  </si>
  <si>
    <t>non évalué(s)</t>
  </si>
  <si>
    <t>Taux de compétences évaluées E31a :</t>
  </si>
  <si>
    <r>
      <rPr>
        <b/>
        <sz val="18"/>
        <color rgb="FFFF0000"/>
        <rFont val="Arial"/>
        <family val="2"/>
      </rPr>
      <t>ATTENTION</t>
    </r>
    <r>
      <rPr>
        <sz val="16"/>
        <color indexed="12"/>
        <rFont val="Arial"/>
        <family val="2"/>
      </rPr>
      <t xml:space="preserve"> si le taux de couverture des compétences est inférieur à </t>
    </r>
    <r>
      <rPr>
        <b/>
        <sz val="24"/>
        <color indexed="12"/>
        <rFont val="Arial"/>
        <family val="2"/>
      </rPr>
      <t>60%</t>
    </r>
    <r>
      <rPr>
        <sz val="16"/>
        <color indexed="12"/>
        <rFont val="Arial"/>
        <family val="2"/>
      </rPr>
      <t>, la note ne peut pas être recevable. Il faut alors évaluer plus de compétences. Il faut également cocher la case non évaluée, si cette compétence n'est pas évaluée.</t>
    </r>
  </si>
  <si>
    <t>E31.b : Mise en service et exploitation de l’installation</t>
  </si>
  <si>
    <t>C7 : Réaliser les opérations de mise en service et d’arrêt de l’installation</t>
  </si>
  <si>
    <t xml:space="preserve">Contrôler la conformité des réalisations sur les réseaux fluidiques et les installations électriques 
</t>
  </si>
  <si>
    <t>Les réseaux, les installations et les contrôles sont identifiés
Les contrôles des réalisations sont effectués et conformes aux normes en vigueur 
La sécurité des biens et des personnes est assurée</t>
  </si>
  <si>
    <t>Taux de compétences évaluées E31b :</t>
  </si>
  <si>
    <t>Appliquer les mesures de prévention des risques professionnels</t>
  </si>
  <si>
    <t>Les mesures de prévention sont adaptées au contexte de l’intervention
Les aléas de l’environnement sont pris en compte
Les anomalies sont signalées à la hiérarchie</t>
  </si>
  <si>
    <t xml:space="preserve">Réaliser les modes opératoires des essais normatifs nécessaires à la mise en service des installations thermiques, fluidiques et électriques </t>
  </si>
  <si>
    <t>Les modes opératoires sont réalisés et conformes aux règles en vigueur.</t>
  </si>
  <si>
    <t>Prérégler les appareils de régulation et de sécurité</t>
  </si>
  <si>
    <t>Les préréglages sont réalisés dans le respect des normes et la réglementation en vigueur
Les préréglages permettent une mise en service de toute ou partie de l’installation
La sécurité des personnes et des biens est assurée</t>
  </si>
  <si>
    <t xml:space="preserve">Effectuer la précharge du réseau fluidique du système </t>
  </si>
  <si>
    <t>La précharge est réalisée suivant les normes en vigueur
La précharge permet la mise en service de l’installation
La protection de l’environnement est respectée</t>
  </si>
  <si>
    <t>Réaliser les opérations de mise en service et/ou d’arrêt de l’installation</t>
  </si>
  <si>
    <t>Les consignations (déconsignations) sont réalisées
Les protocoles de mise en service et/ou d’arrêt sont respectés
La sécurité des usagers et de l’installation est assurée tout au long de l’opération
Les informations sont transmises</t>
  </si>
  <si>
    <t>C8 : Contrôler les grandeurs caractéristiques de l’installation</t>
  </si>
  <si>
    <t>Identifier les points de mesures sur l’installation électrique et/ou le réseau fluidique</t>
  </si>
  <si>
    <t xml:space="preserve">Les procédés de mesurages identifiés respectent les normes en vigueur et les règles de l’art
Les points de mesures identifiés sont conformes au besoin du contrôle
</t>
  </si>
  <si>
    <t xml:space="preserve">Installer des appareils de mesures et de contrôle </t>
  </si>
  <si>
    <t>Les appareils sont installés en suivant les préconisations du fabricant et en respectant les normes en vigueur et les règles de l’art 
Les protocoles de communication sont paramétrés
La sécurité des personnes et des biens est assurée</t>
  </si>
  <si>
    <t>Réaliser les mesures nécessaires pour valider le fonctionnement de l’installation</t>
  </si>
  <si>
    <t>Les appareils sont utilisés en suivant les préconisations du fabricant et en respectant les normes en vigueur et les règles de l’art 
La lecture est conforme à la grandeur mesurée
La sécurité des personnes et des biens est assurée</t>
  </si>
  <si>
    <t>Traiter les informations des mesures</t>
  </si>
  <si>
    <t>Les grandeurs mesurées sont consignées dans les supports d’enregistrement
Les valeurs sont adaptées aux unités attendues dans les supports d’enregistrement
Les calculs de puissance, d’énergie, de débit, de consommation… sont réalisés</t>
  </si>
  <si>
    <t xml:space="preserve">Comparer les grandeurs mesurées avec les grandeurs caractéristiques nominales attendues </t>
  </si>
  <si>
    <t>L’interprétation de l’écart est caractérisée</t>
  </si>
  <si>
    <t>C9 : Effectuer les réglages adaptés</t>
  </si>
  <si>
    <t xml:space="preserve">Compléter la charge du réseau fluidique </t>
  </si>
  <si>
    <t>La charge est réalisée en respectant les normes en vigueurs
La valeur du sous refroidissement est correcte suivant les valeurs définies par la norme</t>
  </si>
  <si>
    <t>Déterminer les réglages nécessaires pour obtenir le fonctionnement attendu du système</t>
  </si>
  <si>
    <t xml:space="preserve">L’interprétation des écarts de mesures caractérisés permettent l’identification des réglages nécessaires pour valider le fonctionnement attendu du système </t>
  </si>
  <si>
    <t>Ajuster les réglages des systèmes de régulation et de sécurité</t>
  </si>
  <si>
    <t>Les réglages permettent le fonctionnement attendu du système 
Le réglage des sécurités est réalisé, justifié et précis</t>
  </si>
  <si>
    <t>Appliquer les règles de sécurité</t>
  </si>
  <si>
    <t>Toutes les règles de sécurité des personnes et des biens sont appliquées 
Les règles sur la manipulation des fluides, et les différentes prises de mesures sont respectées</t>
  </si>
  <si>
    <t>Non maîtrisée</t>
  </si>
  <si>
    <t>Insuffisament maîtrisée</t>
  </si>
  <si>
    <t>Maîtrisée</t>
  </si>
  <si>
    <t>Bien maîtrisée</t>
  </si>
  <si>
    <t>E32 : Maintenance d'une installation</t>
  </si>
  <si>
    <t>À intégrer manuellement par les évaluateurs</t>
  </si>
  <si>
    <t>E32.a : Maintenance corrective d'une installation</t>
  </si>
  <si>
    <t>/ 40</t>
  </si>
  <si>
    <t xml:space="preserve">C11 : Réaliser des opérations de maintenance corrective   (RECHERCHE DE PANNES)                         </t>
  </si>
  <si>
    <t>Identifier le site et le lieu de l’intervention</t>
  </si>
  <si>
    <t>Le site, le lieu sont identifiés
Les contraintes d’accès sont identifiées
L’intervention est identifiée dans le cadre du contrat de maintenance
La sécurité des biens et des personnes est prise en compte</t>
  </si>
  <si>
    <t>Constater la défaillance</t>
  </si>
  <si>
    <t>L’analyse des données technique de l’installation est effectuée 
Le dysfonctionnement est identifié</t>
  </si>
  <si>
    <t>ÉVALUATION ÉPREUVE E32</t>
  </si>
  <si>
    <t>Lister des hypothèses de panne et/ou de dysfonctionnement</t>
  </si>
  <si>
    <t>Toutes les hypothèses émises sont pertinentes
La hiérarchie des hypothèses identifiées est cohérente
La sécurité des biens et des personnes est assurée</t>
  </si>
  <si>
    <t>Vérifier les hypothèses en effectuant des mesures, des contrôles, des tests permettant en respectant les règles de sécurité</t>
  </si>
  <si>
    <t xml:space="preserve">Les résultats des tests, des contrôles et/ou des mesures permettent de valider les hypothèses </t>
  </si>
  <si>
    <r>
      <t xml:space="preserve">Note "brute" proposée pour le QCM - </t>
    </r>
    <r>
      <rPr>
        <b/>
        <sz val="18"/>
        <color indexed="8"/>
        <rFont val="Arial"/>
        <family val="2"/>
      </rPr>
      <t>E32.a - QCM</t>
    </r>
    <r>
      <rPr>
        <sz val="18"/>
        <color indexed="8"/>
        <rFont val="Arial"/>
        <family val="2"/>
      </rPr>
      <t xml:space="preserve"> :</t>
    </r>
  </si>
  <si>
    <t>/ 4</t>
  </si>
  <si>
    <t>Identifier le composant défectueux et/ou la cause de la défaillance</t>
  </si>
  <si>
    <t>La cause de la défaillance est identifiée</t>
  </si>
  <si>
    <r>
      <t xml:space="preserve">Note "brute" claculée pour la pratique - </t>
    </r>
    <r>
      <rPr>
        <b/>
        <sz val="18"/>
        <color indexed="8"/>
        <rFont val="Arial"/>
        <family val="2"/>
      </rPr>
      <t>E32.a - Pratique</t>
    </r>
    <r>
      <rPr>
        <sz val="18"/>
        <color indexed="8"/>
        <rFont val="Arial"/>
        <family val="2"/>
      </rPr>
      <t xml:space="preserve"> :</t>
    </r>
  </si>
  <si>
    <t>/ 10</t>
  </si>
  <si>
    <t>Gérer la disponibilité des pièces de rechange, des consommables et des outillages nécessaires</t>
  </si>
  <si>
    <r>
      <t xml:space="preserve">Les caractéristiques techniques des pièces de rechanges choisies sont identiques ou similaires aux pièces à changer
</t>
    </r>
    <r>
      <rPr>
        <b/>
        <sz val="14"/>
        <color rgb="FFFF0000"/>
        <rFont val="Arial"/>
        <family val="2"/>
      </rPr>
      <t>La disponibilité des bouteilles de fluides frigorigènes et des instruments de pesée est assurée</t>
    </r>
    <r>
      <rPr>
        <sz val="14"/>
        <rFont val="Arial"/>
        <family val="2"/>
      </rPr>
      <t xml:space="preserve">
Le bon de commande éventuel est complet</t>
    </r>
  </si>
  <si>
    <t>ACTION OBLIGATOIREMENT EVALUÉE : équivalence attestation d'aptitude à la manipulation des fluides frigorigènes</t>
  </si>
  <si>
    <r>
      <t xml:space="preserve">Note "brute" calculée pour la pratique - </t>
    </r>
    <r>
      <rPr>
        <b/>
        <sz val="18"/>
        <color indexed="8"/>
        <rFont val="Arial"/>
        <family val="2"/>
      </rPr>
      <t>E32.b</t>
    </r>
    <r>
      <rPr>
        <sz val="18"/>
        <color indexed="8"/>
        <rFont val="Arial"/>
        <family val="2"/>
      </rPr>
      <t xml:space="preserve"> :</t>
    </r>
  </si>
  <si>
    <t>/ 06</t>
  </si>
  <si>
    <t xml:space="preserve">C11 : Réaliser des opérations de maintenance corrective  (APRÈS EXPERTISE ET VALIDATION HIÉRARCHIQUE)                                      </t>
  </si>
  <si>
    <r>
      <t xml:space="preserve">Note "brute" proposée par calcul automatique - </t>
    </r>
    <r>
      <rPr>
        <b/>
        <sz val="18"/>
        <color indexed="8"/>
        <rFont val="Arial"/>
        <family val="2"/>
      </rPr>
      <t>E32</t>
    </r>
    <r>
      <rPr>
        <sz val="18"/>
        <color indexed="8"/>
        <rFont val="Arial"/>
        <family val="2"/>
      </rPr>
      <t xml:space="preserve"> :</t>
    </r>
  </si>
  <si>
    <t>Approvisionner en matériels, équipements et outillages</t>
  </si>
  <si>
    <t>Les matériels, équipements et outillages sont approvisionnés conformément au planning et aux besoins de l’intervention
La sécurité des biens et des personnes est prise en compte</t>
  </si>
  <si>
    <t>Consigner (déconsigner) le système (électrique, fluidique : gaz, caloporteurs…)</t>
  </si>
  <si>
    <t>Les matériels, les équipements et les outillages nécessaires à la consignation sont identifiés
Les étapes de consignation (déconsignation) sont réalisées en respectant les normes en vigueur
Les protocoles de mise en service et/ou d’arrêt sont respectés
La sécurité des usagers, et de l’installation est assurée tout au long de l’opération
Les informations sont transmises à la hiérarchie et aux usagers
Les documents sont complétés</t>
  </si>
  <si>
    <t>Effectuer la dépose du composant défectueux</t>
  </si>
  <si>
    <r>
      <rPr>
        <b/>
        <sz val="14"/>
        <color rgb="FFFF0000"/>
        <rFont val="Arial"/>
        <family val="2"/>
      </rPr>
      <t xml:space="preserve">Les opérations préalables sur le système (isolation tout ou partie du système fluidique, vidange, récupération des fluides frigorigènes …) permettent de garantir l’opération de dépose  </t>
    </r>
    <r>
      <rPr>
        <sz val="14"/>
        <rFont val="Arial"/>
        <family val="2"/>
      </rPr>
      <t xml:space="preserve">
L’opération de remplacement respecte les consignes, le contrat de maintenance, les procédures et les normes en vigueur
Les moyens de manutention et l’outillage sont mis en œuvre et en toute sécurité
Le composant défectueux est déposé et prêt à être recyclé
La sécurité des usagers et de l’installation est assurée tout au long de l’opération</t>
    </r>
  </si>
  <si>
    <t>Installer le composant de remplacement</t>
  </si>
  <si>
    <t>Le composant est remplacé en respectant les normes en vigueur et les contraintes de l’installation
La sécurité des usagers et de l’installation est assurée tout au long de l’opération</t>
  </si>
  <si>
    <t xml:space="preserve">Remettre en service l’installation </t>
  </si>
  <si>
    <t>La remise en service permet le fonctionnement de l’installation à son point nominal ou en mode dégradé de l’installation et la continuité de service est assurée
Les informations sont transmises à la hiérarchie et à l’exploitant ou l’usager</t>
  </si>
  <si>
    <t>Opérer le traitement des déchets</t>
  </si>
  <si>
    <t>La zone d’intervention est remise en état 
Les déchets sont évacués de façon éco-responsable et conformément aux règles en vigueur
La sécurité des personnes et des biens est assurée</t>
  </si>
  <si>
    <r>
      <rPr>
        <b/>
        <sz val="18"/>
        <color rgb="FFFF0000"/>
        <rFont val="Arial"/>
        <family val="2"/>
      </rPr>
      <t>ATTENTION</t>
    </r>
    <r>
      <rPr>
        <b/>
        <sz val="18"/>
        <color rgb="FF0070C0"/>
        <rFont val="Arial"/>
        <family val="2"/>
      </rPr>
      <t xml:space="preserve"> si le taux de couverture des compétences est inférieur à 60%, la note ne peut pas être recevable. Il faut alors évaluer plus de compétences. Il faut également cocher la case non évaluée, si cette compétence n'est pas évaluée.</t>
    </r>
  </si>
  <si>
    <t>C12 : Informer de son intervention à l’écrit et/ou à l’oral</t>
  </si>
  <si>
    <t>Interpréter les informations du client sur le dysfonctionnement de l’installation</t>
  </si>
  <si>
    <t>Les événements avant panne sont collecté
Les constats sont pris en compte</t>
  </si>
  <si>
    <t>Expliquer l’état d’avancement des opérations, leurs contraintes et leurs difficultés</t>
  </si>
  <si>
    <t>L’état d’avancement des opérations est clairement décrit
Les contraintes et les difficultés sont identifiées
Les informations sont transmises à la hiérarchie</t>
  </si>
  <si>
    <t xml:space="preserve">Compléter les documents techniques et administratifs </t>
  </si>
  <si>
    <r>
      <t xml:space="preserve">La fiche d’intervention est complétée sans erreurs
</t>
    </r>
    <r>
      <rPr>
        <b/>
        <sz val="14"/>
        <color rgb="FFFF0000"/>
        <rFont val="Arial"/>
        <family val="2"/>
      </rPr>
      <t>Le bordereau de suivi de déchet dangereux est complété sans erreurs</t>
    </r>
    <r>
      <rPr>
        <sz val="14"/>
        <rFont val="Arial"/>
        <family val="2"/>
      </rPr>
      <t xml:space="preserve">
Le dossier technique est mis à jour
Les informations du système sont consignées sur le support prévu à cet effet
</t>
    </r>
    <r>
      <rPr>
        <b/>
        <sz val="14"/>
        <color rgb="FFFF0000"/>
        <rFont val="Arial"/>
        <family val="2"/>
      </rPr>
      <t xml:space="preserve">Les fluides frigorigènes sont consignés sur la fiche CERFA n°15497 </t>
    </r>
    <r>
      <rPr>
        <sz val="14"/>
        <rFont val="Arial"/>
        <family val="2"/>
      </rPr>
      <t xml:space="preserve">
Le planning est mis à jour</t>
    </r>
  </si>
  <si>
    <t>Taux de compétences évaluées E32a :</t>
  </si>
  <si>
    <t>Formuler un compte-rendu, un rapport d’activité</t>
  </si>
  <si>
    <t>Le compte-rendu est factuel et complet
Les formules de civilités sont adaptées à la situation
Le support de communication est adapté à la situation
L’utilisation de l’outil de communication est maîtrisée
Les documents sont transmis</t>
  </si>
  <si>
    <t>Taux de compétences évaluées E32b :</t>
  </si>
  <si>
    <t>E32.b : Maintenance préventive d'une installation</t>
  </si>
  <si>
    <t xml:space="preserve">C10 :  Réaliser des opérations de maintenance préventive                                                                              </t>
  </si>
  <si>
    <t>Identifier les opérations prédéfinies liées au contrat de maintenance</t>
  </si>
  <si>
    <t>Le site et le lieu d’intervention sont identifiés
La période d’intervention est identifié
La collecte des informations permet de lister (ou vérifier) toutes les interventions liées au contrat de maintenance et/ou à la gamme de maintenance</t>
  </si>
  <si>
    <t>Déterminer une organisation en fonction de l’environnement de travail et les conditions de la maintenance</t>
  </si>
  <si>
    <t>L’organisation établie répond aux attentes du contrat de maintenance
L’approvisionnement en équipements, matériels et outillages est assurée
La procédure d’intervention prend en compte les contraintes techniques du système* (vidanges nécessaires, isolement de parties du système, fonctionnement en mode dégradé…)
Le poste de travail est organisé avec ergonomie
La sécurité des biens et des personnes est assurée</t>
  </si>
  <si>
    <t>Contrôler les données d’exploitation (indicateurs, voyants…) par rapport aux attendus</t>
  </si>
  <si>
    <t>Les dérives et signes d’anomalies sont détectés 
Les désordres éventuels de l’installation sont identifiés</t>
  </si>
  <si>
    <t>Traiter les informations de télémaintenance et celles des applications numériques</t>
  </si>
  <si>
    <t>Les informations de télémaintenance et celles des applications numériques transmises sont localisées sur le système
Les données de télémaintenance et celles des applications numériques nécessaires à l’intervention sont identifiées
L’interprétation de l’écart (entre la grandeur indiquée et la grandeur nominale) est caractérisée</t>
  </si>
  <si>
    <t>Réaliser les opérations de maintenance préventive d’ordre technique et réglementaire</t>
  </si>
  <si>
    <t>Le contrôle périodique d’étanchéité est réalisé
Les fluides frigorigènes et caloporteurs sont manipulés conformément aux règles en vigueur
Les opérations d’ordre technique sont réalisées avec méthode
Les modifications de réglages nécessaires sont réalisées
Le système est dans les conditions normales de fonctionnement
La sécurité des personnes et des biens est assurée</t>
  </si>
  <si>
    <t>Contrôler l’état du système après intervention</t>
  </si>
  <si>
    <t>Après l’intervention le fonctionnement normal de l’installation est constaté ou bien les anomalies techniques et/ou les désordres éventuels de l’installation sont identifiés 
Les éventuels éléments défectueux sont identifiés Les informations sont transmises à la hiérarchie
Les documents techniques et administratifs sont complétés</t>
  </si>
  <si>
    <t xml:space="preserve">Opérer le traitement des déchets </t>
  </si>
  <si>
    <t>La zone d’intervention est remise en état 
Les déchets sont évacués de façon écoresponsable et conformément aux règles en vigueur
La sécurité des personnes et des biens est assurée</t>
  </si>
  <si>
    <t>C13 : Formuler les informations nécessaires pour le client et/ou l’exploitant du système</t>
  </si>
  <si>
    <t>Interpréter les informations du client et/ou l’exploitant sur ses besoins</t>
  </si>
  <si>
    <t>Les besoins de l’exploitant sont identifiés et interprétés
Les informations sont transmises à la hiérarchie</t>
  </si>
  <si>
    <t xml:space="preserve">Expliquer le fonctionnement et l’utilisation de l’installation au client et/ou à l’exploitant  </t>
  </si>
  <si>
    <t>Les explications sont correctes 
Les explications permettent l’utilisation de l’installation par l’exploitant et/ou le client</t>
  </si>
  <si>
    <t>Informer oralement des consignes de sécurité</t>
  </si>
  <si>
    <t>Les consignes de sécurité sont présentées et détaillées
La sécurité des usagers et de l’installation est assurée</t>
  </si>
  <si>
    <t>Communiquer avec le client</t>
  </si>
  <si>
    <t>Le langage utilisé est adapté à la situation
Les formules de civilités sont adaptées à la situation
Le support de communication est adapté à la situation
L’utilisation de l’outil de communication est maîtrisée.
Les échanges sont transmis à la hiérarchie</t>
  </si>
  <si>
    <t xml:space="preserve">Déterminer une solution technique pour le client et/ou l’exploitant  </t>
  </si>
  <si>
    <t>La solution technique proposée est correcte</t>
  </si>
  <si>
    <t>Note proposée par le jury pour l'épreuve E32 :</t>
  </si>
  <si>
    <t>ÉVALUATION ÉPREUVE E31</t>
  </si>
  <si>
    <t>ÉVALUATION ÉPREUVE E2</t>
  </si>
  <si>
    <t>Note issue du QCM sous DELOS</t>
  </si>
  <si>
    <t>Epreuves ponctuelles et CCF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</si>
</sst>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
  </numFmts>
  <fonts count="63" x14ac:knownFonts="1">
    <font>
      <sz val="11"/>
      <color theme="1"/>
      <name val="Calibri"/>
      <family val="2"/>
      <scheme val="minor"/>
    </font>
    <font>
      <sz val="10"/>
      <name val="Arial"/>
      <family val="2"/>
    </font>
    <font>
      <b/>
      <sz val="28"/>
      <name val="Arial"/>
      <family val="2"/>
    </font>
    <font>
      <b/>
      <sz val="26"/>
      <name val="Arial"/>
      <family val="2"/>
    </font>
    <font>
      <b/>
      <sz val="10"/>
      <name val="Arial"/>
      <family val="2"/>
    </font>
    <font>
      <b/>
      <sz val="16"/>
      <name val="Arial"/>
      <family val="2"/>
    </font>
    <font>
      <b/>
      <sz val="12"/>
      <name val="Arial"/>
      <family val="2"/>
    </font>
    <font>
      <b/>
      <sz val="14"/>
      <name val="Arial"/>
      <family val="2"/>
    </font>
    <font>
      <sz val="12"/>
      <name val="Arial"/>
      <family val="2"/>
    </font>
    <font>
      <b/>
      <i/>
      <sz val="14"/>
      <name val="Arial"/>
      <family val="2"/>
    </font>
    <font>
      <b/>
      <sz val="16"/>
      <color theme="1"/>
      <name val="Arial"/>
      <family val="2"/>
    </font>
    <font>
      <b/>
      <sz val="12"/>
      <color theme="1"/>
      <name val="Arial"/>
      <family val="2"/>
    </font>
    <font>
      <b/>
      <sz val="22"/>
      <color theme="1"/>
      <name val="Arial"/>
      <family val="2"/>
    </font>
    <font>
      <b/>
      <sz val="14"/>
      <color theme="1"/>
      <name val="Arial"/>
      <family val="2"/>
    </font>
    <font>
      <sz val="12"/>
      <color theme="1"/>
      <name val="Arial"/>
      <family val="2"/>
    </font>
    <font>
      <b/>
      <sz val="22"/>
      <color rgb="FFFF0000"/>
      <name val="Arial"/>
      <family val="2"/>
    </font>
    <font>
      <sz val="14"/>
      <name val="Arial"/>
      <family val="2"/>
    </font>
    <font>
      <b/>
      <sz val="16"/>
      <color indexed="12"/>
      <name val="Arial"/>
      <family val="2"/>
    </font>
    <font>
      <sz val="10"/>
      <color indexed="12"/>
      <name val="Arial"/>
      <family val="2"/>
    </font>
    <font>
      <sz val="10"/>
      <color theme="0"/>
      <name val="Arial"/>
      <family val="2"/>
    </font>
    <font>
      <b/>
      <sz val="22"/>
      <name val="Arial"/>
      <family val="2"/>
    </font>
    <font>
      <b/>
      <sz val="36"/>
      <name val="Arial"/>
      <family val="2"/>
    </font>
    <font>
      <b/>
      <sz val="12"/>
      <color rgb="FFFF0000"/>
      <name val="Arial"/>
      <family val="2"/>
    </font>
    <font>
      <b/>
      <sz val="24"/>
      <name val="Arial"/>
      <family val="2"/>
    </font>
    <font>
      <sz val="22"/>
      <color indexed="12"/>
      <name val="Arial"/>
      <family val="2"/>
    </font>
    <font>
      <sz val="26"/>
      <name val="Arial"/>
      <family val="2"/>
    </font>
    <font>
      <b/>
      <sz val="26"/>
      <color rgb="FFFF0000"/>
      <name val="Arial"/>
      <family val="2"/>
    </font>
    <font>
      <b/>
      <sz val="10"/>
      <color rgb="FFFF0000"/>
      <name val="Arial"/>
      <family val="2"/>
    </font>
    <font>
      <sz val="10"/>
      <color rgb="FFFF0000"/>
      <name val="Arial"/>
      <family val="2"/>
    </font>
    <font>
      <b/>
      <sz val="20"/>
      <name val="Arial"/>
      <family val="2"/>
    </font>
    <font>
      <sz val="14"/>
      <color indexed="12"/>
      <name val="Arial"/>
      <family val="2"/>
    </font>
    <font>
      <sz val="24"/>
      <name val="Arial"/>
      <family val="2"/>
    </font>
    <font>
      <sz val="18"/>
      <color theme="1"/>
      <name val="Arial"/>
      <family val="2"/>
    </font>
    <font>
      <b/>
      <sz val="24"/>
      <color theme="1"/>
      <name val="Arial"/>
      <family val="2"/>
    </font>
    <font>
      <sz val="10"/>
      <color indexed="10"/>
      <name val="Arial"/>
      <family val="2"/>
    </font>
    <font>
      <b/>
      <sz val="18"/>
      <name val="Arial"/>
      <family val="2"/>
    </font>
    <font>
      <b/>
      <sz val="18"/>
      <color theme="1"/>
      <name val="Arial"/>
      <family val="2"/>
    </font>
    <font>
      <b/>
      <sz val="36"/>
      <color rgb="FFFF0000"/>
      <name val="Arial"/>
      <family val="2"/>
    </font>
    <font>
      <sz val="16"/>
      <color indexed="12"/>
      <name val="Arial"/>
      <family val="2"/>
    </font>
    <font>
      <b/>
      <sz val="18"/>
      <color rgb="FFFF0000"/>
      <name val="Arial"/>
      <family val="2"/>
    </font>
    <font>
      <b/>
      <sz val="24"/>
      <color indexed="12"/>
      <name val="Arial"/>
      <family val="2"/>
    </font>
    <font>
      <sz val="16"/>
      <color indexed="10"/>
      <name val="Arial"/>
      <family val="2"/>
    </font>
    <font>
      <b/>
      <sz val="16"/>
      <color indexed="10"/>
      <name val="Arial"/>
      <family val="2"/>
    </font>
    <font>
      <sz val="24"/>
      <color indexed="10"/>
      <name val="Arial"/>
      <family val="2"/>
    </font>
    <font>
      <sz val="14"/>
      <color theme="0"/>
      <name val="Arial"/>
      <family val="2"/>
    </font>
    <font>
      <sz val="14"/>
      <color indexed="10"/>
      <name val="Arial"/>
      <family val="2"/>
    </font>
    <font>
      <sz val="36"/>
      <name val="Arial"/>
      <family val="2"/>
    </font>
    <font>
      <b/>
      <sz val="10"/>
      <color rgb="FF0033CC"/>
      <name val="Wingdings"/>
      <charset val="2"/>
    </font>
    <font>
      <b/>
      <sz val="18"/>
      <color indexed="8"/>
      <name val="Arial"/>
      <family val="2"/>
    </font>
    <font>
      <sz val="18"/>
      <color indexed="8"/>
      <name val="Arial"/>
      <family val="2"/>
    </font>
    <font>
      <i/>
      <sz val="14"/>
      <color theme="1" tint="0.249977111117893"/>
      <name val="Arial"/>
      <family val="2"/>
    </font>
    <font>
      <b/>
      <sz val="20"/>
      <color theme="1"/>
      <name val="Arial"/>
      <family val="2"/>
    </font>
    <font>
      <b/>
      <sz val="36"/>
      <color theme="1"/>
      <name val="Arial"/>
      <family val="2"/>
    </font>
    <font>
      <b/>
      <i/>
      <sz val="20"/>
      <color rgb="FFFF0000"/>
      <name val="Arial"/>
      <family val="2"/>
    </font>
    <font>
      <b/>
      <sz val="14"/>
      <color rgb="FFFF0000"/>
      <name val="Arial"/>
      <family val="2"/>
    </font>
    <font>
      <sz val="18"/>
      <color indexed="12"/>
      <name val="Arial"/>
      <family val="2"/>
    </font>
    <font>
      <b/>
      <sz val="18"/>
      <color rgb="FF0070C0"/>
      <name val="Arial"/>
      <family val="2"/>
    </font>
    <font>
      <b/>
      <i/>
      <sz val="28"/>
      <color theme="1"/>
      <name val="Arial"/>
      <family val="2"/>
    </font>
    <font>
      <i/>
      <sz val="28"/>
      <color theme="1"/>
      <name val="Calibri"/>
      <family val="2"/>
      <scheme val="minor"/>
    </font>
    <font>
      <b/>
      <i/>
      <sz val="28"/>
      <color theme="1" tint="0.249977111117893"/>
      <name val="Arial"/>
      <family val="2"/>
    </font>
    <font>
      <sz val="36"/>
      <color rgb="FFFF0000"/>
      <name val="Arial"/>
      <family val="2"/>
    </font>
    <font>
      <sz val="28"/>
      <color theme="1"/>
      <name val="Calibri"/>
      <family val="2"/>
      <scheme val="minor"/>
    </font>
    <font>
      <sz val="20"/>
      <name val="Arial"/>
      <family val="2"/>
    </font>
  </fonts>
  <fills count="22">
    <fill>
      <patternFill patternType="none"/>
    </fill>
    <fill>
      <patternFill patternType="gray125"/>
    </fill>
    <fill>
      <patternFill patternType="solid">
        <fgColor theme="3" tint="0.39994506668294322"/>
        <bgColor indexed="64"/>
      </patternFill>
    </fill>
    <fill>
      <patternFill patternType="solid">
        <fgColor theme="0"/>
        <bgColor indexed="64"/>
      </patternFill>
    </fill>
    <fill>
      <patternFill patternType="solid">
        <fgColor theme="5" tint="0.59996337778862885"/>
        <bgColor indexed="64"/>
      </patternFill>
    </fill>
    <fill>
      <patternFill patternType="solid">
        <fgColor theme="5" tint="0.59999389629810485"/>
        <bgColor indexed="64"/>
      </patternFill>
    </fill>
    <fill>
      <patternFill patternType="solid">
        <fgColor theme="4" tint="0.79998168889431442"/>
        <bgColor indexed="64"/>
      </patternFill>
    </fill>
    <fill>
      <patternFill patternType="solid">
        <fgColor rgb="FFFF0000"/>
        <bgColor indexed="64"/>
      </patternFill>
    </fill>
    <fill>
      <patternFill patternType="solid">
        <fgColor rgb="FFFFC000"/>
        <bgColor indexed="64"/>
      </patternFill>
    </fill>
    <fill>
      <patternFill patternType="solid">
        <fgColor rgb="FF33CC33"/>
        <bgColor indexed="64"/>
      </patternFill>
    </fill>
    <fill>
      <patternFill patternType="solid">
        <fgColor rgb="FF00B050"/>
        <bgColor indexed="64"/>
      </patternFill>
    </fill>
    <fill>
      <patternFill patternType="solid">
        <fgColor theme="4" tint="0.39997558519241921"/>
        <bgColor indexed="64"/>
      </patternFill>
    </fill>
    <fill>
      <patternFill patternType="solid">
        <fgColor rgb="FFFFFFCC"/>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rgb="FF92D050"/>
        <bgColor indexed="64"/>
      </patternFill>
    </fill>
    <fill>
      <patternFill patternType="solid">
        <fgColor theme="6" tint="0.59999389629810485"/>
        <bgColor indexed="64"/>
      </patternFill>
    </fill>
    <fill>
      <patternFill patternType="solid">
        <fgColor rgb="FF00A249"/>
        <bgColor indexed="64"/>
      </patternFill>
    </fill>
    <fill>
      <patternFill patternType="solid">
        <fgColor rgb="FF1DE134"/>
        <bgColor indexed="64"/>
      </patternFill>
    </fill>
    <fill>
      <patternFill patternType="solid">
        <fgColor theme="9" tint="0.39997558519241921"/>
        <bgColor indexed="64"/>
      </patternFill>
    </fill>
    <fill>
      <patternFill patternType="solid">
        <fgColor rgb="FFFFFF00"/>
        <bgColor indexed="64"/>
      </patternFill>
    </fill>
    <fill>
      <patternFill patternType="solid">
        <fgColor rgb="FFFF9999"/>
        <bgColor indexed="64"/>
      </patternFill>
    </fill>
  </fills>
  <borders count="8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ck">
        <color indexed="64"/>
      </left>
      <right/>
      <top/>
      <bottom/>
      <diagonal/>
    </border>
    <border>
      <left/>
      <right style="thick">
        <color indexed="64"/>
      </right>
      <top/>
      <bottom/>
      <diagonal/>
    </border>
    <border>
      <left style="thin">
        <color indexed="64"/>
      </left>
      <right style="medium">
        <color indexed="64"/>
      </right>
      <top/>
      <bottom/>
      <diagonal/>
    </border>
    <border>
      <left style="medium">
        <color indexed="64"/>
      </left>
      <right style="medium">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right style="thin">
        <color indexed="64"/>
      </right>
      <top/>
      <bottom/>
      <diagonal/>
    </border>
    <border>
      <left style="thin">
        <color indexed="64"/>
      </left>
      <right style="thin">
        <color indexed="64"/>
      </right>
      <top/>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right/>
      <top/>
      <bottom style="thick">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top/>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ck">
        <color indexed="64"/>
      </left>
      <right style="medium">
        <color indexed="64"/>
      </right>
      <top style="medium">
        <color indexed="64"/>
      </top>
      <bottom/>
      <diagonal/>
    </border>
    <border>
      <left style="thick">
        <color indexed="64"/>
      </left>
      <right style="medium">
        <color indexed="64"/>
      </right>
      <top/>
      <bottom style="medium">
        <color indexed="64"/>
      </bottom>
      <diagonal/>
    </border>
    <border>
      <left style="medium">
        <color indexed="64"/>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ck">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top style="thin">
        <color indexed="64"/>
      </top>
      <bottom style="medium">
        <color indexed="64"/>
      </bottom>
      <diagonal/>
    </border>
  </borders>
  <cellStyleXfs count="2">
    <xf numFmtId="0" fontId="0" fillId="0" borderId="0"/>
    <xf numFmtId="0" fontId="1" fillId="0" borderId="0"/>
  </cellStyleXfs>
  <cellXfs count="645">
    <xf numFmtId="0" fontId="0" fillId="0" borderId="0" xfId="0"/>
    <xf numFmtId="0" fontId="1" fillId="3" borderId="0" xfId="1" applyFill="1"/>
    <xf numFmtId="0" fontId="1" fillId="3" borderId="0" xfId="1" applyFill="1" applyAlignment="1">
      <alignment vertical="top" wrapText="1"/>
    </xf>
    <xf numFmtId="0" fontId="7" fillId="3" borderId="0" xfId="1" applyFont="1" applyFill="1" applyAlignment="1">
      <alignment horizontal="center" vertical="center" wrapText="1"/>
    </xf>
    <xf numFmtId="0" fontId="7" fillId="3" borderId="24" xfId="1" applyFont="1" applyFill="1" applyBorder="1" applyAlignment="1">
      <alignment horizontal="center" vertical="center" wrapText="1"/>
    </xf>
    <xf numFmtId="0" fontId="8" fillId="3" borderId="0" xfId="1" applyFont="1" applyFill="1" applyAlignment="1">
      <alignment horizontal="right" vertical="center" wrapText="1"/>
    </xf>
    <xf numFmtId="0" fontId="9" fillId="3" borderId="24" xfId="1" applyFont="1" applyFill="1" applyBorder="1" applyAlignment="1" applyProtection="1">
      <alignment horizontal="left" vertical="center" wrapText="1"/>
      <protection locked="0"/>
    </xf>
    <xf numFmtId="0" fontId="9" fillId="3" borderId="0" xfId="1" applyFont="1" applyFill="1" applyBorder="1" applyAlignment="1" applyProtection="1">
      <alignment horizontal="left" vertical="center" wrapText="1"/>
      <protection locked="0"/>
    </xf>
    <xf numFmtId="0" fontId="6" fillId="3" borderId="0" xfId="1" applyFont="1" applyFill="1" applyBorder="1" applyAlignment="1">
      <alignment horizontal="center" vertical="center" wrapText="1"/>
    </xf>
    <xf numFmtId="0" fontId="9" fillId="3" borderId="0" xfId="1" applyFont="1" applyFill="1" applyAlignment="1" applyProtection="1">
      <alignment horizontal="left" vertical="center" wrapText="1"/>
      <protection locked="0"/>
    </xf>
    <xf numFmtId="0" fontId="11" fillId="3" borderId="30" xfId="1" applyFont="1" applyFill="1" applyBorder="1" applyAlignment="1">
      <alignment horizontal="center" vertical="center"/>
    </xf>
    <xf numFmtId="0" fontId="11" fillId="3" borderId="30" xfId="1" applyFont="1" applyFill="1" applyBorder="1" applyAlignment="1">
      <alignment horizontal="center" vertical="center" wrapText="1"/>
    </xf>
    <xf numFmtId="0" fontId="11" fillId="3" borderId="11" xfId="1" applyFont="1" applyFill="1" applyBorder="1" applyAlignment="1">
      <alignment horizontal="center" vertical="center" wrapText="1"/>
    </xf>
    <xf numFmtId="164" fontId="1" fillId="3" borderId="0" xfId="1" applyNumberFormat="1" applyFill="1"/>
    <xf numFmtId="0" fontId="13" fillId="3" borderId="18" xfId="1" applyFont="1" applyFill="1" applyBorder="1" applyAlignment="1">
      <alignment horizontal="center" vertical="center"/>
    </xf>
    <xf numFmtId="0" fontId="7" fillId="3" borderId="18" xfId="1" applyFont="1" applyFill="1" applyBorder="1" applyAlignment="1">
      <alignment horizontal="center" vertical="center"/>
    </xf>
    <xf numFmtId="0" fontId="7" fillId="3" borderId="22" xfId="1" applyFont="1" applyFill="1" applyBorder="1" applyAlignment="1">
      <alignment horizontal="center" vertical="center"/>
    </xf>
    <xf numFmtId="0" fontId="1" fillId="3" borderId="0" xfId="1" applyFill="1" applyAlignment="1">
      <alignment vertical="top"/>
    </xf>
    <xf numFmtId="0" fontId="1" fillId="3" borderId="0" xfId="1" applyFill="1" applyAlignment="1">
      <alignment horizontal="left" vertical="top" wrapText="1"/>
    </xf>
    <xf numFmtId="0" fontId="1" fillId="0" borderId="0" xfId="0" applyFont="1" applyBorder="1" applyAlignment="1" applyProtection="1">
      <alignment vertical="center"/>
      <protection hidden="1"/>
    </xf>
    <xf numFmtId="9" fontId="18" fillId="0" borderId="0" xfId="0" applyNumberFormat="1" applyFont="1" applyBorder="1" applyAlignment="1" applyProtection="1">
      <alignment vertical="center"/>
      <protection locked="0"/>
    </xf>
    <xf numFmtId="9" fontId="18" fillId="0" borderId="0" xfId="0" applyNumberFormat="1" applyFont="1" applyBorder="1" applyAlignment="1" applyProtection="1">
      <alignment horizontal="center" vertical="center"/>
      <protection locked="0"/>
    </xf>
    <xf numFmtId="0" fontId="19" fillId="0" borderId="0" xfId="0" applyFont="1" applyBorder="1" applyAlignment="1" applyProtection="1">
      <alignment vertical="center"/>
      <protection locked="0"/>
    </xf>
    <xf numFmtId="2" fontId="19" fillId="0" borderId="0" xfId="0" applyNumberFormat="1" applyFont="1" applyBorder="1" applyAlignment="1" applyProtection="1">
      <alignment horizontal="center" vertical="center"/>
      <protection locked="0"/>
    </xf>
    <xf numFmtId="10" fontId="19" fillId="0" borderId="0" xfId="0" applyNumberFormat="1" applyFont="1" applyBorder="1" applyAlignment="1" applyProtection="1">
      <alignment vertical="center"/>
      <protection locked="0"/>
    </xf>
    <xf numFmtId="0" fontId="19" fillId="0" borderId="0" xfId="0" applyFont="1" applyProtection="1">
      <protection locked="0"/>
    </xf>
    <xf numFmtId="0" fontId="1" fillId="0" borderId="0" xfId="0" applyFont="1" applyBorder="1" applyAlignment="1" applyProtection="1">
      <alignment vertical="center"/>
      <protection locked="0"/>
    </xf>
    <xf numFmtId="0" fontId="20" fillId="6" borderId="34" xfId="0" applyFont="1" applyFill="1" applyBorder="1" applyAlignment="1" applyProtection="1">
      <alignment horizontal="right" vertical="center"/>
    </xf>
    <xf numFmtId="0" fontId="3" fillId="6" borderId="35" xfId="0" applyFont="1" applyFill="1" applyBorder="1" applyAlignment="1" applyProtection="1">
      <alignment horizontal="center" vertical="center"/>
      <protection locked="0"/>
    </xf>
    <xf numFmtId="9" fontId="1" fillId="0" borderId="0" xfId="0" applyNumberFormat="1" applyFont="1" applyBorder="1" applyAlignment="1" applyProtection="1">
      <alignment horizontal="left" vertical="center"/>
      <protection locked="0"/>
    </xf>
    <xf numFmtId="0" fontId="20" fillId="6" borderId="38" xfId="0" applyFont="1" applyFill="1" applyBorder="1" applyAlignment="1" applyProtection="1">
      <alignment horizontal="right" vertical="center"/>
    </xf>
    <xf numFmtId="0" fontId="3" fillId="6" borderId="39" xfId="0" applyFont="1" applyFill="1" applyBorder="1" applyAlignment="1" applyProtection="1">
      <alignment horizontal="center" vertical="center"/>
      <protection locked="0"/>
    </xf>
    <xf numFmtId="9" fontId="8" fillId="0" borderId="0" xfId="0" applyNumberFormat="1" applyFont="1" applyBorder="1" applyAlignment="1" applyProtection="1">
      <alignment horizontal="left" vertical="center"/>
      <protection locked="0"/>
    </xf>
    <xf numFmtId="9" fontId="22" fillId="0" borderId="0" xfId="0" applyNumberFormat="1" applyFont="1" applyAlignment="1" applyProtection="1">
      <alignment horizontal="right" vertical="center"/>
      <protection locked="0"/>
    </xf>
    <xf numFmtId="0" fontId="19" fillId="0" borderId="0" xfId="0" applyFont="1" applyFill="1" applyBorder="1" applyAlignment="1" applyProtection="1">
      <alignment vertical="center"/>
      <protection locked="0"/>
    </xf>
    <xf numFmtId="2" fontId="19" fillId="0" borderId="0" xfId="0" applyNumberFormat="1" applyFont="1" applyFill="1" applyBorder="1" applyAlignment="1" applyProtection="1">
      <alignment horizontal="center" vertical="center"/>
      <protection locked="0"/>
    </xf>
    <xf numFmtId="10" fontId="19" fillId="0" borderId="0" xfId="0" applyNumberFormat="1" applyFont="1" applyFill="1" applyBorder="1" applyAlignment="1" applyProtection="1">
      <alignment vertical="center"/>
      <protection locked="0"/>
    </xf>
    <xf numFmtId="10" fontId="23" fillId="0" borderId="0" xfId="0" applyNumberFormat="1" applyFont="1" applyFill="1" applyBorder="1" applyAlignment="1" applyProtection="1">
      <alignment vertical="center"/>
      <protection locked="0"/>
    </xf>
    <xf numFmtId="0" fontId="4" fillId="0" borderId="0" xfId="0" applyFont="1" applyFill="1" applyBorder="1" applyAlignment="1" applyProtection="1">
      <alignment vertical="center"/>
      <protection locked="0"/>
    </xf>
    <xf numFmtId="0" fontId="5" fillId="11" borderId="7" xfId="0" applyFont="1" applyFill="1" applyBorder="1" applyAlignment="1" applyProtection="1">
      <alignment horizontal="center" vertical="center"/>
    </xf>
    <xf numFmtId="0" fontId="5" fillId="7" borderId="42" xfId="0" applyFont="1" applyFill="1" applyBorder="1" applyAlignment="1" applyProtection="1">
      <alignment horizontal="center" vertical="center"/>
      <protection locked="0"/>
    </xf>
    <xf numFmtId="0" fontId="5" fillId="8" borderId="43" xfId="0" applyFont="1" applyFill="1" applyBorder="1" applyAlignment="1" applyProtection="1">
      <alignment horizontal="center" vertical="center"/>
      <protection locked="0"/>
    </xf>
    <xf numFmtId="0" fontId="5" fillId="9" borderId="43" xfId="0" applyFont="1" applyFill="1" applyBorder="1" applyAlignment="1" applyProtection="1">
      <alignment horizontal="center" vertical="center"/>
      <protection locked="0"/>
    </xf>
    <xf numFmtId="0" fontId="5" fillId="10" borderId="36" xfId="0" applyFont="1" applyFill="1" applyBorder="1" applyAlignment="1" applyProtection="1">
      <alignment horizontal="center" vertical="center"/>
      <protection locked="0"/>
    </xf>
    <xf numFmtId="9" fontId="18" fillId="0" borderId="0" xfId="0" applyNumberFormat="1" applyFont="1" applyAlignment="1" applyProtection="1">
      <alignment horizontal="center" vertical="center"/>
      <protection locked="0"/>
    </xf>
    <xf numFmtId="0" fontId="5" fillId="0" borderId="0" xfId="0" applyFont="1" applyFill="1" applyBorder="1" applyAlignment="1" applyProtection="1">
      <alignment horizontal="center" vertical="center"/>
      <protection locked="0"/>
    </xf>
    <xf numFmtId="0" fontId="23" fillId="0" borderId="0" xfId="0" applyFont="1" applyFill="1" applyBorder="1" applyAlignment="1" applyProtection="1">
      <alignment vertical="center"/>
      <protection locked="0"/>
    </xf>
    <xf numFmtId="9" fontId="25" fillId="0" borderId="0" xfId="0" applyNumberFormat="1" applyFont="1" applyFill="1" applyBorder="1" applyAlignment="1" applyProtection="1">
      <alignment vertical="center"/>
      <protection locked="0"/>
    </xf>
    <xf numFmtId="9" fontId="25" fillId="0" borderId="0" xfId="0" applyNumberFormat="1" applyFont="1" applyFill="1" applyBorder="1" applyAlignment="1" applyProtection="1">
      <protection locked="0"/>
    </xf>
    <xf numFmtId="10" fontId="1" fillId="0" borderId="0" xfId="0" applyNumberFormat="1" applyFont="1" applyBorder="1" applyAlignment="1" applyProtection="1">
      <alignment vertical="center"/>
      <protection hidden="1"/>
    </xf>
    <xf numFmtId="9" fontId="26" fillId="0" borderId="0" xfId="0" applyNumberFormat="1" applyFont="1" applyBorder="1" applyAlignment="1" applyProtection="1">
      <alignment vertical="center"/>
      <protection locked="0"/>
    </xf>
    <xf numFmtId="9" fontId="27" fillId="0" borderId="0" xfId="0" applyNumberFormat="1" applyFont="1" applyAlignment="1" applyProtection="1">
      <alignment horizontal="center" vertical="center"/>
      <protection locked="0"/>
    </xf>
    <xf numFmtId="0" fontId="28" fillId="0" borderId="0" xfId="0" applyFont="1" applyBorder="1" applyAlignment="1" applyProtection="1">
      <alignment vertical="center"/>
      <protection locked="0"/>
    </xf>
    <xf numFmtId="0" fontId="28" fillId="0" borderId="0" xfId="0" applyFont="1" applyBorder="1" applyAlignment="1" applyProtection="1">
      <alignment vertical="center"/>
      <protection hidden="1"/>
    </xf>
    <xf numFmtId="0" fontId="1" fillId="0" borderId="0" xfId="0" applyFont="1" applyBorder="1" applyAlignment="1" applyProtection="1">
      <alignment horizontal="center" vertical="center"/>
      <protection hidden="1"/>
    </xf>
    <xf numFmtId="0" fontId="16" fillId="0" borderId="44" xfId="0" applyFont="1" applyFill="1" applyBorder="1" applyAlignment="1" applyProtection="1">
      <alignment horizontal="left" vertical="center" wrapText="1"/>
    </xf>
    <xf numFmtId="0" fontId="29" fillId="0" borderId="10" xfId="0" applyFont="1" applyFill="1" applyBorder="1" applyAlignment="1" applyProtection="1">
      <alignment horizontal="center" vertical="center"/>
      <protection locked="0"/>
    </xf>
    <xf numFmtId="0" fontId="29" fillId="0" borderId="30" xfId="0" applyFont="1" applyFill="1" applyBorder="1" applyAlignment="1" applyProtection="1">
      <alignment horizontal="center" vertical="center"/>
      <protection locked="0"/>
    </xf>
    <xf numFmtId="0" fontId="29" fillId="0" borderId="11" xfId="0" applyFont="1" applyFill="1" applyBorder="1" applyAlignment="1" applyProtection="1">
      <alignment horizontal="center" vertical="center"/>
      <protection locked="0"/>
    </xf>
    <xf numFmtId="9" fontId="30" fillId="5" borderId="45" xfId="0" applyNumberFormat="1" applyFont="1" applyFill="1" applyBorder="1" applyAlignment="1" applyProtection="1">
      <alignment horizontal="center" vertical="center"/>
    </xf>
    <xf numFmtId="0" fontId="16" fillId="0" borderId="46" xfId="0" applyFont="1" applyFill="1" applyBorder="1" applyAlignment="1" applyProtection="1">
      <alignment horizontal="left" vertical="center" wrapText="1"/>
    </xf>
    <xf numFmtId="0" fontId="29" fillId="0" borderId="15" xfId="0" applyFont="1" applyFill="1" applyBorder="1" applyAlignment="1" applyProtection="1">
      <alignment horizontal="center" vertical="center"/>
      <protection locked="0"/>
    </xf>
    <xf numFmtId="0" fontId="29" fillId="0" borderId="18" xfId="0" applyFont="1" applyFill="1" applyBorder="1" applyAlignment="1" applyProtection="1">
      <alignment horizontal="center" vertical="center"/>
      <protection locked="0"/>
    </xf>
    <xf numFmtId="0" fontId="29" fillId="0" borderId="16" xfId="0" applyFont="1" applyFill="1" applyBorder="1" applyAlignment="1" applyProtection="1">
      <alignment horizontal="center" vertical="center"/>
      <protection locked="0"/>
    </xf>
    <xf numFmtId="9" fontId="30" fillId="5" borderId="27" xfId="0" applyNumberFormat="1" applyFont="1" applyFill="1" applyBorder="1" applyAlignment="1" applyProtection="1">
      <alignment horizontal="center" vertical="center"/>
    </xf>
    <xf numFmtId="9" fontId="26" fillId="3" borderId="0" xfId="0" applyNumberFormat="1" applyFont="1" applyFill="1" applyBorder="1" applyAlignment="1" applyProtection="1">
      <alignment vertical="center"/>
      <protection locked="0"/>
    </xf>
    <xf numFmtId="9" fontId="23" fillId="0" borderId="0" xfId="0" applyNumberFormat="1" applyFont="1" applyFill="1" applyBorder="1" applyAlignment="1" applyProtection="1">
      <alignment vertical="center"/>
      <protection locked="0"/>
    </xf>
    <xf numFmtId="9" fontId="31" fillId="0" borderId="0" xfId="0" applyNumberFormat="1" applyFont="1" applyFill="1" applyBorder="1" applyAlignment="1" applyProtection="1">
      <alignment vertical="center"/>
      <protection locked="0"/>
    </xf>
    <xf numFmtId="0" fontId="16" fillId="0" borderId="47" xfId="0" applyFont="1" applyFill="1" applyBorder="1" applyAlignment="1" applyProtection="1">
      <alignment horizontal="left" vertical="center" wrapText="1"/>
    </xf>
    <xf numFmtId="0" fontId="29" fillId="0" borderId="32" xfId="0" applyFont="1" applyFill="1" applyBorder="1" applyAlignment="1" applyProtection="1">
      <alignment horizontal="center" vertical="center"/>
      <protection locked="0"/>
    </xf>
    <xf numFmtId="0" fontId="29" fillId="0" borderId="48" xfId="0" applyFont="1" applyFill="1" applyBorder="1" applyAlignment="1" applyProtection="1">
      <alignment horizontal="center" vertical="center"/>
      <protection locked="0"/>
    </xf>
    <xf numFmtId="0" fontId="29" fillId="0" borderId="49" xfId="0" applyFont="1" applyFill="1" applyBorder="1" applyAlignment="1" applyProtection="1">
      <alignment horizontal="center" vertical="center"/>
      <protection locked="0"/>
    </xf>
    <xf numFmtId="0" fontId="32" fillId="0" borderId="0" xfId="0" applyFont="1" applyBorder="1" applyAlignment="1" applyProtection="1">
      <alignment vertical="center"/>
      <protection locked="0"/>
    </xf>
    <xf numFmtId="0" fontId="34" fillId="0" borderId="0" xfId="0" applyFont="1" applyBorder="1" applyAlignment="1" applyProtection="1">
      <alignment vertical="center"/>
      <protection locked="0"/>
    </xf>
    <xf numFmtId="0" fontId="29" fillId="0" borderId="50" xfId="0" applyFont="1" applyFill="1" applyBorder="1" applyAlignment="1" applyProtection="1">
      <alignment horizontal="center" vertical="center"/>
      <protection locked="0"/>
    </xf>
    <xf numFmtId="9" fontId="18" fillId="0" borderId="0" xfId="0" applyNumberFormat="1" applyFont="1" applyFill="1" applyBorder="1" applyAlignment="1" applyProtection="1">
      <alignment vertical="center"/>
      <protection locked="0"/>
    </xf>
    <xf numFmtId="0" fontId="36" fillId="0" borderId="0" xfId="0" applyFont="1" applyBorder="1" applyAlignment="1" applyProtection="1">
      <alignment vertical="center"/>
      <protection locked="0"/>
    </xf>
    <xf numFmtId="165" fontId="37" fillId="0" borderId="0" xfId="0" applyNumberFormat="1" applyFont="1" applyBorder="1" applyAlignment="1" applyProtection="1">
      <alignment horizontal="center" vertical="center" wrapText="1"/>
      <protection locked="0"/>
    </xf>
    <xf numFmtId="0" fontId="29" fillId="0" borderId="25" xfId="0" applyFont="1" applyFill="1" applyBorder="1" applyAlignment="1" applyProtection="1">
      <alignment horizontal="center" vertical="center"/>
      <protection locked="0"/>
    </xf>
    <xf numFmtId="0" fontId="29" fillId="0" borderId="22" xfId="0" applyFont="1" applyFill="1" applyBorder="1" applyAlignment="1" applyProtection="1">
      <alignment horizontal="center" vertical="center"/>
      <protection locked="0"/>
    </xf>
    <xf numFmtId="0" fontId="29" fillId="0" borderId="23" xfId="0" applyFont="1" applyFill="1" applyBorder="1" applyAlignment="1" applyProtection="1">
      <alignment horizontal="center" vertical="center"/>
      <protection locked="0"/>
    </xf>
    <xf numFmtId="9" fontId="30" fillId="5" borderId="55" xfId="0" applyNumberFormat="1" applyFont="1" applyFill="1" applyBorder="1" applyAlignment="1" applyProtection="1">
      <alignment horizontal="center" vertical="center"/>
    </xf>
    <xf numFmtId="0" fontId="41" fillId="0" borderId="0" xfId="0" applyFont="1" applyAlignment="1" applyProtection="1">
      <alignment horizontal="left" vertical="center"/>
      <protection locked="0"/>
    </xf>
    <xf numFmtId="2" fontId="28" fillId="0" borderId="0" xfId="0" applyNumberFormat="1" applyFont="1" applyBorder="1" applyAlignment="1" applyProtection="1">
      <alignment horizontal="center" vertical="center"/>
      <protection locked="0"/>
    </xf>
    <xf numFmtId="10" fontId="28" fillId="0" borderId="0" xfId="0" applyNumberFormat="1" applyFont="1" applyBorder="1" applyAlignment="1" applyProtection="1">
      <alignment vertical="center"/>
      <protection locked="0"/>
    </xf>
    <xf numFmtId="0" fontId="28" fillId="0" borderId="0" xfId="0" applyFont="1" applyProtection="1">
      <protection locked="0"/>
    </xf>
    <xf numFmtId="0" fontId="38" fillId="0" borderId="0" xfId="0" applyFont="1" applyAlignment="1" applyProtection="1">
      <alignment horizontal="left" vertical="center"/>
      <protection locked="0"/>
    </xf>
    <xf numFmtId="0" fontId="29" fillId="0" borderId="56" xfId="0" applyFont="1" applyFill="1" applyBorder="1" applyAlignment="1" applyProtection="1">
      <alignment horizontal="center" vertical="center"/>
      <protection locked="0"/>
    </xf>
    <xf numFmtId="0" fontId="29" fillId="0" borderId="13" xfId="0" applyFont="1" applyFill="1" applyBorder="1" applyAlignment="1" applyProtection="1">
      <alignment horizontal="center" vertical="center"/>
      <protection locked="0"/>
    </xf>
    <xf numFmtId="0" fontId="29" fillId="0" borderId="14" xfId="0" applyFont="1" applyFill="1" applyBorder="1" applyAlignment="1" applyProtection="1">
      <alignment horizontal="center" vertical="center"/>
      <protection locked="0"/>
    </xf>
    <xf numFmtId="0" fontId="5" fillId="0" borderId="57" xfId="0" applyFont="1" applyFill="1" applyBorder="1" applyAlignment="1" applyProtection="1">
      <alignment horizontal="center" vertical="center"/>
      <protection locked="0"/>
    </xf>
    <xf numFmtId="0" fontId="16" fillId="0" borderId="8" xfId="0" applyFont="1" applyFill="1" applyBorder="1" applyAlignment="1" applyProtection="1">
      <alignment horizontal="left" vertical="center" wrapText="1"/>
    </xf>
    <xf numFmtId="0" fontId="29" fillId="0" borderId="59" xfId="0" applyFont="1" applyFill="1" applyBorder="1" applyAlignment="1" applyProtection="1">
      <alignment horizontal="center" vertical="center"/>
      <protection locked="0"/>
    </xf>
    <xf numFmtId="0" fontId="29" fillId="0" borderId="60" xfId="0" applyFont="1" applyFill="1" applyBorder="1" applyAlignment="1" applyProtection="1">
      <alignment horizontal="center" vertical="center"/>
      <protection locked="0"/>
    </xf>
    <xf numFmtId="0" fontId="29" fillId="0" borderId="61" xfId="0" applyFont="1" applyFill="1" applyBorder="1" applyAlignment="1" applyProtection="1">
      <alignment horizontal="center" vertical="center"/>
      <protection locked="0"/>
    </xf>
    <xf numFmtId="9" fontId="30" fillId="5" borderId="9" xfId="0" applyNumberFormat="1" applyFont="1" applyFill="1" applyBorder="1" applyAlignment="1" applyProtection="1">
      <alignment horizontal="center" vertical="center"/>
    </xf>
    <xf numFmtId="0" fontId="1" fillId="0" borderId="0" xfId="0" applyFont="1" applyBorder="1" applyAlignment="1" applyProtection="1">
      <alignment vertical="center"/>
    </xf>
    <xf numFmtId="0" fontId="41" fillId="0" borderId="0" xfId="0" applyFont="1" applyBorder="1" applyAlignment="1" applyProtection="1">
      <alignment vertical="center"/>
    </xf>
    <xf numFmtId="0" fontId="41" fillId="0" borderId="0" xfId="0" applyFont="1" applyBorder="1" applyAlignment="1" applyProtection="1">
      <alignment vertical="center"/>
      <protection locked="0"/>
    </xf>
    <xf numFmtId="0" fontId="38" fillId="0" borderId="0" xfId="0" applyFont="1" applyBorder="1" applyAlignment="1" applyProtection="1">
      <alignment horizontal="right" vertical="center"/>
      <protection locked="0"/>
    </xf>
    <xf numFmtId="0" fontId="18" fillId="0" borderId="0" xfId="0" applyFont="1" applyBorder="1" applyAlignment="1" applyProtection="1">
      <alignment horizontal="left" vertical="center"/>
      <protection locked="0"/>
    </xf>
    <xf numFmtId="0" fontId="44" fillId="0" borderId="0" xfId="0" applyFont="1" applyBorder="1" applyAlignment="1" applyProtection="1">
      <alignment vertical="center"/>
      <protection locked="0"/>
    </xf>
    <xf numFmtId="10" fontId="44" fillId="0" borderId="0" xfId="0" applyNumberFormat="1" applyFont="1" applyBorder="1" applyAlignment="1" applyProtection="1">
      <alignment vertical="center"/>
      <protection locked="0"/>
    </xf>
    <xf numFmtId="0" fontId="44" fillId="0" borderId="0" xfId="0" applyFont="1" applyProtection="1">
      <protection locked="0"/>
    </xf>
    <xf numFmtId="0" fontId="16" fillId="0" borderId="0" xfId="0" applyFont="1" applyBorder="1" applyAlignment="1" applyProtection="1">
      <alignment vertical="center"/>
      <protection locked="0"/>
    </xf>
    <xf numFmtId="0" fontId="45" fillId="0" borderId="0" xfId="0" applyFont="1" applyBorder="1" applyAlignment="1" applyProtection="1">
      <alignment vertical="center"/>
      <protection locked="0"/>
    </xf>
    <xf numFmtId="0" fontId="1" fillId="0" borderId="0" xfId="0" applyFont="1" applyBorder="1" applyAlignment="1" applyProtection="1">
      <alignment vertical="center" wrapText="1"/>
    </xf>
    <xf numFmtId="0" fontId="5" fillId="0" borderId="0" xfId="0" applyFont="1" applyBorder="1" applyAlignment="1" applyProtection="1">
      <alignment horizontal="right" vertical="center"/>
    </xf>
    <xf numFmtId="0" fontId="1" fillId="0" borderId="0" xfId="0" applyFont="1" applyBorder="1" applyAlignment="1" applyProtection="1">
      <alignment horizontal="center" vertical="center"/>
      <protection locked="0"/>
    </xf>
    <xf numFmtId="164" fontId="5" fillId="0" borderId="0" xfId="0" applyNumberFormat="1" applyFont="1" applyFill="1" applyBorder="1" applyAlignment="1" applyProtection="1">
      <alignment vertical="center"/>
      <protection locked="0"/>
    </xf>
    <xf numFmtId="0" fontId="5" fillId="0" borderId="0" xfId="0" applyFont="1" applyFill="1" applyBorder="1" applyAlignment="1" applyProtection="1">
      <alignment vertical="center"/>
      <protection locked="0"/>
    </xf>
    <xf numFmtId="0" fontId="34" fillId="0" borderId="0" xfId="0" applyFont="1" applyFill="1" applyBorder="1" applyAlignment="1" applyProtection="1">
      <alignment vertical="center"/>
      <protection locked="0"/>
    </xf>
    <xf numFmtId="0" fontId="0" fillId="0" borderId="0" xfId="0" applyBorder="1" applyAlignment="1" applyProtection="1">
      <alignment horizontal="center" vertical="center"/>
      <protection locked="0"/>
    </xf>
    <xf numFmtId="164" fontId="42" fillId="0" borderId="0" xfId="0" applyNumberFormat="1" applyFont="1" applyFill="1" applyBorder="1" applyAlignment="1" applyProtection="1">
      <alignment vertical="center"/>
      <protection locked="0"/>
    </xf>
    <xf numFmtId="0" fontId="42" fillId="0" borderId="0" xfId="0" applyFont="1" applyFill="1" applyBorder="1" applyAlignment="1" applyProtection="1">
      <alignment vertical="center"/>
      <protection locked="0"/>
    </xf>
    <xf numFmtId="0" fontId="8" fillId="0" borderId="0" xfId="0" applyFont="1" applyBorder="1" applyAlignment="1" applyProtection="1">
      <alignment vertical="center" wrapText="1"/>
    </xf>
    <xf numFmtId="0" fontId="8" fillId="0" borderId="0" xfId="0" applyFont="1" applyBorder="1" applyAlignment="1" applyProtection="1">
      <alignment horizontal="center" vertical="center" wrapText="1"/>
    </xf>
    <xf numFmtId="0" fontId="8" fillId="0" borderId="0" xfId="0" applyFont="1" applyBorder="1" applyAlignment="1" applyProtection="1">
      <alignment horizontal="center" vertical="center" wrapText="1"/>
      <protection locked="0"/>
    </xf>
    <xf numFmtId="0" fontId="47" fillId="0" borderId="0" xfId="0" applyFont="1" applyFill="1" applyBorder="1" applyAlignment="1" applyProtection="1">
      <alignment vertical="center"/>
      <protection locked="0"/>
    </xf>
    <xf numFmtId="0" fontId="34" fillId="0" borderId="0" xfId="0" applyFont="1" applyFill="1" applyBorder="1" applyAlignment="1" applyProtection="1">
      <alignment horizontal="center" vertical="center"/>
      <protection locked="0"/>
    </xf>
    <xf numFmtId="0" fontId="1" fillId="0" borderId="0" xfId="0" applyFont="1" applyAlignment="1" applyProtection="1">
      <alignment vertical="center"/>
    </xf>
    <xf numFmtId="9" fontId="18" fillId="0" borderId="0" xfId="0" applyNumberFormat="1" applyFont="1" applyAlignment="1">
      <alignment vertical="center"/>
    </xf>
    <xf numFmtId="9" fontId="18" fillId="0" borderId="0" xfId="0" applyNumberFormat="1" applyFont="1" applyAlignment="1">
      <alignment horizontal="center" vertical="center"/>
    </xf>
    <xf numFmtId="0" fontId="19" fillId="0" borderId="0" xfId="0" applyFont="1" applyAlignment="1">
      <alignment vertical="center"/>
    </xf>
    <xf numFmtId="2" fontId="19" fillId="0" borderId="0" xfId="0" applyNumberFormat="1" applyFont="1" applyAlignment="1">
      <alignment horizontal="center" vertical="center"/>
    </xf>
    <xf numFmtId="10" fontId="19" fillId="0" borderId="0" xfId="0" applyNumberFormat="1" applyFont="1" applyAlignment="1">
      <alignment vertical="center"/>
    </xf>
    <xf numFmtId="0" fontId="19" fillId="0" borderId="0" xfId="0" applyFont="1"/>
    <xf numFmtId="0" fontId="1" fillId="0" borderId="0" xfId="0" applyFont="1" applyAlignment="1">
      <alignment vertical="center"/>
    </xf>
    <xf numFmtId="0" fontId="20" fillId="14" borderId="34" xfId="0" applyFont="1" applyFill="1" applyBorder="1" applyAlignment="1" applyProtection="1">
      <alignment horizontal="right" vertical="center"/>
      <protection locked="0"/>
    </xf>
    <xf numFmtId="0" fontId="3" fillId="14" borderId="35" xfId="0" applyFont="1" applyFill="1" applyBorder="1" applyAlignment="1" applyProtection="1">
      <alignment horizontal="center" vertical="center"/>
      <protection locked="0"/>
    </xf>
    <xf numFmtId="9" fontId="1" fillId="0" borderId="0" xfId="0" applyNumberFormat="1" applyFont="1" applyAlignment="1">
      <alignment horizontal="left" vertical="center"/>
    </xf>
    <xf numFmtId="0" fontId="20" fillId="14" borderId="38" xfId="0" applyFont="1" applyFill="1" applyBorder="1" applyAlignment="1" applyProtection="1">
      <alignment horizontal="center" vertical="center"/>
      <protection locked="0"/>
    </xf>
    <xf numFmtId="0" fontId="3" fillId="14" borderId="39" xfId="0" applyFont="1" applyFill="1" applyBorder="1" applyAlignment="1" applyProtection="1">
      <alignment horizontal="center" vertical="center"/>
      <protection locked="0"/>
    </xf>
    <xf numFmtId="9" fontId="8" fillId="0" borderId="0" xfId="0" applyNumberFormat="1" applyFont="1" applyAlignment="1">
      <alignment horizontal="left" vertical="center"/>
    </xf>
    <xf numFmtId="9" fontId="22" fillId="0" borderId="0" xfId="0" applyNumberFormat="1" applyFont="1" applyAlignment="1">
      <alignment horizontal="right" vertical="center"/>
    </xf>
    <xf numFmtId="0" fontId="19" fillId="0" borderId="0" xfId="0" applyFont="1" applyFill="1" applyBorder="1" applyAlignment="1">
      <alignment vertical="center"/>
    </xf>
    <xf numFmtId="2" fontId="19" fillId="0" borderId="0" xfId="0" applyNumberFormat="1" applyFont="1" applyFill="1" applyBorder="1" applyAlignment="1">
      <alignment horizontal="center" vertical="center"/>
    </xf>
    <xf numFmtId="10" fontId="19" fillId="0" borderId="0" xfId="0" applyNumberFormat="1" applyFont="1" applyFill="1" applyBorder="1" applyAlignment="1">
      <alignment vertical="center"/>
    </xf>
    <xf numFmtId="0" fontId="5" fillId="11" borderId="1" xfId="0" applyFont="1" applyFill="1" applyBorder="1" applyAlignment="1" applyProtection="1">
      <alignment horizontal="center" vertical="center"/>
      <protection locked="0"/>
    </xf>
    <xf numFmtId="0" fontId="5" fillId="7" borderId="42" xfId="0" applyFont="1" applyFill="1" applyBorder="1" applyAlignment="1" applyProtection="1">
      <alignment horizontal="center" vertical="center"/>
    </xf>
    <xf numFmtId="0" fontId="5" fillId="8" borderId="43" xfId="0" applyFont="1" applyFill="1" applyBorder="1" applyAlignment="1" applyProtection="1">
      <alignment horizontal="center" vertical="center"/>
    </xf>
    <xf numFmtId="0" fontId="5" fillId="9" borderId="43" xfId="0" applyFont="1" applyFill="1" applyBorder="1" applyAlignment="1" applyProtection="1">
      <alignment horizontal="center" vertical="center"/>
    </xf>
    <xf numFmtId="0" fontId="5" fillId="10" borderId="36" xfId="0" applyFont="1" applyFill="1" applyBorder="1" applyAlignment="1" applyProtection="1">
      <alignment horizontal="center" vertical="center"/>
    </xf>
    <xf numFmtId="0" fontId="5" fillId="0" borderId="0" xfId="0" applyFont="1" applyFill="1" applyBorder="1" applyAlignment="1">
      <alignment horizontal="center" vertical="center"/>
    </xf>
    <xf numFmtId="2" fontId="24" fillId="3" borderId="0" xfId="0" applyNumberFormat="1" applyFont="1" applyFill="1" applyAlignment="1" applyProtection="1">
      <alignment vertical="center"/>
    </xf>
    <xf numFmtId="9" fontId="27" fillId="0" borderId="0" xfId="0" applyNumberFormat="1" applyFont="1" applyAlignment="1">
      <alignment horizontal="center" vertical="center"/>
    </xf>
    <xf numFmtId="0" fontId="28" fillId="0" borderId="0" xfId="0" applyFont="1" applyAlignment="1">
      <alignment vertical="center"/>
    </xf>
    <xf numFmtId="1" fontId="24" fillId="3" borderId="0" xfId="0" applyNumberFormat="1" applyFont="1" applyFill="1" applyAlignment="1" applyProtection="1">
      <alignment vertical="center"/>
    </xf>
    <xf numFmtId="10" fontId="1" fillId="0" borderId="0" xfId="0" applyNumberFormat="1" applyFont="1" applyAlignment="1" applyProtection="1">
      <alignment vertical="center"/>
    </xf>
    <xf numFmtId="9" fontId="26" fillId="0" borderId="0" xfId="0" applyNumberFormat="1" applyFont="1" applyAlignment="1">
      <alignment vertical="center"/>
    </xf>
    <xf numFmtId="0" fontId="28" fillId="0" borderId="0" xfId="0" applyFont="1" applyAlignment="1" applyProtection="1">
      <alignment vertical="center"/>
    </xf>
    <xf numFmtId="0" fontId="1" fillId="0" borderId="0" xfId="0" applyFont="1" applyAlignment="1" applyProtection="1">
      <alignment horizontal="center" vertical="center"/>
    </xf>
    <xf numFmtId="0" fontId="16" fillId="0" borderId="44" xfId="0" applyFont="1" applyBorder="1" applyAlignment="1" applyProtection="1">
      <alignment horizontal="left" vertical="center" wrapText="1"/>
    </xf>
    <xf numFmtId="0" fontId="28" fillId="0" borderId="0" xfId="0" applyFont="1" applyFill="1" applyBorder="1" applyAlignment="1">
      <alignment vertical="center"/>
    </xf>
    <xf numFmtId="0" fontId="34" fillId="0" borderId="0" xfId="0" applyFont="1" applyAlignment="1">
      <alignment vertical="center"/>
    </xf>
    <xf numFmtId="0" fontId="32" fillId="0" borderId="0" xfId="0" applyFont="1" applyAlignment="1">
      <alignment vertical="center"/>
    </xf>
    <xf numFmtId="0" fontId="1" fillId="0" borderId="0" xfId="0" applyFont="1" applyFill="1" applyAlignment="1" applyProtection="1">
      <alignment vertical="center"/>
      <protection hidden="1"/>
    </xf>
    <xf numFmtId="0" fontId="27" fillId="0" borderId="0" xfId="0" applyNumberFormat="1" applyFont="1" applyAlignment="1">
      <alignment vertical="center"/>
    </xf>
    <xf numFmtId="0" fontId="16" fillId="0" borderId="68" xfId="0" applyFont="1" applyBorder="1" applyAlignment="1" applyProtection="1">
      <alignment horizontal="left" vertical="justify" wrapText="1"/>
    </xf>
    <xf numFmtId="9" fontId="30" fillId="5" borderId="20" xfId="0" applyNumberFormat="1" applyFont="1" applyFill="1" applyBorder="1" applyAlignment="1" applyProtection="1">
      <alignment horizontal="center" vertical="center"/>
    </xf>
    <xf numFmtId="2" fontId="27" fillId="0" borderId="0" xfId="0" applyNumberFormat="1" applyFont="1" applyFill="1" applyAlignment="1" applyProtection="1">
      <alignment horizontal="center" vertical="center"/>
      <protection locked="0"/>
    </xf>
    <xf numFmtId="2" fontId="33" fillId="0" borderId="0" xfId="0" applyNumberFormat="1" applyFont="1" applyFill="1" applyAlignment="1" applyProtection="1">
      <alignment horizontal="center" vertical="center"/>
      <protection locked="0"/>
    </xf>
    <xf numFmtId="0" fontId="16" fillId="3" borderId="0" xfId="0" applyFont="1" applyFill="1" applyBorder="1" applyAlignment="1" applyProtection="1">
      <alignment horizontal="left" vertical="center" wrapText="1"/>
    </xf>
    <xf numFmtId="0" fontId="29" fillId="3" borderId="0" xfId="0" applyFont="1" applyFill="1" applyBorder="1" applyAlignment="1" applyProtection="1">
      <alignment horizontal="center" vertical="center"/>
      <protection locked="0"/>
    </xf>
    <xf numFmtId="9" fontId="30" fillId="3" borderId="0" xfId="0" applyNumberFormat="1" applyFont="1" applyFill="1" applyBorder="1" applyAlignment="1" applyProtection="1">
      <alignment horizontal="center" vertical="center"/>
      <protection locked="0"/>
    </xf>
    <xf numFmtId="0" fontId="0" fillId="0" borderId="0" xfId="0" applyAlignment="1">
      <alignment vertical="center"/>
    </xf>
    <xf numFmtId="0" fontId="16" fillId="3" borderId="0" xfId="0" applyFont="1" applyFill="1" applyBorder="1" applyAlignment="1" applyProtection="1">
      <alignment horizontal="left" vertical="center" wrapText="1"/>
      <protection locked="0"/>
    </xf>
    <xf numFmtId="0" fontId="25" fillId="0" borderId="0" xfId="0" applyFont="1" applyAlignment="1">
      <alignment vertical="center"/>
    </xf>
    <xf numFmtId="0" fontId="20" fillId="6" borderId="34" xfId="0" applyFont="1" applyFill="1" applyBorder="1" applyAlignment="1" applyProtection="1">
      <alignment horizontal="right" vertical="center"/>
      <protection locked="0"/>
    </xf>
    <xf numFmtId="0" fontId="20" fillId="6" borderId="38" xfId="0" applyFont="1" applyFill="1" applyBorder="1" applyAlignment="1" applyProtection="1">
      <alignment horizontal="right" vertical="center"/>
      <protection locked="0"/>
    </xf>
    <xf numFmtId="165" fontId="37" fillId="0" borderId="0" xfId="0" applyNumberFormat="1" applyFont="1" applyAlignment="1">
      <alignment horizontal="center" vertical="center" wrapText="1"/>
    </xf>
    <xf numFmtId="9" fontId="26" fillId="0" borderId="0" xfId="0" applyNumberFormat="1" applyFont="1" applyBorder="1" applyAlignment="1">
      <alignment vertical="center"/>
    </xf>
    <xf numFmtId="0" fontId="1" fillId="3" borderId="0" xfId="0" applyFont="1" applyFill="1" applyAlignment="1" applyProtection="1">
      <alignment vertical="center"/>
    </xf>
    <xf numFmtId="0" fontId="1" fillId="3" borderId="0" xfId="0" applyFont="1" applyFill="1" applyAlignment="1" applyProtection="1">
      <alignment horizontal="center" vertical="center"/>
    </xf>
    <xf numFmtId="10" fontId="1" fillId="3" borderId="0" xfId="0" applyNumberFormat="1" applyFont="1" applyFill="1" applyAlignment="1" applyProtection="1">
      <alignment vertical="center"/>
    </xf>
    <xf numFmtId="0" fontId="16" fillId="0" borderId="67" xfId="0" applyFont="1" applyBorder="1" applyAlignment="1" applyProtection="1">
      <alignment horizontal="left" vertical="center" wrapText="1"/>
    </xf>
    <xf numFmtId="0" fontId="41" fillId="0" borderId="0" xfId="0" applyFont="1" applyAlignment="1">
      <alignment horizontal="left" vertical="center"/>
    </xf>
    <xf numFmtId="2" fontId="28" fillId="0" borderId="0" xfId="0" applyNumberFormat="1" applyFont="1" applyAlignment="1">
      <alignment horizontal="center" vertical="center"/>
    </xf>
    <xf numFmtId="10" fontId="28" fillId="0" borderId="0" xfId="0" applyNumberFormat="1" applyFont="1" applyAlignment="1">
      <alignment vertical="center"/>
    </xf>
    <xf numFmtId="0" fontId="28" fillId="0" borderId="0" xfId="0" applyFont="1"/>
    <xf numFmtId="0" fontId="16" fillId="0" borderId="0" xfId="0" applyFont="1" applyBorder="1" applyAlignment="1" applyProtection="1">
      <alignment horizontal="left" vertical="center" wrapText="1"/>
    </xf>
    <xf numFmtId="0" fontId="16" fillId="0" borderId="0" xfId="0" applyFont="1" applyAlignment="1" applyProtection="1">
      <alignment vertical="center" wrapText="1"/>
    </xf>
    <xf numFmtId="0" fontId="16" fillId="0" borderId="69" xfId="0" applyFont="1" applyBorder="1" applyAlignment="1" applyProtection="1">
      <alignment horizontal="left" vertical="center" wrapText="1"/>
    </xf>
    <xf numFmtId="0" fontId="5" fillId="0" borderId="57" xfId="0" applyFont="1" applyBorder="1" applyAlignment="1">
      <alignment horizontal="center" vertical="center"/>
    </xf>
    <xf numFmtId="0" fontId="5" fillId="0" borderId="0" xfId="0" applyFont="1" applyAlignment="1">
      <alignment horizontal="center" vertical="center"/>
    </xf>
    <xf numFmtId="0" fontId="16" fillId="0" borderId="46" xfId="0" applyFont="1" applyBorder="1" applyAlignment="1" applyProtection="1">
      <alignment horizontal="left" vertical="center" wrapText="1"/>
    </xf>
    <xf numFmtId="0" fontId="16" fillId="0" borderId="70" xfId="0" applyFont="1" applyBorder="1" applyAlignment="1" applyProtection="1">
      <alignment horizontal="left" vertical="center" wrapText="1"/>
    </xf>
    <xf numFmtId="0" fontId="16" fillId="0" borderId="11" xfId="0" applyFont="1" applyBorder="1" applyAlignment="1" applyProtection="1">
      <alignment horizontal="left" vertical="center" wrapText="1"/>
    </xf>
    <xf numFmtId="0" fontId="29" fillId="0" borderId="71" xfId="0" applyFont="1" applyFill="1" applyBorder="1" applyAlignment="1" applyProtection="1">
      <alignment horizontal="center" vertical="center"/>
      <protection locked="0"/>
    </xf>
    <xf numFmtId="0" fontId="44" fillId="0" borderId="0" xfId="0" applyFont="1" applyAlignment="1">
      <alignment vertical="center"/>
    </xf>
    <xf numFmtId="10" fontId="44" fillId="0" borderId="0" xfId="0" applyNumberFormat="1" applyFont="1" applyAlignment="1">
      <alignment vertical="center"/>
    </xf>
    <xf numFmtId="0" fontId="44" fillId="0" borderId="0" xfId="0" applyFont="1"/>
    <xf numFmtId="0" fontId="16" fillId="0" borderId="0" xfId="0" applyFont="1" applyAlignment="1">
      <alignment vertical="center"/>
    </xf>
    <xf numFmtId="0" fontId="45" fillId="0" borderId="0" xfId="0" applyFont="1" applyAlignment="1">
      <alignment vertical="center"/>
    </xf>
    <xf numFmtId="0" fontId="16" fillId="0" borderId="16" xfId="0" applyFont="1" applyBorder="1" applyAlignment="1" applyProtection="1">
      <alignment horizontal="left" vertical="center" wrapText="1"/>
    </xf>
    <xf numFmtId="0" fontId="0" fillId="0" borderId="0" xfId="0" applyAlignment="1">
      <alignment horizontal="center" vertical="center"/>
    </xf>
    <xf numFmtId="0" fontId="16" fillId="0" borderId="23" xfId="0" applyFont="1" applyBorder="1" applyAlignment="1" applyProtection="1">
      <alignment horizontal="left" vertical="center" wrapText="1"/>
    </xf>
    <xf numFmtId="0" fontId="29" fillId="0" borderId="72" xfId="0" applyFont="1" applyFill="1" applyBorder="1" applyAlignment="1" applyProtection="1">
      <alignment horizontal="center" vertical="center"/>
      <protection locked="0"/>
    </xf>
    <xf numFmtId="0" fontId="29" fillId="0" borderId="73" xfId="0" applyFont="1" applyFill="1" applyBorder="1" applyAlignment="1" applyProtection="1">
      <alignment horizontal="center" vertical="center"/>
      <protection locked="0"/>
    </xf>
    <xf numFmtId="0" fontId="29" fillId="0" borderId="40" xfId="0" applyFont="1" applyFill="1" applyBorder="1" applyAlignment="1" applyProtection="1">
      <alignment horizontal="center" vertical="center"/>
      <protection locked="0"/>
    </xf>
    <xf numFmtId="0" fontId="1" fillId="0" borderId="0" xfId="0" applyFont="1" applyAlignment="1" applyProtection="1">
      <alignment vertical="center"/>
      <protection locked="0"/>
    </xf>
    <xf numFmtId="0" fontId="1" fillId="0" borderId="0" xfId="0" applyFont="1" applyAlignment="1" applyProtection="1">
      <alignment vertical="center" wrapText="1"/>
      <protection locked="0"/>
    </xf>
    <xf numFmtId="0" fontId="41" fillId="0" borderId="0" xfId="0" applyFont="1" applyAlignment="1" applyProtection="1">
      <alignment vertical="center"/>
      <protection locked="0"/>
    </xf>
    <xf numFmtId="0" fontId="38" fillId="0" borderId="0" xfId="0" applyFont="1" applyAlignment="1" applyProtection="1">
      <alignment horizontal="right" vertical="center"/>
      <protection locked="0"/>
    </xf>
    <xf numFmtId="0" fontId="1" fillId="0" borderId="0" xfId="0" applyFont="1" applyAlignment="1" applyProtection="1">
      <alignment horizontal="center" vertical="center"/>
      <protection locked="0"/>
    </xf>
    <xf numFmtId="0" fontId="34" fillId="0" borderId="0" xfId="0" applyFont="1" applyAlignment="1" applyProtection="1">
      <alignment vertical="center"/>
      <protection locked="0"/>
    </xf>
    <xf numFmtId="0" fontId="18" fillId="0" borderId="0" xfId="0" applyFont="1" applyAlignment="1">
      <alignment horizontal="left" vertical="center"/>
    </xf>
    <xf numFmtId="0" fontId="38" fillId="0" borderId="0" xfId="0" applyFont="1" applyAlignment="1">
      <alignment horizontal="left" vertical="center"/>
    </xf>
    <xf numFmtId="0" fontId="5" fillId="7" borderId="18" xfId="0" applyFont="1" applyFill="1" applyBorder="1" applyAlignment="1">
      <alignment horizontal="center" vertical="center"/>
    </xf>
    <xf numFmtId="0" fontId="5" fillId="8" borderId="18" xfId="0" applyFont="1" applyFill="1" applyBorder="1" applyAlignment="1">
      <alignment horizontal="center" vertical="center"/>
    </xf>
    <xf numFmtId="0" fontId="5" fillId="17" borderId="18" xfId="0" applyFont="1" applyFill="1" applyBorder="1" applyAlignment="1">
      <alignment horizontal="center" vertical="center"/>
    </xf>
    <xf numFmtId="0" fontId="5" fillId="18" borderId="18" xfId="0" applyFont="1" applyFill="1" applyBorder="1" applyAlignment="1">
      <alignment horizontal="center" vertical="center"/>
    </xf>
    <xf numFmtId="0" fontId="20" fillId="6" borderId="34" xfId="0" applyFont="1" applyFill="1" applyBorder="1" applyAlignment="1">
      <alignment horizontal="right" vertical="center"/>
    </xf>
    <xf numFmtId="0" fontId="3" fillId="6" borderId="35" xfId="0" applyFont="1" applyFill="1" applyBorder="1" applyAlignment="1">
      <alignment horizontal="center" vertical="center"/>
    </xf>
    <xf numFmtId="0" fontId="21" fillId="11" borderId="37" xfId="0" applyFont="1" applyFill="1" applyBorder="1" applyAlignment="1">
      <alignment horizontal="center" vertical="center"/>
    </xf>
    <xf numFmtId="0" fontId="23" fillId="11" borderId="74" xfId="0" applyFont="1" applyFill="1" applyBorder="1" applyAlignment="1">
      <alignment horizontal="center" vertical="center"/>
    </xf>
    <xf numFmtId="10" fontId="23" fillId="0" borderId="0" xfId="0" applyNumberFormat="1" applyFont="1" applyFill="1" applyBorder="1" applyAlignment="1">
      <alignment horizontal="center" vertical="center"/>
    </xf>
    <xf numFmtId="0" fontId="4" fillId="0" borderId="0" xfId="0" applyFont="1" applyFill="1" applyBorder="1" applyAlignment="1">
      <alignment horizontal="center" vertical="center"/>
    </xf>
    <xf numFmtId="0" fontId="5" fillId="11" borderId="33" xfId="0" applyFont="1" applyFill="1" applyBorder="1" applyAlignment="1">
      <alignment horizontal="center" vertical="center"/>
    </xf>
    <xf numFmtId="0" fontId="5" fillId="7" borderId="42" xfId="0" applyFont="1" applyFill="1" applyBorder="1" applyAlignment="1">
      <alignment horizontal="center" vertical="center"/>
    </xf>
    <xf numFmtId="0" fontId="5" fillId="8" borderId="43" xfId="0" applyFont="1" applyFill="1" applyBorder="1" applyAlignment="1">
      <alignment horizontal="center" vertical="center"/>
    </xf>
    <xf numFmtId="0" fontId="5" fillId="9" borderId="43" xfId="0" applyFont="1" applyFill="1" applyBorder="1" applyAlignment="1">
      <alignment horizontal="center" vertical="center"/>
    </xf>
    <xf numFmtId="0" fontId="5" fillId="10" borderId="36" xfId="0" applyFont="1" applyFill="1" applyBorder="1" applyAlignment="1">
      <alignment horizontal="center" vertical="center"/>
    </xf>
    <xf numFmtId="0" fontId="23" fillId="0" borderId="0" xfId="0" applyFont="1" applyFill="1" applyBorder="1" applyAlignment="1">
      <alignment horizontal="center" vertical="center"/>
    </xf>
    <xf numFmtId="9" fontId="25" fillId="0" borderId="0" xfId="0" applyNumberFormat="1" applyFont="1" applyFill="1" applyBorder="1" applyAlignment="1">
      <alignment horizontal="center" vertical="center"/>
    </xf>
    <xf numFmtId="9" fontId="25" fillId="0" borderId="0" xfId="0" applyNumberFormat="1" applyFont="1" applyFill="1" applyBorder="1" applyAlignment="1">
      <alignment horizontal="center"/>
    </xf>
    <xf numFmtId="10" fontId="20" fillId="0" borderId="24" xfId="0" applyNumberFormat="1" applyFont="1" applyFill="1" applyBorder="1" applyAlignment="1">
      <alignment vertical="center"/>
    </xf>
    <xf numFmtId="0" fontId="5" fillId="6" borderId="1" xfId="0" applyFont="1" applyFill="1" applyBorder="1" applyAlignment="1">
      <alignment horizontal="left" vertical="center"/>
    </xf>
    <xf numFmtId="0" fontId="5" fillId="6" borderId="2" xfId="0" applyFont="1" applyFill="1" applyBorder="1" applyAlignment="1">
      <alignment horizontal="left" vertical="center"/>
    </xf>
    <xf numFmtId="0" fontId="16" fillId="0" borderId="75" xfId="0" applyFont="1" applyBorder="1" applyAlignment="1">
      <alignment horizontal="left" vertical="center" wrapText="1"/>
    </xf>
    <xf numFmtId="9" fontId="30" fillId="5" borderId="63" xfId="0" applyNumberFormat="1" applyFont="1" applyFill="1" applyBorder="1" applyAlignment="1" applyProtection="1">
      <alignment horizontal="center" vertical="center"/>
      <protection locked="0"/>
    </xf>
    <xf numFmtId="9" fontId="23" fillId="0" borderId="0" xfId="0" applyNumberFormat="1" applyFont="1" applyFill="1" applyBorder="1" applyAlignment="1">
      <alignment horizontal="center" vertical="center"/>
    </xf>
    <xf numFmtId="0" fontId="16" fillId="0" borderId="76" xfId="0" applyFont="1" applyBorder="1" applyAlignment="1">
      <alignment horizontal="left" vertical="center" wrapText="1"/>
    </xf>
    <xf numFmtId="9" fontId="30" fillId="5" borderId="27" xfId="0" applyNumberFormat="1" applyFont="1" applyFill="1" applyBorder="1" applyAlignment="1" applyProtection="1">
      <alignment horizontal="center" vertical="center"/>
      <protection locked="0"/>
    </xf>
    <xf numFmtId="2" fontId="22" fillId="0" borderId="0" xfId="0" applyNumberFormat="1" applyFont="1" applyFill="1" applyAlignment="1">
      <alignment horizontal="center" vertical="center"/>
    </xf>
    <xf numFmtId="0" fontId="16" fillId="0" borderId="37" xfId="0" applyFont="1" applyBorder="1" applyAlignment="1">
      <alignment vertical="center" wrapText="1"/>
    </xf>
    <xf numFmtId="9" fontId="30" fillId="5" borderId="55" xfId="0" applyNumberFormat="1" applyFont="1" applyFill="1" applyBorder="1" applyAlignment="1" applyProtection="1">
      <alignment horizontal="center" vertical="center"/>
      <protection locked="0"/>
    </xf>
    <xf numFmtId="2" fontId="28" fillId="0" borderId="0" xfId="0" applyNumberFormat="1" applyFont="1" applyAlignment="1">
      <alignment vertical="center"/>
    </xf>
    <xf numFmtId="0" fontId="16" fillId="0" borderId="78" xfId="0" applyFont="1" applyBorder="1" applyAlignment="1">
      <alignment vertical="center" wrapText="1"/>
    </xf>
    <xf numFmtId="0" fontId="29" fillId="6" borderId="25" xfId="0" applyFont="1" applyFill="1" applyBorder="1" applyAlignment="1" applyProtection="1">
      <alignment horizontal="center" vertical="center"/>
    </xf>
    <xf numFmtId="9" fontId="30" fillId="5" borderId="20" xfId="0" applyNumberFormat="1" applyFont="1" applyFill="1" applyBorder="1" applyAlignment="1" applyProtection="1">
      <alignment horizontal="center" vertical="center"/>
      <protection locked="0"/>
    </xf>
    <xf numFmtId="0" fontId="36" fillId="0" borderId="0" xfId="0" applyFont="1" applyAlignment="1">
      <alignment vertical="center"/>
    </xf>
    <xf numFmtId="0" fontId="16" fillId="0" borderId="33" xfId="0" applyFont="1" applyBorder="1" applyAlignment="1">
      <alignment horizontal="left" vertical="center" wrapText="1"/>
    </xf>
    <xf numFmtId="9" fontId="30" fillId="5" borderId="3" xfId="0" applyNumberFormat="1" applyFont="1" applyFill="1" applyBorder="1" applyAlignment="1" applyProtection="1">
      <alignment horizontal="center" vertical="center"/>
      <protection locked="0"/>
    </xf>
    <xf numFmtId="9" fontId="38" fillId="0" borderId="0" xfId="0" applyNumberFormat="1" applyFont="1" applyAlignment="1">
      <alignment horizontal="left" vertical="top" wrapText="1"/>
    </xf>
    <xf numFmtId="0" fontId="37" fillId="0" borderId="0" xfId="0" applyFont="1" applyFill="1" applyBorder="1" applyAlignment="1" applyProtection="1">
      <alignment vertical="center" wrapText="1"/>
      <protection locked="0"/>
    </xf>
    <xf numFmtId="9" fontId="52" fillId="0" borderId="0" xfId="0" applyNumberFormat="1" applyFont="1" applyFill="1" applyBorder="1" applyAlignment="1">
      <alignment vertical="center"/>
    </xf>
    <xf numFmtId="0" fontId="29" fillId="6" borderId="15" xfId="0" applyFont="1" applyFill="1" applyBorder="1" applyAlignment="1" applyProtection="1">
      <alignment horizontal="center" vertical="center"/>
    </xf>
    <xf numFmtId="9" fontId="38" fillId="0" borderId="0" xfId="0" applyNumberFormat="1" applyFont="1" applyBorder="1" applyAlignment="1">
      <alignment vertical="top" wrapText="1"/>
    </xf>
    <xf numFmtId="165" fontId="37" fillId="0" borderId="0" xfId="0" applyNumberFormat="1" applyFont="1" applyBorder="1" applyAlignment="1">
      <alignment horizontal="center" vertical="center" wrapText="1"/>
    </xf>
    <xf numFmtId="9" fontId="21" fillId="0" borderId="0" xfId="0" applyNumberFormat="1" applyFont="1" applyFill="1" applyBorder="1" applyAlignment="1">
      <alignment vertical="center" wrapText="1"/>
    </xf>
    <xf numFmtId="9" fontId="38" fillId="0" borderId="0" xfId="0" applyNumberFormat="1" applyFont="1" applyBorder="1" applyAlignment="1">
      <alignment horizontal="left" vertical="top" wrapText="1"/>
    </xf>
    <xf numFmtId="0" fontId="28" fillId="0" borderId="0" xfId="0" applyFont="1" applyBorder="1" applyAlignment="1">
      <alignment vertical="center"/>
    </xf>
    <xf numFmtId="0" fontId="0" fillId="0" borderId="0" xfId="0" applyFill="1" applyBorder="1" applyAlignment="1">
      <alignment vertical="center"/>
    </xf>
    <xf numFmtId="0" fontId="1" fillId="0" borderId="0" xfId="0" applyFont="1" applyBorder="1" applyAlignment="1">
      <alignment vertical="center"/>
    </xf>
    <xf numFmtId="9" fontId="18" fillId="0" borderId="0" xfId="0" applyNumberFormat="1" applyFont="1" applyBorder="1" applyAlignment="1">
      <alignment horizontal="center" vertical="center"/>
    </xf>
    <xf numFmtId="0" fontId="16" fillId="0" borderId="78" xfId="0" applyFont="1" applyBorder="1" applyAlignment="1">
      <alignment horizontal="left" vertical="center" wrapText="1"/>
    </xf>
    <xf numFmtId="9" fontId="38" fillId="0" borderId="0" xfId="0" applyNumberFormat="1" applyFont="1" applyAlignment="1">
      <alignment vertical="top" wrapText="1"/>
    </xf>
    <xf numFmtId="0" fontId="16" fillId="0" borderId="37" xfId="0" applyFont="1" applyBorder="1" applyAlignment="1">
      <alignment horizontal="left" vertical="center" wrapText="1"/>
    </xf>
    <xf numFmtId="0" fontId="5" fillId="0" borderId="0" xfId="0" applyFont="1" applyBorder="1" applyAlignment="1">
      <alignment horizontal="center" vertical="center"/>
    </xf>
    <xf numFmtId="9" fontId="38" fillId="0" borderId="0" xfId="0" applyNumberFormat="1" applyFont="1" applyAlignment="1">
      <alignment horizontal="center" vertical="top" wrapText="1"/>
    </xf>
    <xf numFmtId="0" fontId="16" fillId="0" borderId="41" xfId="0" applyFont="1" applyBorder="1" applyAlignment="1">
      <alignment horizontal="left" vertical="center" wrapText="1"/>
    </xf>
    <xf numFmtId="9" fontId="30" fillId="5" borderId="6" xfId="0" applyNumberFormat="1" applyFont="1" applyFill="1" applyBorder="1" applyAlignment="1" applyProtection="1">
      <alignment horizontal="center" vertical="center"/>
      <protection locked="0"/>
    </xf>
    <xf numFmtId="0" fontId="16" fillId="3" borderId="0" xfId="0" applyFont="1" applyFill="1" applyBorder="1" applyAlignment="1">
      <alignment horizontal="left" vertical="center" wrapText="1"/>
    </xf>
    <xf numFmtId="9" fontId="30" fillId="3" borderId="0" xfId="0" applyNumberFormat="1" applyFont="1" applyFill="1" applyBorder="1" applyAlignment="1">
      <alignment horizontal="center" vertical="center"/>
    </xf>
    <xf numFmtId="0" fontId="3" fillId="6" borderId="0" xfId="0" applyFont="1" applyFill="1" applyBorder="1" applyAlignment="1">
      <alignment horizontal="center" vertical="center"/>
    </xf>
    <xf numFmtId="0" fontId="20" fillId="6" borderId="38" xfId="0" applyFont="1" applyFill="1" applyBorder="1" applyAlignment="1">
      <alignment horizontal="right" vertical="center"/>
    </xf>
    <xf numFmtId="0" fontId="3" fillId="6" borderId="54" xfId="0" applyFont="1" applyFill="1" applyBorder="1" applyAlignment="1">
      <alignment horizontal="center" vertical="center"/>
    </xf>
    <xf numFmtId="0" fontId="23" fillId="11" borderId="41" xfId="0" applyFont="1" applyFill="1" applyBorder="1" applyAlignment="1">
      <alignment horizontal="center" vertical="center"/>
    </xf>
    <xf numFmtId="0" fontId="5" fillId="11" borderId="1" xfId="0" applyFont="1" applyFill="1" applyBorder="1" applyAlignment="1">
      <alignment horizontal="center" vertical="center"/>
    </xf>
    <xf numFmtId="0" fontId="16" fillId="0" borderId="44" xfId="0" applyFont="1" applyBorder="1" applyAlignment="1">
      <alignment horizontal="left" vertical="center" wrapText="1"/>
    </xf>
    <xf numFmtId="9" fontId="30" fillId="5" borderId="45" xfId="0" applyNumberFormat="1" applyFont="1" applyFill="1" applyBorder="1" applyAlignment="1" applyProtection="1">
      <alignment horizontal="center" vertical="center"/>
      <protection locked="0"/>
    </xf>
    <xf numFmtId="0" fontId="16" fillId="0" borderId="67" xfId="0" applyFont="1" applyBorder="1" applyAlignment="1">
      <alignment horizontal="left" vertical="center" wrapText="1"/>
    </xf>
    <xf numFmtId="0" fontId="16" fillId="0" borderId="47" xfId="0" applyFont="1" applyBorder="1" applyAlignment="1">
      <alignment horizontal="left" vertical="center" wrapText="1"/>
    </xf>
    <xf numFmtId="0" fontId="1" fillId="0" borderId="0" xfId="0" applyFont="1" applyAlignment="1">
      <alignment vertical="center" wrapText="1"/>
    </xf>
    <xf numFmtId="0" fontId="1" fillId="0" borderId="0" xfId="0" applyFont="1" applyAlignment="1">
      <alignment horizontal="center" vertical="center"/>
    </xf>
    <xf numFmtId="9" fontId="38" fillId="0" borderId="0" xfId="0" applyNumberFormat="1" applyFont="1" applyFill="1" applyBorder="1" applyAlignment="1" applyProtection="1">
      <alignment vertical="top" wrapText="1"/>
      <protection locked="0"/>
    </xf>
    <xf numFmtId="9" fontId="55" fillId="0" borderId="0" xfId="0" applyNumberFormat="1" applyFont="1" applyAlignment="1">
      <alignment vertical="center" wrapText="1"/>
    </xf>
    <xf numFmtId="164" fontId="5" fillId="20" borderId="18" xfId="1" applyNumberFormat="1" applyFont="1" applyFill="1" applyBorder="1" applyAlignment="1">
      <alignment horizontal="center" vertical="center"/>
    </xf>
    <xf numFmtId="164" fontId="15" fillId="20" borderId="49" xfId="1" applyNumberFormat="1" applyFont="1" applyFill="1" applyBorder="1" applyAlignment="1">
      <alignment horizontal="center" vertical="center"/>
    </xf>
    <xf numFmtId="164" fontId="15" fillId="20" borderId="16" xfId="1" applyNumberFormat="1" applyFont="1" applyFill="1" applyBorder="1" applyAlignment="1">
      <alignment horizontal="center" vertical="center"/>
    </xf>
    <xf numFmtId="164" fontId="5" fillId="20" borderId="22" xfId="1" applyNumberFormat="1" applyFont="1" applyFill="1" applyBorder="1" applyAlignment="1">
      <alignment horizontal="center" vertical="center"/>
    </xf>
    <xf numFmtId="164" fontId="15" fillId="20" borderId="40" xfId="1" applyNumberFormat="1" applyFont="1" applyFill="1" applyBorder="1" applyAlignment="1">
      <alignment horizontal="center" vertical="center"/>
    </xf>
    <xf numFmtId="0" fontId="12" fillId="5" borderId="15" xfId="1" applyFont="1" applyFill="1" applyBorder="1" applyAlignment="1">
      <alignment horizontal="center" vertical="center"/>
    </xf>
    <xf numFmtId="0" fontId="10" fillId="5" borderId="18" xfId="1" applyFont="1" applyFill="1" applyBorder="1" applyAlignment="1">
      <alignment horizontal="center" vertical="center" wrapText="1"/>
    </xf>
    <xf numFmtId="0" fontId="12" fillId="15" borderId="32" xfId="1" applyFont="1" applyFill="1" applyBorder="1" applyAlignment="1">
      <alignment horizontal="center" vertical="center"/>
    </xf>
    <xf numFmtId="0" fontId="5" fillId="15" borderId="18" xfId="1" applyFont="1" applyFill="1" applyBorder="1" applyAlignment="1">
      <alignment horizontal="center" vertical="center"/>
    </xf>
    <xf numFmtId="0" fontId="12" fillId="11" borderId="25" xfId="1" applyFont="1" applyFill="1" applyBorder="1" applyAlignment="1">
      <alignment horizontal="center" vertical="center"/>
    </xf>
    <xf numFmtId="0" fontId="5" fillId="11" borderId="22" xfId="1" applyFont="1" applyFill="1" applyBorder="1" applyAlignment="1">
      <alignment horizontal="center" vertical="center"/>
    </xf>
    <xf numFmtId="0" fontId="62" fillId="0" borderId="0" xfId="0" applyFont="1" applyBorder="1" applyAlignment="1" applyProtection="1">
      <alignment vertical="center"/>
      <protection locked="0"/>
    </xf>
    <xf numFmtId="0" fontId="2" fillId="2" borderId="1" xfId="1" applyFont="1" applyFill="1" applyBorder="1" applyAlignment="1">
      <alignment horizontal="center" vertical="center" wrapText="1"/>
    </xf>
    <xf numFmtId="0" fontId="2" fillId="2" borderId="2" xfId="1" applyFont="1" applyFill="1" applyBorder="1" applyAlignment="1">
      <alignment horizontal="center" vertical="center"/>
    </xf>
    <xf numFmtId="0" fontId="2" fillId="2" borderId="3" xfId="1" applyFont="1" applyFill="1" applyBorder="1" applyAlignment="1">
      <alignment horizontal="center" vertical="center"/>
    </xf>
    <xf numFmtId="0" fontId="3" fillId="2" borderId="4" xfId="1" applyFont="1" applyFill="1" applyBorder="1" applyAlignment="1">
      <alignment horizontal="center" vertical="center" wrapText="1"/>
    </xf>
    <xf numFmtId="0" fontId="2" fillId="2" borderId="5" xfId="1" applyFont="1" applyFill="1" applyBorder="1" applyAlignment="1">
      <alignment horizontal="center" vertical="center"/>
    </xf>
    <xf numFmtId="0" fontId="2" fillId="2" borderId="6" xfId="1" applyFont="1" applyFill="1" applyBorder="1" applyAlignment="1">
      <alignment horizontal="center" vertical="center"/>
    </xf>
    <xf numFmtId="0" fontId="4" fillId="3" borderId="2" xfId="1" applyFont="1" applyFill="1" applyBorder="1" applyAlignment="1">
      <alignment horizontal="left" wrapText="1"/>
    </xf>
    <xf numFmtId="0" fontId="4" fillId="3" borderId="0" xfId="1" applyFont="1" applyFill="1" applyAlignment="1">
      <alignment horizontal="left" wrapText="1"/>
    </xf>
    <xf numFmtId="0" fontId="5" fillId="4" borderId="7" xfId="1" applyFont="1" applyFill="1" applyBorder="1" applyAlignment="1">
      <alignment horizontal="center" vertical="center" wrapText="1"/>
    </xf>
    <xf numFmtId="0" fontId="5" fillId="4" borderId="8" xfId="1" applyFont="1" applyFill="1" applyBorder="1" applyAlignment="1">
      <alignment horizontal="center" vertical="center" wrapText="1"/>
    </xf>
    <xf numFmtId="0" fontId="5" fillId="4" borderId="9" xfId="1" applyFont="1" applyFill="1" applyBorder="1" applyAlignment="1">
      <alignment horizontal="center" vertical="center" wrapText="1"/>
    </xf>
    <xf numFmtId="0" fontId="6" fillId="3" borderId="10" xfId="1" applyFont="1" applyFill="1" applyBorder="1" applyAlignment="1">
      <alignment horizontal="center" vertical="center" wrapText="1"/>
    </xf>
    <xf numFmtId="0" fontId="6" fillId="3" borderId="11" xfId="1" applyFont="1" applyFill="1" applyBorder="1" applyAlignment="1">
      <alignment horizontal="center" vertical="center" wrapText="1"/>
    </xf>
    <xf numFmtId="0" fontId="7" fillId="3" borderId="12" xfId="1" applyFont="1" applyFill="1" applyBorder="1" applyAlignment="1" applyProtection="1">
      <alignment horizontal="center" vertical="center" wrapText="1"/>
      <protection locked="0"/>
    </xf>
    <xf numFmtId="0" fontId="7" fillId="3" borderId="13" xfId="1" applyFont="1" applyFill="1" applyBorder="1" applyAlignment="1" applyProtection="1">
      <alignment horizontal="center" vertical="center" wrapText="1"/>
      <protection locked="0"/>
    </xf>
    <xf numFmtId="0" fontId="7" fillId="3" borderId="14" xfId="1" applyFont="1" applyFill="1" applyBorder="1" applyAlignment="1" applyProtection="1">
      <alignment horizontal="center" vertical="center" wrapText="1"/>
      <protection locked="0"/>
    </xf>
    <xf numFmtId="0" fontId="6" fillId="3" borderId="15" xfId="1" applyFont="1" applyFill="1" applyBorder="1" applyAlignment="1">
      <alignment horizontal="center" vertical="center" wrapText="1"/>
    </xf>
    <xf numFmtId="0" fontId="6" fillId="3" borderId="16" xfId="1" applyFont="1" applyFill="1" applyBorder="1" applyAlignment="1">
      <alignment horizontal="center" vertical="center" wrapText="1"/>
    </xf>
    <xf numFmtId="0" fontId="7" fillId="3" borderId="17" xfId="1" applyFont="1" applyFill="1" applyBorder="1" applyAlignment="1" applyProtection="1">
      <alignment horizontal="center" vertical="center" wrapText="1"/>
      <protection locked="0"/>
    </xf>
    <xf numFmtId="0" fontId="7" fillId="3" borderId="18" xfId="1" applyFont="1" applyFill="1" applyBorder="1" applyAlignment="1" applyProtection="1">
      <alignment horizontal="center" vertical="center" wrapText="1"/>
      <protection locked="0"/>
    </xf>
    <xf numFmtId="0" fontId="7" fillId="3" borderId="16" xfId="1" applyFont="1" applyFill="1" applyBorder="1" applyAlignment="1" applyProtection="1">
      <alignment horizontal="center" vertical="center" wrapText="1"/>
      <protection locked="0"/>
    </xf>
    <xf numFmtId="0" fontId="6" fillId="0" borderId="0" xfId="1" applyFont="1" applyFill="1" applyBorder="1" applyAlignment="1">
      <alignment horizontal="center" vertical="center" wrapText="1"/>
    </xf>
    <xf numFmtId="0" fontId="7" fillId="0" borderId="0" xfId="1" applyFont="1" applyFill="1" applyBorder="1" applyAlignment="1" applyProtection="1">
      <alignment horizontal="center" vertical="center" wrapText="1"/>
      <protection locked="0"/>
    </xf>
    <xf numFmtId="0" fontId="1" fillId="0" borderId="0" xfId="1" applyFill="1" applyBorder="1" applyAlignment="1">
      <alignment horizontal="center" vertical="center" wrapText="1"/>
    </xf>
    <xf numFmtId="0" fontId="6" fillId="3" borderId="19" xfId="1" applyFont="1" applyFill="1" applyBorder="1" applyAlignment="1">
      <alignment horizontal="center" vertical="center" wrapText="1"/>
    </xf>
    <xf numFmtId="0" fontId="1" fillId="0" borderId="20" xfId="1" applyBorder="1" applyAlignment="1">
      <alignment horizontal="center" vertical="center" wrapText="1"/>
    </xf>
    <xf numFmtId="0" fontId="7" fillId="3" borderId="21" xfId="1" applyFont="1" applyFill="1" applyBorder="1" applyAlignment="1" applyProtection="1">
      <alignment horizontal="center" vertical="center" wrapText="1"/>
      <protection locked="0"/>
    </xf>
    <xf numFmtId="0" fontId="7" fillId="3" borderId="22" xfId="1" applyFont="1" applyFill="1" applyBorder="1" applyAlignment="1" applyProtection="1">
      <alignment horizontal="center" vertical="center" wrapText="1"/>
      <protection locked="0"/>
    </xf>
    <xf numFmtId="0" fontId="7" fillId="3" borderId="23" xfId="1" applyFont="1" applyFill="1" applyBorder="1" applyAlignment="1" applyProtection="1">
      <alignment horizontal="center" vertical="center" wrapText="1"/>
      <protection locked="0"/>
    </xf>
    <xf numFmtId="0" fontId="6" fillId="3" borderId="32" xfId="1" applyFont="1" applyFill="1" applyBorder="1" applyAlignment="1">
      <alignment horizontal="center" vertical="center" wrapText="1"/>
    </xf>
    <xf numFmtId="0" fontId="6" fillId="3" borderId="49" xfId="1" applyFont="1" applyFill="1" applyBorder="1" applyAlignment="1">
      <alignment horizontal="center" vertical="center" wrapText="1"/>
    </xf>
    <xf numFmtId="0" fontId="7" fillId="3" borderId="79" xfId="1" applyFont="1" applyFill="1" applyBorder="1" applyAlignment="1" applyProtection="1">
      <alignment horizontal="center" vertical="center" wrapText="1"/>
      <protection locked="0"/>
    </xf>
    <xf numFmtId="0" fontId="7" fillId="3" borderId="48" xfId="1" applyFont="1" applyFill="1" applyBorder="1" applyAlignment="1" applyProtection="1">
      <alignment horizontal="center" vertical="center" wrapText="1"/>
      <protection locked="0"/>
    </xf>
    <xf numFmtId="0" fontId="7" fillId="3" borderId="49" xfId="1" applyFont="1" applyFill="1" applyBorder="1" applyAlignment="1" applyProtection="1">
      <alignment horizontal="center" vertical="center" wrapText="1"/>
      <protection locked="0"/>
    </xf>
    <xf numFmtId="0" fontId="6" fillId="3" borderId="25" xfId="1" applyFont="1" applyFill="1" applyBorder="1" applyAlignment="1">
      <alignment horizontal="center" vertical="center" wrapText="1"/>
    </xf>
    <xf numFmtId="0" fontId="6" fillId="3" borderId="23" xfId="1" applyFont="1" applyFill="1" applyBorder="1" applyAlignment="1">
      <alignment horizontal="center" vertical="center" wrapText="1"/>
    </xf>
    <xf numFmtId="0" fontId="5" fillId="0" borderId="0" xfId="1" applyFont="1" applyFill="1" applyBorder="1" applyAlignment="1">
      <alignment horizontal="center" vertical="center" wrapText="1"/>
    </xf>
    <xf numFmtId="0" fontId="14" fillId="3" borderId="46" xfId="1" applyFont="1" applyFill="1" applyBorder="1" applyAlignment="1">
      <alignment horizontal="center" vertical="center" wrapText="1"/>
    </xf>
    <xf numFmtId="0" fontId="14" fillId="3" borderId="17" xfId="1" applyFont="1" applyFill="1" applyBorder="1" applyAlignment="1">
      <alignment horizontal="center" vertical="center" wrapText="1"/>
    </xf>
    <xf numFmtId="0" fontId="8" fillId="3" borderId="46" xfId="1" applyFont="1" applyFill="1" applyBorder="1" applyAlignment="1">
      <alignment horizontal="center" vertical="center" wrapText="1"/>
    </xf>
    <xf numFmtId="0" fontId="8" fillId="3" borderId="17" xfId="1" applyFont="1" applyFill="1" applyBorder="1" applyAlignment="1">
      <alignment horizontal="center" vertical="center" wrapText="1"/>
    </xf>
    <xf numFmtId="0" fontId="8" fillId="3" borderId="80" xfId="1" applyFont="1" applyFill="1" applyBorder="1" applyAlignment="1">
      <alignment horizontal="center" vertical="center" wrapText="1"/>
    </xf>
    <xf numFmtId="0" fontId="8" fillId="3" borderId="21" xfId="1" applyFont="1" applyFill="1" applyBorder="1" applyAlignment="1">
      <alignment horizontal="center" vertical="center" wrapText="1"/>
    </xf>
    <xf numFmtId="0" fontId="10" fillId="5" borderId="7" xfId="1" applyFont="1" applyFill="1" applyBorder="1" applyAlignment="1">
      <alignment horizontal="center" vertical="center"/>
    </xf>
    <xf numFmtId="0" fontId="10" fillId="5" borderId="8" xfId="1" applyFont="1" applyFill="1" applyBorder="1" applyAlignment="1">
      <alignment horizontal="center" vertical="center"/>
    </xf>
    <xf numFmtId="0" fontId="10" fillId="5" borderId="9" xfId="1" applyFont="1" applyFill="1" applyBorder="1" applyAlignment="1">
      <alignment horizontal="center" vertical="center"/>
    </xf>
    <xf numFmtId="0" fontId="10" fillId="3" borderId="28" xfId="1" applyFont="1" applyFill="1" applyBorder="1" applyAlignment="1">
      <alignment horizontal="center" vertical="center"/>
    </xf>
    <xf numFmtId="0" fontId="10" fillId="3" borderId="29" xfId="1" applyFont="1" applyFill="1" applyBorder="1" applyAlignment="1">
      <alignment horizontal="center" vertical="center"/>
    </xf>
    <xf numFmtId="0" fontId="11" fillId="3" borderId="31" xfId="1" applyFont="1" applyFill="1" applyBorder="1" applyAlignment="1">
      <alignment horizontal="center" vertical="center"/>
    </xf>
    <xf numFmtId="0" fontId="11" fillId="3" borderId="29" xfId="1" applyFont="1" applyFill="1" applyBorder="1" applyAlignment="1">
      <alignment horizontal="center" vertical="center"/>
    </xf>
    <xf numFmtId="0" fontId="16" fillId="3" borderId="28" xfId="0" applyFont="1" applyFill="1" applyBorder="1" applyAlignment="1" applyProtection="1">
      <alignment horizontal="left" vertical="center" wrapText="1"/>
    </xf>
    <xf numFmtId="0" fontId="16" fillId="3" borderId="29" xfId="0" applyFont="1" applyFill="1" applyBorder="1" applyAlignment="1" applyProtection="1">
      <alignment horizontal="left" vertical="center" wrapText="1"/>
    </xf>
    <xf numFmtId="0" fontId="2" fillId="2" borderId="7" xfId="1" applyFont="1" applyFill="1" applyBorder="1" applyAlignment="1">
      <alignment horizontal="center" vertical="center" wrapText="1"/>
    </xf>
    <xf numFmtId="0" fontId="2" fillId="2" borderId="8" xfId="1" applyFont="1" applyFill="1" applyBorder="1" applyAlignment="1">
      <alignment horizontal="center" vertical="center"/>
    </xf>
    <xf numFmtId="0" fontId="2" fillId="2" borderId="9" xfId="1" applyFont="1" applyFill="1" applyBorder="1" applyAlignment="1">
      <alignment horizontal="center" vertical="center"/>
    </xf>
    <xf numFmtId="0" fontId="7" fillId="5" borderId="33" xfId="0" applyFont="1" applyFill="1" applyBorder="1" applyAlignment="1" applyProtection="1">
      <alignment horizontal="center" vertical="center" textRotation="90" wrapText="1"/>
      <protection locked="0"/>
    </xf>
    <xf numFmtId="0" fontId="7" fillId="5" borderId="37" xfId="0" applyFont="1" applyFill="1" applyBorder="1" applyAlignment="1" applyProtection="1">
      <alignment horizontal="center" vertical="center" textRotation="90" wrapText="1"/>
      <protection locked="0"/>
    </xf>
    <xf numFmtId="0" fontId="5" fillId="5" borderId="7" xfId="0" applyFont="1" applyFill="1" applyBorder="1" applyAlignment="1" applyProtection="1">
      <alignment horizontal="center" vertical="center" wrapText="1"/>
      <protection locked="0"/>
    </xf>
    <xf numFmtId="0" fontId="0" fillId="0" borderId="8" xfId="0" applyBorder="1" applyAlignment="1">
      <alignment horizontal="center" vertical="center" wrapText="1"/>
    </xf>
    <xf numFmtId="0" fontId="0" fillId="0" borderId="9" xfId="0" applyBorder="1" applyAlignment="1">
      <alignment horizontal="center" vertical="center" wrapText="1"/>
    </xf>
    <xf numFmtId="9" fontId="17" fillId="5" borderId="33" xfId="0" applyNumberFormat="1" applyFont="1" applyFill="1" applyBorder="1" applyAlignment="1" applyProtection="1">
      <alignment horizontal="center" textRotation="90"/>
      <protection locked="0"/>
    </xf>
    <xf numFmtId="9" fontId="17" fillId="5" borderId="37" xfId="0" applyNumberFormat="1" applyFont="1" applyFill="1" applyBorder="1" applyAlignment="1" applyProtection="1">
      <alignment horizontal="center" textRotation="90"/>
      <protection locked="0"/>
    </xf>
    <xf numFmtId="9" fontId="17" fillId="5" borderId="41" xfId="0" applyNumberFormat="1" applyFont="1" applyFill="1" applyBorder="1" applyAlignment="1" applyProtection="1">
      <alignment horizontal="center" textRotation="90"/>
      <protection locked="0"/>
    </xf>
    <xf numFmtId="0" fontId="21" fillId="5" borderId="36" xfId="0" applyFont="1" applyFill="1" applyBorder="1" applyAlignment="1">
      <alignment horizontal="center" vertical="center"/>
    </xf>
    <xf numFmtId="0" fontId="21" fillId="5" borderId="40" xfId="0" applyFont="1" applyFill="1" applyBorder="1" applyAlignment="1">
      <alignment horizontal="center" vertical="center"/>
    </xf>
    <xf numFmtId="0" fontId="6" fillId="7" borderId="33" xfId="0" applyFont="1" applyFill="1" applyBorder="1" applyAlignment="1" applyProtection="1">
      <alignment horizontal="center" vertical="center" textRotation="90" wrapText="1"/>
      <protection locked="0"/>
    </xf>
    <xf numFmtId="0" fontId="8" fillId="7" borderId="41" xfId="0" applyFont="1" applyFill="1" applyBorder="1" applyAlignment="1">
      <alignment horizontal="center" vertical="center" textRotation="90" wrapText="1"/>
    </xf>
    <xf numFmtId="0" fontId="6" fillId="8" borderId="33" xfId="0" applyFont="1" applyFill="1" applyBorder="1" applyAlignment="1" applyProtection="1">
      <alignment horizontal="center" vertical="center" textRotation="90" wrapText="1"/>
      <protection locked="0"/>
    </xf>
    <xf numFmtId="0" fontId="6" fillId="8" borderId="41" xfId="0" applyFont="1" applyFill="1" applyBorder="1" applyAlignment="1">
      <alignment horizontal="center" vertical="center" textRotation="90" wrapText="1"/>
    </xf>
    <xf numFmtId="0" fontId="6" fillId="9" borderId="33" xfId="0" applyFont="1" applyFill="1" applyBorder="1" applyAlignment="1" applyProtection="1">
      <alignment horizontal="center" vertical="center" textRotation="90" wrapText="1"/>
      <protection locked="0"/>
    </xf>
    <xf numFmtId="0" fontId="6" fillId="9" borderId="41" xfId="0" applyFont="1" applyFill="1" applyBorder="1" applyAlignment="1">
      <alignment horizontal="center" vertical="center" textRotation="90" wrapText="1"/>
    </xf>
    <xf numFmtId="0" fontId="6" fillId="10" borderId="33" xfId="0" applyFont="1" applyFill="1" applyBorder="1" applyAlignment="1">
      <alignment horizontal="center" vertical="center" textRotation="90"/>
    </xf>
    <xf numFmtId="0" fontId="6" fillId="10" borderId="41" xfId="0" applyFont="1" applyFill="1" applyBorder="1" applyAlignment="1">
      <alignment horizontal="center" vertical="center" textRotation="90"/>
    </xf>
    <xf numFmtId="2" fontId="24" fillId="3" borderId="0" xfId="0" applyNumberFormat="1" applyFont="1" applyFill="1" applyBorder="1" applyAlignment="1" applyProtection="1">
      <alignment horizontal="center" vertical="center"/>
      <protection hidden="1"/>
    </xf>
    <xf numFmtId="0" fontId="5" fillId="11" borderId="7" xfId="0" applyFont="1" applyFill="1" applyBorder="1" applyAlignment="1" applyProtection="1">
      <alignment horizontal="center" vertical="center"/>
    </xf>
    <xf numFmtId="0" fontId="5" fillId="11" borderId="9" xfId="0" applyFont="1" applyFill="1" applyBorder="1" applyAlignment="1" applyProtection="1">
      <alignment horizontal="center" vertical="center"/>
    </xf>
    <xf numFmtId="1" fontId="24" fillId="3" borderId="0" xfId="0" applyNumberFormat="1" applyFont="1" applyFill="1" applyBorder="1" applyAlignment="1" applyProtection="1">
      <alignment horizontal="center" vertical="center"/>
      <protection hidden="1"/>
    </xf>
    <xf numFmtId="0" fontId="5" fillId="6" borderId="7" xfId="0" applyFont="1" applyFill="1" applyBorder="1" applyAlignment="1" applyProtection="1">
      <alignment horizontal="left" vertical="center"/>
    </xf>
    <xf numFmtId="0" fontId="5" fillId="6" borderId="8" xfId="0" applyFont="1" applyFill="1" applyBorder="1" applyAlignment="1" applyProtection="1">
      <alignment horizontal="left" vertical="center"/>
    </xf>
    <xf numFmtId="9" fontId="5" fillId="6" borderId="8" xfId="0" applyNumberFormat="1" applyFont="1" applyFill="1" applyBorder="1" applyAlignment="1" applyProtection="1">
      <alignment horizontal="center" vertical="center"/>
    </xf>
    <xf numFmtId="9" fontId="5" fillId="6" borderId="9" xfId="0" applyNumberFormat="1" applyFont="1" applyFill="1" applyBorder="1" applyAlignment="1" applyProtection="1">
      <alignment horizontal="center" vertical="center"/>
    </xf>
    <xf numFmtId="0" fontId="16" fillId="3" borderId="26" xfId="0" applyFont="1" applyFill="1" applyBorder="1" applyAlignment="1" applyProtection="1">
      <alignment horizontal="left" vertical="center" wrapText="1"/>
    </xf>
    <xf numFmtId="0" fontId="16" fillId="3" borderId="17" xfId="0" applyFont="1" applyFill="1" applyBorder="1" applyAlignment="1" applyProtection="1">
      <alignment horizontal="left" vertical="center" wrapText="1"/>
    </xf>
    <xf numFmtId="0" fontId="2" fillId="12" borderId="7" xfId="0" applyFont="1" applyFill="1" applyBorder="1" applyAlignment="1">
      <alignment horizontal="center" vertical="center"/>
    </xf>
    <xf numFmtId="0" fontId="61" fillId="0" borderId="8" xfId="0" applyFont="1" applyBorder="1" applyAlignment="1">
      <alignment horizontal="center" vertical="center"/>
    </xf>
    <xf numFmtId="0" fontId="61" fillId="0" borderId="9" xfId="0" applyFont="1" applyBorder="1" applyAlignment="1">
      <alignment horizontal="center" vertical="center"/>
    </xf>
    <xf numFmtId="2" fontId="33" fillId="13" borderId="0" xfId="0" applyNumberFormat="1" applyFont="1" applyFill="1" applyBorder="1" applyAlignment="1" applyProtection="1">
      <alignment horizontal="center" vertical="center"/>
    </xf>
    <xf numFmtId="9" fontId="38" fillId="0" borderId="0" xfId="0" applyNumberFormat="1" applyFont="1" applyFill="1" applyBorder="1" applyAlignment="1" applyProtection="1">
      <alignment horizontal="center" vertical="top" wrapText="1"/>
      <protection locked="0"/>
    </xf>
    <xf numFmtId="0" fontId="5" fillId="5" borderId="7" xfId="0" applyFont="1" applyFill="1" applyBorder="1" applyAlignment="1" applyProtection="1">
      <alignment horizontal="center" vertical="center"/>
      <protection locked="0"/>
    </xf>
    <xf numFmtId="0" fontId="0" fillId="5" borderId="8" xfId="0" applyFill="1" applyBorder="1" applyAlignment="1" applyProtection="1">
      <alignment horizontal="center" vertical="center"/>
      <protection locked="0"/>
    </xf>
    <xf numFmtId="0" fontId="0" fillId="5" borderId="9" xfId="0" applyFill="1" applyBorder="1" applyAlignment="1" applyProtection="1">
      <alignment horizontal="center" vertical="center"/>
      <protection locked="0"/>
    </xf>
    <xf numFmtId="9" fontId="33" fillId="13" borderId="0" xfId="0" applyNumberFormat="1" applyFont="1" applyFill="1" applyBorder="1" applyAlignment="1" applyProtection="1">
      <alignment horizontal="center" vertical="center"/>
      <protection locked="0"/>
    </xf>
    <xf numFmtId="164" fontId="37" fillId="12" borderId="1" xfId="0" applyNumberFormat="1" applyFont="1" applyFill="1" applyBorder="1" applyAlignment="1" applyProtection="1">
      <alignment horizontal="center" vertical="center"/>
      <protection locked="0"/>
    </xf>
    <xf numFmtId="164" fontId="28" fillId="0" borderId="2" xfId="0" applyNumberFormat="1" applyFont="1" applyBorder="1" applyAlignment="1" applyProtection="1">
      <alignment horizontal="center" vertical="center"/>
      <protection locked="0"/>
    </xf>
    <xf numFmtId="164" fontId="37" fillId="12" borderId="4" xfId="0" applyNumberFormat="1" applyFont="1" applyFill="1" applyBorder="1" applyAlignment="1" applyProtection="1">
      <alignment horizontal="center" vertical="center"/>
      <protection locked="0"/>
    </xf>
    <xf numFmtId="164" fontId="28" fillId="0" borderId="5" xfId="0" applyNumberFormat="1" applyFont="1" applyBorder="1" applyAlignment="1" applyProtection="1">
      <alignment horizontal="center" vertical="center"/>
      <protection locked="0"/>
    </xf>
    <xf numFmtId="0" fontId="21" fillId="12" borderId="2" xfId="0" applyFont="1" applyFill="1" applyBorder="1" applyAlignment="1">
      <alignment horizontal="center" vertical="center"/>
    </xf>
    <xf numFmtId="0" fontId="0" fillId="0" borderId="3" xfId="0" applyBorder="1" applyAlignment="1">
      <alignment horizontal="center" vertical="center"/>
    </xf>
    <xf numFmtId="0" fontId="21" fillId="12" borderId="5" xfId="0" applyFont="1" applyFill="1" applyBorder="1" applyAlignment="1">
      <alignment horizontal="center" vertical="center"/>
    </xf>
    <xf numFmtId="0" fontId="0" fillId="0" borderId="6" xfId="0" applyBorder="1" applyAlignment="1">
      <alignment horizontal="center" vertical="center"/>
    </xf>
    <xf numFmtId="0" fontId="32" fillId="0" borderId="0" xfId="0" applyFont="1" applyBorder="1" applyAlignment="1" applyProtection="1">
      <alignment horizontal="right" vertical="center"/>
      <protection locked="0"/>
    </xf>
    <xf numFmtId="0" fontId="35" fillId="12" borderId="0" xfId="0" applyFont="1" applyFill="1" applyBorder="1" applyAlignment="1">
      <alignment horizontal="right" vertical="center"/>
    </xf>
    <xf numFmtId="0" fontId="36" fillId="0" borderId="0" xfId="0" applyFont="1" applyBorder="1" applyAlignment="1" applyProtection="1">
      <alignment horizontal="right" vertical="center"/>
      <protection locked="0"/>
    </xf>
    <xf numFmtId="9" fontId="21" fillId="21" borderId="51" xfId="0" applyNumberFormat="1" applyFont="1" applyFill="1" applyBorder="1" applyAlignment="1" applyProtection="1">
      <alignment horizontal="center" vertical="center" wrapText="1"/>
    </xf>
    <xf numFmtId="9" fontId="21" fillId="21" borderId="52" xfId="0" applyNumberFormat="1" applyFont="1" applyFill="1" applyBorder="1" applyAlignment="1" applyProtection="1">
      <alignment horizontal="center" vertical="center" wrapText="1"/>
    </xf>
    <xf numFmtId="0" fontId="0" fillId="21" borderId="52" xfId="0" applyFill="1" applyBorder="1" applyAlignment="1" applyProtection="1">
      <alignment horizontal="center" vertical="center"/>
    </xf>
    <xf numFmtId="0" fontId="0" fillId="21" borderId="53" xfId="0" applyFill="1" applyBorder="1" applyAlignment="1" applyProtection="1">
      <alignment horizontal="center" vertical="center"/>
    </xf>
    <xf numFmtId="9" fontId="21" fillId="21" borderId="38" xfId="0" applyNumberFormat="1" applyFont="1" applyFill="1" applyBorder="1" applyAlignment="1" applyProtection="1">
      <alignment horizontal="center" vertical="center" wrapText="1"/>
    </xf>
    <xf numFmtId="9" fontId="21" fillId="21" borderId="54" xfId="0" applyNumberFormat="1" applyFont="1" applyFill="1" applyBorder="1" applyAlignment="1" applyProtection="1">
      <alignment horizontal="center" vertical="center" wrapText="1"/>
    </xf>
    <xf numFmtId="0" fontId="0" fillId="21" borderId="54" xfId="0" applyFill="1" applyBorder="1" applyAlignment="1" applyProtection="1">
      <alignment horizontal="center" vertical="center"/>
    </xf>
    <xf numFmtId="0" fontId="0" fillId="21" borderId="39" xfId="0" applyFill="1" applyBorder="1" applyAlignment="1" applyProtection="1">
      <alignment horizontal="center" vertical="center"/>
    </xf>
    <xf numFmtId="9" fontId="38" fillId="0" borderId="0" xfId="0" applyNumberFormat="1" applyFont="1" applyAlignment="1">
      <alignment horizontal="left" vertical="top" wrapText="1"/>
    </xf>
    <xf numFmtId="0" fontId="16" fillId="3" borderId="19" xfId="0" applyFont="1" applyFill="1" applyBorder="1" applyAlignment="1" applyProtection="1">
      <alignment horizontal="left" vertical="center" wrapText="1"/>
    </xf>
    <xf numFmtId="0" fontId="16" fillId="3" borderId="21" xfId="0" applyFont="1" applyFill="1" applyBorder="1" applyAlignment="1" applyProtection="1">
      <alignment horizontal="left" vertical="center" wrapText="1"/>
    </xf>
    <xf numFmtId="0" fontId="5" fillId="0" borderId="1" xfId="0" applyFont="1" applyFill="1"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0" fillId="0" borderId="57"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24"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0" fillId="0" borderId="5" xfId="0" applyBorder="1" applyAlignment="1" applyProtection="1">
      <alignment horizontal="center" vertical="center"/>
      <protection locked="0"/>
    </xf>
    <xf numFmtId="0" fontId="0" fillId="0" borderId="6" xfId="0" applyBorder="1" applyAlignment="1" applyProtection="1">
      <alignment horizontal="center" vertical="center"/>
      <protection locked="0"/>
    </xf>
    <xf numFmtId="0" fontId="16" fillId="3" borderId="7" xfId="0" applyFont="1" applyFill="1" applyBorder="1" applyAlignment="1" applyProtection="1">
      <alignment horizontal="left" vertical="center" wrapText="1"/>
    </xf>
    <xf numFmtId="0" fontId="16" fillId="3" borderId="58" xfId="0" applyFont="1" applyFill="1" applyBorder="1" applyAlignment="1" applyProtection="1">
      <alignment horizontal="left" vertical="center" wrapText="1"/>
    </xf>
    <xf numFmtId="0" fontId="4" fillId="5" borderId="8" xfId="0" applyFont="1" applyFill="1" applyBorder="1" applyAlignment="1" applyProtection="1">
      <alignment horizontal="center" vertical="center"/>
      <protection locked="0"/>
    </xf>
    <xf numFmtId="0" fontId="4" fillId="5" borderId="9" xfId="0" applyFont="1" applyFill="1" applyBorder="1" applyAlignment="1" applyProtection="1">
      <alignment horizontal="center" vertical="center"/>
      <protection locked="0"/>
    </xf>
    <xf numFmtId="14" fontId="16" fillId="0" borderId="28" xfId="0" applyNumberFormat="1" applyFont="1" applyBorder="1" applyAlignment="1" applyProtection="1">
      <alignment horizontal="center" vertical="center"/>
      <protection locked="0"/>
    </xf>
    <xf numFmtId="14" fontId="16" fillId="0" borderId="62" xfId="0" applyNumberFormat="1" applyFont="1" applyBorder="1" applyAlignment="1" applyProtection="1">
      <alignment horizontal="center" vertical="center"/>
      <protection locked="0"/>
    </xf>
    <xf numFmtId="14" fontId="16" fillId="0" borderId="63" xfId="0" applyNumberFormat="1" applyFont="1" applyBorder="1" applyAlignment="1" applyProtection="1">
      <alignment horizontal="center" vertical="center"/>
      <protection locked="0"/>
    </xf>
    <xf numFmtId="0" fontId="45" fillId="0" borderId="7" xfId="0" applyFont="1" applyBorder="1" applyAlignment="1" applyProtection="1">
      <alignment horizontal="center" vertical="center"/>
      <protection locked="0"/>
    </xf>
    <xf numFmtId="0" fontId="0" fillId="0" borderId="8" xfId="0" applyBorder="1" applyAlignment="1" applyProtection="1">
      <alignment horizontal="center" vertical="center"/>
      <protection locked="0"/>
    </xf>
    <xf numFmtId="0" fontId="0" fillId="0" borderId="9" xfId="0" applyBorder="1" applyAlignment="1" applyProtection="1">
      <alignment horizontal="center" vertical="center"/>
      <protection locked="0"/>
    </xf>
    <xf numFmtId="14" fontId="46" fillId="0" borderId="1" xfId="0" applyNumberFormat="1" applyFont="1" applyBorder="1" applyAlignment="1" applyProtection="1">
      <alignment horizontal="center" vertical="center"/>
      <protection locked="0"/>
    </xf>
    <xf numFmtId="0" fontId="46" fillId="0" borderId="2" xfId="0" applyFont="1" applyBorder="1" applyAlignment="1" applyProtection="1">
      <alignment horizontal="center" vertical="center"/>
      <protection locked="0"/>
    </xf>
    <xf numFmtId="0" fontId="46" fillId="0" borderId="3" xfId="0" applyFont="1" applyBorder="1" applyAlignment="1" applyProtection="1">
      <alignment horizontal="center" vertical="center"/>
      <protection locked="0"/>
    </xf>
    <xf numFmtId="0" fontId="46" fillId="0" borderId="4" xfId="0" applyFont="1" applyBorder="1" applyAlignment="1" applyProtection="1">
      <alignment horizontal="center" vertical="center"/>
      <protection locked="0"/>
    </xf>
    <xf numFmtId="0" fontId="46" fillId="0" borderId="5" xfId="0" applyFont="1" applyBorder="1" applyAlignment="1" applyProtection="1">
      <alignment horizontal="center" vertical="center"/>
      <protection locked="0"/>
    </xf>
    <xf numFmtId="0" fontId="46" fillId="0" borderId="6" xfId="0" applyFont="1" applyBorder="1" applyAlignment="1" applyProtection="1">
      <alignment horizontal="center" vertical="center"/>
      <protection locked="0"/>
    </xf>
    <xf numFmtId="14" fontId="16" fillId="0" borderId="7" xfId="0" applyNumberFormat="1" applyFont="1" applyBorder="1" applyAlignment="1" applyProtection="1">
      <alignment horizontal="center" vertical="center"/>
      <protection locked="0"/>
    </xf>
    <xf numFmtId="14" fontId="16" fillId="0" borderId="8" xfId="0" applyNumberFormat="1" applyFont="1" applyBorder="1" applyAlignment="1" applyProtection="1">
      <alignment horizontal="center" vertical="center"/>
      <protection locked="0"/>
    </xf>
    <xf numFmtId="14" fontId="16" fillId="0" borderId="9" xfId="0" applyNumberFormat="1" applyFont="1" applyBorder="1" applyAlignment="1" applyProtection="1">
      <alignment horizontal="center" vertical="center"/>
      <protection locked="0"/>
    </xf>
    <xf numFmtId="0" fontId="45" fillId="0" borderId="4" xfId="0" applyFont="1" applyBorder="1" applyAlignment="1" applyProtection="1">
      <alignment horizontal="center" vertical="center"/>
      <protection locked="0"/>
    </xf>
    <xf numFmtId="0" fontId="5" fillId="5" borderId="8" xfId="0"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protection locked="0"/>
    </xf>
    <xf numFmtId="10" fontId="23" fillId="0" borderId="0" xfId="0" applyNumberFormat="1" applyFont="1" applyFill="1" applyBorder="1" applyAlignment="1">
      <alignment horizontal="center" vertical="center"/>
    </xf>
    <xf numFmtId="0" fontId="4" fillId="0" borderId="0" xfId="0" applyFont="1" applyFill="1" applyBorder="1" applyAlignment="1">
      <alignment horizontal="center" vertical="center"/>
    </xf>
    <xf numFmtId="0" fontId="5" fillId="11" borderId="1" xfId="0" applyFont="1" applyFill="1" applyBorder="1" applyAlignment="1" applyProtection="1">
      <alignment horizontal="center" vertical="center"/>
      <protection locked="0"/>
    </xf>
    <xf numFmtId="0" fontId="5" fillId="11" borderId="3" xfId="0" applyFont="1" applyFill="1" applyBorder="1" applyAlignment="1" applyProtection="1">
      <alignment horizontal="center" vertical="center"/>
      <protection locked="0"/>
    </xf>
    <xf numFmtId="0" fontId="23" fillId="0" borderId="0" xfId="0" applyFont="1" applyFill="1" applyBorder="1" applyAlignment="1">
      <alignment horizontal="center" vertical="center"/>
    </xf>
    <xf numFmtId="9" fontId="25" fillId="0" borderId="0" xfId="0" applyNumberFormat="1" applyFont="1" applyFill="1" applyBorder="1" applyAlignment="1">
      <alignment horizontal="center" vertical="center"/>
    </xf>
    <xf numFmtId="9" fontId="25" fillId="0" borderId="0" xfId="0" applyNumberFormat="1" applyFont="1" applyFill="1" applyBorder="1" applyAlignment="1">
      <alignment horizontal="center"/>
    </xf>
    <xf numFmtId="0" fontId="2" fillId="15" borderId="7" xfId="0" applyFont="1" applyFill="1" applyBorder="1" applyAlignment="1" applyProtection="1">
      <alignment horizontal="center" vertical="center"/>
      <protection locked="0"/>
    </xf>
    <xf numFmtId="0" fontId="0" fillId="0" borderId="8" xfId="0" applyBorder="1" applyAlignment="1">
      <alignment horizontal="center" vertical="center"/>
    </xf>
    <xf numFmtId="0" fontId="0" fillId="0" borderId="9" xfId="0" applyBorder="1" applyAlignment="1">
      <alignment horizontal="center" vertical="center"/>
    </xf>
    <xf numFmtId="0" fontId="21" fillId="15" borderId="64" xfId="0" applyFont="1" applyFill="1" applyBorder="1" applyAlignment="1" applyProtection="1">
      <alignment horizontal="center" vertical="center"/>
      <protection locked="0"/>
    </xf>
    <xf numFmtId="0" fontId="21" fillId="15" borderId="65" xfId="0" applyFont="1" applyFill="1" applyBorder="1" applyAlignment="1" applyProtection="1">
      <alignment horizontal="center" vertical="center"/>
      <protection locked="0"/>
    </xf>
    <xf numFmtId="9" fontId="3" fillId="0" borderId="0" xfId="0" applyNumberFormat="1" applyFont="1" applyFill="1" applyBorder="1" applyAlignment="1">
      <alignment horizontal="center" vertical="center"/>
    </xf>
    <xf numFmtId="1" fontId="24" fillId="3" borderId="0" xfId="0" applyNumberFormat="1" applyFont="1" applyFill="1" applyAlignment="1" applyProtection="1">
      <alignment horizontal="center" vertical="center"/>
    </xf>
    <xf numFmtId="0" fontId="16" fillId="3" borderId="13" xfId="0" applyFont="1" applyFill="1" applyBorder="1" applyAlignment="1" applyProtection="1">
      <alignment horizontal="left" vertical="center" wrapText="1"/>
    </xf>
    <xf numFmtId="0" fontId="16" fillId="0" borderId="13" xfId="0" applyFont="1" applyBorder="1" applyAlignment="1" applyProtection="1">
      <alignment horizontal="left" vertical="center" wrapText="1"/>
    </xf>
    <xf numFmtId="0" fontId="2" fillId="15" borderId="46" xfId="0" applyFont="1" applyFill="1" applyBorder="1" applyAlignment="1">
      <alignment horizontal="center" vertical="center"/>
    </xf>
    <xf numFmtId="0" fontId="2" fillId="15" borderId="67" xfId="0" applyFont="1" applyFill="1" applyBorder="1" applyAlignment="1">
      <alignment horizontal="center" vertical="center"/>
    </xf>
    <xf numFmtId="0" fontId="2" fillId="15" borderId="17" xfId="0" applyFont="1" applyFill="1" applyBorder="1" applyAlignment="1">
      <alignment horizontal="center" vertical="center"/>
    </xf>
    <xf numFmtId="0" fontId="16" fillId="3" borderId="66" xfId="0" applyFont="1" applyFill="1" applyBorder="1" applyAlignment="1" applyProtection="1">
      <alignment horizontal="left" vertical="center" wrapText="1"/>
    </xf>
    <xf numFmtId="0" fontId="1" fillId="0" borderId="12" xfId="0" applyFont="1" applyBorder="1" applyAlignment="1" applyProtection="1">
      <alignment horizontal="left" vertical="center" wrapText="1"/>
    </xf>
    <xf numFmtId="9" fontId="23" fillId="0" borderId="0" xfId="0" applyNumberFormat="1" applyFont="1" applyFill="1" applyBorder="1" applyAlignment="1">
      <alignment horizontal="center" vertical="center"/>
    </xf>
    <xf numFmtId="9" fontId="31" fillId="0" borderId="0" xfId="0" applyNumberFormat="1" applyFont="1" applyFill="1" applyBorder="1" applyAlignment="1">
      <alignment horizontal="center" vertical="center"/>
    </xf>
    <xf numFmtId="0" fontId="16" fillId="0" borderId="18" xfId="0" applyFont="1" applyBorder="1" applyAlignment="1" applyProtection="1">
      <alignment horizontal="left" vertical="center" wrapText="1"/>
    </xf>
    <xf numFmtId="0" fontId="16" fillId="0" borderId="18" xfId="0" applyFont="1" applyBorder="1" applyAlignment="1" applyProtection="1">
      <alignment horizontal="left" vertical="center"/>
    </xf>
    <xf numFmtId="0" fontId="32" fillId="0" borderId="0" xfId="0" applyFont="1" applyAlignment="1">
      <alignment horizontal="right" vertical="center"/>
    </xf>
    <xf numFmtId="2" fontId="33" fillId="16" borderId="0" xfId="0" applyNumberFormat="1" applyFont="1" applyFill="1" applyAlignment="1">
      <alignment horizontal="center" vertical="center"/>
    </xf>
    <xf numFmtId="9" fontId="33" fillId="16" borderId="0" xfId="0" applyNumberFormat="1" applyFont="1" applyFill="1" applyAlignment="1">
      <alignment horizontal="center" vertical="center"/>
    </xf>
    <xf numFmtId="0" fontId="16" fillId="0" borderId="22" xfId="0" applyFont="1" applyBorder="1" applyAlignment="1" applyProtection="1">
      <alignment horizontal="left" vertical="center"/>
    </xf>
    <xf numFmtId="0" fontId="0" fillId="0" borderId="0" xfId="0" applyAlignment="1">
      <alignment horizontal="right" vertical="center"/>
    </xf>
    <xf numFmtId="0" fontId="16" fillId="3" borderId="0" xfId="0" applyFont="1" applyFill="1" applyBorder="1" applyAlignment="1" applyProtection="1">
      <alignment horizontal="left" vertical="center" wrapText="1"/>
    </xf>
    <xf numFmtId="0" fontId="0" fillId="3" borderId="0" xfId="0" applyFill="1" applyBorder="1" applyAlignment="1" applyProtection="1">
      <alignment horizontal="left" vertical="center" wrapText="1"/>
    </xf>
    <xf numFmtId="164" fontId="59" fillId="16" borderId="7" xfId="0" applyNumberFormat="1" applyFont="1" applyFill="1" applyBorder="1" applyAlignment="1">
      <alignment horizontal="center" vertical="center"/>
    </xf>
    <xf numFmtId="164" fontId="59" fillId="16" borderId="8" xfId="0" applyNumberFormat="1" applyFont="1" applyFill="1" applyBorder="1" applyAlignment="1">
      <alignment horizontal="center" vertical="center"/>
    </xf>
    <xf numFmtId="9" fontId="59" fillId="16" borderId="8" xfId="0" applyNumberFormat="1" applyFont="1" applyFill="1" applyBorder="1" applyAlignment="1">
      <alignment horizontal="center" vertical="center"/>
    </xf>
    <xf numFmtId="9" fontId="59" fillId="16" borderId="9" xfId="0" applyNumberFormat="1" applyFont="1" applyFill="1" applyBorder="1" applyAlignment="1">
      <alignment horizontal="center" vertical="center"/>
    </xf>
    <xf numFmtId="2" fontId="50" fillId="0" borderId="0" xfId="0" applyNumberFormat="1" applyFont="1" applyFill="1" applyBorder="1" applyAlignment="1">
      <alignment horizontal="center" vertical="center"/>
    </xf>
    <xf numFmtId="9" fontId="50" fillId="0" borderId="0" xfId="0" applyNumberFormat="1" applyFont="1" applyFill="1" applyBorder="1" applyAlignment="1">
      <alignment horizontal="center" vertical="center"/>
    </xf>
    <xf numFmtId="0" fontId="16" fillId="3" borderId="0" xfId="0" applyFont="1" applyFill="1" applyBorder="1" applyAlignment="1" applyProtection="1">
      <alignment horizontal="center" vertical="center" wrapText="1"/>
      <protection locked="0"/>
    </xf>
    <xf numFmtId="164" fontId="37" fillId="15" borderId="34" xfId="0" applyNumberFormat="1" applyFont="1" applyFill="1" applyBorder="1" applyAlignment="1" applyProtection="1">
      <alignment horizontal="center" vertical="center" wrapText="1"/>
      <protection locked="0"/>
    </xf>
    <xf numFmtId="164" fontId="37" fillId="15" borderId="0" xfId="0" applyNumberFormat="1" applyFont="1" applyFill="1" applyBorder="1" applyAlignment="1" applyProtection="1">
      <alignment horizontal="center" vertical="center" wrapText="1"/>
      <protection locked="0"/>
    </xf>
    <xf numFmtId="164" fontId="37" fillId="15" borderId="38" xfId="0" applyNumberFormat="1" applyFont="1" applyFill="1" applyBorder="1" applyAlignment="1" applyProtection="1">
      <alignment horizontal="center" vertical="center" wrapText="1"/>
      <protection locked="0"/>
    </xf>
    <xf numFmtId="164" fontId="37" fillId="15" borderId="54" xfId="0" applyNumberFormat="1" applyFont="1" applyFill="1" applyBorder="1" applyAlignment="1" applyProtection="1">
      <alignment horizontal="center" vertical="center" wrapText="1"/>
      <protection locked="0"/>
    </xf>
    <xf numFmtId="9" fontId="52" fillId="15" borderId="0" xfId="0" applyNumberFormat="1" applyFont="1" applyFill="1" applyBorder="1" applyAlignment="1">
      <alignment horizontal="center" vertical="center"/>
    </xf>
    <xf numFmtId="9" fontId="52" fillId="15" borderId="35" xfId="0" applyNumberFormat="1" applyFont="1" applyFill="1" applyBorder="1" applyAlignment="1">
      <alignment horizontal="center" vertical="center"/>
    </xf>
    <xf numFmtId="9" fontId="52" fillId="15" borderId="54" xfId="0" applyNumberFormat="1" applyFont="1" applyFill="1" applyBorder="1" applyAlignment="1">
      <alignment horizontal="center" vertical="center"/>
    </xf>
    <xf numFmtId="9" fontId="52" fillId="15" borderId="39" xfId="0" applyNumberFormat="1" applyFont="1" applyFill="1" applyBorder="1" applyAlignment="1">
      <alignment horizontal="center" vertical="center"/>
    </xf>
    <xf numFmtId="9" fontId="52" fillId="21" borderId="51" xfId="0" applyNumberFormat="1" applyFont="1" applyFill="1" applyBorder="1" applyAlignment="1">
      <alignment horizontal="center" vertical="center" wrapText="1"/>
    </xf>
    <xf numFmtId="9" fontId="52" fillId="21" borderId="52" xfId="0" applyNumberFormat="1" applyFont="1" applyFill="1" applyBorder="1" applyAlignment="1">
      <alignment horizontal="center" vertical="center" wrapText="1"/>
    </xf>
    <xf numFmtId="0" fontId="0" fillId="21" borderId="52" xfId="0" applyFont="1" applyFill="1" applyBorder="1" applyAlignment="1">
      <alignment horizontal="center" vertical="center"/>
    </xf>
    <xf numFmtId="0" fontId="0" fillId="21" borderId="53" xfId="0" applyFont="1" applyFill="1" applyBorder="1" applyAlignment="1">
      <alignment horizontal="center" vertical="center"/>
    </xf>
    <xf numFmtId="9" fontId="52" fillId="21" borderId="38" xfId="0" applyNumberFormat="1" applyFont="1" applyFill="1" applyBorder="1" applyAlignment="1">
      <alignment horizontal="center" vertical="center" wrapText="1"/>
    </xf>
    <xf numFmtId="9" fontId="52" fillId="21" borderId="54" xfId="0" applyNumberFormat="1" applyFont="1" applyFill="1" applyBorder="1" applyAlignment="1">
      <alignment horizontal="center" vertical="center" wrapText="1"/>
    </xf>
    <xf numFmtId="0" fontId="0" fillId="21" borderId="54" xfId="0" applyFont="1" applyFill="1" applyBorder="1" applyAlignment="1">
      <alignment horizontal="center" vertical="center"/>
    </xf>
    <xf numFmtId="0" fontId="0" fillId="21" borderId="39" xfId="0" applyFont="1" applyFill="1" applyBorder="1" applyAlignment="1">
      <alignment horizontal="center" vertical="center"/>
    </xf>
    <xf numFmtId="0" fontId="0" fillId="0" borderId="17" xfId="0" applyBorder="1" applyAlignment="1" applyProtection="1">
      <alignment horizontal="left"/>
    </xf>
    <xf numFmtId="0" fontId="0" fillId="0" borderId="17" xfId="0" applyBorder="1" applyAlignment="1" applyProtection="1">
      <alignment horizontal="left" vertical="center" wrapText="1"/>
    </xf>
    <xf numFmtId="9" fontId="21" fillId="21" borderId="51" xfId="0" applyNumberFormat="1" applyFont="1" applyFill="1" applyBorder="1" applyAlignment="1">
      <alignment horizontal="center" vertical="center" wrapText="1"/>
    </xf>
    <xf numFmtId="9" fontId="21" fillId="21" borderId="52" xfId="0" applyNumberFormat="1" applyFont="1" applyFill="1" applyBorder="1" applyAlignment="1">
      <alignment horizontal="center" vertical="center" wrapText="1"/>
    </xf>
    <xf numFmtId="0" fontId="0" fillId="21" borderId="52" xfId="0" applyFill="1" applyBorder="1" applyAlignment="1">
      <alignment horizontal="center" vertical="center"/>
    </xf>
    <xf numFmtId="0" fontId="0" fillId="21" borderId="53" xfId="0" applyFill="1" applyBorder="1" applyAlignment="1">
      <alignment horizontal="center" vertical="center"/>
    </xf>
    <xf numFmtId="9" fontId="21" fillId="21" borderId="38" xfId="0" applyNumberFormat="1" applyFont="1" applyFill="1" applyBorder="1" applyAlignment="1">
      <alignment horizontal="center" vertical="center" wrapText="1"/>
    </xf>
    <xf numFmtId="9" fontId="21" fillId="21" borderId="54" xfId="0" applyNumberFormat="1" applyFont="1" applyFill="1" applyBorder="1" applyAlignment="1">
      <alignment horizontal="center" vertical="center" wrapText="1"/>
    </xf>
    <xf numFmtId="0" fontId="0" fillId="21" borderId="54" xfId="0" applyFill="1" applyBorder="1" applyAlignment="1">
      <alignment horizontal="center" vertical="center"/>
    </xf>
    <xf numFmtId="0" fontId="0" fillId="21" borderId="39" xfId="0" applyFill="1" applyBorder="1" applyAlignment="1">
      <alignment horizontal="center" vertical="center"/>
    </xf>
    <xf numFmtId="0" fontId="2" fillId="15" borderId="65" xfId="0" applyFont="1" applyFill="1" applyBorder="1" applyAlignment="1" applyProtection="1">
      <alignment horizontal="center" vertical="center"/>
      <protection locked="0"/>
    </xf>
    <xf numFmtId="0" fontId="5" fillId="5" borderId="7" xfId="0" applyFont="1" applyFill="1" applyBorder="1" applyAlignment="1">
      <alignment horizontal="center" vertical="center"/>
    </xf>
    <xf numFmtId="0" fontId="0" fillId="5" borderId="8" xfId="0" applyFill="1" applyBorder="1" applyAlignment="1">
      <alignment horizontal="center" vertical="center"/>
    </xf>
    <xf numFmtId="0" fontId="0" fillId="5" borderId="9" xfId="0" applyFill="1" applyBorder="1" applyAlignment="1">
      <alignment horizontal="center" vertical="center"/>
    </xf>
    <xf numFmtId="0" fontId="5" fillId="0" borderId="1" xfId="0" applyFont="1" applyBorder="1" applyAlignment="1" applyProtection="1">
      <alignment horizontal="center" vertical="center"/>
      <protection locked="0"/>
    </xf>
    <xf numFmtId="0" fontId="5" fillId="0" borderId="57" xfId="0" applyFont="1"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16" fillId="3" borderId="48" xfId="0" applyFont="1" applyFill="1" applyBorder="1" applyAlignment="1" applyProtection="1">
      <alignment horizontal="left" vertical="center" wrapText="1"/>
    </xf>
    <xf numFmtId="0" fontId="16" fillId="0" borderId="48" xfId="0" applyFont="1" applyBorder="1" applyAlignment="1" applyProtection="1">
      <alignment horizontal="left" vertical="center" wrapText="1"/>
    </xf>
    <xf numFmtId="0" fontId="1" fillId="0" borderId="17" xfId="0" applyFont="1" applyBorder="1" applyAlignment="1" applyProtection="1">
      <alignment horizontal="left" vertical="center" wrapText="1"/>
    </xf>
    <xf numFmtId="0" fontId="16" fillId="3" borderId="15" xfId="0" applyFont="1" applyFill="1" applyBorder="1" applyAlignment="1" applyProtection="1">
      <alignment horizontal="left" vertical="center" wrapText="1"/>
    </xf>
    <xf numFmtId="0" fontId="0" fillId="0" borderId="18" xfId="0" applyBorder="1" applyAlignment="1" applyProtection="1">
      <alignment horizontal="left" vertical="center" wrapText="1"/>
    </xf>
    <xf numFmtId="9" fontId="18" fillId="0" borderId="7" xfId="0" applyNumberFormat="1" applyFont="1" applyBorder="1" applyAlignment="1">
      <alignment horizontal="center" vertical="center"/>
    </xf>
    <xf numFmtId="9" fontId="18" fillId="0" borderId="8" xfId="0" applyNumberFormat="1" applyFont="1" applyBorder="1" applyAlignment="1">
      <alignment horizontal="center" vertical="center"/>
    </xf>
    <xf numFmtId="9" fontId="18" fillId="0" borderId="9" xfId="0" applyNumberFormat="1"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14" fontId="46" fillId="0" borderId="1" xfId="0" applyNumberFormat="1" applyFont="1" applyBorder="1" applyAlignment="1">
      <alignment horizontal="center" vertical="center"/>
    </xf>
    <xf numFmtId="0" fontId="46" fillId="0" borderId="2" xfId="0" applyFont="1" applyBorder="1" applyAlignment="1">
      <alignment horizontal="center" vertical="center"/>
    </xf>
    <xf numFmtId="0" fontId="46" fillId="0" borderId="3" xfId="0" applyFont="1" applyBorder="1" applyAlignment="1">
      <alignment horizontal="center" vertical="center"/>
    </xf>
    <xf numFmtId="0" fontId="46" fillId="0" borderId="4" xfId="0" applyFont="1" applyBorder="1" applyAlignment="1">
      <alignment horizontal="center" vertical="center"/>
    </xf>
    <xf numFmtId="0" fontId="46" fillId="0" borderId="5" xfId="0" applyFont="1" applyBorder="1" applyAlignment="1">
      <alignment horizontal="center" vertical="center"/>
    </xf>
    <xf numFmtId="0" fontId="46" fillId="0" borderId="6" xfId="0" applyFont="1" applyBorder="1" applyAlignment="1">
      <alignment horizontal="center" vertical="center"/>
    </xf>
    <xf numFmtId="0" fontId="16" fillId="3" borderId="25" xfId="0" applyFont="1" applyFill="1" applyBorder="1" applyAlignment="1" applyProtection="1">
      <alignment horizontal="left" vertical="center" wrapText="1"/>
    </xf>
    <xf numFmtId="0" fontId="0" fillId="0" borderId="22" xfId="0" applyBorder="1" applyAlignment="1" applyProtection="1">
      <alignment horizontal="left" vertical="center" wrapText="1"/>
    </xf>
    <xf numFmtId="0" fontId="16" fillId="3" borderId="10" xfId="0" applyFont="1" applyFill="1" applyBorder="1" applyAlignment="1" applyProtection="1">
      <alignment horizontal="left" vertical="center" wrapText="1"/>
    </xf>
    <xf numFmtId="0" fontId="0" fillId="0" borderId="30" xfId="0" applyBorder="1" applyAlignment="1" applyProtection="1">
      <alignment horizontal="left" vertical="center" wrapText="1"/>
    </xf>
    <xf numFmtId="0" fontId="5" fillId="5" borderId="1" xfId="0" applyFont="1" applyFill="1" applyBorder="1" applyAlignment="1">
      <alignment horizontal="center" vertical="center" wrapText="1"/>
    </xf>
    <xf numFmtId="0" fontId="0" fillId="5" borderId="2" xfId="0" applyFill="1" applyBorder="1" applyAlignment="1">
      <alignment horizontal="center" vertical="center" wrapText="1"/>
    </xf>
    <xf numFmtId="0" fontId="0" fillId="5" borderId="3" xfId="0" applyFill="1" applyBorder="1" applyAlignment="1">
      <alignment horizontal="center" vertical="center"/>
    </xf>
    <xf numFmtId="0" fontId="31" fillId="0" borderId="46" xfId="0" applyFont="1" applyBorder="1" applyAlignment="1">
      <alignment vertical="center"/>
    </xf>
    <xf numFmtId="0" fontId="0" fillId="0" borderId="67" xfId="0" applyBorder="1" applyAlignment="1">
      <alignment vertical="center"/>
    </xf>
    <xf numFmtId="0" fontId="0" fillId="0" borderId="17" xfId="0" applyBorder="1" applyAlignment="1">
      <alignment vertical="center"/>
    </xf>
    <xf numFmtId="0" fontId="51" fillId="15" borderId="0" xfId="0" applyFont="1" applyFill="1" applyAlignment="1">
      <alignment horizontal="center" vertical="center"/>
    </xf>
    <xf numFmtId="0" fontId="36" fillId="0" borderId="0" xfId="0" applyFont="1" applyAlignment="1">
      <alignment horizontal="center" vertical="center"/>
    </xf>
    <xf numFmtId="0" fontId="5" fillId="5" borderId="1" xfId="0" applyFont="1" applyFill="1" applyBorder="1" applyAlignment="1">
      <alignment horizontal="center" vertical="center"/>
    </xf>
    <xf numFmtId="0" fontId="0" fillId="5" borderId="2" xfId="0" applyFill="1" applyBorder="1" applyAlignment="1">
      <alignment horizontal="center" vertical="center"/>
    </xf>
    <xf numFmtId="0" fontId="4" fillId="5" borderId="8" xfId="0" applyFont="1" applyFill="1" applyBorder="1" applyAlignment="1">
      <alignment horizontal="center" vertical="center"/>
    </xf>
    <xf numFmtId="0" fontId="4" fillId="5" borderId="9" xfId="0" applyFont="1" applyFill="1" applyBorder="1" applyAlignment="1">
      <alignment horizontal="center" vertical="center"/>
    </xf>
    <xf numFmtId="0" fontId="7" fillId="5" borderId="33" xfId="0" applyFont="1" applyFill="1" applyBorder="1" applyAlignment="1">
      <alignment horizontal="center" vertical="center" textRotation="90" wrapText="1"/>
    </xf>
    <xf numFmtId="0" fontId="7" fillId="5" borderId="37" xfId="0" applyFont="1" applyFill="1" applyBorder="1" applyAlignment="1">
      <alignment horizontal="center" vertical="center" textRotation="90" wrapText="1"/>
    </xf>
    <xf numFmtId="9" fontId="17" fillId="5" borderId="33" xfId="0" applyNumberFormat="1" applyFont="1" applyFill="1" applyBorder="1" applyAlignment="1">
      <alignment horizontal="center" textRotation="90"/>
    </xf>
    <xf numFmtId="9" fontId="17" fillId="5" borderId="37" xfId="0" applyNumberFormat="1" applyFont="1" applyFill="1" applyBorder="1" applyAlignment="1">
      <alignment horizontal="center" textRotation="90"/>
    </xf>
    <xf numFmtId="0" fontId="5" fillId="11" borderId="1" xfId="0" applyFont="1" applyFill="1" applyBorder="1" applyAlignment="1">
      <alignment horizontal="center" vertical="center"/>
    </xf>
    <xf numFmtId="0" fontId="5" fillId="11" borderId="3" xfId="0" applyFont="1" applyFill="1" applyBorder="1" applyAlignment="1">
      <alignment horizontal="center" vertical="center"/>
    </xf>
    <xf numFmtId="0" fontId="53" fillId="0" borderId="0" xfId="0" applyFont="1" applyAlignment="1">
      <alignment horizontal="center" vertical="center"/>
    </xf>
    <xf numFmtId="0" fontId="2" fillId="13" borderId="7" xfId="0" applyFont="1" applyFill="1" applyBorder="1" applyAlignment="1">
      <alignment horizontal="center" vertical="center"/>
    </xf>
    <xf numFmtId="0" fontId="2" fillId="13" borderId="8" xfId="0" applyFont="1" applyFill="1" applyBorder="1" applyAlignment="1">
      <alignment horizontal="center" vertical="center"/>
    </xf>
    <xf numFmtId="0" fontId="2" fillId="13" borderId="9" xfId="0" applyFont="1" applyFill="1" applyBorder="1" applyAlignment="1">
      <alignment horizontal="center" vertical="center"/>
    </xf>
    <xf numFmtId="2" fontId="33" fillId="5" borderId="1" xfId="0" applyNumberFormat="1" applyFont="1" applyFill="1" applyBorder="1" applyAlignment="1" applyProtection="1">
      <alignment horizontal="center" vertical="center"/>
      <protection locked="0"/>
    </xf>
    <xf numFmtId="2" fontId="33" fillId="5" borderId="3" xfId="0" applyNumberFormat="1" applyFont="1" applyFill="1" applyBorder="1" applyAlignment="1" applyProtection="1">
      <alignment horizontal="center" vertical="center"/>
      <protection locked="0"/>
    </xf>
    <xf numFmtId="2" fontId="33" fillId="5" borderId="4" xfId="0" applyNumberFormat="1" applyFont="1" applyFill="1" applyBorder="1" applyAlignment="1" applyProtection="1">
      <alignment horizontal="center" vertical="center"/>
      <protection locked="0"/>
    </xf>
    <xf numFmtId="2" fontId="33" fillId="5" borderId="6" xfId="0" applyNumberFormat="1" applyFont="1" applyFill="1" applyBorder="1" applyAlignment="1" applyProtection="1">
      <alignment horizontal="center" vertical="center"/>
      <protection locked="0"/>
    </xf>
    <xf numFmtId="9" fontId="33" fillId="13" borderId="1" xfId="0" applyNumberFormat="1" applyFont="1" applyFill="1" applyBorder="1" applyAlignment="1">
      <alignment horizontal="center" vertical="center"/>
    </xf>
    <xf numFmtId="9" fontId="33" fillId="13" borderId="3" xfId="0" applyNumberFormat="1" applyFont="1" applyFill="1" applyBorder="1" applyAlignment="1">
      <alignment horizontal="center" vertical="center"/>
    </xf>
    <xf numFmtId="9" fontId="33" fillId="13" borderId="4" xfId="0" applyNumberFormat="1" applyFont="1" applyFill="1" applyBorder="1" applyAlignment="1">
      <alignment horizontal="center" vertical="center"/>
    </xf>
    <xf numFmtId="9" fontId="33" fillId="13" borderId="6" xfId="0" applyNumberFormat="1" applyFont="1" applyFill="1" applyBorder="1" applyAlignment="1">
      <alignment horizontal="center" vertical="center"/>
    </xf>
    <xf numFmtId="9" fontId="5" fillId="6" borderId="2" xfId="0" applyNumberFormat="1" applyFont="1" applyFill="1" applyBorder="1" applyAlignment="1">
      <alignment horizontal="center" vertical="center"/>
    </xf>
    <xf numFmtId="9" fontId="5" fillId="6" borderId="3" xfId="0" applyNumberFormat="1" applyFont="1" applyFill="1" applyBorder="1" applyAlignment="1">
      <alignment horizontal="center" vertical="center"/>
    </xf>
    <xf numFmtId="10" fontId="20" fillId="13" borderId="0" xfId="0" applyNumberFormat="1" applyFont="1" applyFill="1" applyBorder="1" applyAlignment="1">
      <alignment horizontal="center" vertical="center"/>
    </xf>
    <xf numFmtId="0" fontId="16" fillId="3" borderId="28" xfId="0" applyFont="1" applyFill="1" applyBorder="1" applyAlignment="1">
      <alignment horizontal="left" vertical="center" wrapText="1"/>
    </xf>
    <xf numFmtId="0" fontId="1" fillId="0" borderId="63" xfId="0" applyFont="1" applyBorder="1" applyAlignment="1">
      <alignment horizontal="left" vertical="center" wrapText="1"/>
    </xf>
    <xf numFmtId="0" fontId="16" fillId="3" borderId="26" xfId="0" applyFont="1" applyFill="1" applyBorder="1" applyAlignment="1">
      <alignment horizontal="left" vertical="center" wrapText="1"/>
    </xf>
    <xf numFmtId="0" fontId="0" fillId="0" borderId="27" xfId="0" applyBorder="1" applyAlignment="1">
      <alignment horizontal="left" vertical="center" wrapText="1"/>
    </xf>
    <xf numFmtId="0" fontId="2" fillId="13" borderId="0" xfId="0" applyFont="1" applyFill="1" applyAlignment="1">
      <alignment horizontal="center" vertical="center"/>
    </xf>
    <xf numFmtId="0" fontId="1" fillId="0" borderId="27" xfId="0" applyFont="1" applyBorder="1" applyAlignment="1">
      <alignment horizontal="left" vertical="center" wrapText="1"/>
    </xf>
    <xf numFmtId="2" fontId="33" fillId="13" borderId="0" xfId="0" applyNumberFormat="1" applyFont="1" applyFill="1" applyAlignment="1">
      <alignment horizontal="center" vertical="center"/>
    </xf>
    <xf numFmtId="0" fontId="16" fillId="3" borderId="1" xfId="0" applyFont="1" applyFill="1" applyBorder="1" applyAlignment="1">
      <alignment horizontal="left" vertical="center" wrapText="1"/>
    </xf>
    <xf numFmtId="0" fontId="1" fillId="0" borderId="3" xfId="0" applyFont="1" applyBorder="1" applyAlignment="1">
      <alignment horizontal="left" vertical="center" wrapText="1"/>
    </xf>
    <xf numFmtId="9" fontId="33" fillId="13" borderId="0" xfId="0" applyNumberFormat="1" applyFont="1" applyFill="1" applyAlignment="1">
      <alignment horizontal="center" vertical="center"/>
    </xf>
    <xf numFmtId="0" fontId="16" fillId="3" borderId="77" xfId="0" applyFont="1" applyFill="1" applyBorder="1" applyAlignment="1">
      <alignment horizontal="left" vertical="center" wrapText="1"/>
    </xf>
    <xf numFmtId="0" fontId="1" fillId="0" borderId="55" xfId="0" applyFont="1" applyBorder="1" applyAlignment="1">
      <alignment horizontal="left" vertical="center" wrapText="1"/>
    </xf>
    <xf numFmtId="0" fontId="54" fillId="3" borderId="19" xfId="0" applyFont="1" applyFill="1" applyBorder="1" applyAlignment="1">
      <alignment horizontal="left" vertical="center" wrapText="1"/>
    </xf>
    <xf numFmtId="0" fontId="27" fillId="0" borderId="20" xfId="0" applyFont="1" applyBorder="1" applyAlignment="1">
      <alignment horizontal="left" vertical="center" wrapText="1"/>
    </xf>
    <xf numFmtId="9" fontId="54" fillId="0" borderId="0" xfId="0" applyNumberFormat="1" applyFont="1" applyAlignment="1">
      <alignment horizontal="center" vertical="center" wrapText="1"/>
    </xf>
    <xf numFmtId="0" fontId="5" fillId="6" borderId="7" xfId="0" applyFont="1" applyFill="1" applyBorder="1" applyAlignment="1">
      <alignment horizontal="left" vertical="center"/>
    </xf>
    <xf numFmtId="0" fontId="5" fillId="6" borderId="8" xfId="0" applyFont="1" applyFill="1" applyBorder="1" applyAlignment="1">
      <alignment horizontal="left" vertical="center"/>
    </xf>
    <xf numFmtId="9" fontId="5" fillId="6" borderId="8" xfId="0" applyNumberFormat="1" applyFont="1" applyFill="1" applyBorder="1" applyAlignment="1" applyProtection="1">
      <alignment horizontal="center" vertical="center"/>
      <protection locked="0"/>
    </xf>
    <xf numFmtId="9" fontId="5" fillId="6" borderId="9" xfId="0" applyNumberFormat="1" applyFont="1" applyFill="1" applyBorder="1" applyAlignment="1" applyProtection="1">
      <alignment horizontal="center" vertical="center"/>
      <protection locked="0"/>
    </xf>
    <xf numFmtId="2" fontId="57" fillId="11" borderId="0" xfId="0" applyNumberFormat="1" applyFont="1" applyFill="1" applyAlignment="1">
      <alignment horizontal="center" vertical="center"/>
    </xf>
    <xf numFmtId="0" fontId="58" fillId="11" borderId="0" xfId="0" applyFont="1" applyFill="1" applyAlignment="1">
      <alignment horizontal="center" vertical="center"/>
    </xf>
    <xf numFmtId="9" fontId="57" fillId="11" borderId="0" xfId="0" applyNumberFormat="1" applyFont="1" applyFill="1" applyAlignment="1">
      <alignment horizontal="center" vertical="center"/>
    </xf>
    <xf numFmtId="0" fontId="16" fillId="0" borderId="26" xfId="0" applyFont="1" applyBorder="1" applyAlignment="1">
      <alignment horizontal="left" vertical="center" wrapText="1"/>
    </xf>
    <xf numFmtId="0" fontId="16" fillId="0" borderId="27" xfId="0" applyFont="1" applyBorder="1" applyAlignment="1">
      <alignment horizontal="left" vertical="center" wrapText="1"/>
    </xf>
    <xf numFmtId="164" fontId="60" fillId="19" borderId="59" xfId="0" applyNumberFormat="1" applyFont="1" applyFill="1" applyBorder="1" applyAlignment="1" applyProtection="1">
      <alignment horizontal="center" vertical="center"/>
      <protection locked="0"/>
    </xf>
    <xf numFmtId="164" fontId="60" fillId="19" borderId="60" xfId="0" applyNumberFormat="1" applyFont="1" applyFill="1" applyBorder="1" applyAlignment="1" applyProtection="1">
      <alignment horizontal="center" vertical="center"/>
      <protection locked="0"/>
    </xf>
    <xf numFmtId="0" fontId="21" fillId="13" borderId="60" xfId="0" applyFont="1" applyFill="1" applyBorder="1" applyAlignment="1">
      <alignment horizontal="center" vertical="center"/>
    </xf>
    <xf numFmtId="0" fontId="21" fillId="13" borderId="61" xfId="0" applyFont="1" applyFill="1" applyBorder="1" applyAlignment="1">
      <alignment horizontal="center" vertical="center"/>
    </xf>
    <xf numFmtId="0" fontId="54" fillId="3" borderId="26" xfId="0" applyFont="1" applyFill="1" applyBorder="1" applyAlignment="1">
      <alignment horizontal="left" vertical="center" wrapText="1"/>
    </xf>
    <xf numFmtId="0" fontId="54" fillId="3" borderId="27" xfId="0" applyFont="1" applyFill="1" applyBorder="1" applyAlignment="1">
      <alignment horizontal="left" vertical="center" wrapText="1"/>
    </xf>
    <xf numFmtId="9" fontId="55" fillId="0" borderId="0" xfId="0" applyNumberFormat="1" applyFont="1" applyAlignment="1">
      <alignment horizontal="center" vertical="center" wrapText="1"/>
    </xf>
    <xf numFmtId="9" fontId="51" fillId="11" borderId="0" xfId="0" applyNumberFormat="1" applyFont="1" applyFill="1" applyAlignment="1">
      <alignment horizontal="center" vertical="center" wrapText="1"/>
    </xf>
    <xf numFmtId="9" fontId="21" fillId="21" borderId="7" xfId="0" applyNumberFormat="1" applyFont="1" applyFill="1" applyBorder="1" applyAlignment="1">
      <alignment horizontal="center" vertical="center" wrapText="1"/>
    </xf>
    <xf numFmtId="9" fontId="21" fillId="21" borderId="8" xfId="0" applyNumberFormat="1" applyFont="1" applyFill="1" applyBorder="1" applyAlignment="1">
      <alignment horizontal="center" vertical="center" wrapText="1"/>
    </xf>
    <xf numFmtId="9" fontId="21" fillId="21" borderId="9" xfId="0" applyNumberFormat="1" applyFont="1" applyFill="1" applyBorder="1" applyAlignment="1">
      <alignment horizontal="center" vertical="center" wrapText="1"/>
    </xf>
    <xf numFmtId="0" fontId="16" fillId="3" borderId="72" xfId="0" applyFont="1" applyFill="1" applyBorder="1" applyAlignment="1">
      <alignment horizontal="left" vertical="center" wrapText="1"/>
    </xf>
    <xf numFmtId="0" fontId="16" fillId="3" borderId="40" xfId="0" applyFont="1" applyFill="1" applyBorder="1" applyAlignment="1">
      <alignment horizontal="left" vertical="center" wrapText="1"/>
    </xf>
    <xf numFmtId="9" fontId="29" fillId="0" borderId="0" xfId="0" applyNumberFormat="1" applyFont="1" applyAlignment="1">
      <alignment horizontal="center" vertical="center" wrapText="1"/>
    </xf>
    <xf numFmtId="0" fontId="16" fillId="3" borderId="19" xfId="0" applyFont="1" applyFill="1" applyBorder="1" applyAlignment="1">
      <alignment horizontal="left" vertical="center" wrapText="1"/>
    </xf>
    <xf numFmtId="0" fontId="1" fillId="0" borderId="20" xfId="0" applyFont="1" applyBorder="1" applyAlignment="1">
      <alignment horizontal="left" vertical="center" wrapText="1"/>
    </xf>
    <xf numFmtId="0" fontId="56" fillId="0" borderId="0" xfId="0" applyFont="1" applyBorder="1" applyAlignment="1">
      <alignment horizontal="center" vertical="center" wrapText="1"/>
    </xf>
    <xf numFmtId="0" fontId="5" fillId="6" borderId="1" xfId="0" applyFont="1" applyFill="1" applyBorder="1" applyAlignment="1">
      <alignment horizontal="left" vertical="center"/>
    </xf>
    <xf numFmtId="0" fontId="5" fillId="6" borderId="2" xfId="0" applyFont="1" applyFill="1" applyBorder="1" applyAlignment="1">
      <alignment horizontal="left" vertical="center"/>
    </xf>
    <xf numFmtId="9" fontId="5" fillId="6" borderId="2" xfId="0" applyNumberFormat="1" applyFont="1" applyFill="1" applyBorder="1" applyAlignment="1" applyProtection="1">
      <alignment horizontal="center" vertical="center"/>
      <protection locked="0"/>
    </xf>
    <xf numFmtId="9" fontId="5" fillId="6" borderId="3" xfId="0" applyNumberFormat="1" applyFont="1" applyFill="1" applyBorder="1" applyAlignment="1" applyProtection="1">
      <alignment horizontal="center" vertical="center"/>
      <protection locked="0"/>
    </xf>
    <xf numFmtId="0" fontId="16" fillId="3" borderId="10" xfId="0" applyFont="1" applyFill="1" applyBorder="1" applyAlignment="1">
      <alignment horizontal="left" vertical="center" wrapText="1"/>
    </xf>
    <xf numFmtId="0" fontId="1" fillId="0" borderId="11" xfId="0" applyFont="1" applyBorder="1" applyAlignment="1">
      <alignment horizontal="left" vertical="center" wrapText="1"/>
    </xf>
    <xf numFmtId="0" fontId="51" fillId="0" borderId="0" xfId="0" applyFont="1" applyAlignment="1">
      <alignment horizontal="center" vertical="center"/>
    </xf>
    <xf numFmtId="0" fontId="16" fillId="3" borderId="0" xfId="0" applyFont="1" applyFill="1" applyBorder="1" applyAlignment="1">
      <alignment horizontal="left" vertical="center" wrapText="1"/>
    </xf>
    <xf numFmtId="0" fontId="0" fillId="3" borderId="0" xfId="0" applyFill="1" applyBorder="1" applyAlignment="1">
      <alignment horizontal="left" vertical="center" wrapText="1"/>
    </xf>
    <xf numFmtId="0" fontId="16" fillId="3" borderId="32" xfId="0" applyFont="1" applyFill="1" applyBorder="1" applyAlignment="1">
      <alignment horizontal="left" vertical="center" wrapText="1"/>
    </xf>
    <xf numFmtId="0" fontId="16" fillId="3" borderId="49" xfId="0" applyFont="1" applyFill="1" applyBorder="1" applyAlignment="1">
      <alignment horizontal="left" vertical="center" wrapText="1"/>
    </xf>
    <xf numFmtId="0" fontId="54" fillId="3" borderId="15" xfId="0" applyFont="1" applyFill="1" applyBorder="1" applyAlignment="1">
      <alignment horizontal="left" vertical="center" wrapText="1"/>
    </xf>
    <xf numFmtId="0" fontId="54" fillId="3" borderId="16" xfId="0" applyFont="1" applyFill="1" applyBorder="1" applyAlignment="1">
      <alignment horizontal="left" vertical="center" wrapText="1"/>
    </xf>
    <xf numFmtId="0" fontId="16" fillId="3" borderId="15" xfId="0" applyFont="1" applyFill="1" applyBorder="1" applyAlignment="1">
      <alignment horizontal="left" vertical="center" wrapText="1"/>
    </xf>
    <xf numFmtId="0" fontId="0" fillId="0" borderId="16" xfId="0" applyBorder="1" applyAlignment="1">
      <alignment horizontal="left" vertical="center" wrapText="1"/>
    </xf>
    <xf numFmtId="0" fontId="0" fillId="0" borderId="40" xfId="0" applyBorder="1" applyAlignment="1">
      <alignment horizontal="left" vertical="center" wrapText="1"/>
    </xf>
    <xf numFmtId="0" fontId="45" fillId="0" borderId="28" xfId="0" applyFont="1" applyBorder="1" applyAlignment="1" applyProtection="1">
      <alignment horizontal="center" vertical="center"/>
      <protection locked="0"/>
    </xf>
    <xf numFmtId="0" fontId="0" fillId="0" borderId="62" xfId="0" applyBorder="1" applyAlignment="1" applyProtection="1">
      <alignment horizontal="center" vertical="center"/>
      <protection locked="0"/>
    </xf>
    <xf numFmtId="0" fontId="0" fillId="0" borderId="63" xfId="0" applyBorder="1" applyAlignment="1" applyProtection="1">
      <alignment horizontal="center" vertical="center"/>
      <protection locked="0"/>
    </xf>
    <xf numFmtId="0" fontId="0" fillId="0" borderId="11" xfId="0" applyBorder="1" applyAlignment="1">
      <alignment horizontal="left" vertical="center" wrapText="1"/>
    </xf>
    <xf numFmtId="0" fontId="0" fillId="0" borderId="79" xfId="0" applyBorder="1"/>
    <xf numFmtId="0" fontId="5" fillId="5" borderId="7" xfId="0" applyFont="1" applyFill="1" applyBorder="1" applyAlignment="1">
      <alignment horizontal="center" vertical="center" wrapText="1"/>
    </xf>
    <xf numFmtId="0" fontId="5" fillId="5" borderId="8"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45" fillId="0" borderId="19" xfId="0" applyFont="1" applyBorder="1" applyAlignment="1" applyProtection="1">
      <alignment horizontal="center" vertical="center"/>
      <protection locked="0"/>
    </xf>
    <xf numFmtId="0" fontId="0" fillId="0" borderId="68" xfId="0" applyBorder="1" applyAlignment="1" applyProtection="1">
      <alignment horizontal="center" vertical="center"/>
      <protection locked="0"/>
    </xf>
    <xf numFmtId="0" fontId="0" fillId="0" borderId="20" xfId="0" applyBorder="1" applyAlignment="1" applyProtection="1">
      <alignment horizontal="center" vertical="center"/>
      <protection locked="0"/>
    </xf>
    <xf numFmtId="0" fontId="0" fillId="0" borderId="49" xfId="0" applyBorder="1" applyAlignment="1">
      <alignment horizontal="left" vertical="center" wrapText="1"/>
    </xf>
    <xf numFmtId="0" fontId="0" fillId="0" borderId="17" xfId="0" applyBorder="1"/>
    <xf numFmtId="0" fontId="5" fillId="0" borderId="2" xfId="0" applyFont="1" applyBorder="1" applyAlignment="1" applyProtection="1">
      <alignment horizontal="center" vertical="center"/>
      <protection locked="0"/>
    </xf>
    <xf numFmtId="0" fontId="5" fillId="0" borderId="3" xfId="0" applyFont="1" applyBorder="1" applyAlignment="1" applyProtection="1">
      <alignment horizontal="center" vertical="center"/>
      <protection locked="0"/>
    </xf>
    <xf numFmtId="0" fontId="5" fillId="0" borderId="0" xfId="0" applyFont="1" applyBorder="1" applyAlignment="1" applyProtection="1">
      <alignment horizontal="center" vertical="center"/>
      <protection locked="0"/>
    </xf>
    <xf numFmtId="0" fontId="5" fillId="0" borderId="24" xfId="0" applyFont="1" applyBorder="1" applyAlignment="1" applyProtection="1">
      <alignment horizontal="center" vertical="center"/>
      <protection locked="0"/>
    </xf>
    <xf numFmtId="0" fontId="5" fillId="0" borderId="4" xfId="0" applyFont="1" applyBorder="1" applyAlignment="1" applyProtection="1">
      <alignment horizontal="center" vertical="center"/>
      <protection locked="0"/>
    </xf>
    <xf numFmtId="0" fontId="5" fillId="0" borderId="5" xfId="0" applyFont="1" applyBorder="1" applyAlignment="1" applyProtection="1">
      <alignment horizontal="center" vertical="center"/>
      <protection locked="0"/>
    </xf>
    <xf numFmtId="0" fontId="5" fillId="0" borderId="6" xfId="0" applyFont="1" applyBorder="1" applyAlignment="1" applyProtection="1">
      <alignment horizontal="center" vertical="center"/>
      <protection locked="0"/>
    </xf>
    <xf numFmtId="9" fontId="5" fillId="6" borderId="8" xfId="0" applyNumberFormat="1" applyFont="1" applyFill="1" applyBorder="1" applyAlignment="1">
      <alignment horizontal="center" vertical="center"/>
    </xf>
    <xf numFmtId="9" fontId="5" fillId="6" borderId="9" xfId="0" applyNumberFormat="1" applyFont="1" applyFill="1" applyBorder="1" applyAlignment="1">
      <alignment horizontal="center" vertical="center"/>
    </xf>
    <xf numFmtId="0" fontId="16" fillId="3" borderId="66" xfId="0" applyFont="1" applyFill="1" applyBorder="1" applyAlignment="1">
      <alignment horizontal="left" vertical="center" wrapText="1"/>
    </xf>
    <xf numFmtId="0" fontId="1" fillId="0" borderId="12" xfId="0" applyFont="1" applyBorder="1" applyAlignment="1">
      <alignment horizontal="left" vertical="center" wrapText="1"/>
    </xf>
    <xf numFmtId="0" fontId="5" fillId="5" borderId="8" xfId="0" applyFont="1" applyFill="1" applyBorder="1" applyAlignment="1">
      <alignment horizontal="center" vertical="center"/>
    </xf>
    <xf numFmtId="0" fontId="5" fillId="5" borderId="9" xfId="0" applyFont="1" applyFill="1" applyBorder="1" applyAlignment="1">
      <alignment horizontal="center" vertical="center"/>
    </xf>
    <xf numFmtId="0" fontId="19" fillId="0" borderId="0" xfId="0" applyFont="1" applyBorder="1" applyAlignment="1" applyProtection="1">
      <alignment vertical="center"/>
      <protection hidden="1"/>
    </xf>
  </cellXfs>
  <cellStyles count="2">
    <cellStyle name="Normal" xfId="0" builtinId="0"/>
    <cellStyle name="Normal 2" xfId="1"/>
  </cellStyles>
  <dxfs count="10">
    <dxf>
      <font>
        <color theme="1"/>
      </font>
      <fill>
        <patternFill>
          <bgColor rgb="FF92D050"/>
        </patternFill>
      </fill>
    </dxf>
    <dxf>
      <fill>
        <patternFill>
          <bgColor rgb="FF92D050"/>
        </patternFill>
      </fill>
    </dxf>
    <dxf>
      <font>
        <color rgb="FF9C0006"/>
      </font>
      <fill>
        <patternFill>
          <bgColor rgb="FFFFC7CE"/>
        </patternFill>
      </fill>
    </dxf>
    <dxf>
      <font>
        <color theme="1"/>
      </font>
      <fill>
        <patternFill>
          <bgColor rgb="FF92D050"/>
        </patternFill>
      </fill>
    </dxf>
    <dxf>
      <fill>
        <patternFill>
          <bgColor rgb="FF92D050"/>
        </patternFill>
      </fill>
    </dxf>
    <dxf>
      <fill>
        <patternFill>
          <bgColor rgb="FF92D050"/>
        </patternFill>
      </fill>
    </dxf>
    <dxf>
      <font>
        <color rgb="FF006100"/>
      </font>
      <fill>
        <patternFill>
          <bgColor rgb="FFC6EFCE"/>
        </patternFill>
      </fill>
    </dxf>
    <dxf>
      <fill>
        <patternFill>
          <bgColor rgb="FF92D050"/>
        </patternFill>
      </fill>
    </dxf>
    <dxf>
      <fill>
        <patternFill>
          <bgColor rgb="FF92D050"/>
        </patternFill>
      </fill>
    </dxf>
    <dxf>
      <font>
        <color theme="1"/>
      </font>
      <fill>
        <patternFill>
          <bgColor rgb="FF92D050"/>
        </patternFill>
      </fill>
    </dxf>
  </dxfs>
  <tableStyles count="0" defaultTableStyle="TableStyleMedium2" defaultPivotStyle="PivotStyleLight16"/>
  <colors>
    <mruColors>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cat>
            <c:strLit>
              <c:ptCount val="17"/>
              <c:pt idx="0">
                <c:v>Exactitude et précision des descriptions techniques</c:v>
              </c:pt>
              <c:pt idx="1">
                <c:v>Concision et lisibilité des informations.</c:v>
              </c:pt>
              <c:pt idx="2">
                <c:v>Pertinence de la définition du rôle tenu au sein du groupe.</c:v>
              </c:pt>
              <c:pt idx="3">
                <c:v>Pertinence des interventions.</c:v>
              </c:pt>
              <c:pt idx="4">
                <c:v>Pertinence et maîtrise des moyens de communication retenus.</c:v>
              </c:pt>
              <c:pt idx="5">
                <c:v>Pertinence du choix des essais à mettre en place.</c:v>
              </c:pt>
              <c:pt idx="6">
                <c:v>Pertinence des indicateurs en vue de qualification.</c:v>
              </c:pt>
              <c:pt idx="7">
                <c:v>Pertinence du protocole d'essai proposé.</c:v>
              </c:pt>
              <c:pt idx="8">
                <c:v>Les essais sont mis en œuvre de façon à garantir la validité et l'exploitabilité des résultats.</c:v>
              </c:pt>
              <c:pt idx="9">
                <c:v>Pertinence des conclusions relatives à la qualification(point de vue technique et économique).</c:v>
              </c:pt>
              <c:pt idx="10">
                <c:v>Cohérence du mode de surveillance choisi au regard des conclusions relatives à la qualification.</c:v>
              </c:pt>
              <c:pt idx="11">
                <c:v>Le moyen est mis en œuvre dans le respect des données de production.</c:v>
              </c:pt>
              <c:pt idx="12">
                <c:v>Exactitude du protocole de contrôle des caractéristiques et/ou performances du moyen.</c:v>
              </c:pt>
              <c:pt idx="13">
                <c:v>Pertinence de l'identification des critères d'amélioration technico-économiques.</c:v>
              </c:pt>
              <c:pt idx="14">
                <c:v>Exactitude de la mise en oeuvre de la méthode ou de l’outil d’amélioration de la qualité.</c:v>
              </c:pt>
              <c:pt idx="15">
                <c:v>Pertinence des améliorations proposées.</c:v>
              </c:pt>
              <c:pt idx="16">
                <c:v>Les modifications sont correctement intégrées au processus.</c:v>
              </c:pt>
            </c:strLit>
          </c:cat>
          <c:val>
            <c:numLit>
              <c:formatCode>General</c:formatCode>
              <c:ptCount val="17"/>
              <c:pt idx="0">
                <c:v>0</c:v>
              </c:pt>
              <c:pt idx="1">
                <c:v>0</c:v>
              </c:pt>
              <c:pt idx="2">
                <c:v>0</c:v>
              </c:pt>
              <c:pt idx="3">
                <c:v>0</c:v>
              </c:pt>
              <c:pt idx="4">
                <c:v>0</c:v>
              </c:pt>
              <c:pt idx="5">
                <c:v>1</c:v>
              </c:pt>
              <c:pt idx="6">
                <c:v>0.66666666666666596</c:v>
              </c:pt>
              <c:pt idx="7">
                <c:v>0.77777777777777701</c:v>
              </c:pt>
              <c:pt idx="8">
                <c:v>0.499999999999999</c:v>
              </c:pt>
              <c:pt idx="9">
                <c:v>0.33333333333333298</c:v>
              </c:pt>
              <c:pt idx="10">
                <c:v>0</c:v>
              </c:pt>
              <c:pt idx="11">
                <c:v>0</c:v>
              </c:pt>
              <c:pt idx="12">
                <c:v>0</c:v>
              </c:pt>
              <c:pt idx="13">
                <c:v>0</c:v>
              </c:pt>
              <c:pt idx="14">
                <c:v>0</c:v>
              </c:pt>
              <c:pt idx="15">
                <c:v>0</c:v>
              </c:pt>
              <c:pt idx="16">
                <c:v>0</c:v>
              </c:pt>
            </c:numLit>
          </c:val>
          <c:extLst>
            <c:ext xmlns:c16="http://schemas.microsoft.com/office/drawing/2014/chart" uri="{C3380CC4-5D6E-409C-BE32-E72D297353CC}">
              <c16:uniqueId val="{00000000-7C99-4197-95B3-3721EFDFDF7E}"/>
            </c:ext>
          </c:extLst>
        </c:ser>
        <c:dLbls>
          <c:showLegendKey val="0"/>
          <c:showVal val="0"/>
          <c:showCatName val="0"/>
          <c:showSerName val="0"/>
          <c:showPercent val="0"/>
          <c:showBubbleSize val="0"/>
        </c:dLbls>
        <c:gapWidth val="150"/>
        <c:axId val="3539072"/>
        <c:axId val="1"/>
      </c:barChart>
      <c:catAx>
        <c:axId val="353907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825" b="0" i="0" u="none" strike="noStrike" baseline="0">
                <a:solidFill>
                  <a:srgbClr val="000000"/>
                </a:solidFill>
                <a:latin typeface="Arial"/>
                <a:ea typeface="Arial"/>
                <a:cs typeface="Arial"/>
              </a:defRPr>
            </a:pPr>
            <a:endParaRPr lang="fr-FR"/>
          </a:p>
        </c:txPr>
        <c:crossAx val="1"/>
        <c:crosses val="autoZero"/>
        <c:auto val="1"/>
        <c:lblAlgn val="ctr"/>
        <c:lblOffset val="100"/>
        <c:tickLblSkip val="1"/>
        <c:tickMarkSkip val="1"/>
        <c:noMultiLvlLbl val="0"/>
      </c:catAx>
      <c:valAx>
        <c:axId val="1"/>
        <c:scaling>
          <c:orientation val="minMax"/>
          <c:max val="1"/>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fr-FR"/>
          </a:p>
        </c:txPr>
        <c:crossAx val="3539072"/>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25" b="0" i="0" u="none" strike="noStrike" baseline="0">
          <a:solidFill>
            <a:srgbClr val="000000"/>
          </a:solidFill>
          <a:latin typeface="Arial"/>
          <a:ea typeface="Arial"/>
          <a:cs typeface="Arial"/>
        </a:defRPr>
      </a:pPr>
      <a:endParaRPr lang="fr-FR"/>
    </a:p>
  </c:txPr>
  <c:printSettings>
    <c:headerFooter alignWithMargins="0"/>
    <c:pageMargins b="0.98425196899999989" l="0.78740157499999996" r="0.78740157499999996" t="0.98425196899999989" header="0.49212598450000006" footer="0.49212598450000006"/>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cat>
            <c:strLit>
              <c:ptCount val="17"/>
              <c:pt idx="0">
                <c:v>Exactitude et précision des descriptions techniques</c:v>
              </c:pt>
              <c:pt idx="1">
                <c:v>Concision et lisibilité des informations.</c:v>
              </c:pt>
              <c:pt idx="2">
                <c:v>Pertinence de la définition du rôle tenu au sein du groupe.</c:v>
              </c:pt>
              <c:pt idx="3">
                <c:v>Pertinence des interventions.</c:v>
              </c:pt>
              <c:pt idx="4">
                <c:v>Pertinence et maîtrise des moyens de communication retenus.</c:v>
              </c:pt>
              <c:pt idx="5">
                <c:v>Pertinence du choix des essais à mettre en place.</c:v>
              </c:pt>
              <c:pt idx="6">
                <c:v>Pertinence des indicateurs en vue de qualification.</c:v>
              </c:pt>
              <c:pt idx="7">
                <c:v>Pertinence du protocole d'essai proposé.</c:v>
              </c:pt>
              <c:pt idx="8">
                <c:v>Les essais sont mis en œuvre de façon à garantir la validité et l'exploitabilité des résultats.</c:v>
              </c:pt>
              <c:pt idx="9">
                <c:v>Pertinence des conclusions relatives à la qualification(point de vue technique et économique).</c:v>
              </c:pt>
              <c:pt idx="10">
                <c:v>Cohérence du mode de surveillance choisi au regard des conclusions relatives à la qualification.</c:v>
              </c:pt>
              <c:pt idx="11">
                <c:v>Le moyen est mis en œuvre dans le respect des données de production.</c:v>
              </c:pt>
              <c:pt idx="12">
                <c:v>Exactitude du protocole de contrôle des caractéristiques et/ou performances du moyen.</c:v>
              </c:pt>
              <c:pt idx="13">
                <c:v>Pertinence de l'identification des critères d'amélioration technico-économiques.</c:v>
              </c:pt>
              <c:pt idx="14">
                <c:v>Exactitude de la mise en oeuvre de la méthode ou de l’outil d’amélioration de la qualité.</c:v>
              </c:pt>
              <c:pt idx="15">
                <c:v>Pertinence des améliorations proposées.</c:v>
              </c:pt>
              <c:pt idx="16">
                <c:v>Les modifications sont correctement intégrées au processus.</c:v>
              </c:pt>
            </c:strLit>
          </c:cat>
          <c:val>
            <c:numLit>
              <c:formatCode>General</c:formatCode>
              <c:ptCount val="17"/>
              <c:pt idx="0">
                <c:v>0</c:v>
              </c:pt>
              <c:pt idx="1">
                <c:v>0</c:v>
              </c:pt>
              <c:pt idx="2">
                <c:v>0</c:v>
              </c:pt>
              <c:pt idx="3">
                <c:v>0</c:v>
              </c:pt>
              <c:pt idx="4">
                <c:v>0</c:v>
              </c:pt>
              <c:pt idx="5">
                <c:v>1</c:v>
              </c:pt>
              <c:pt idx="6">
                <c:v>0.66666666666666496</c:v>
              </c:pt>
              <c:pt idx="7">
                <c:v>0.77777777777777701</c:v>
              </c:pt>
              <c:pt idx="8">
                <c:v>0.499999999999999</c:v>
              </c:pt>
              <c:pt idx="9">
                <c:v>0.33333333333333198</c:v>
              </c:pt>
              <c:pt idx="10">
                <c:v>0</c:v>
              </c:pt>
              <c:pt idx="11">
                <c:v>0</c:v>
              </c:pt>
              <c:pt idx="12">
                <c:v>0</c:v>
              </c:pt>
              <c:pt idx="13">
                <c:v>0</c:v>
              </c:pt>
              <c:pt idx="14">
                <c:v>0</c:v>
              </c:pt>
              <c:pt idx="15">
                <c:v>0</c:v>
              </c:pt>
              <c:pt idx="16">
                <c:v>0</c:v>
              </c:pt>
            </c:numLit>
          </c:val>
          <c:extLst>
            <c:ext xmlns:c16="http://schemas.microsoft.com/office/drawing/2014/chart" uri="{C3380CC4-5D6E-409C-BE32-E72D297353CC}">
              <c16:uniqueId val="{00000000-DEC4-46F2-AC44-46634968297C}"/>
            </c:ext>
          </c:extLst>
        </c:ser>
        <c:dLbls>
          <c:showLegendKey val="0"/>
          <c:showVal val="0"/>
          <c:showCatName val="0"/>
          <c:showSerName val="0"/>
          <c:showPercent val="0"/>
          <c:showBubbleSize val="0"/>
        </c:dLbls>
        <c:gapWidth val="150"/>
        <c:axId val="3543648"/>
        <c:axId val="1"/>
      </c:barChart>
      <c:catAx>
        <c:axId val="3543648"/>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825" b="0" i="0" u="none" strike="noStrike" baseline="0">
                <a:solidFill>
                  <a:srgbClr val="000000"/>
                </a:solidFill>
                <a:latin typeface="Arial"/>
                <a:ea typeface="Arial"/>
                <a:cs typeface="Arial"/>
              </a:defRPr>
            </a:pPr>
            <a:endParaRPr lang="fr-FR"/>
          </a:p>
        </c:txPr>
        <c:crossAx val="1"/>
        <c:crosses val="autoZero"/>
        <c:auto val="1"/>
        <c:lblAlgn val="ctr"/>
        <c:lblOffset val="100"/>
        <c:tickLblSkip val="1"/>
        <c:tickMarkSkip val="1"/>
        <c:noMultiLvlLbl val="0"/>
      </c:catAx>
      <c:valAx>
        <c:axId val="1"/>
        <c:scaling>
          <c:orientation val="minMax"/>
          <c:max val="1"/>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fr-FR"/>
          </a:p>
        </c:txPr>
        <c:crossAx val="3543648"/>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25" b="0" i="0" u="none" strike="noStrike" baseline="0">
          <a:solidFill>
            <a:srgbClr val="000000"/>
          </a:solidFill>
          <a:latin typeface="Arial"/>
          <a:ea typeface="Arial"/>
          <a:cs typeface="Arial"/>
        </a:defRPr>
      </a:pPr>
      <a:endParaRPr lang="fr-FR"/>
    </a:p>
  </c:txPr>
  <c:printSettings>
    <c:headerFooter alignWithMargins="0"/>
    <c:pageMargins b="0.98425196899999989" l="0.78740157499999996" r="0.78740157499999996" t="0.98425196899999989" header="0.49212598450000006" footer="0.49212598450000006"/>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rgbClr val="9999FF"/>
            </a:solidFill>
            <a:ln w="12700">
              <a:solidFill>
                <a:srgbClr val="000000"/>
              </a:solidFill>
              <a:prstDash val="solid"/>
            </a:ln>
          </c:spPr>
          <c:invertIfNegative val="0"/>
          <c:cat>
            <c:strLit>
              <c:ptCount val="17"/>
              <c:pt idx="0">
                <c:v>Exactitude et précision des descriptions techniques</c:v>
              </c:pt>
              <c:pt idx="1">
                <c:v>Concision et lisibilité des informations.</c:v>
              </c:pt>
              <c:pt idx="2">
                <c:v>Pertinence de la définition du rôle tenu au sein du groupe.</c:v>
              </c:pt>
              <c:pt idx="3">
                <c:v>Pertinence des interventions.</c:v>
              </c:pt>
              <c:pt idx="4">
                <c:v>Pertinence et maîtrise des moyens de communication retenus.</c:v>
              </c:pt>
              <c:pt idx="5">
                <c:v>Pertinence du choix des essais à mettre en place.</c:v>
              </c:pt>
              <c:pt idx="6">
                <c:v>Pertinence des indicateurs en vue de qualification.</c:v>
              </c:pt>
              <c:pt idx="7">
                <c:v>Pertinence du protocole d'essai proposé.</c:v>
              </c:pt>
              <c:pt idx="8">
                <c:v>Les essais sont mis en œuvre de façon à garantir la validité et l'exploitabilité des résultats.</c:v>
              </c:pt>
              <c:pt idx="9">
                <c:v>Pertinence des conclusions relatives à la qualification(point de vue technique et économique).</c:v>
              </c:pt>
              <c:pt idx="10">
                <c:v>Cohérence du mode de surveillance choisi au regard des conclusions relatives à la qualification.</c:v>
              </c:pt>
              <c:pt idx="11">
                <c:v>Le moyen est mis en œuvre dans le respect des données de production.</c:v>
              </c:pt>
              <c:pt idx="12">
                <c:v>Exactitude du protocole de contrôle des caractéristiques et/ou performances du moyen.</c:v>
              </c:pt>
              <c:pt idx="13">
                <c:v>Pertinence de l'identification des critères d'amélioration technico-économiques.</c:v>
              </c:pt>
              <c:pt idx="14">
                <c:v>Exactitude de la mise en oeuvre de la méthode ou de l’outil d’amélioration de la qualité.</c:v>
              </c:pt>
              <c:pt idx="15">
                <c:v>Pertinence des améliorations proposées.</c:v>
              </c:pt>
              <c:pt idx="16">
                <c:v>Les modifications sont correctement intégrées au processus.</c:v>
              </c:pt>
            </c:strLit>
          </c:cat>
          <c:val>
            <c:numLit>
              <c:formatCode>General</c:formatCode>
              <c:ptCount val="17"/>
              <c:pt idx="0">
                <c:v>0</c:v>
              </c:pt>
              <c:pt idx="1">
                <c:v>0</c:v>
              </c:pt>
              <c:pt idx="2">
                <c:v>0</c:v>
              </c:pt>
              <c:pt idx="3">
                <c:v>0</c:v>
              </c:pt>
              <c:pt idx="4">
                <c:v>0</c:v>
              </c:pt>
              <c:pt idx="5">
                <c:v>1</c:v>
              </c:pt>
              <c:pt idx="6">
                <c:v>0.66666666666666496</c:v>
              </c:pt>
              <c:pt idx="7">
                <c:v>0.77777777777777701</c:v>
              </c:pt>
              <c:pt idx="8">
                <c:v>0.499999999999999</c:v>
              </c:pt>
              <c:pt idx="9">
                <c:v>0.33333333333333198</c:v>
              </c:pt>
              <c:pt idx="10">
                <c:v>0</c:v>
              </c:pt>
              <c:pt idx="11">
                <c:v>0</c:v>
              </c:pt>
              <c:pt idx="12">
                <c:v>0</c:v>
              </c:pt>
              <c:pt idx="13">
                <c:v>0</c:v>
              </c:pt>
              <c:pt idx="14">
                <c:v>0</c:v>
              </c:pt>
              <c:pt idx="15">
                <c:v>0</c:v>
              </c:pt>
              <c:pt idx="16">
                <c:v>0</c:v>
              </c:pt>
            </c:numLit>
          </c:val>
          <c:extLst>
            <c:ext xmlns:c16="http://schemas.microsoft.com/office/drawing/2014/chart" uri="{C3380CC4-5D6E-409C-BE32-E72D297353CC}">
              <c16:uniqueId val="{00000000-4AB9-4CE2-9F1D-D183AEC86BB2}"/>
            </c:ext>
          </c:extLst>
        </c:ser>
        <c:dLbls>
          <c:showLegendKey val="0"/>
          <c:showVal val="0"/>
          <c:showCatName val="0"/>
          <c:showSerName val="0"/>
          <c:showPercent val="0"/>
          <c:showBubbleSize val="0"/>
        </c:dLbls>
        <c:gapWidth val="150"/>
        <c:axId val="3541984"/>
        <c:axId val="1"/>
      </c:barChart>
      <c:catAx>
        <c:axId val="354198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825" b="0" i="0" u="none" strike="noStrike" baseline="0">
                <a:solidFill>
                  <a:srgbClr val="000000"/>
                </a:solidFill>
                <a:latin typeface="Arial"/>
                <a:ea typeface="Arial"/>
                <a:cs typeface="Arial"/>
              </a:defRPr>
            </a:pPr>
            <a:endParaRPr lang="fr-FR"/>
          </a:p>
        </c:txPr>
        <c:crossAx val="1"/>
        <c:crosses val="autoZero"/>
        <c:auto val="1"/>
        <c:lblAlgn val="ctr"/>
        <c:lblOffset val="100"/>
        <c:tickLblSkip val="1"/>
        <c:tickMarkSkip val="1"/>
        <c:noMultiLvlLbl val="0"/>
      </c:catAx>
      <c:valAx>
        <c:axId val="1"/>
        <c:scaling>
          <c:orientation val="minMax"/>
          <c:max val="1"/>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fr-FR"/>
          </a:p>
        </c:txPr>
        <c:crossAx val="3541984"/>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25" b="0" i="0" u="none" strike="noStrike" baseline="0">
          <a:solidFill>
            <a:srgbClr val="000000"/>
          </a:solidFill>
          <a:latin typeface="Arial"/>
          <a:ea typeface="Arial"/>
          <a:cs typeface="Arial"/>
        </a:defRPr>
      </a:pPr>
      <a:endParaRPr lang="fr-FR"/>
    </a:p>
  </c:txPr>
  <c:printSettings>
    <c:headerFooter alignWithMargins="0"/>
    <c:pageMargins b="0.98425196899999989" l="0.78740157499999996" r="0.78740157499999996" t="0.98425196899999989" header="0.49212598450000006" footer="0.49212598450000006"/>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1</xdr:col>
      <xdr:colOff>1450703</xdr:colOff>
      <xdr:row>3</xdr:row>
      <xdr:rowOff>142874</xdr:rowOff>
    </xdr:from>
    <xdr:to>
      <xdr:col>2</xdr:col>
      <xdr:colOff>3078187</xdr:colOff>
      <xdr:row>15</xdr:row>
      <xdr:rowOff>128586</xdr:rowOff>
    </xdr:to>
    <xdr:pic>
      <xdr:nvPicPr>
        <xdr:cNvPr id="3" name="Image 2">
          <a:extLst>
            <a:ext uri="{FF2B5EF4-FFF2-40B4-BE49-F238E27FC236}">
              <a16:creationId xmlns:a16="http://schemas.microsoft.com/office/drawing/2014/main" id="{33DFA951-FE86-436B-A3B7-ECDFE088B3B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26953" y="1219199"/>
          <a:ext cx="3189584" cy="2905125"/>
        </a:xfrm>
        <a:prstGeom prst="rect">
          <a:avLst/>
        </a:prstGeom>
        <a:noFill/>
        <a:ln w="31750">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4235450</xdr:colOff>
      <xdr:row>1</xdr:row>
      <xdr:rowOff>0</xdr:rowOff>
    </xdr:from>
    <xdr:to>
      <xdr:col>25</xdr:col>
      <xdr:colOff>0</xdr:colOff>
      <xdr:row>1</xdr:row>
      <xdr:rowOff>0</xdr:rowOff>
    </xdr:to>
    <xdr:graphicFrame macro="">
      <xdr:nvGraphicFramePr>
        <xdr:cNvPr id="2" name="Chart 3">
          <a:extLst>
            <a:ext uri="{FF2B5EF4-FFF2-40B4-BE49-F238E27FC236}">
              <a16:creationId xmlns:a16="http://schemas.microsoft.com/office/drawing/2014/main" id="{DFC0D2F4-C67B-4298-AC02-4BA13CB9A8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30</xdr:col>
      <xdr:colOff>657225</xdr:colOff>
      <xdr:row>21</xdr:row>
      <xdr:rowOff>-1</xdr:rowOff>
    </xdr:from>
    <xdr:to>
      <xdr:col>35</xdr:col>
      <xdr:colOff>6980</xdr:colOff>
      <xdr:row>23</xdr:row>
      <xdr:rowOff>748144</xdr:rowOff>
    </xdr:to>
    <xdr:pic>
      <xdr:nvPicPr>
        <xdr:cNvPr id="3" name="Image 2">
          <a:extLst>
            <a:ext uri="{FF2B5EF4-FFF2-40B4-BE49-F238E27FC236}">
              <a16:creationId xmlns:a16="http://schemas.microsoft.com/office/drawing/2014/main" id="{2AB603DA-038D-4F0F-A9FB-900B214BA488}"/>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137725" y="12692062"/>
          <a:ext cx="2921630" cy="2248333"/>
        </a:xfrm>
        <a:prstGeom prst="rect">
          <a:avLst/>
        </a:prstGeom>
        <a:noFill/>
        <a:ln w="31750">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7</xdr:col>
      <xdr:colOff>4235450</xdr:colOff>
      <xdr:row>1</xdr:row>
      <xdr:rowOff>0</xdr:rowOff>
    </xdr:from>
    <xdr:to>
      <xdr:col>26</xdr:col>
      <xdr:colOff>0</xdr:colOff>
      <xdr:row>1</xdr:row>
      <xdr:rowOff>0</xdr:rowOff>
    </xdr:to>
    <xdr:graphicFrame macro="">
      <xdr:nvGraphicFramePr>
        <xdr:cNvPr id="2" name="Chart 3">
          <a:extLst>
            <a:ext uri="{FF2B5EF4-FFF2-40B4-BE49-F238E27FC236}">
              <a16:creationId xmlns:a16="http://schemas.microsoft.com/office/drawing/2014/main" id="{E4ECC498-B8BF-4087-A255-8B3A9CA424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31</xdr:col>
      <xdr:colOff>682625</xdr:colOff>
      <xdr:row>28</xdr:row>
      <xdr:rowOff>460375</xdr:rowOff>
    </xdr:from>
    <xdr:to>
      <xdr:col>35</xdr:col>
      <xdr:colOff>663575</xdr:colOff>
      <xdr:row>32</xdr:row>
      <xdr:rowOff>545234</xdr:rowOff>
    </xdr:to>
    <xdr:pic>
      <xdr:nvPicPr>
        <xdr:cNvPr id="3" name="Image 2">
          <a:extLst>
            <a:ext uri="{FF2B5EF4-FFF2-40B4-BE49-F238E27FC236}">
              <a16:creationId xmlns:a16="http://schemas.microsoft.com/office/drawing/2014/main" id="{FCA6F396-41F6-4381-AF09-9EA362EE1277}"/>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1996063" y="20153313"/>
          <a:ext cx="2838450" cy="2847109"/>
        </a:xfrm>
        <a:prstGeom prst="rect">
          <a:avLst/>
        </a:prstGeom>
        <a:noFill/>
        <a:ln w="31750">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7</xdr:col>
      <xdr:colOff>4235450</xdr:colOff>
      <xdr:row>1</xdr:row>
      <xdr:rowOff>0</xdr:rowOff>
    </xdr:from>
    <xdr:to>
      <xdr:col>26</xdr:col>
      <xdr:colOff>0</xdr:colOff>
      <xdr:row>1</xdr:row>
      <xdr:rowOff>0</xdr:rowOff>
    </xdr:to>
    <xdr:graphicFrame macro="">
      <xdr:nvGraphicFramePr>
        <xdr:cNvPr id="2" name="Chart 3">
          <a:extLst>
            <a:ext uri="{FF2B5EF4-FFF2-40B4-BE49-F238E27FC236}">
              <a16:creationId xmlns:a16="http://schemas.microsoft.com/office/drawing/2014/main" id="{22C26661-487F-4950-9A85-29EA7E23D0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32</xdr:col>
      <xdr:colOff>14433</xdr:colOff>
      <xdr:row>33</xdr:row>
      <xdr:rowOff>34636</xdr:rowOff>
    </xdr:from>
    <xdr:to>
      <xdr:col>39</xdr:col>
      <xdr:colOff>402508</xdr:colOff>
      <xdr:row>38</xdr:row>
      <xdr:rowOff>0</xdr:rowOff>
    </xdr:to>
    <xdr:pic>
      <xdr:nvPicPr>
        <xdr:cNvPr id="3" name="Image 2">
          <a:extLst>
            <a:ext uri="{FF2B5EF4-FFF2-40B4-BE49-F238E27FC236}">
              <a16:creationId xmlns:a16="http://schemas.microsoft.com/office/drawing/2014/main" id="{50CAD860-5E00-466D-A388-E596E42E7925}"/>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1875558" y="24313861"/>
          <a:ext cx="4731475" cy="4794539"/>
        </a:xfrm>
        <a:prstGeom prst="rect">
          <a:avLst/>
        </a:prstGeom>
        <a:noFill/>
        <a:ln w="31750">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tabSelected="1" zoomScale="70" zoomScaleNormal="70" workbookViewId="0">
      <selection activeCell="F10" sqref="F10:I10"/>
    </sheetView>
  </sheetViews>
  <sheetFormatPr baseColWidth="10" defaultColWidth="12.5703125" defaultRowHeight="12.75" x14ac:dyDescent="0.2"/>
  <cols>
    <col min="1" max="1" width="7.140625" style="1" customWidth="1"/>
    <col min="2" max="2" width="23.42578125" style="1" customWidth="1"/>
    <col min="3" max="3" width="76.5703125" style="1" customWidth="1"/>
    <col min="4" max="4" width="14.7109375" style="1" customWidth="1"/>
    <col min="5" max="5" width="13.140625" style="1" customWidth="1"/>
    <col min="6" max="7" width="12.5703125" style="1"/>
    <col min="8" max="8" width="16.7109375" style="1" bestFit="1" customWidth="1"/>
    <col min="9" max="9" width="21.140625" style="1" customWidth="1"/>
    <col min="10" max="10" width="19.7109375" style="1" customWidth="1"/>
    <col min="11" max="256" width="12.5703125" style="1"/>
    <col min="257" max="257" width="7.140625" style="1" customWidth="1"/>
    <col min="258" max="258" width="23.42578125" style="1" customWidth="1"/>
    <col min="259" max="259" width="76.5703125" style="1" customWidth="1"/>
    <col min="260" max="260" width="14.7109375" style="1" customWidth="1"/>
    <col min="261" max="261" width="13.140625" style="1" customWidth="1"/>
    <col min="262" max="263" width="12.5703125" style="1"/>
    <col min="264" max="264" width="16.7109375" style="1" bestFit="1" customWidth="1"/>
    <col min="265" max="265" width="21.140625" style="1" customWidth="1"/>
    <col min="266" max="266" width="19.7109375" style="1" customWidth="1"/>
    <col min="267" max="512" width="12.5703125" style="1"/>
    <col min="513" max="513" width="7.140625" style="1" customWidth="1"/>
    <col min="514" max="514" width="23.42578125" style="1" customWidth="1"/>
    <col min="515" max="515" width="76.5703125" style="1" customWidth="1"/>
    <col min="516" max="516" width="14.7109375" style="1" customWidth="1"/>
    <col min="517" max="517" width="13.140625" style="1" customWidth="1"/>
    <col min="518" max="519" width="12.5703125" style="1"/>
    <col min="520" max="520" width="16.7109375" style="1" bestFit="1" customWidth="1"/>
    <col min="521" max="521" width="21.140625" style="1" customWidth="1"/>
    <col min="522" max="522" width="19.7109375" style="1" customWidth="1"/>
    <col min="523" max="768" width="12.5703125" style="1"/>
    <col min="769" max="769" width="7.140625" style="1" customWidth="1"/>
    <col min="770" max="770" width="23.42578125" style="1" customWidth="1"/>
    <col min="771" max="771" width="76.5703125" style="1" customWidth="1"/>
    <col min="772" max="772" width="14.7109375" style="1" customWidth="1"/>
    <col min="773" max="773" width="13.140625" style="1" customWidth="1"/>
    <col min="774" max="775" width="12.5703125" style="1"/>
    <col min="776" max="776" width="16.7109375" style="1" bestFit="1" customWidth="1"/>
    <col min="777" max="777" width="21.140625" style="1" customWidth="1"/>
    <col min="778" max="778" width="19.7109375" style="1" customWidth="1"/>
    <col min="779" max="1024" width="12.5703125" style="1"/>
    <col min="1025" max="1025" width="7.140625" style="1" customWidth="1"/>
    <col min="1026" max="1026" width="23.42578125" style="1" customWidth="1"/>
    <col min="1027" max="1027" width="76.5703125" style="1" customWidth="1"/>
    <col min="1028" max="1028" width="14.7109375" style="1" customWidth="1"/>
    <col min="1029" max="1029" width="13.140625" style="1" customWidth="1"/>
    <col min="1030" max="1031" width="12.5703125" style="1"/>
    <col min="1032" max="1032" width="16.7109375" style="1" bestFit="1" customWidth="1"/>
    <col min="1033" max="1033" width="21.140625" style="1" customWidth="1"/>
    <col min="1034" max="1034" width="19.7109375" style="1" customWidth="1"/>
    <col min="1035" max="1280" width="12.5703125" style="1"/>
    <col min="1281" max="1281" width="7.140625" style="1" customWidth="1"/>
    <col min="1282" max="1282" width="23.42578125" style="1" customWidth="1"/>
    <col min="1283" max="1283" width="76.5703125" style="1" customWidth="1"/>
    <col min="1284" max="1284" width="14.7109375" style="1" customWidth="1"/>
    <col min="1285" max="1285" width="13.140625" style="1" customWidth="1"/>
    <col min="1286" max="1287" width="12.5703125" style="1"/>
    <col min="1288" max="1288" width="16.7109375" style="1" bestFit="1" customWidth="1"/>
    <col min="1289" max="1289" width="21.140625" style="1" customWidth="1"/>
    <col min="1290" max="1290" width="19.7109375" style="1" customWidth="1"/>
    <col min="1291" max="1536" width="12.5703125" style="1"/>
    <col min="1537" max="1537" width="7.140625" style="1" customWidth="1"/>
    <col min="1538" max="1538" width="23.42578125" style="1" customWidth="1"/>
    <col min="1539" max="1539" width="76.5703125" style="1" customWidth="1"/>
    <col min="1540" max="1540" width="14.7109375" style="1" customWidth="1"/>
    <col min="1541" max="1541" width="13.140625" style="1" customWidth="1"/>
    <col min="1542" max="1543" width="12.5703125" style="1"/>
    <col min="1544" max="1544" width="16.7109375" style="1" bestFit="1" customWidth="1"/>
    <col min="1545" max="1545" width="21.140625" style="1" customWidth="1"/>
    <col min="1546" max="1546" width="19.7109375" style="1" customWidth="1"/>
    <col min="1547" max="1792" width="12.5703125" style="1"/>
    <col min="1793" max="1793" width="7.140625" style="1" customWidth="1"/>
    <col min="1794" max="1794" width="23.42578125" style="1" customWidth="1"/>
    <col min="1795" max="1795" width="76.5703125" style="1" customWidth="1"/>
    <col min="1796" max="1796" width="14.7109375" style="1" customWidth="1"/>
    <col min="1797" max="1797" width="13.140625" style="1" customWidth="1"/>
    <col min="1798" max="1799" width="12.5703125" style="1"/>
    <col min="1800" max="1800" width="16.7109375" style="1" bestFit="1" customWidth="1"/>
    <col min="1801" max="1801" width="21.140625" style="1" customWidth="1"/>
    <col min="1802" max="1802" width="19.7109375" style="1" customWidth="1"/>
    <col min="1803" max="2048" width="12.5703125" style="1"/>
    <col min="2049" max="2049" width="7.140625" style="1" customWidth="1"/>
    <col min="2050" max="2050" width="23.42578125" style="1" customWidth="1"/>
    <col min="2051" max="2051" width="76.5703125" style="1" customWidth="1"/>
    <col min="2052" max="2052" width="14.7109375" style="1" customWidth="1"/>
    <col min="2053" max="2053" width="13.140625" style="1" customWidth="1"/>
    <col min="2054" max="2055" width="12.5703125" style="1"/>
    <col min="2056" max="2056" width="16.7109375" style="1" bestFit="1" customWidth="1"/>
    <col min="2057" max="2057" width="21.140625" style="1" customWidth="1"/>
    <col min="2058" max="2058" width="19.7109375" style="1" customWidth="1"/>
    <col min="2059" max="2304" width="12.5703125" style="1"/>
    <col min="2305" max="2305" width="7.140625" style="1" customWidth="1"/>
    <col min="2306" max="2306" width="23.42578125" style="1" customWidth="1"/>
    <col min="2307" max="2307" width="76.5703125" style="1" customWidth="1"/>
    <col min="2308" max="2308" width="14.7109375" style="1" customWidth="1"/>
    <col min="2309" max="2309" width="13.140625" style="1" customWidth="1"/>
    <col min="2310" max="2311" width="12.5703125" style="1"/>
    <col min="2312" max="2312" width="16.7109375" style="1" bestFit="1" customWidth="1"/>
    <col min="2313" max="2313" width="21.140625" style="1" customWidth="1"/>
    <col min="2314" max="2314" width="19.7109375" style="1" customWidth="1"/>
    <col min="2315" max="2560" width="12.5703125" style="1"/>
    <col min="2561" max="2561" width="7.140625" style="1" customWidth="1"/>
    <col min="2562" max="2562" width="23.42578125" style="1" customWidth="1"/>
    <col min="2563" max="2563" width="76.5703125" style="1" customWidth="1"/>
    <col min="2564" max="2564" width="14.7109375" style="1" customWidth="1"/>
    <col min="2565" max="2565" width="13.140625" style="1" customWidth="1"/>
    <col min="2566" max="2567" width="12.5703125" style="1"/>
    <col min="2568" max="2568" width="16.7109375" style="1" bestFit="1" customWidth="1"/>
    <col min="2569" max="2569" width="21.140625" style="1" customWidth="1"/>
    <col min="2570" max="2570" width="19.7109375" style="1" customWidth="1"/>
    <col min="2571" max="2816" width="12.5703125" style="1"/>
    <col min="2817" max="2817" width="7.140625" style="1" customWidth="1"/>
    <col min="2818" max="2818" width="23.42578125" style="1" customWidth="1"/>
    <col min="2819" max="2819" width="76.5703125" style="1" customWidth="1"/>
    <col min="2820" max="2820" width="14.7109375" style="1" customWidth="1"/>
    <col min="2821" max="2821" width="13.140625" style="1" customWidth="1"/>
    <col min="2822" max="2823" width="12.5703125" style="1"/>
    <col min="2824" max="2824" width="16.7109375" style="1" bestFit="1" customWidth="1"/>
    <col min="2825" max="2825" width="21.140625" style="1" customWidth="1"/>
    <col min="2826" max="2826" width="19.7109375" style="1" customWidth="1"/>
    <col min="2827" max="3072" width="12.5703125" style="1"/>
    <col min="3073" max="3073" width="7.140625" style="1" customWidth="1"/>
    <col min="3074" max="3074" width="23.42578125" style="1" customWidth="1"/>
    <col min="3075" max="3075" width="76.5703125" style="1" customWidth="1"/>
    <col min="3076" max="3076" width="14.7109375" style="1" customWidth="1"/>
    <col min="3077" max="3077" width="13.140625" style="1" customWidth="1"/>
    <col min="3078" max="3079" width="12.5703125" style="1"/>
    <col min="3080" max="3080" width="16.7109375" style="1" bestFit="1" customWidth="1"/>
    <col min="3081" max="3081" width="21.140625" style="1" customWidth="1"/>
    <col min="3082" max="3082" width="19.7109375" style="1" customWidth="1"/>
    <col min="3083" max="3328" width="12.5703125" style="1"/>
    <col min="3329" max="3329" width="7.140625" style="1" customWidth="1"/>
    <col min="3330" max="3330" width="23.42578125" style="1" customWidth="1"/>
    <col min="3331" max="3331" width="76.5703125" style="1" customWidth="1"/>
    <col min="3332" max="3332" width="14.7109375" style="1" customWidth="1"/>
    <col min="3333" max="3333" width="13.140625" style="1" customWidth="1"/>
    <col min="3334" max="3335" width="12.5703125" style="1"/>
    <col min="3336" max="3336" width="16.7109375" style="1" bestFit="1" customWidth="1"/>
    <col min="3337" max="3337" width="21.140625" style="1" customWidth="1"/>
    <col min="3338" max="3338" width="19.7109375" style="1" customWidth="1"/>
    <col min="3339" max="3584" width="12.5703125" style="1"/>
    <col min="3585" max="3585" width="7.140625" style="1" customWidth="1"/>
    <col min="3586" max="3586" width="23.42578125" style="1" customWidth="1"/>
    <col min="3587" max="3587" width="76.5703125" style="1" customWidth="1"/>
    <col min="3588" max="3588" width="14.7109375" style="1" customWidth="1"/>
    <col min="3589" max="3589" width="13.140625" style="1" customWidth="1"/>
    <col min="3590" max="3591" width="12.5703125" style="1"/>
    <col min="3592" max="3592" width="16.7109375" style="1" bestFit="1" customWidth="1"/>
    <col min="3593" max="3593" width="21.140625" style="1" customWidth="1"/>
    <col min="3594" max="3594" width="19.7109375" style="1" customWidth="1"/>
    <col min="3595" max="3840" width="12.5703125" style="1"/>
    <col min="3841" max="3841" width="7.140625" style="1" customWidth="1"/>
    <col min="3842" max="3842" width="23.42578125" style="1" customWidth="1"/>
    <col min="3843" max="3843" width="76.5703125" style="1" customWidth="1"/>
    <col min="3844" max="3844" width="14.7109375" style="1" customWidth="1"/>
    <col min="3845" max="3845" width="13.140625" style="1" customWidth="1"/>
    <col min="3846" max="3847" width="12.5703125" style="1"/>
    <col min="3848" max="3848" width="16.7109375" style="1" bestFit="1" customWidth="1"/>
    <col min="3849" max="3849" width="21.140625" style="1" customWidth="1"/>
    <col min="3850" max="3850" width="19.7109375" style="1" customWidth="1"/>
    <col min="3851" max="4096" width="12.5703125" style="1"/>
    <col min="4097" max="4097" width="7.140625" style="1" customWidth="1"/>
    <col min="4098" max="4098" width="23.42578125" style="1" customWidth="1"/>
    <col min="4099" max="4099" width="76.5703125" style="1" customWidth="1"/>
    <col min="4100" max="4100" width="14.7109375" style="1" customWidth="1"/>
    <col min="4101" max="4101" width="13.140625" style="1" customWidth="1"/>
    <col min="4102" max="4103" width="12.5703125" style="1"/>
    <col min="4104" max="4104" width="16.7109375" style="1" bestFit="1" customWidth="1"/>
    <col min="4105" max="4105" width="21.140625" style="1" customWidth="1"/>
    <col min="4106" max="4106" width="19.7109375" style="1" customWidth="1"/>
    <col min="4107" max="4352" width="12.5703125" style="1"/>
    <col min="4353" max="4353" width="7.140625" style="1" customWidth="1"/>
    <col min="4354" max="4354" width="23.42578125" style="1" customWidth="1"/>
    <col min="4355" max="4355" width="76.5703125" style="1" customWidth="1"/>
    <col min="4356" max="4356" width="14.7109375" style="1" customWidth="1"/>
    <col min="4357" max="4357" width="13.140625" style="1" customWidth="1"/>
    <col min="4358" max="4359" width="12.5703125" style="1"/>
    <col min="4360" max="4360" width="16.7109375" style="1" bestFit="1" customWidth="1"/>
    <col min="4361" max="4361" width="21.140625" style="1" customWidth="1"/>
    <col min="4362" max="4362" width="19.7109375" style="1" customWidth="1"/>
    <col min="4363" max="4608" width="12.5703125" style="1"/>
    <col min="4609" max="4609" width="7.140625" style="1" customWidth="1"/>
    <col min="4610" max="4610" width="23.42578125" style="1" customWidth="1"/>
    <col min="4611" max="4611" width="76.5703125" style="1" customWidth="1"/>
    <col min="4612" max="4612" width="14.7109375" style="1" customWidth="1"/>
    <col min="4613" max="4613" width="13.140625" style="1" customWidth="1"/>
    <col min="4614" max="4615" width="12.5703125" style="1"/>
    <col min="4616" max="4616" width="16.7109375" style="1" bestFit="1" customWidth="1"/>
    <col min="4617" max="4617" width="21.140625" style="1" customWidth="1"/>
    <col min="4618" max="4618" width="19.7109375" style="1" customWidth="1"/>
    <col min="4619" max="4864" width="12.5703125" style="1"/>
    <col min="4865" max="4865" width="7.140625" style="1" customWidth="1"/>
    <col min="4866" max="4866" width="23.42578125" style="1" customWidth="1"/>
    <col min="4867" max="4867" width="76.5703125" style="1" customWidth="1"/>
    <col min="4868" max="4868" width="14.7109375" style="1" customWidth="1"/>
    <col min="4869" max="4869" width="13.140625" style="1" customWidth="1"/>
    <col min="4870" max="4871" width="12.5703125" style="1"/>
    <col min="4872" max="4872" width="16.7109375" style="1" bestFit="1" customWidth="1"/>
    <col min="4873" max="4873" width="21.140625" style="1" customWidth="1"/>
    <col min="4874" max="4874" width="19.7109375" style="1" customWidth="1"/>
    <col min="4875" max="5120" width="12.5703125" style="1"/>
    <col min="5121" max="5121" width="7.140625" style="1" customWidth="1"/>
    <col min="5122" max="5122" width="23.42578125" style="1" customWidth="1"/>
    <col min="5123" max="5123" width="76.5703125" style="1" customWidth="1"/>
    <col min="5124" max="5124" width="14.7109375" style="1" customWidth="1"/>
    <col min="5125" max="5125" width="13.140625" style="1" customWidth="1"/>
    <col min="5126" max="5127" width="12.5703125" style="1"/>
    <col min="5128" max="5128" width="16.7109375" style="1" bestFit="1" customWidth="1"/>
    <col min="5129" max="5129" width="21.140625" style="1" customWidth="1"/>
    <col min="5130" max="5130" width="19.7109375" style="1" customWidth="1"/>
    <col min="5131" max="5376" width="12.5703125" style="1"/>
    <col min="5377" max="5377" width="7.140625" style="1" customWidth="1"/>
    <col min="5378" max="5378" width="23.42578125" style="1" customWidth="1"/>
    <col min="5379" max="5379" width="76.5703125" style="1" customWidth="1"/>
    <col min="5380" max="5380" width="14.7109375" style="1" customWidth="1"/>
    <col min="5381" max="5381" width="13.140625" style="1" customWidth="1"/>
    <col min="5382" max="5383" width="12.5703125" style="1"/>
    <col min="5384" max="5384" width="16.7109375" style="1" bestFit="1" customWidth="1"/>
    <col min="5385" max="5385" width="21.140625" style="1" customWidth="1"/>
    <col min="5386" max="5386" width="19.7109375" style="1" customWidth="1"/>
    <col min="5387" max="5632" width="12.5703125" style="1"/>
    <col min="5633" max="5633" width="7.140625" style="1" customWidth="1"/>
    <col min="5634" max="5634" width="23.42578125" style="1" customWidth="1"/>
    <col min="5635" max="5635" width="76.5703125" style="1" customWidth="1"/>
    <col min="5636" max="5636" width="14.7109375" style="1" customWidth="1"/>
    <col min="5637" max="5637" width="13.140625" style="1" customWidth="1"/>
    <col min="5638" max="5639" width="12.5703125" style="1"/>
    <col min="5640" max="5640" width="16.7109375" style="1" bestFit="1" customWidth="1"/>
    <col min="5641" max="5641" width="21.140625" style="1" customWidth="1"/>
    <col min="5642" max="5642" width="19.7109375" style="1" customWidth="1"/>
    <col min="5643" max="5888" width="12.5703125" style="1"/>
    <col min="5889" max="5889" width="7.140625" style="1" customWidth="1"/>
    <col min="5890" max="5890" width="23.42578125" style="1" customWidth="1"/>
    <col min="5891" max="5891" width="76.5703125" style="1" customWidth="1"/>
    <col min="5892" max="5892" width="14.7109375" style="1" customWidth="1"/>
    <col min="5893" max="5893" width="13.140625" style="1" customWidth="1"/>
    <col min="5894" max="5895" width="12.5703125" style="1"/>
    <col min="5896" max="5896" width="16.7109375" style="1" bestFit="1" customWidth="1"/>
    <col min="5897" max="5897" width="21.140625" style="1" customWidth="1"/>
    <col min="5898" max="5898" width="19.7109375" style="1" customWidth="1"/>
    <col min="5899" max="6144" width="12.5703125" style="1"/>
    <col min="6145" max="6145" width="7.140625" style="1" customWidth="1"/>
    <col min="6146" max="6146" width="23.42578125" style="1" customWidth="1"/>
    <col min="6147" max="6147" width="76.5703125" style="1" customWidth="1"/>
    <col min="6148" max="6148" width="14.7109375" style="1" customWidth="1"/>
    <col min="6149" max="6149" width="13.140625" style="1" customWidth="1"/>
    <col min="6150" max="6151" width="12.5703125" style="1"/>
    <col min="6152" max="6152" width="16.7109375" style="1" bestFit="1" customWidth="1"/>
    <col min="6153" max="6153" width="21.140625" style="1" customWidth="1"/>
    <col min="6154" max="6154" width="19.7109375" style="1" customWidth="1"/>
    <col min="6155" max="6400" width="12.5703125" style="1"/>
    <col min="6401" max="6401" width="7.140625" style="1" customWidth="1"/>
    <col min="6402" max="6402" width="23.42578125" style="1" customWidth="1"/>
    <col min="6403" max="6403" width="76.5703125" style="1" customWidth="1"/>
    <col min="6404" max="6404" width="14.7109375" style="1" customWidth="1"/>
    <col min="6405" max="6405" width="13.140625" style="1" customWidth="1"/>
    <col min="6406" max="6407" width="12.5703125" style="1"/>
    <col min="6408" max="6408" width="16.7109375" style="1" bestFit="1" customWidth="1"/>
    <col min="6409" max="6409" width="21.140625" style="1" customWidth="1"/>
    <col min="6410" max="6410" width="19.7109375" style="1" customWidth="1"/>
    <col min="6411" max="6656" width="12.5703125" style="1"/>
    <col min="6657" max="6657" width="7.140625" style="1" customWidth="1"/>
    <col min="6658" max="6658" width="23.42578125" style="1" customWidth="1"/>
    <col min="6659" max="6659" width="76.5703125" style="1" customWidth="1"/>
    <col min="6660" max="6660" width="14.7109375" style="1" customWidth="1"/>
    <col min="6661" max="6661" width="13.140625" style="1" customWidth="1"/>
    <col min="6662" max="6663" width="12.5703125" style="1"/>
    <col min="6664" max="6664" width="16.7109375" style="1" bestFit="1" customWidth="1"/>
    <col min="6665" max="6665" width="21.140625" style="1" customWidth="1"/>
    <col min="6666" max="6666" width="19.7109375" style="1" customWidth="1"/>
    <col min="6667" max="6912" width="12.5703125" style="1"/>
    <col min="6913" max="6913" width="7.140625" style="1" customWidth="1"/>
    <col min="6914" max="6914" width="23.42578125" style="1" customWidth="1"/>
    <col min="6915" max="6915" width="76.5703125" style="1" customWidth="1"/>
    <col min="6916" max="6916" width="14.7109375" style="1" customWidth="1"/>
    <col min="6917" max="6917" width="13.140625" style="1" customWidth="1"/>
    <col min="6918" max="6919" width="12.5703125" style="1"/>
    <col min="6920" max="6920" width="16.7109375" style="1" bestFit="1" customWidth="1"/>
    <col min="6921" max="6921" width="21.140625" style="1" customWidth="1"/>
    <col min="6922" max="6922" width="19.7109375" style="1" customWidth="1"/>
    <col min="6923" max="7168" width="12.5703125" style="1"/>
    <col min="7169" max="7169" width="7.140625" style="1" customWidth="1"/>
    <col min="7170" max="7170" width="23.42578125" style="1" customWidth="1"/>
    <col min="7171" max="7171" width="76.5703125" style="1" customWidth="1"/>
    <col min="7172" max="7172" width="14.7109375" style="1" customWidth="1"/>
    <col min="7173" max="7173" width="13.140625" style="1" customWidth="1"/>
    <col min="7174" max="7175" width="12.5703125" style="1"/>
    <col min="7176" max="7176" width="16.7109375" style="1" bestFit="1" customWidth="1"/>
    <col min="7177" max="7177" width="21.140625" style="1" customWidth="1"/>
    <col min="7178" max="7178" width="19.7109375" style="1" customWidth="1"/>
    <col min="7179" max="7424" width="12.5703125" style="1"/>
    <col min="7425" max="7425" width="7.140625" style="1" customWidth="1"/>
    <col min="7426" max="7426" width="23.42578125" style="1" customWidth="1"/>
    <col min="7427" max="7427" width="76.5703125" style="1" customWidth="1"/>
    <col min="7428" max="7428" width="14.7109375" style="1" customWidth="1"/>
    <col min="7429" max="7429" width="13.140625" style="1" customWidth="1"/>
    <col min="7430" max="7431" width="12.5703125" style="1"/>
    <col min="7432" max="7432" width="16.7109375" style="1" bestFit="1" customWidth="1"/>
    <col min="7433" max="7433" width="21.140625" style="1" customWidth="1"/>
    <col min="7434" max="7434" width="19.7109375" style="1" customWidth="1"/>
    <col min="7435" max="7680" width="12.5703125" style="1"/>
    <col min="7681" max="7681" width="7.140625" style="1" customWidth="1"/>
    <col min="7682" max="7682" width="23.42578125" style="1" customWidth="1"/>
    <col min="7683" max="7683" width="76.5703125" style="1" customWidth="1"/>
    <col min="7684" max="7684" width="14.7109375" style="1" customWidth="1"/>
    <col min="7685" max="7685" width="13.140625" style="1" customWidth="1"/>
    <col min="7686" max="7687" width="12.5703125" style="1"/>
    <col min="7688" max="7688" width="16.7109375" style="1" bestFit="1" customWidth="1"/>
    <col min="7689" max="7689" width="21.140625" style="1" customWidth="1"/>
    <col min="7690" max="7690" width="19.7109375" style="1" customWidth="1"/>
    <col min="7691" max="7936" width="12.5703125" style="1"/>
    <col min="7937" max="7937" width="7.140625" style="1" customWidth="1"/>
    <col min="7938" max="7938" width="23.42578125" style="1" customWidth="1"/>
    <col min="7939" max="7939" width="76.5703125" style="1" customWidth="1"/>
    <col min="7940" max="7940" width="14.7109375" style="1" customWidth="1"/>
    <col min="7941" max="7941" width="13.140625" style="1" customWidth="1"/>
    <col min="7942" max="7943" width="12.5703125" style="1"/>
    <col min="7944" max="7944" width="16.7109375" style="1" bestFit="1" customWidth="1"/>
    <col min="7945" max="7945" width="21.140625" style="1" customWidth="1"/>
    <col min="7946" max="7946" width="19.7109375" style="1" customWidth="1"/>
    <col min="7947" max="8192" width="12.5703125" style="1"/>
    <col min="8193" max="8193" width="7.140625" style="1" customWidth="1"/>
    <col min="8194" max="8194" width="23.42578125" style="1" customWidth="1"/>
    <col min="8195" max="8195" width="76.5703125" style="1" customWidth="1"/>
    <col min="8196" max="8196" width="14.7109375" style="1" customWidth="1"/>
    <col min="8197" max="8197" width="13.140625" style="1" customWidth="1"/>
    <col min="8198" max="8199" width="12.5703125" style="1"/>
    <col min="8200" max="8200" width="16.7109375" style="1" bestFit="1" customWidth="1"/>
    <col min="8201" max="8201" width="21.140625" style="1" customWidth="1"/>
    <col min="8202" max="8202" width="19.7109375" style="1" customWidth="1"/>
    <col min="8203" max="8448" width="12.5703125" style="1"/>
    <col min="8449" max="8449" width="7.140625" style="1" customWidth="1"/>
    <col min="8450" max="8450" width="23.42578125" style="1" customWidth="1"/>
    <col min="8451" max="8451" width="76.5703125" style="1" customWidth="1"/>
    <col min="8452" max="8452" width="14.7109375" style="1" customWidth="1"/>
    <col min="8453" max="8453" width="13.140625" style="1" customWidth="1"/>
    <col min="8454" max="8455" width="12.5703125" style="1"/>
    <col min="8456" max="8456" width="16.7109375" style="1" bestFit="1" customWidth="1"/>
    <col min="8457" max="8457" width="21.140625" style="1" customWidth="1"/>
    <col min="8458" max="8458" width="19.7109375" style="1" customWidth="1"/>
    <col min="8459" max="8704" width="12.5703125" style="1"/>
    <col min="8705" max="8705" width="7.140625" style="1" customWidth="1"/>
    <col min="8706" max="8706" width="23.42578125" style="1" customWidth="1"/>
    <col min="8707" max="8707" width="76.5703125" style="1" customWidth="1"/>
    <col min="8708" max="8708" width="14.7109375" style="1" customWidth="1"/>
    <col min="8709" max="8709" width="13.140625" style="1" customWidth="1"/>
    <col min="8710" max="8711" width="12.5703125" style="1"/>
    <col min="8712" max="8712" width="16.7109375" style="1" bestFit="1" customWidth="1"/>
    <col min="8713" max="8713" width="21.140625" style="1" customWidth="1"/>
    <col min="8714" max="8714" width="19.7109375" style="1" customWidth="1"/>
    <col min="8715" max="8960" width="12.5703125" style="1"/>
    <col min="8961" max="8961" width="7.140625" style="1" customWidth="1"/>
    <col min="8962" max="8962" width="23.42578125" style="1" customWidth="1"/>
    <col min="8963" max="8963" width="76.5703125" style="1" customWidth="1"/>
    <col min="8964" max="8964" width="14.7109375" style="1" customWidth="1"/>
    <col min="8965" max="8965" width="13.140625" style="1" customWidth="1"/>
    <col min="8966" max="8967" width="12.5703125" style="1"/>
    <col min="8968" max="8968" width="16.7109375" style="1" bestFit="1" customWidth="1"/>
    <col min="8969" max="8969" width="21.140625" style="1" customWidth="1"/>
    <col min="8970" max="8970" width="19.7109375" style="1" customWidth="1"/>
    <col min="8971" max="9216" width="12.5703125" style="1"/>
    <col min="9217" max="9217" width="7.140625" style="1" customWidth="1"/>
    <col min="9218" max="9218" width="23.42578125" style="1" customWidth="1"/>
    <col min="9219" max="9219" width="76.5703125" style="1" customWidth="1"/>
    <col min="9220" max="9220" width="14.7109375" style="1" customWidth="1"/>
    <col min="9221" max="9221" width="13.140625" style="1" customWidth="1"/>
    <col min="9222" max="9223" width="12.5703125" style="1"/>
    <col min="9224" max="9224" width="16.7109375" style="1" bestFit="1" customWidth="1"/>
    <col min="9225" max="9225" width="21.140625" style="1" customWidth="1"/>
    <col min="9226" max="9226" width="19.7109375" style="1" customWidth="1"/>
    <col min="9227" max="9472" width="12.5703125" style="1"/>
    <col min="9473" max="9473" width="7.140625" style="1" customWidth="1"/>
    <col min="9474" max="9474" width="23.42578125" style="1" customWidth="1"/>
    <col min="9475" max="9475" width="76.5703125" style="1" customWidth="1"/>
    <col min="9476" max="9476" width="14.7109375" style="1" customWidth="1"/>
    <col min="9477" max="9477" width="13.140625" style="1" customWidth="1"/>
    <col min="9478" max="9479" width="12.5703125" style="1"/>
    <col min="9480" max="9480" width="16.7109375" style="1" bestFit="1" customWidth="1"/>
    <col min="9481" max="9481" width="21.140625" style="1" customWidth="1"/>
    <col min="9482" max="9482" width="19.7109375" style="1" customWidth="1"/>
    <col min="9483" max="9728" width="12.5703125" style="1"/>
    <col min="9729" max="9729" width="7.140625" style="1" customWidth="1"/>
    <col min="9730" max="9730" width="23.42578125" style="1" customWidth="1"/>
    <col min="9731" max="9731" width="76.5703125" style="1" customWidth="1"/>
    <col min="9732" max="9732" width="14.7109375" style="1" customWidth="1"/>
    <col min="9733" max="9733" width="13.140625" style="1" customWidth="1"/>
    <col min="9734" max="9735" width="12.5703125" style="1"/>
    <col min="9736" max="9736" width="16.7109375" style="1" bestFit="1" customWidth="1"/>
    <col min="9737" max="9737" width="21.140625" style="1" customWidth="1"/>
    <col min="9738" max="9738" width="19.7109375" style="1" customWidth="1"/>
    <col min="9739" max="9984" width="12.5703125" style="1"/>
    <col min="9985" max="9985" width="7.140625" style="1" customWidth="1"/>
    <col min="9986" max="9986" width="23.42578125" style="1" customWidth="1"/>
    <col min="9987" max="9987" width="76.5703125" style="1" customWidth="1"/>
    <col min="9988" max="9988" width="14.7109375" style="1" customWidth="1"/>
    <col min="9989" max="9989" width="13.140625" style="1" customWidth="1"/>
    <col min="9990" max="9991" width="12.5703125" style="1"/>
    <col min="9992" max="9992" width="16.7109375" style="1" bestFit="1" customWidth="1"/>
    <col min="9993" max="9993" width="21.140625" style="1" customWidth="1"/>
    <col min="9994" max="9994" width="19.7109375" style="1" customWidth="1"/>
    <col min="9995" max="10240" width="12.5703125" style="1"/>
    <col min="10241" max="10241" width="7.140625" style="1" customWidth="1"/>
    <col min="10242" max="10242" width="23.42578125" style="1" customWidth="1"/>
    <col min="10243" max="10243" width="76.5703125" style="1" customWidth="1"/>
    <col min="10244" max="10244" width="14.7109375" style="1" customWidth="1"/>
    <col min="10245" max="10245" width="13.140625" style="1" customWidth="1"/>
    <col min="10246" max="10247" width="12.5703125" style="1"/>
    <col min="10248" max="10248" width="16.7109375" style="1" bestFit="1" customWidth="1"/>
    <col min="10249" max="10249" width="21.140625" style="1" customWidth="1"/>
    <col min="10250" max="10250" width="19.7109375" style="1" customWidth="1"/>
    <col min="10251" max="10496" width="12.5703125" style="1"/>
    <col min="10497" max="10497" width="7.140625" style="1" customWidth="1"/>
    <col min="10498" max="10498" width="23.42578125" style="1" customWidth="1"/>
    <col min="10499" max="10499" width="76.5703125" style="1" customWidth="1"/>
    <col min="10500" max="10500" width="14.7109375" style="1" customWidth="1"/>
    <col min="10501" max="10501" width="13.140625" style="1" customWidth="1"/>
    <col min="10502" max="10503" width="12.5703125" style="1"/>
    <col min="10504" max="10504" width="16.7109375" style="1" bestFit="1" customWidth="1"/>
    <col min="10505" max="10505" width="21.140625" style="1" customWidth="1"/>
    <col min="10506" max="10506" width="19.7109375" style="1" customWidth="1"/>
    <col min="10507" max="10752" width="12.5703125" style="1"/>
    <col min="10753" max="10753" width="7.140625" style="1" customWidth="1"/>
    <col min="10754" max="10754" width="23.42578125" style="1" customWidth="1"/>
    <col min="10755" max="10755" width="76.5703125" style="1" customWidth="1"/>
    <col min="10756" max="10756" width="14.7109375" style="1" customWidth="1"/>
    <col min="10757" max="10757" width="13.140625" style="1" customWidth="1"/>
    <col min="10758" max="10759" width="12.5703125" style="1"/>
    <col min="10760" max="10760" width="16.7109375" style="1" bestFit="1" customWidth="1"/>
    <col min="10761" max="10761" width="21.140625" style="1" customWidth="1"/>
    <col min="10762" max="10762" width="19.7109375" style="1" customWidth="1"/>
    <col min="10763" max="11008" width="12.5703125" style="1"/>
    <col min="11009" max="11009" width="7.140625" style="1" customWidth="1"/>
    <col min="11010" max="11010" width="23.42578125" style="1" customWidth="1"/>
    <col min="11011" max="11011" width="76.5703125" style="1" customWidth="1"/>
    <col min="11012" max="11012" width="14.7109375" style="1" customWidth="1"/>
    <col min="11013" max="11013" width="13.140625" style="1" customWidth="1"/>
    <col min="11014" max="11015" width="12.5703125" style="1"/>
    <col min="11016" max="11016" width="16.7109375" style="1" bestFit="1" customWidth="1"/>
    <col min="11017" max="11017" width="21.140625" style="1" customWidth="1"/>
    <col min="11018" max="11018" width="19.7109375" style="1" customWidth="1"/>
    <col min="11019" max="11264" width="12.5703125" style="1"/>
    <col min="11265" max="11265" width="7.140625" style="1" customWidth="1"/>
    <col min="11266" max="11266" width="23.42578125" style="1" customWidth="1"/>
    <col min="11267" max="11267" width="76.5703125" style="1" customWidth="1"/>
    <col min="11268" max="11268" width="14.7109375" style="1" customWidth="1"/>
    <col min="11269" max="11269" width="13.140625" style="1" customWidth="1"/>
    <col min="11270" max="11271" width="12.5703125" style="1"/>
    <col min="11272" max="11272" width="16.7109375" style="1" bestFit="1" customWidth="1"/>
    <col min="11273" max="11273" width="21.140625" style="1" customWidth="1"/>
    <col min="11274" max="11274" width="19.7109375" style="1" customWidth="1"/>
    <col min="11275" max="11520" width="12.5703125" style="1"/>
    <col min="11521" max="11521" width="7.140625" style="1" customWidth="1"/>
    <col min="11522" max="11522" width="23.42578125" style="1" customWidth="1"/>
    <col min="11523" max="11523" width="76.5703125" style="1" customWidth="1"/>
    <col min="11524" max="11524" width="14.7109375" style="1" customWidth="1"/>
    <col min="11525" max="11525" width="13.140625" style="1" customWidth="1"/>
    <col min="11526" max="11527" width="12.5703125" style="1"/>
    <col min="11528" max="11528" width="16.7109375" style="1" bestFit="1" customWidth="1"/>
    <col min="11529" max="11529" width="21.140625" style="1" customWidth="1"/>
    <col min="11530" max="11530" width="19.7109375" style="1" customWidth="1"/>
    <col min="11531" max="11776" width="12.5703125" style="1"/>
    <col min="11777" max="11777" width="7.140625" style="1" customWidth="1"/>
    <col min="11778" max="11778" width="23.42578125" style="1" customWidth="1"/>
    <col min="11779" max="11779" width="76.5703125" style="1" customWidth="1"/>
    <col min="11780" max="11780" width="14.7109375" style="1" customWidth="1"/>
    <col min="11781" max="11781" width="13.140625" style="1" customWidth="1"/>
    <col min="11782" max="11783" width="12.5703125" style="1"/>
    <col min="11784" max="11784" width="16.7109375" style="1" bestFit="1" customWidth="1"/>
    <col min="11785" max="11785" width="21.140625" style="1" customWidth="1"/>
    <col min="11786" max="11786" width="19.7109375" style="1" customWidth="1"/>
    <col min="11787" max="12032" width="12.5703125" style="1"/>
    <col min="12033" max="12033" width="7.140625" style="1" customWidth="1"/>
    <col min="12034" max="12034" width="23.42578125" style="1" customWidth="1"/>
    <col min="12035" max="12035" width="76.5703125" style="1" customWidth="1"/>
    <col min="12036" max="12036" width="14.7109375" style="1" customWidth="1"/>
    <col min="12037" max="12037" width="13.140625" style="1" customWidth="1"/>
    <col min="12038" max="12039" width="12.5703125" style="1"/>
    <col min="12040" max="12040" width="16.7109375" style="1" bestFit="1" customWidth="1"/>
    <col min="12041" max="12041" width="21.140625" style="1" customWidth="1"/>
    <col min="12042" max="12042" width="19.7109375" style="1" customWidth="1"/>
    <col min="12043" max="12288" width="12.5703125" style="1"/>
    <col min="12289" max="12289" width="7.140625" style="1" customWidth="1"/>
    <col min="12290" max="12290" width="23.42578125" style="1" customWidth="1"/>
    <col min="12291" max="12291" width="76.5703125" style="1" customWidth="1"/>
    <col min="12292" max="12292" width="14.7109375" style="1" customWidth="1"/>
    <col min="12293" max="12293" width="13.140625" style="1" customWidth="1"/>
    <col min="12294" max="12295" width="12.5703125" style="1"/>
    <col min="12296" max="12296" width="16.7109375" style="1" bestFit="1" customWidth="1"/>
    <col min="12297" max="12297" width="21.140625" style="1" customWidth="1"/>
    <col min="12298" max="12298" width="19.7109375" style="1" customWidth="1"/>
    <col min="12299" max="12544" width="12.5703125" style="1"/>
    <col min="12545" max="12545" width="7.140625" style="1" customWidth="1"/>
    <col min="12546" max="12546" width="23.42578125" style="1" customWidth="1"/>
    <col min="12547" max="12547" width="76.5703125" style="1" customWidth="1"/>
    <col min="12548" max="12548" width="14.7109375" style="1" customWidth="1"/>
    <col min="12549" max="12549" width="13.140625" style="1" customWidth="1"/>
    <col min="12550" max="12551" width="12.5703125" style="1"/>
    <col min="12552" max="12552" width="16.7109375" style="1" bestFit="1" customWidth="1"/>
    <col min="12553" max="12553" width="21.140625" style="1" customWidth="1"/>
    <col min="12554" max="12554" width="19.7109375" style="1" customWidth="1"/>
    <col min="12555" max="12800" width="12.5703125" style="1"/>
    <col min="12801" max="12801" width="7.140625" style="1" customWidth="1"/>
    <col min="12802" max="12802" width="23.42578125" style="1" customWidth="1"/>
    <col min="12803" max="12803" width="76.5703125" style="1" customWidth="1"/>
    <col min="12804" max="12804" width="14.7109375" style="1" customWidth="1"/>
    <col min="12805" max="12805" width="13.140625" style="1" customWidth="1"/>
    <col min="12806" max="12807" width="12.5703125" style="1"/>
    <col min="12808" max="12808" width="16.7109375" style="1" bestFit="1" customWidth="1"/>
    <col min="12809" max="12809" width="21.140625" style="1" customWidth="1"/>
    <col min="12810" max="12810" width="19.7109375" style="1" customWidth="1"/>
    <col min="12811" max="13056" width="12.5703125" style="1"/>
    <col min="13057" max="13057" width="7.140625" style="1" customWidth="1"/>
    <col min="13058" max="13058" width="23.42578125" style="1" customWidth="1"/>
    <col min="13059" max="13059" width="76.5703125" style="1" customWidth="1"/>
    <col min="13060" max="13060" width="14.7109375" style="1" customWidth="1"/>
    <col min="13061" max="13061" width="13.140625" style="1" customWidth="1"/>
    <col min="13062" max="13063" width="12.5703125" style="1"/>
    <col min="13064" max="13064" width="16.7109375" style="1" bestFit="1" customWidth="1"/>
    <col min="13065" max="13065" width="21.140625" style="1" customWidth="1"/>
    <col min="13066" max="13066" width="19.7109375" style="1" customWidth="1"/>
    <col min="13067" max="13312" width="12.5703125" style="1"/>
    <col min="13313" max="13313" width="7.140625" style="1" customWidth="1"/>
    <col min="13314" max="13314" width="23.42578125" style="1" customWidth="1"/>
    <col min="13315" max="13315" width="76.5703125" style="1" customWidth="1"/>
    <col min="13316" max="13316" width="14.7109375" style="1" customWidth="1"/>
    <col min="13317" max="13317" width="13.140625" style="1" customWidth="1"/>
    <col min="13318" max="13319" width="12.5703125" style="1"/>
    <col min="13320" max="13320" width="16.7109375" style="1" bestFit="1" customWidth="1"/>
    <col min="13321" max="13321" width="21.140625" style="1" customWidth="1"/>
    <col min="13322" max="13322" width="19.7109375" style="1" customWidth="1"/>
    <col min="13323" max="13568" width="12.5703125" style="1"/>
    <col min="13569" max="13569" width="7.140625" style="1" customWidth="1"/>
    <col min="13570" max="13570" width="23.42578125" style="1" customWidth="1"/>
    <col min="13571" max="13571" width="76.5703125" style="1" customWidth="1"/>
    <col min="13572" max="13572" width="14.7109375" style="1" customWidth="1"/>
    <col min="13573" max="13573" width="13.140625" style="1" customWidth="1"/>
    <col min="13574" max="13575" width="12.5703125" style="1"/>
    <col min="13576" max="13576" width="16.7109375" style="1" bestFit="1" customWidth="1"/>
    <col min="13577" max="13577" width="21.140625" style="1" customWidth="1"/>
    <col min="13578" max="13578" width="19.7109375" style="1" customWidth="1"/>
    <col min="13579" max="13824" width="12.5703125" style="1"/>
    <col min="13825" max="13825" width="7.140625" style="1" customWidth="1"/>
    <col min="13826" max="13826" width="23.42578125" style="1" customWidth="1"/>
    <col min="13827" max="13827" width="76.5703125" style="1" customWidth="1"/>
    <col min="13828" max="13828" width="14.7109375" style="1" customWidth="1"/>
    <col min="13829" max="13829" width="13.140625" style="1" customWidth="1"/>
    <col min="13830" max="13831" width="12.5703125" style="1"/>
    <col min="13832" max="13832" width="16.7109375" style="1" bestFit="1" customWidth="1"/>
    <col min="13833" max="13833" width="21.140625" style="1" customWidth="1"/>
    <col min="13834" max="13834" width="19.7109375" style="1" customWidth="1"/>
    <col min="13835" max="14080" width="12.5703125" style="1"/>
    <col min="14081" max="14081" width="7.140625" style="1" customWidth="1"/>
    <col min="14082" max="14082" width="23.42578125" style="1" customWidth="1"/>
    <col min="14083" max="14083" width="76.5703125" style="1" customWidth="1"/>
    <col min="14084" max="14084" width="14.7109375" style="1" customWidth="1"/>
    <col min="14085" max="14085" width="13.140625" style="1" customWidth="1"/>
    <col min="14086" max="14087" width="12.5703125" style="1"/>
    <col min="14088" max="14088" width="16.7109375" style="1" bestFit="1" customWidth="1"/>
    <col min="14089" max="14089" width="21.140625" style="1" customWidth="1"/>
    <col min="14090" max="14090" width="19.7109375" style="1" customWidth="1"/>
    <col min="14091" max="14336" width="12.5703125" style="1"/>
    <col min="14337" max="14337" width="7.140625" style="1" customWidth="1"/>
    <col min="14338" max="14338" width="23.42578125" style="1" customWidth="1"/>
    <col min="14339" max="14339" width="76.5703125" style="1" customWidth="1"/>
    <col min="14340" max="14340" width="14.7109375" style="1" customWidth="1"/>
    <col min="14341" max="14341" width="13.140625" style="1" customWidth="1"/>
    <col min="14342" max="14343" width="12.5703125" style="1"/>
    <col min="14344" max="14344" width="16.7109375" style="1" bestFit="1" customWidth="1"/>
    <col min="14345" max="14345" width="21.140625" style="1" customWidth="1"/>
    <col min="14346" max="14346" width="19.7109375" style="1" customWidth="1"/>
    <col min="14347" max="14592" width="12.5703125" style="1"/>
    <col min="14593" max="14593" width="7.140625" style="1" customWidth="1"/>
    <col min="14594" max="14594" width="23.42578125" style="1" customWidth="1"/>
    <col min="14595" max="14595" width="76.5703125" style="1" customWidth="1"/>
    <col min="14596" max="14596" width="14.7109375" style="1" customWidth="1"/>
    <col min="14597" max="14597" width="13.140625" style="1" customWidth="1"/>
    <col min="14598" max="14599" width="12.5703125" style="1"/>
    <col min="14600" max="14600" width="16.7109375" style="1" bestFit="1" customWidth="1"/>
    <col min="14601" max="14601" width="21.140625" style="1" customWidth="1"/>
    <col min="14602" max="14602" width="19.7109375" style="1" customWidth="1"/>
    <col min="14603" max="14848" width="12.5703125" style="1"/>
    <col min="14849" max="14849" width="7.140625" style="1" customWidth="1"/>
    <col min="14850" max="14850" width="23.42578125" style="1" customWidth="1"/>
    <col min="14851" max="14851" width="76.5703125" style="1" customWidth="1"/>
    <col min="14852" max="14852" width="14.7109375" style="1" customWidth="1"/>
    <col min="14853" max="14853" width="13.140625" style="1" customWidth="1"/>
    <col min="14854" max="14855" width="12.5703125" style="1"/>
    <col min="14856" max="14856" width="16.7109375" style="1" bestFit="1" customWidth="1"/>
    <col min="14857" max="14857" width="21.140625" style="1" customWidth="1"/>
    <col min="14858" max="14858" width="19.7109375" style="1" customWidth="1"/>
    <col min="14859" max="15104" width="12.5703125" style="1"/>
    <col min="15105" max="15105" width="7.140625" style="1" customWidth="1"/>
    <col min="15106" max="15106" width="23.42578125" style="1" customWidth="1"/>
    <col min="15107" max="15107" width="76.5703125" style="1" customWidth="1"/>
    <col min="15108" max="15108" width="14.7109375" style="1" customWidth="1"/>
    <col min="15109" max="15109" width="13.140625" style="1" customWidth="1"/>
    <col min="15110" max="15111" width="12.5703125" style="1"/>
    <col min="15112" max="15112" width="16.7109375" style="1" bestFit="1" customWidth="1"/>
    <col min="15113" max="15113" width="21.140625" style="1" customWidth="1"/>
    <col min="15114" max="15114" width="19.7109375" style="1" customWidth="1"/>
    <col min="15115" max="15360" width="12.5703125" style="1"/>
    <col min="15361" max="15361" width="7.140625" style="1" customWidth="1"/>
    <col min="15362" max="15362" width="23.42578125" style="1" customWidth="1"/>
    <col min="15363" max="15363" width="76.5703125" style="1" customWidth="1"/>
    <col min="15364" max="15364" width="14.7109375" style="1" customWidth="1"/>
    <col min="15365" max="15365" width="13.140625" style="1" customWidth="1"/>
    <col min="15366" max="15367" width="12.5703125" style="1"/>
    <col min="15368" max="15368" width="16.7109375" style="1" bestFit="1" customWidth="1"/>
    <col min="15369" max="15369" width="21.140625" style="1" customWidth="1"/>
    <col min="15370" max="15370" width="19.7109375" style="1" customWidth="1"/>
    <col min="15371" max="15616" width="12.5703125" style="1"/>
    <col min="15617" max="15617" width="7.140625" style="1" customWidth="1"/>
    <col min="15618" max="15618" width="23.42578125" style="1" customWidth="1"/>
    <col min="15619" max="15619" width="76.5703125" style="1" customWidth="1"/>
    <col min="15620" max="15620" width="14.7109375" style="1" customWidth="1"/>
    <col min="15621" max="15621" width="13.140625" style="1" customWidth="1"/>
    <col min="15622" max="15623" width="12.5703125" style="1"/>
    <col min="15624" max="15624" width="16.7109375" style="1" bestFit="1" customWidth="1"/>
    <col min="15625" max="15625" width="21.140625" style="1" customWidth="1"/>
    <col min="15626" max="15626" width="19.7109375" style="1" customWidth="1"/>
    <col min="15627" max="15872" width="12.5703125" style="1"/>
    <col min="15873" max="15873" width="7.140625" style="1" customWidth="1"/>
    <col min="15874" max="15874" width="23.42578125" style="1" customWidth="1"/>
    <col min="15875" max="15875" width="76.5703125" style="1" customWidth="1"/>
    <col min="15876" max="15876" width="14.7109375" style="1" customWidth="1"/>
    <col min="15877" max="15877" width="13.140625" style="1" customWidth="1"/>
    <col min="15878" max="15879" width="12.5703125" style="1"/>
    <col min="15880" max="15880" width="16.7109375" style="1" bestFit="1" customWidth="1"/>
    <col min="15881" max="15881" width="21.140625" style="1" customWidth="1"/>
    <col min="15882" max="15882" width="19.7109375" style="1" customWidth="1"/>
    <col min="15883" max="16128" width="12.5703125" style="1"/>
    <col min="16129" max="16129" width="7.140625" style="1" customWidth="1"/>
    <col min="16130" max="16130" width="23.42578125" style="1" customWidth="1"/>
    <col min="16131" max="16131" width="76.5703125" style="1" customWidth="1"/>
    <col min="16132" max="16132" width="14.7109375" style="1" customWidth="1"/>
    <col min="16133" max="16133" width="13.140625" style="1" customWidth="1"/>
    <col min="16134" max="16135" width="12.5703125" style="1"/>
    <col min="16136" max="16136" width="16.7109375" style="1" bestFit="1" customWidth="1"/>
    <col min="16137" max="16137" width="21.140625" style="1" customWidth="1"/>
    <col min="16138" max="16138" width="19.7109375" style="1" customWidth="1"/>
    <col min="16139" max="16384" width="12.5703125" style="1"/>
  </cols>
  <sheetData>
    <row r="1" spans="1:9" ht="35.25" x14ac:dyDescent="0.2">
      <c r="A1" s="290" t="s">
        <v>0</v>
      </c>
      <c r="B1" s="291"/>
      <c r="C1" s="291"/>
      <c r="D1" s="291"/>
      <c r="E1" s="291"/>
      <c r="F1" s="291"/>
      <c r="G1" s="291"/>
      <c r="H1" s="291"/>
      <c r="I1" s="292"/>
    </row>
    <row r="2" spans="1:9" ht="36" thickBot="1" x14ac:dyDescent="0.25">
      <c r="A2" s="293" t="s">
        <v>1</v>
      </c>
      <c r="B2" s="294"/>
      <c r="C2" s="294"/>
      <c r="D2" s="294"/>
      <c r="E2" s="294"/>
      <c r="F2" s="294"/>
      <c r="G2" s="294"/>
      <c r="H2" s="294"/>
      <c r="I2" s="295"/>
    </row>
    <row r="3" spans="1:9" ht="13.5" thickBot="1" x14ac:dyDescent="0.25">
      <c r="B3" s="296"/>
      <c r="D3" s="2"/>
      <c r="E3" s="2"/>
    </row>
    <row r="4" spans="1:9" ht="21" customHeight="1" thickBot="1" x14ac:dyDescent="0.25">
      <c r="B4" s="297"/>
      <c r="D4" s="298" t="s">
        <v>236</v>
      </c>
      <c r="E4" s="299"/>
      <c r="F4" s="299"/>
      <c r="G4" s="299"/>
      <c r="H4" s="299"/>
      <c r="I4" s="300"/>
    </row>
    <row r="5" spans="1:9" ht="18" x14ac:dyDescent="0.2">
      <c r="B5" s="297"/>
      <c r="D5" s="301" t="s">
        <v>2</v>
      </c>
      <c r="E5" s="302"/>
      <c r="F5" s="303"/>
      <c r="G5" s="304"/>
      <c r="H5" s="304"/>
      <c r="I5" s="305"/>
    </row>
    <row r="6" spans="1:9" ht="18" x14ac:dyDescent="0.2">
      <c r="B6" s="297"/>
      <c r="D6" s="306" t="s">
        <v>4</v>
      </c>
      <c r="E6" s="307"/>
      <c r="F6" s="308"/>
      <c r="G6" s="309"/>
      <c r="H6" s="309"/>
      <c r="I6" s="310"/>
    </row>
    <row r="7" spans="1:9" ht="18.75" thickBot="1" x14ac:dyDescent="0.25">
      <c r="D7" s="314" t="s">
        <v>5</v>
      </c>
      <c r="E7" s="315"/>
      <c r="F7" s="316"/>
      <c r="G7" s="317"/>
      <c r="H7" s="317"/>
      <c r="I7" s="318"/>
    </row>
    <row r="8" spans="1:9" ht="21" thickBot="1" x14ac:dyDescent="0.25">
      <c r="D8" s="298" t="s">
        <v>6</v>
      </c>
      <c r="E8" s="299"/>
      <c r="F8" s="299"/>
      <c r="G8" s="299"/>
      <c r="H8" s="299"/>
      <c r="I8" s="300"/>
    </row>
    <row r="9" spans="1:9" ht="18" x14ac:dyDescent="0.2">
      <c r="B9" s="3"/>
      <c r="C9" s="4"/>
      <c r="D9" s="301" t="s">
        <v>7</v>
      </c>
      <c r="E9" s="302"/>
      <c r="F9" s="308" t="s">
        <v>3</v>
      </c>
      <c r="G9" s="309"/>
      <c r="H9" s="309"/>
      <c r="I9" s="310"/>
    </row>
    <row r="10" spans="1:9" ht="18.75" x14ac:dyDescent="0.2">
      <c r="B10" s="5"/>
      <c r="C10" s="6"/>
      <c r="D10" s="319" t="s">
        <v>8</v>
      </c>
      <c r="E10" s="320"/>
      <c r="F10" s="321" t="s">
        <v>3</v>
      </c>
      <c r="G10" s="322"/>
      <c r="H10" s="322"/>
      <c r="I10" s="323"/>
    </row>
    <row r="11" spans="1:9" ht="19.5" thickBot="1" x14ac:dyDescent="0.25">
      <c r="B11" s="5"/>
      <c r="C11" s="7"/>
      <c r="D11" s="324" t="s">
        <v>9</v>
      </c>
      <c r="E11" s="325"/>
      <c r="F11" s="316"/>
      <c r="G11" s="317"/>
      <c r="H11" s="317"/>
      <c r="I11" s="318"/>
    </row>
    <row r="12" spans="1:9" ht="20.25" x14ac:dyDescent="0.2">
      <c r="B12" s="5"/>
      <c r="C12" s="7"/>
      <c r="D12" s="326"/>
      <c r="E12" s="326"/>
      <c r="F12" s="326"/>
      <c r="G12" s="326"/>
      <c r="H12" s="326"/>
      <c r="I12" s="326"/>
    </row>
    <row r="13" spans="1:9" ht="18.75" x14ac:dyDescent="0.2">
      <c r="B13" s="5"/>
      <c r="C13" s="7"/>
      <c r="D13" s="311"/>
      <c r="E13" s="311"/>
      <c r="F13" s="312"/>
      <c r="G13" s="312"/>
      <c r="H13" s="312"/>
      <c r="I13" s="312"/>
    </row>
    <row r="14" spans="1:9" ht="18.75" x14ac:dyDescent="0.2">
      <c r="B14" s="5"/>
      <c r="C14" s="9"/>
      <c r="D14" s="311"/>
      <c r="E14" s="311"/>
      <c r="F14" s="312"/>
      <c r="G14" s="312"/>
      <c r="H14" s="312"/>
      <c r="I14" s="312"/>
    </row>
    <row r="15" spans="1:9" ht="18.75" x14ac:dyDescent="0.2">
      <c r="B15" s="5"/>
      <c r="C15" s="7"/>
      <c r="D15" s="311"/>
      <c r="E15" s="313"/>
      <c r="F15" s="312"/>
      <c r="G15" s="312"/>
      <c r="H15" s="312"/>
      <c r="I15" s="312"/>
    </row>
    <row r="16" spans="1:9" ht="18.75" x14ac:dyDescent="0.2">
      <c r="B16" s="5"/>
      <c r="C16" s="7"/>
      <c r="D16" s="311"/>
      <c r="E16" s="311"/>
      <c r="F16" s="312"/>
      <c r="G16" s="312"/>
      <c r="H16" s="312"/>
      <c r="I16" s="312"/>
    </row>
    <row r="17" spans="1:10" ht="18.75" x14ac:dyDescent="0.2">
      <c r="D17" s="8"/>
      <c r="E17" s="8"/>
      <c r="F17" s="7"/>
      <c r="G17" s="7"/>
      <c r="H17" s="7"/>
      <c r="I17" s="7"/>
    </row>
    <row r="18" spans="1:10" ht="13.5" thickBot="1" x14ac:dyDescent="0.25"/>
    <row r="19" spans="1:10" ht="21" thickBot="1" x14ac:dyDescent="0.25">
      <c r="B19" s="333" t="s">
        <v>10</v>
      </c>
      <c r="C19" s="334"/>
      <c r="D19" s="334"/>
      <c r="E19" s="334"/>
      <c r="F19" s="334"/>
      <c r="G19" s="334"/>
      <c r="H19" s="334"/>
      <c r="I19" s="335"/>
    </row>
    <row r="20" spans="1:10" ht="31.5" x14ac:dyDescent="0.2">
      <c r="B20" s="336" t="s">
        <v>11</v>
      </c>
      <c r="C20" s="337"/>
      <c r="D20" s="10" t="s">
        <v>12</v>
      </c>
      <c r="E20" s="10" t="s">
        <v>13</v>
      </c>
      <c r="F20" s="338" t="s">
        <v>14</v>
      </c>
      <c r="G20" s="339"/>
      <c r="H20" s="11" t="s">
        <v>15</v>
      </c>
      <c r="I20" s="12" t="s">
        <v>16</v>
      </c>
      <c r="J20" s="13"/>
    </row>
    <row r="21" spans="1:10" ht="27.75" x14ac:dyDescent="0.2">
      <c r="B21" s="283" t="s">
        <v>17</v>
      </c>
      <c r="C21" s="284" t="s">
        <v>18</v>
      </c>
      <c r="D21" s="14" t="s">
        <v>19</v>
      </c>
      <c r="E21" s="14">
        <v>3</v>
      </c>
      <c r="F21" s="327" t="s">
        <v>20</v>
      </c>
      <c r="G21" s="328"/>
      <c r="H21" s="278">
        <f>'E2 MEE'!$AF$12</f>
        <v>0</v>
      </c>
      <c r="I21" s="279">
        <f>H21*E21</f>
        <v>0</v>
      </c>
      <c r="J21" s="13"/>
    </row>
    <row r="22" spans="1:10" ht="27.75" x14ac:dyDescent="0.2">
      <c r="B22" s="285" t="s">
        <v>21</v>
      </c>
      <c r="C22" s="286" t="s">
        <v>22</v>
      </c>
      <c r="D22" s="15" t="s">
        <v>23</v>
      </c>
      <c r="E22" s="15">
        <v>5</v>
      </c>
      <c r="F22" s="329" t="s">
        <v>24</v>
      </c>
      <c r="G22" s="330"/>
      <c r="H22" s="278">
        <f>'E31 MEE'!$AG$15</f>
        <v>0</v>
      </c>
      <c r="I22" s="280">
        <f>H22*E22</f>
        <v>0</v>
      </c>
      <c r="J22" s="13"/>
    </row>
    <row r="23" spans="1:10" ht="28.5" thickBot="1" x14ac:dyDescent="0.25">
      <c r="B23" s="287" t="s">
        <v>25</v>
      </c>
      <c r="C23" s="288" t="s">
        <v>26</v>
      </c>
      <c r="D23" s="16" t="s">
        <v>27</v>
      </c>
      <c r="E23" s="16">
        <v>5</v>
      </c>
      <c r="F23" s="331" t="s">
        <v>28</v>
      </c>
      <c r="G23" s="332"/>
      <c r="H23" s="281">
        <f>'E32 MEE'!$AG$15</f>
        <v>0</v>
      </c>
      <c r="I23" s="282">
        <f>H23*E23</f>
        <v>0</v>
      </c>
      <c r="J23" s="13"/>
    </row>
    <row r="24" spans="1:10" x14ac:dyDescent="0.2">
      <c r="A24" s="17"/>
      <c r="B24" s="17"/>
      <c r="C24" s="18"/>
      <c r="D24" s="18"/>
      <c r="E24" s="18"/>
      <c r="F24" s="18"/>
      <c r="G24" s="18"/>
      <c r="H24" s="18"/>
      <c r="I24" s="18"/>
    </row>
  </sheetData>
  <sheetProtection sheet="1" objects="1" scenarios="1"/>
  <mergeCells count="32">
    <mergeCell ref="F21:G21"/>
    <mergeCell ref="F22:G22"/>
    <mergeCell ref="F23:G23"/>
    <mergeCell ref="D16:E16"/>
    <mergeCell ref="F16:I16"/>
    <mergeCell ref="B19:I19"/>
    <mergeCell ref="B20:C20"/>
    <mergeCell ref="F20:G20"/>
    <mergeCell ref="D14:E14"/>
    <mergeCell ref="F14:I14"/>
    <mergeCell ref="D15:E15"/>
    <mergeCell ref="F15:I15"/>
    <mergeCell ref="D7:E7"/>
    <mergeCell ref="F7:I7"/>
    <mergeCell ref="D8:I8"/>
    <mergeCell ref="D9:E9"/>
    <mergeCell ref="F9:I9"/>
    <mergeCell ref="D10:E10"/>
    <mergeCell ref="F10:I10"/>
    <mergeCell ref="D11:E11"/>
    <mergeCell ref="F11:I11"/>
    <mergeCell ref="D12:I12"/>
    <mergeCell ref="D13:E13"/>
    <mergeCell ref="F13:I13"/>
    <mergeCell ref="A1:I1"/>
    <mergeCell ref="A2:I2"/>
    <mergeCell ref="B3:B6"/>
    <mergeCell ref="D4:I4"/>
    <mergeCell ref="D5:E5"/>
    <mergeCell ref="F5:I5"/>
    <mergeCell ref="D6:E6"/>
    <mergeCell ref="F6:I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30"/>
  <sheetViews>
    <sheetView topLeftCell="D1" zoomScale="40" zoomScaleNormal="40" workbookViewId="0">
      <selection activeCell="AK10" sqref="AK10"/>
    </sheetView>
  </sheetViews>
  <sheetFormatPr baseColWidth="10" defaultColWidth="30" defaultRowHeight="45" customHeight="1" x14ac:dyDescent="0.2"/>
  <cols>
    <col min="1" max="1" width="5.140625" style="19" hidden="1" customWidth="1"/>
    <col min="2" max="3" width="30" style="19" hidden="1" customWidth="1"/>
    <col min="4" max="4" width="0.140625" style="19" customWidth="1"/>
    <col min="5" max="5" width="16.85546875" style="19" hidden="1" customWidth="1"/>
    <col min="6" max="6" width="30.7109375" style="19" hidden="1" customWidth="1"/>
    <col min="7" max="7" width="30" style="96"/>
    <col min="8" max="8" width="39.7109375" style="106" customWidth="1"/>
    <col min="9" max="9" width="162.5703125" style="96" customWidth="1"/>
    <col min="10" max="14" width="6.7109375" style="108" customWidth="1"/>
    <col min="15" max="15" width="10.7109375" style="111" customWidth="1"/>
    <col min="16" max="16" width="10.7109375" style="20" customWidth="1"/>
    <col min="17" max="17" width="10.7109375" style="21" customWidth="1"/>
    <col min="18" max="18" width="10.7109375" style="22" customWidth="1"/>
    <col min="19" max="20" width="10.7109375" style="23" customWidth="1"/>
    <col min="21" max="21" width="10.7109375" style="22" customWidth="1"/>
    <col min="22" max="23" width="10.7109375" style="24" customWidth="1"/>
    <col min="24" max="25" width="10.7109375" style="25" customWidth="1"/>
    <col min="26" max="26" width="10.7109375" style="22" customWidth="1"/>
    <col min="27" max="27" width="10.7109375" style="26" customWidth="1"/>
    <col min="28" max="29" width="10.7109375" style="73" customWidth="1"/>
    <col min="30" max="38" width="10.7109375" style="26" customWidth="1"/>
    <col min="39" max="16384" width="30" style="26"/>
  </cols>
  <sheetData>
    <row r="1" spans="1:39" ht="62.1" customHeight="1" thickBot="1" x14ac:dyDescent="0.25">
      <c r="G1" s="342" t="s">
        <v>29</v>
      </c>
      <c r="H1" s="343"/>
      <c r="I1" s="344"/>
      <c r="J1" s="345" t="s">
        <v>30</v>
      </c>
      <c r="K1" s="347" t="s">
        <v>31</v>
      </c>
      <c r="L1" s="348"/>
      <c r="M1" s="348"/>
      <c r="N1" s="349"/>
      <c r="O1" s="350" t="s">
        <v>32</v>
      </c>
      <c r="Z1" s="26"/>
      <c r="AB1" s="26"/>
      <c r="AC1" s="26"/>
    </row>
    <row r="2" spans="1:39" ht="56.45" customHeight="1" x14ac:dyDescent="0.2">
      <c r="G2" s="27" t="s">
        <v>7</v>
      </c>
      <c r="H2" s="28" t="str">
        <f>Identification!F9</f>
        <v>?</v>
      </c>
      <c r="I2" s="353" t="s">
        <v>33</v>
      </c>
      <c r="J2" s="346"/>
      <c r="K2" s="355" t="s">
        <v>34</v>
      </c>
      <c r="L2" s="357" t="s">
        <v>35</v>
      </c>
      <c r="M2" s="359" t="s">
        <v>36</v>
      </c>
      <c r="N2" s="361" t="s">
        <v>37</v>
      </c>
      <c r="O2" s="351"/>
      <c r="P2" s="29"/>
      <c r="Z2" s="26"/>
      <c r="AB2" s="26"/>
      <c r="AC2" s="26"/>
    </row>
    <row r="3" spans="1:39" ht="56.45" customHeight="1" thickBot="1" x14ac:dyDescent="0.3">
      <c r="G3" s="30" t="s">
        <v>8</v>
      </c>
      <c r="H3" s="31" t="str">
        <f>Identification!F10</f>
        <v>?</v>
      </c>
      <c r="I3" s="354"/>
      <c r="J3" s="346"/>
      <c r="K3" s="356"/>
      <c r="L3" s="358"/>
      <c r="M3" s="360"/>
      <c r="N3" s="362"/>
      <c r="O3" s="351"/>
      <c r="P3" s="32"/>
      <c r="Q3" s="33"/>
      <c r="R3" s="34"/>
      <c r="S3" s="35"/>
      <c r="T3" s="35"/>
      <c r="U3" s="34"/>
      <c r="V3" s="36"/>
      <c r="W3" s="37"/>
      <c r="X3" s="38"/>
      <c r="Y3" s="38"/>
      <c r="Z3" s="38"/>
      <c r="AA3" s="38"/>
      <c r="AB3" s="38"/>
      <c r="AC3" s="38"/>
      <c r="AD3" s="38"/>
      <c r="AE3" s="38"/>
      <c r="AF3" s="38"/>
      <c r="AG3" s="38"/>
      <c r="AH3" s="38"/>
      <c r="AI3" s="38"/>
    </row>
    <row r="4" spans="1:39" ht="47.45" customHeight="1" thickTop="1" thickBot="1" x14ac:dyDescent="0.5">
      <c r="A4" s="363">
        <f>SUM(C6:C10)*J5+SUM(C12:C18)*J11+SUM(C20:C22)*J19+SUM(C24:C24)*J23</f>
        <v>0</v>
      </c>
      <c r="B4" s="363"/>
      <c r="G4" s="364" t="s">
        <v>38</v>
      </c>
      <c r="H4" s="365"/>
      <c r="I4" s="39" t="s">
        <v>39</v>
      </c>
      <c r="J4" s="346"/>
      <c r="K4" s="40">
        <v>1</v>
      </c>
      <c r="L4" s="41">
        <v>2</v>
      </c>
      <c r="M4" s="42">
        <v>3</v>
      </c>
      <c r="N4" s="43">
        <v>4</v>
      </c>
      <c r="O4" s="352"/>
      <c r="Q4" s="44"/>
      <c r="R4" s="45"/>
      <c r="S4" s="46"/>
      <c r="T4" s="38"/>
      <c r="U4" s="38"/>
      <c r="V4" s="38"/>
      <c r="W4" s="47"/>
      <c r="X4" s="48"/>
      <c r="Y4" s="48"/>
      <c r="Z4" s="48"/>
      <c r="AA4" s="48"/>
      <c r="AB4" s="48"/>
      <c r="AC4" s="48"/>
      <c r="AD4" s="48"/>
      <c r="AE4" s="48"/>
      <c r="AF4" s="48"/>
      <c r="AG4" s="48"/>
      <c r="AH4" s="48"/>
      <c r="AI4" s="48"/>
    </row>
    <row r="5" spans="1:39" ht="45" customHeight="1" thickBot="1" x14ac:dyDescent="0.5">
      <c r="A5" s="366">
        <f>SUM(E6:E10)*J5+SUM(E12:E18)*J11+SUM(E20:E22)*J19+SUM(E24:E24)*J23</f>
        <v>0</v>
      </c>
      <c r="B5" s="366"/>
      <c r="F5" s="49">
        <f>SUM(F6:F10)</f>
        <v>0</v>
      </c>
      <c r="G5" s="367" t="s">
        <v>40</v>
      </c>
      <c r="H5" s="368"/>
      <c r="I5" s="368"/>
      <c r="J5" s="369">
        <v>0.2</v>
      </c>
      <c r="K5" s="369"/>
      <c r="L5" s="369"/>
      <c r="M5" s="369"/>
      <c r="N5" s="369"/>
      <c r="O5" s="370"/>
      <c r="P5" s="50"/>
      <c r="Q5" s="51"/>
      <c r="R5" s="45"/>
      <c r="S5" s="46"/>
      <c r="T5" s="38"/>
      <c r="U5" s="38"/>
      <c r="V5" s="38"/>
      <c r="W5" s="47"/>
      <c r="X5" s="48"/>
      <c r="Y5" s="48"/>
      <c r="Z5" s="48"/>
      <c r="AA5" s="48"/>
      <c r="AB5" s="48"/>
      <c r="AC5" s="48"/>
      <c r="AD5" s="48"/>
      <c r="AE5" s="48"/>
      <c r="AF5" s="48"/>
      <c r="AG5" s="48"/>
      <c r="AH5" s="48"/>
      <c r="AI5" s="48"/>
      <c r="AJ5" s="52"/>
      <c r="AK5" s="52"/>
      <c r="AL5" s="52"/>
    </row>
    <row r="6" spans="1:39" ht="54" x14ac:dyDescent="0.45">
      <c r="A6" s="53" t="str">
        <f t="shared" ref="A6:A10" si="0">IF(COUNTBLANK(J6:N6)=4,1,"")</f>
        <v/>
      </c>
      <c r="B6" s="19">
        <f>IF(K6="",(IF(L6&lt;&gt;"",1,0)+IF(M6&lt;&gt;"",2,0)+IF(N6&lt;&gt;"",3,0)),0)</f>
        <v>0</v>
      </c>
      <c r="C6" s="54">
        <f>B6*O6</f>
        <v>0</v>
      </c>
      <c r="D6" s="19">
        <f>IF(J6="",(IF(K6&lt;&gt;"",3,0)+IF(L6&lt;&gt;"",3,0)+IF(M6&lt;&gt;"",3,0)+IF(N6&lt;&gt;"",3,0)),0)</f>
        <v>0</v>
      </c>
      <c r="E6" s="19">
        <f>D6*O6</f>
        <v>0</v>
      </c>
      <c r="F6" s="49">
        <f>(IF(J6&lt;&gt;"",0))+(IF(K6&lt;&gt;"",O6,0))+(IF(L6&lt;&gt;"",O6,0))+(IF(M6&lt;&gt;"",O6,0))+(IF(N6&lt;&gt;"",O6,0))</f>
        <v>0</v>
      </c>
      <c r="G6" s="340" t="s">
        <v>41</v>
      </c>
      <c r="H6" s="341"/>
      <c r="I6" s="55" t="s">
        <v>42</v>
      </c>
      <c r="J6" s="56"/>
      <c r="K6" s="57"/>
      <c r="L6" s="57"/>
      <c r="M6" s="57"/>
      <c r="N6" s="58"/>
      <c r="O6" s="59">
        <v>0.15</v>
      </c>
      <c r="P6" s="50" t="str">
        <f>(IF(A6="","◄",""))</f>
        <v>◄</v>
      </c>
      <c r="Q6" s="44"/>
      <c r="R6" s="45"/>
      <c r="S6" s="46"/>
      <c r="T6" s="38"/>
      <c r="U6" s="38"/>
      <c r="V6" s="38"/>
      <c r="W6" s="47"/>
      <c r="X6" s="48"/>
      <c r="Y6" s="48"/>
      <c r="Z6" s="48"/>
      <c r="AA6" s="48"/>
      <c r="AB6" s="48"/>
      <c r="AC6" s="48"/>
      <c r="AD6" s="48"/>
      <c r="AE6" s="48"/>
      <c r="AF6" s="48"/>
      <c r="AG6" s="48"/>
      <c r="AH6" s="48"/>
      <c r="AI6" s="48"/>
      <c r="AJ6" s="52"/>
      <c r="AK6" s="52"/>
      <c r="AL6" s="52"/>
    </row>
    <row r="7" spans="1:39" ht="36.75" thickBot="1" x14ac:dyDescent="0.3">
      <c r="A7" s="53" t="str">
        <f t="shared" si="0"/>
        <v/>
      </c>
      <c r="B7" s="19">
        <f>IF(K7="",(IF(L7&lt;&gt;"",1,0)+IF(M7&lt;&gt;"",2,0)+IF(N7&lt;&gt;"",3,0)),0)</f>
        <v>0</v>
      </c>
      <c r="C7" s="54">
        <f>B7*O7</f>
        <v>0</v>
      </c>
      <c r="D7" s="19">
        <f>IF(J7="",(IF(K7&lt;&gt;"",3,0)+IF(L7&lt;&gt;"",3,0)+IF(M7&lt;&gt;"",3,0)+IF(N7&lt;&gt;"",3,0)),0)</f>
        <v>0</v>
      </c>
      <c r="E7" s="19">
        <f>D7*O7</f>
        <v>0</v>
      </c>
      <c r="F7" s="49">
        <f>(IF(J7&lt;&gt;"",0))+(IF(K7&lt;&gt;"",O7,0))+(IF(L7&lt;&gt;"",O7,0))+(IF(M7&lt;&gt;"",O7,0))+(IF(N7&lt;&gt;"",O7,0))</f>
        <v>0</v>
      </c>
      <c r="G7" s="371" t="s">
        <v>43</v>
      </c>
      <c r="H7" s="372"/>
      <c r="I7" s="60" t="s">
        <v>44</v>
      </c>
      <c r="J7" s="61"/>
      <c r="K7" s="62"/>
      <c r="L7" s="62"/>
      <c r="M7" s="62"/>
      <c r="N7" s="63"/>
      <c r="O7" s="64">
        <v>0.15</v>
      </c>
      <c r="P7" s="65" t="str">
        <f>(IF(A7="","◄",""))</f>
        <v>◄</v>
      </c>
      <c r="Q7" s="44"/>
      <c r="R7" s="45"/>
      <c r="S7" s="46"/>
      <c r="T7" s="46"/>
      <c r="U7" s="46"/>
      <c r="V7" s="46"/>
      <c r="W7" s="66"/>
      <c r="X7" s="67"/>
      <c r="Y7" s="67"/>
      <c r="Z7" s="67"/>
      <c r="AA7" s="67"/>
      <c r="AB7" s="67"/>
      <c r="AC7" s="67"/>
      <c r="AD7" s="67"/>
      <c r="AE7" s="67"/>
      <c r="AF7" s="67"/>
      <c r="AG7" s="67"/>
      <c r="AH7" s="67"/>
      <c r="AI7" s="67"/>
      <c r="AJ7" s="52"/>
      <c r="AK7" s="52"/>
      <c r="AL7" s="52"/>
    </row>
    <row r="8" spans="1:39" ht="36.75" thickBot="1" x14ac:dyDescent="0.3">
      <c r="A8" s="53" t="str">
        <f t="shared" si="0"/>
        <v/>
      </c>
      <c r="B8" s="19">
        <f>IF(K8="",(IF(L8&lt;&gt;"",1,0)+IF(M8&lt;&gt;"",2,0)+IF(N8&lt;&gt;"",3,0)),0)</f>
        <v>0</v>
      </c>
      <c r="C8" s="54">
        <f>B8*O8</f>
        <v>0</v>
      </c>
      <c r="D8" s="19">
        <f>IF(J8="",(IF(K8&lt;&gt;"",3,0)+IF(L8&lt;&gt;"",3,0)+IF(M8&lt;&gt;"",3,0)+IF(N8&lt;&gt;"",3,0)),0)</f>
        <v>0</v>
      </c>
      <c r="E8" s="19">
        <f>D8*O8</f>
        <v>0</v>
      </c>
      <c r="F8" s="49">
        <f>(IF(J8&lt;&gt;"",0))+(IF(K8&lt;&gt;"",O8,0))+(IF(L8&lt;&gt;"",O8,0))+(IF(M8&lt;&gt;"",O8,0))+(IF(N8&lt;&gt;"",O8,0))</f>
        <v>0</v>
      </c>
      <c r="G8" s="371" t="s">
        <v>45</v>
      </c>
      <c r="H8" s="372"/>
      <c r="I8" s="68" t="s">
        <v>46</v>
      </c>
      <c r="J8" s="69"/>
      <c r="K8" s="70"/>
      <c r="L8" s="70"/>
      <c r="M8" s="70"/>
      <c r="N8" s="71"/>
      <c r="O8" s="64">
        <v>0.25</v>
      </c>
      <c r="P8" s="50" t="str">
        <f>(IF(A8="","◄",""))</f>
        <v>◄</v>
      </c>
      <c r="W8" s="373" t="s">
        <v>234</v>
      </c>
      <c r="X8" s="374"/>
      <c r="Y8" s="374"/>
      <c r="Z8" s="374"/>
      <c r="AA8" s="374"/>
      <c r="AB8" s="374"/>
      <c r="AC8" s="374"/>
      <c r="AD8" s="374"/>
      <c r="AE8" s="374"/>
      <c r="AF8" s="375"/>
      <c r="AG8" s="52"/>
      <c r="AH8" s="52"/>
      <c r="AI8" s="52"/>
      <c r="AJ8" s="52"/>
      <c r="AK8" s="52"/>
      <c r="AL8" s="52"/>
    </row>
    <row r="9" spans="1:39" ht="54" x14ac:dyDescent="0.2">
      <c r="A9" s="53" t="str">
        <f t="shared" si="0"/>
        <v/>
      </c>
      <c r="B9" s="19">
        <f>IF(K9="",(IF(L9&lt;&gt;"",1,0)+IF(M9&lt;&gt;"",2,0)+IF(N9&lt;&gt;"",3,0)),0)</f>
        <v>0</v>
      </c>
      <c r="C9" s="54">
        <f>B9*O9</f>
        <v>0</v>
      </c>
      <c r="D9" s="19">
        <f>IF(J9="",(IF(K9&lt;&gt;"",3,0)+IF(L9&lt;&gt;"",3,0)+IF(M9&lt;&gt;"",3,0)+IF(N9&lt;&gt;"",3,0)),0)</f>
        <v>0</v>
      </c>
      <c r="E9" s="19">
        <f>D9*O9</f>
        <v>0</v>
      </c>
      <c r="F9" s="49">
        <f>(IF(J9&lt;&gt;"",0))+(IF(K9&lt;&gt;"",O9,0))+(IF(L9&lt;&gt;"",O9,0))+(IF(M9&lt;&gt;"",O9,0))+(IF(N9&lt;&gt;"",O9,0))</f>
        <v>0</v>
      </c>
      <c r="G9" s="371" t="s">
        <v>47</v>
      </c>
      <c r="H9" s="372"/>
      <c r="I9" s="68" t="s">
        <v>48</v>
      </c>
      <c r="J9" s="69"/>
      <c r="K9" s="70"/>
      <c r="L9" s="70"/>
      <c r="M9" s="70"/>
      <c r="N9" s="71"/>
      <c r="O9" s="64">
        <v>0.25</v>
      </c>
      <c r="P9" s="50" t="str">
        <f>(IF(A9="","◄",""))</f>
        <v>◄</v>
      </c>
      <c r="AA9" s="52"/>
      <c r="AB9" s="52"/>
      <c r="AC9" s="52"/>
      <c r="AD9" s="52"/>
      <c r="AE9" s="52"/>
      <c r="AF9" s="52"/>
      <c r="AG9" s="52"/>
      <c r="AH9" s="52"/>
      <c r="AI9" s="52"/>
      <c r="AJ9" s="52"/>
      <c r="AK9" s="52"/>
      <c r="AL9" s="52"/>
    </row>
    <row r="10" spans="1:39" ht="36.75" thickBot="1" x14ac:dyDescent="0.3">
      <c r="A10" s="53" t="str">
        <f t="shared" si="0"/>
        <v/>
      </c>
      <c r="B10" s="19">
        <f>IF(K10="",(IF(L10&lt;&gt;"",1,0)+IF(M10&lt;&gt;"",2,0)+IF(N10&lt;&gt;"",3,0)),0)</f>
        <v>0</v>
      </c>
      <c r="C10" s="54">
        <f>B10*O10</f>
        <v>0</v>
      </c>
      <c r="D10" s="19">
        <f>IF(J10="",(IF(K10&lt;&gt;"",3,0)+IF(L10&lt;&gt;"",3,0)+IF(M10&lt;&gt;"",3,0)+IF(N10&lt;&gt;"",3,0)),0)</f>
        <v>0</v>
      </c>
      <c r="E10" s="19">
        <f>D10*O10</f>
        <v>0</v>
      </c>
      <c r="F10" s="49">
        <f>(IF(J10&lt;&gt;"",0))+(IF(K10&lt;&gt;"",O10,0))+(IF(L10&lt;&gt;"",O10,0))+(IF(M10&lt;&gt;"",O10,0))+(IF(N10&lt;&gt;"",O10,0))</f>
        <v>0</v>
      </c>
      <c r="G10" s="371" t="s">
        <v>49</v>
      </c>
      <c r="H10" s="372"/>
      <c r="I10" s="68" t="s">
        <v>50</v>
      </c>
      <c r="J10" s="69"/>
      <c r="K10" s="70"/>
      <c r="L10" s="70"/>
      <c r="M10" s="70"/>
      <c r="N10" s="71"/>
      <c r="O10" s="64">
        <v>0.2</v>
      </c>
      <c r="P10" s="50" t="str">
        <f>(IF(A10="","◄",""))</f>
        <v>◄</v>
      </c>
      <c r="V10" s="390" t="s">
        <v>51</v>
      </c>
      <c r="W10" s="390"/>
      <c r="X10" s="390"/>
      <c r="Y10" s="390"/>
      <c r="Z10" s="390"/>
      <c r="AA10" s="390"/>
      <c r="AB10" s="390"/>
      <c r="AC10" s="390"/>
      <c r="AD10" s="390"/>
      <c r="AE10" s="72"/>
      <c r="AF10" s="376" t="str">
        <f>IF(AND(AF15&gt;59%,A25=16,F5&gt;0,F11&gt;0,F19&gt;0,F23&gt;0),AK10,"!")</f>
        <v>!</v>
      </c>
      <c r="AG10" s="376"/>
      <c r="AH10" s="381" t="s">
        <v>52</v>
      </c>
      <c r="AI10" s="381"/>
      <c r="AJ10" s="52"/>
      <c r="AK10" s="644" t="e">
        <f>(A4/A5)*20</f>
        <v>#DIV/0!</v>
      </c>
      <c r="AL10" s="52"/>
    </row>
    <row r="11" spans="1:39" ht="45" customHeight="1" thickBot="1" x14ac:dyDescent="0.25">
      <c r="A11" s="366"/>
      <c r="B11" s="366"/>
      <c r="C11" s="54"/>
      <c r="F11" s="49">
        <f>SUM(F12:F18)</f>
        <v>0</v>
      </c>
      <c r="G11" s="367" t="s">
        <v>53</v>
      </c>
      <c r="H11" s="368"/>
      <c r="I11" s="368"/>
      <c r="J11" s="369">
        <v>0.4</v>
      </c>
      <c r="K11" s="369"/>
      <c r="L11" s="369"/>
      <c r="M11" s="369"/>
      <c r="N11" s="369"/>
      <c r="O11" s="370"/>
      <c r="P11" s="50"/>
      <c r="W11" s="23"/>
      <c r="AJ11" s="52"/>
      <c r="AK11" s="52"/>
      <c r="AL11" s="52"/>
    </row>
    <row r="12" spans="1:39" ht="90" x14ac:dyDescent="0.25">
      <c r="A12" s="53" t="str">
        <f>IF(COUNTBLANK(J12:N12)=4,1,"")</f>
        <v/>
      </c>
      <c r="B12" s="19">
        <f>IF(K12="",(IF(L12&lt;&gt;"",1,0)+IF(M12&lt;&gt;"",2,0)+IF(N12&lt;&gt;"",3,0)),0)</f>
        <v>0</v>
      </c>
      <c r="C12" s="54">
        <f t="shared" ref="C12:C18" si="1">B12*O12</f>
        <v>0</v>
      </c>
      <c r="D12" s="19">
        <f t="shared" ref="D12:D18" si="2">IF(J12="",(IF(K12&lt;&gt;"",3,0)+IF(L12&lt;&gt;"",3,0)+IF(M12&lt;&gt;"",3,0)+IF(N12&lt;&gt;"",3,0)),0)</f>
        <v>0</v>
      </c>
      <c r="E12" s="19">
        <f t="shared" ref="E12:E18" si="3">D12*O12</f>
        <v>0</v>
      </c>
      <c r="F12" s="49">
        <f>(IF(J12&lt;&gt;"",0))+(IF(K12&lt;&gt;"",O12,0))+(IF(L12&lt;&gt;"",O12,0))+(IF(M12&lt;&gt;"",O12,0))+(IF(N12&lt;&gt;"",O12,0))</f>
        <v>0</v>
      </c>
      <c r="G12" s="340" t="s">
        <v>54</v>
      </c>
      <c r="H12" s="341"/>
      <c r="I12" s="55" t="s">
        <v>55</v>
      </c>
      <c r="J12" s="56"/>
      <c r="K12" s="57"/>
      <c r="L12" s="57"/>
      <c r="M12" s="74"/>
      <c r="N12" s="58"/>
      <c r="O12" s="59">
        <v>0.2</v>
      </c>
      <c r="P12" s="50" t="str">
        <f t="shared" ref="P12:P18" si="4">(IF(A12="","◄",""))</f>
        <v>◄</v>
      </c>
      <c r="Q12" s="75"/>
      <c r="V12" s="391" t="s">
        <v>56</v>
      </c>
      <c r="W12" s="391"/>
      <c r="X12" s="391"/>
      <c r="Y12" s="391"/>
      <c r="Z12" s="391"/>
      <c r="AA12" s="391"/>
      <c r="AB12" s="391"/>
      <c r="AC12" s="391"/>
      <c r="AD12" s="391"/>
      <c r="AE12" s="76"/>
      <c r="AF12" s="382"/>
      <c r="AG12" s="383"/>
      <c r="AH12" s="386" t="s">
        <v>52</v>
      </c>
      <c r="AI12" s="387"/>
      <c r="AJ12" s="52"/>
      <c r="AK12" s="52"/>
      <c r="AL12" s="52"/>
    </row>
    <row r="13" spans="1:39" ht="54.75" customHeight="1" thickBot="1" x14ac:dyDescent="0.3">
      <c r="A13" s="53" t="str">
        <f t="shared" ref="A13:A22" si="5">IF(COUNTBLANK(J13:N13)=4,1,"")</f>
        <v/>
      </c>
      <c r="B13" s="19">
        <f t="shared" ref="B13:B18" si="6">IF(K13="",(IF(L13&lt;&gt;"",1,0)+IF(M13&lt;&gt;"",2,0)+IF(N13&lt;&gt;"",3,0)),0)</f>
        <v>0</v>
      </c>
      <c r="C13" s="54">
        <f t="shared" si="1"/>
        <v>0</v>
      </c>
      <c r="D13" s="19">
        <f t="shared" si="2"/>
        <v>0</v>
      </c>
      <c r="E13" s="19">
        <f t="shared" si="3"/>
        <v>0</v>
      </c>
      <c r="F13" s="49">
        <f t="shared" ref="F13:F18" si="7">(IF(J13&lt;&gt;"",0))+(IF(K13&lt;&gt;"",O13,0))+(IF(L13&lt;&gt;"",O13,0))+(IF(M13&lt;&gt;"",O13,0))+(IF(N13&lt;&gt;"",O13,0))</f>
        <v>0</v>
      </c>
      <c r="G13" s="371" t="s">
        <v>57</v>
      </c>
      <c r="H13" s="372"/>
      <c r="I13" s="55" t="s">
        <v>58</v>
      </c>
      <c r="J13" s="61"/>
      <c r="K13" s="62"/>
      <c r="L13" s="62"/>
      <c r="M13" s="62"/>
      <c r="N13" s="63"/>
      <c r="O13" s="64">
        <v>0.15</v>
      </c>
      <c r="P13" s="50" t="str">
        <f t="shared" si="4"/>
        <v>◄</v>
      </c>
      <c r="Q13" s="276"/>
      <c r="R13" s="276"/>
      <c r="S13" s="276"/>
      <c r="T13" s="276"/>
      <c r="U13" s="276"/>
      <c r="V13" s="377" t="s">
        <v>59</v>
      </c>
      <c r="W13" s="377"/>
      <c r="X13" s="377"/>
      <c r="Y13" s="377"/>
      <c r="Z13" s="377"/>
      <c r="AA13" s="377"/>
      <c r="AB13" s="377"/>
      <c r="AC13" s="377"/>
      <c r="AD13" s="377"/>
      <c r="AF13" s="384"/>
      <c r="AG13" s="385"/>
      <c r="AH13" s="388"/>
      <c r="AI13" s="389"/>
      <c r="AJ13" s="52"/>
      <c r="AK13" s="52"/>
      <c r="AL13" s="52"/>
    </row>
    <row r="14" spans="1:39" ht="54.75" thickBot="1" x14ac:dyDescent="0.3">
      <c r="A14" s="53" t="str">
        <f t="shared" si="5"/>
        <v/>
      </c>
      <c r="B14" s="19">
        <f t="shared" si="6"/>
        <v>0</v>
      </c>
      <c r="C14" s="54">
        <f t="shared" si="1"/>
        <v>0</v>
      </c>
      <c r="D14" s="19">
        <f t="shared" si="2"/>
        <v>0</v>
      </c>
      <c r="E14" s="19">
        <f t="shared" si="3"/>
        <v>0</v>
      </c>
      <c r="F14" s="49">
        <f t="shared" si="7"/>
        <v>0</v>
      </c>
      <c r="G14" s="371" t="s">
        <v>60</v>
      </c>
      <c r="H14" s="372"/>
      <c r="I14" s="55" t="s">
        <v>61</v>
      </c>
      <c r="J14" s="69"/>
      <c r="K14" s="70"/>
      <c r="L14" s="70"/>
      <c r="M14" s="70"/>
      <c r="N14" s="71"/>
      <c r="O14" s="64">
        <v>0.1</v>
      </c>
      <c r="P14" s="50" t="str">
        <f t="shared" si="4"/>
        <v>◄</v>
      </c>
      <c r="Q14" s="276"/>
      <c r="R14" s="276"/>
      <c r="S14" s="276"/>
      <c r="T14" s="276"/>
      <c r="U14" s="276"/>
      <c r="V14" s="377"/>
      <c r="W14" s="377"/>
      <c r="X14" s="377"/>
      <c r="Y14" s="377"/>
      <c r="Z14" s="377"/>
      <c r="AA14" s="377"/>
      <c r="AB14" s="377"/>
      <c r="AC14" s="377"/>
      <c r="AD14" s="377"/>
      <c r="AE14" s="52"/>
      <c r="AF14" s="52"/>
    </row>
    <row r="15" spans="1:39" ht="45.75" thickTop="1" x14ac:dyDescent="0.25">
      <c r="A15" s="53" t="str">
        <f t="shared" si="5"/>
        <v/>
      </c>
      <c r="B15" s="19">
        <f t="shared" si="6"/>
        <v>0</v>
      </c>
      <c r="C15" s="54">
        <f t="shared" si="1"/>
        <v>0</v>
      </c>
      <c r="D15" s="19">
        <f t="shared" si="2"/>
        <v>0</v>
      </c>
      <c r="E15" s="19">
        <f t="shared" si="3"/>
        <v>0</v>
      </c>
      <c r="F15" s="49">
        <f t="shared" si="7"/>
        <v>0</v>
      </c>
      <c r="G15" s="371" t="s">
        <v>62</v>
      </c>
      <c r="H15" s="372"/>
      <c r="I15" s="55" t="s">
        <v>63</v>
      </c>
      <c r="J15" s="69"/>
      <c r="K15" s="70"/>
      <c r="L15" s="70"/>
      <c r="M15" s="70"/>
      <c r="N15" s="71"/>
      <c r="O15" s="64">
        <v>0.15</v>
      </c>
      <c r="P15" s="50" t="str">
        <f t="shared" si="4"/>
        <v>◄</v>
      </c>
      <c r="X15" s="392" t="s">
        <v>64</v>
      </c>
      <c r="Y15" s="392"/>
      <c r="Z15" s="392"/>
      <c r="AA15" s="392"/>
      <c r="AB15" s="392"/>
      <c r="AC15" s="392"/>
      <c r="AD15" s="392"/>
      <c r="AE15" s="77"/>
      <c r="AF15" s="393">
        <f>F5*J5+F11*J11+F19*J19+F23*J23</f>
        <v>0</v>
      </c>
      <c r="AG15" s="394"/>
      <c r="AH15" s="395"/>
      <c r="AI15" s="396"/>
      <c r="AJ15" s="289"/>
    </row>
    <row r="16" spans="1:39" ht="54.75" thickBot="1" x14ac:dyDescent="0.3">
      <c r="A16" s="53" t="str">
        <f t="shared" si="5"/>
        <v/>
      </c>
      <c r="B16" s="19">
        <f t="shared" si="6"/>
        <v>0</v>
      </c>
      <c r="C16" s="54">
        <f t="shared" si="1"/>
        <v>0</v>
      </c>
      <c r="D16" s="19">
        <f t="shared" si="2"/>
        <v>0</v>
      </c>
      <c r="E16" s="19">
        <f t="shared" si="3"/>
        <v>0</v>
      </c>
      <c r="F16" s="49">
        <f t="shared" si="7"/>
        <v>0</v>
      </c>
      <c r="G16" s="371" t="s">
        <v>65</v>
      </c>
      <c r="H16" s="372"/>
      <c r="I16" s="55" t="s">
        <v>66</v>
      </c>
      <c r="J16" s="69"/>
      <c r="K16" s="70"/>
      <c r="L16" s="70"/>
      <c r="M16" s="70"/>
      <c r="N16" s="71"/>
      <c r="O16" s="64">
        <v>0.15</v>
      </c>
      <c r="P16" s="50" t="str">
        <f t="shared" si="4"/>
        <v>◄</v>
      </c>
      <c r="Q16" s="401" t="s">
        <v>67</v>
      </c>
      <c r="R16" s="401"/>
      <c r="S16" s="401"/>
      <c r="T16" s="401"/>
      <c r="U16" s="401"/>
      <c r="V16" s="401"/>
      <c r="W16" s="401"/>
      <c r="X16" s="401"/>
      <c r="Y16" s="401"/>
      <c r="Z16" s="401"/>
      <c r="AA16" s="401"/>
      <c r="AB16" s="401"/>
      <c r="AC16" s="401"/>
      <c r="AD16" s="401"/>
      <c r="AE16" s="52"/>
      <c r="AF16" s="397"/>
      <c r="AG16" s="398"/>
      <c r="AH16" s="399"/>
      <c r="AI16" s="400"/>
      <c r="AM16" s="289"/>
    </row>
    <row r="17" spans="1:35" ht="36.75" thickTop="1" x14ac:dyDescent="0.25">
      <c r="A17" s="53" t="str">
        <f t="shared" si="5"/>
        <v/>
      </c>
      <c r="B17" s="19">
        <f t="shared" si="6"/>
        <v>0</v>
      </c>
      <c r="C17" s="54">
        <f t="shared" si="1"/>
        <v>0</v>
      </c>
      <c r="D17" s="19">
        <f t="shared" si="2"/>
        <v>0</v>
      </c>
      <c r="E17" s="19">
        <f t="shared" si="3"/>
        <v>0</v>
      </c>
      <c r="F17" s="49">
        <f t="shared" si="7"/>
        <v>0</v>
      </c>
      <c r="G17" s="371" t="s">
        <v>68</v>
      </c>
      <c r="H17" s="372"/>
      <c r="I17" s="55" t="s">
        <v>69</v>
      </c>
      <c r="J17" s="69"/>
      <c r="K17" s="70"/>
      <c r="L17" s="70"/>
      <c r="M17" s="70"/>
      <c r="N17" s="71"/>
      <c r="O17" s="64">
        <v>0.15</v>
      </c>
      <c r="P17" s="50" t="str">
        <f t="shared" si="4"/>
        <v>◄</v>
      </c>
      <c r="Q17" s="401"/>
      <c r="R17" s="401"/>
      <c r="S17" s="401"/>
      <c r="T17" s="401"/>
      <c r="U17" s="401"/>
      <c r="V17" s="401"/>
      <c r="W17" s="401"/>
      <c r="X17" s="401"/>
      <c r="Y17" s="401"/>
      <c r="Z17" s="401"/>
      <c r="AA17" s="401"/>
      <c r="AB17" s="401"/>
      <c r="AC17" s="401"/>
      <c r="AD17" s="401"/>
      <c r="AE17" s="52"/>
      <c r="AF17" s="52"/>
    </row>
    <row r="18" spans="1:35" ht="54.75" thickBot="1" x14ac:dyDescent="0.25">
      <c r="A18" s="53" t="str">
        <f t="shared" si="5"/>
        <v/>
      </c>
      <c r="B18" s="19">
        <f t="shared" si="6"/>
        <v>0</v>
      </c>
      <c r="C18" s="54">
        <f t="shared" si="1"/>
        <v>0</v>
      </c>
      <c r="D18" s="19">
        <f t="shared" si="2"/>
        <v>0</v>
      </c>
      <c r="E18" s="19">
        <f t="shared" si="3"/>
        <v>0</v>
      </c>
      <c r="F18" s="49">
        <f t="shared" si="7"/>
        <v>0</v>
      </c>
      <c r="G18" s="402" t="s">
        <v>70</v>
      </c>
      <c r="H18" s="403"/>
      <c r="I18" s="55" t="s">
        <v>71</v>
      </c>
      <c r="J18" s="78"/>
      <c r="K18" s="79"/>
      <c r="L18" s="79"/>
      <c r="M18" s="79"/>
      <c r="N18" s="80"/>
      <c r="O18" s="81">
        <v>0.1</v>
      </c>
      <c r="P18" s="50" t="str">
        <f t="shared" si="4"/>
        <v>◄</v>
      </c>
      <c r="Q18" s="82" t="s">
        <v>72</v>
      </c>
      <c r="S18" s="83"/>
      <c r="T18" s="83"/>
      <c r="U18" s="52"/>
      <c r="V18" s="84"/>
      <c r="W18" s="84"/>
      <c r="X18" s="85"/>
      <c r="Y18" s="85"/>
      <c r="Z18" s="52"/>
      <c r="AA18" s="52"/>
      <c r="AB18" s="52"/>
      <c r="AC18" s="52"/>
      <c r="AD18" s="52"/>
      <c r="AE18" s="52"/>
      <c r="AF18" s="52"/>
    </row>
    <row r="19" spans="1:35" ht="45" customHeight="1" thickBot="1" x14ac:dyDescent="0.25">
      <c r="A19" s="366"/>
      <c r="B19" s="366"/>
      <c r="C19" s="54"/>
      <c r="F19" s="49">
        <f>SUM(F20:F22)</f>
        <v>0</v>
      </c>
      <c r="G19" s="367" t="s">
        <v>73</v>
      </c>
      <c r="H19" s="368"/>
      <c r="I19" s="368"/>
      <c r="J19" s="369">
        <v>0.2</v>
      </c>
      <c r="K19" s="369"/>
      <c r="L19" s="369"/>
      <c r="M19" s="369"/>
      <c r="N19" s="369"/>
      <c r="O19" s="370"/>
      <c r="P19" s="50"/>
      <c r="Q19" s="86" t="s">
        <v>74</v>
      </c>
      <c r="S19" s="83"/>
      <c r="T19" s="83"/>
      <c r="U19" s="52"/>
      <c r="V19" s="84"/>
      <c r="W19" s="84"/>
      <c r="X19" s="85"/>
      <c r="Y19" s="85"/>
      <c r="Z19" s="52"/>
      <c r="AA19" s="52"/>
      <c r="AB19" s="52"/>
      <c r="AC19" s="52"/>
      <c r="AD19" s="52"/>
      <c r="AE19" s="52"/>
      <c r="AF19" s="52"/>
    </row>
    <row r="20" spans="1:35" ht="108.75" thickBot="1" x14ac:dyDescent="0.25">
      <c r="A20" s="53" t="str">
        <f t="shared" si="5"/>
        <v/>
      </c>
      <c r="B20" s="19">
        <f t="shared" ref="B20:B22" si="8">IF(K20="",(IF(L20&lt;&gt;"",1,0)+IF(M20&lt;&gt;"",2,0)+IF(N20&lt;&gt;"",3,0)),0)</f>
        <v>0</v>
      </c>
      <c r="C20" s="54">
        <f>B20*O20</f>
        <v>0</v>
      </c>
      <c r="D20" s="19">
        <f t="shared" ref="D20:D22" si="9">IF(J20="",(IF(K20&lt;&gt;"",3,0)+IF(L20&lt;&gt;"",3,0)+IF(M20&lt;&gt;"",3,0)+IF(N20&lt;&gt;"",3,0)),0)</f>
        <v>0</v>
      </c>
      <c r="E20" s="19">
        <f>D20*O20</f>
        <v>0</v>
      </c>
      <c r="F20" s="49">
        <f t="shared" ref="F20:F24" si="10">(IF(J20&lt;&gt;"",0))+(IF(K20&lt;&gt;"",O20,0))+(IF(L20&lt;&gt;"",O20,0))+(IF(M20&lt;&gt;"",O20,0))+(IF(N20&lt;&gt;"",O20,0))</f>
        <v>0</v>
      </c>
      <c r="G20" s="340" t="s">
        <v>75</v>
      </c>
      <c r="H20" s="341"/>
      <c r="I20" s="55" t="s">
        <v>76</v>
      </c>
      <c r="J20" s="56"/>
      <c r="K20" s="57"/>
      <c r="L20" s="57"/>
      <c r="M20" s="57"/>
      <c r="N20" s="58"/>
      <c r="O20" s="59">
        <v>0.4</v>
      </c>
      <c r="P20" s="50" t="str">
        <f>(IF(A20="","◄",""))</f>
        <v>◄</v>
      </c>
      <c r="S20" s="83"/>
      <c r="T20" s="83"/>
      <c r="U20" s="52"/>
      <c r="V20" s="84"/>
      <c r="W20" s="84"/>
      <c r="X20" s="85"/>
      <c r="Y20" s="85"/>
      <c r="Z20" s="52"/>
      <c r="AA20" s="52"/>
      <c r="AB20" s="52"/>
      <c r="AC20" s="52"/>
      <c r="AD20" s="52"/>
      <c r="AE20" s="52"/>
      <c r="AF20" s="52"/>
    </row>
    <row r="21" spans="1:35" ht="34.5" thickBot="1" x14ac:dyDescent="0.3">
      <c r="A21" s="53" t="str">
        <f t="shared" si="5"/>
        <v/>
      </c>
      <c r="B21" s="19">
        <f t="shared" si="8"/>
        <v>0</v>
      </c>
      <c r="C21" s="54">
        <f>B21*O21</f>
        <v>0</v>
      </c>
      <c r="D21" s="19">
        <f t="shared" si="9"/>
        <v>0</v>
      </c>
      <c r="E21" s="19">
        <f>D21*O21</f>
        <v>0</v>
      </c>
      <c r="F21" s="49">
        <f t="shared" si="10"/>
        <v>0</v>
      </c>
      <c r="G21" s="371" t="s">
        <v>77</v>
      </c>
      <c r="H21" s="372"/>
      <c r="I21" s="55" t="s">
        <v>78</v>
      </c>
      <c r="J21" s="87"/>
      <c r="K21" s="88"/>
      <c r="L21" s="88"/>
      <c r="M21" s="88"/>
      <c r="N21" s="89"/>
      <c r="O21" s="64">
        <v>0.4</v>
      </c>
      <c r="P21" s="50" t="str">
        <f>(IF(A21="","◄",""))</f>
        <v>◄</v>
      </c>
      <c r="Q21" s="378" t="s">
        <v>79</v>
      </c>
      <c r="R21" s="379"/>
      <c r="S21" s="379"/>
      <c r="T21" s="379"/>
      <c r="U21" s="379"/>
      <c r="V21" s="379"/>
      <c r="W21" s="379"/>
      <c r="X21" s="379"/>
      <c r="Y21" s="379"/>
      <c r="Z21" s="379"/>
      <c r="AA21" s="379"/>
      <c r="AB21" s="379"/>
      <c r="AC21" s="379"/>
      <c r="AD21" s="380"/>
      <c r="AE21" s="90"/>
      <c r="AF21" s="45"/>
      <c r="AG21" s="45"/>
      <c r="AH21" s="45"/>
      <c r="AI21" s="45"/>
    </row>
    <row r="22" spans="1:35" ht="72.75" thickBot="1" x14ac:dyDescent="0.3">
      <c r="A22" s="53" t="str">
        <f t="shared" si="5"/>
        <v/>
      </c>
      <c r="B22" s="19">
        <f t="shared" si="8"/>
        <v>0</v>
      </c>
      <c r="C22" s="54">
        <f>B22*O22</f>
        <v>0</v>
      </c>
      <c r="D22" s="19">
        <f t="shared" si="9"/>
        <v>0</v>
      </c>
      <c r="E22" s="19">
        <f>D22*O22</f>
        <v>0</v>
      </c>
      <c r="F22" s="49">
        <f t="shared" si="10"/>
        <v>0</v>
      </c>
      <c r="G22" s="371" t="s">
        <v>80</v>
      </c>
      <c r="H22" s="372"/>
      <c r="I22" s="60" t="s">
        <v>81</v>
      </c>
      <c r="J22" s="69"/>
      <c r="K22" s="70"/>
      <c r="L22" s="70"/>
      <c r="M22" s="70"/>
      <c r="N22" s="71"/>
      <c r="O22" s="64">
        <v>0.2</v>
      </c>
      <c r="P22" s="50" t="str">
        <f>(IF(A22="","◄",""))</f>
        <v>◄</v>
      </c>
      <c r="Q22" s="404"/>
      <c r="R22" s="405"/>
      <c r="S22" s="405"/>
      <c r="T22" s="405"/>
      <c r="U22" s="405"/>
      <c r="V22" s="405"/>
      <c r="W22" s="405"/>
      <c r="X22" s="405"/>
      <c r="Y22" s="405"/>
      <c r="Z22" s="405"/>
      <c r="AA22" s="405"/>
      <c r="AB22" s="405"/>
      <c r="AC22" s="405"/>
      <c r="AD22" s="406"/>
      <c r="AE22" s="90"/>
      <c r="AF22" s="45"/>
      <c r="AG22" s="45"/>
      <c r="AH22" s="45"/>
      <c r="AI22" s="45"/>
    </row>
    <row r="23" spans="1:35" ht="45" customHeight="1" thickBot="1" x14ac:dyDescent="0.3">
      <c r="A23" s="366"/>
      <c r="B23" s="366"/>
      <c r="F23" s="49">
        <f>SUM(F24:F28)</f>
        <v>0</v>
      </c>
      <c r="G23" s="367" t="s">
        <v>82</v>
      </c>
      <c r="H23" s="368"/>
      <c r="I23" s="368"/>
      <c r="J23" s="369">
        <v>0.2</v>
      </c>
      <c r="K23" s="369"/>
      <c r="L23" s="369"/>
      <c r="M23" s="369"/>
      <c r="N23" s="369"/>
      <c r="O23" s="370"/>
      <c r="P23" s="50"/>
      <c r="Q23" s="407"/>
      <c r="R23" s="408"/>
      <c r="S23" s="408"/>
      <c r="T23" s="408"/>
      <c r="U23" s="408"/>
      <c r="V23" s="408"/>
      <c r="W23" s="408"/>
      <c r="X23" s="408"/>
      <c r="Y23" s="408"/>
      <c r="Z23" s="408"/>
      <c r="AA23" s="408"/>
      <c r="AB23" s="408"/>
      <c r="AC23" s="408"/>
      <c r="AD23" s="409"/>
      <c r="AE23" s="90"/>
      <c r="AF23" s="45"/>
      <c r="AG23" s="45"/>
      <c r="AH23" s="45"/>
      <c r="AI23" s="45"/>
    </row>
    <row r="24" spans="1:35" ht="108.75" thickBot="1" x14ac:dyDescent="0.3">
      <c r="A24" s="53" t="str">
        <f t="shared" ref="A24" si="11">IF(COUNTBLANK(J24:N24)=4,1,"")</f>
        <v/>
      </c>
      <c r="B24" s="19">
        <f t="shared" ref="B24" si="12">IF(K24="",(IF(L24&lt;&gt;"",1,0)+IF(M24&lt;&gt;"",2,0)+IF(N24&lt;&gt;"",3,0)),0)</f>
        <v>0</v>
      </c>
      <c r="C24" s="54">
        <f>B24*O24</f>
        <v>0</v>
      </c>
      <c r="D24" s="19">
        <f t="shared" ref="D24" si="13">IF(J24="",(IF(K24&lt;&gt;"",3,0)+IF(L24&lt;&gt;"",3,0)+IF(M24&lt;&gt;"",3,0)+IF(N24&lt;&gt;"",3,0)),0)</f>
        <v>0</v>
      </c>
      <c r="E24" s="19">
        <f>D24*O24</f>
        <v>0</v>
      </c>
      <c r="F24" s="49">
        <f t="shared" si="10"/>
        <v>0</v>
      </c>
      <c r="G24" s="413" t="s">
        <v>83</v>
      </c>
      <c r="H24" s="414"/>
      <c r="I24" s="91" t="s">
        <v>84</v>
      </c>
      <c r="J24" s="92"/>
      <c r="K24" s="93"/>
      <c r="L24" s="93"/>
      <c r="M24" s="93"/>
      <c r="N24" s="94"/>
      <c r="O24" s="95">
        <v>1</v>
      </c>
      <c r="P24" s="50" t="str">
        <f t="shared" ref="P24:P25" si="14">(IF(A24="","◄",""))</f>
        <v>◄</v>
      </c>
      <c r="Q24" s="410"/>
      <c r="R24" s="411"/>
      <c r="S24" s="411"/>
      <c r="T24" s="411"/>
      <c r="U24" s="411"/>
      <c r="V24" s="411"/>
      <c r="W24" s="411"/>
      <c r="X24" s="411"/>
      <c r="Y24" s="411"/>
      <c r="Z24" s="411"/>
      <c r="AA24" s="411"/>
      <c r="AB24" s="411"/>
      <c r="AC24" s="411"/>
      <c r="AD24" s="412"/>
      <c r="AE24" s="90"/>
      <c r="AF24" s="45"/>
      <c r="AG24" s="45"/>
      <c r="AH24" s="45"/>
      <c r="AI24" s="45"/>
    </row>
    <row r="25" spans="1:35" ht="21" thickBot="1" x14ac:dyDescent="0.3">
      <c r="A25" s="19">
        <f>SUM(A6:A10,A12:A18,A20:A22,A24)</f>
        <v>0</v>
      </c>
      <c r="H25" s="97"/>
      <c r="I25" s="97"/>
      <c r="J25" s="98"/>
      <c r="K25" s="98"/>
      <c r="L25" s="98"/>
      <c r="M25" s="98"/>
      <c r="N25" s="98"/>
      <c r="O25" s="99"/>
      <c r="P25" s="100" t="str">
        <f t="shared" si="14"/>
        <v/>
      </c>
      <c r="Q25" s="101"/>
      <c r="R25" s="102"/>
      <c r="S25" s="102"/>
      <c r="T25" s="102"/>
      <c r="U25" s="103"/>
      <c r="V25" s="103"/>
      <c r="W25" s="101"/>
      <c r="X25" s="104"/>
      <c r="Y25" s="105"/>
      <c r="Z25" s="105"/>
      <c r="AA25" s="104"/>
      <c r="AB25" s="104"/>
      <c r="AC25" s="104"/>
      <c r="AD25" s="104"/>
      <c r="AE25" s="104"/>
      <c r="AF25" s="104"/>
    </row>
    <row r="26" spans="1:35" ht="39.950000000000003" customHeight="1" thickBot="1" x14ac:dyDescent="0.3">
      <c r="I26" s="107"/>
      <c r="K26" s="109"/>
      <c r="L26" s="109"/>
      <c r="M26" s="110"/>
      <c r="N26" s="110"/>
      <c r="P26" s="100"/>
      <c r="Q26" s="347" t="s">
        <v>85</v>
      </c>
      <c r="R26" s="433"/>
      <c r="S26" s="433"/>
      <c r="T26" s="433"/>
      <c r="U26" s="434"/>
      <c r="V26" s="347" t="s">
        <v>86</v>
      </c>
      <c r="W26" s="433"/>
      <c r="X26" s="433"/>
      <c r="Y26" s="433"/>
      <c r="Z26" s="434"/>
      <c r="AA26" s="378" t="s">
        <v>87</v>
      </c>
      <c r="AB26" s="379"/>
      <c r="AC26" s="379"/>
      <c r="AD26" s="380"/>
      <c r="AE26" s="112"/>
      <c r="AF26" s="378" t="s">
        <v>88</v>
      </c>
      <c r="AG26" s="415"/>
      <c r="AH26" s="415"/>
      <c r="AI26" s="416"/>
    </row>
    <row r="27" spans="1:35" ht="39.950000000000003" customHeight="1" thickBot="1" x14ac:dyDescent="0.3">
      <c r="I27" s="107"/>
      <c r="K27" s="113"/>
      <c r="L27" s="113"/>
      <c r="M27" s="114"/>
      <c r="N27" s="114"/>
      <c r="O27" s="99"/>
      <c r="P27" s="100"/>
      <c r="Q27" s="417" t="s">
        <v>3</v>
      </c>
      <c r="R27" s="418"/>
      <c r="S27" s="418"/>
      <c r="T27" s="418"/>
      <c r="U27" s="419"/>
      <c r="V27" s="417" t="e">
        <v>#N/A</v>
      </c>
      <c r="W27" s="418"/>
      <c r="X27" s="418"/>
      <c r="Y27" s="418"/>
      <c r="Z27" s="419"/>
      <c r="AA27" s="420"/>
      <c r="AB27" s="421"/>
      <c r="AC27" s="421"/>
      <c r="AD27" s="422"/>
      <c r="AE27" s="112"/>
      <c r="AF27" s="423">
        <f ca="1">TODAY()</f>
        <v>45743</v>
      </c>
      <c r="AG27" s="424"/>
      <c r="AH27" s="424"/>
      <c r="AI27" s="425"/>
    </row>
    <row r="28" spans="1:35" ht="39.950000000000003" customHeight="1" thickBot="1" x14ac:dyDescent="0.3">
      <c r="H28" s="115"/>
      <c r="I28" s="116"/>
      <c r="J28" s="117"/>
      <c r="K28" s="117"/>
      <c r="L28" s="117"/>
      <c r="M28" s="117"/>
      <c r="N28" s="117"/>
      <c r="O28" s="99"/>
      <c r="P28" s="100"/>
      <c r="Q28" s="429" t="s">
        <v>3</v>
      </c>
      <c r="R28" s="430"/>
      <c r="S28" s="430"/>
      <c r="T28" s="430"/>
      <c r="U28" s="431"/>
      <c r="V28" s="429" t="e">
        <v>#N/A</v>
      </c>
      <c r="W28" s="430"/>
      <c r="X28" s="430"/>
      <c r="Y28" s="430"/>
      <c r="Z28" s="431"/>
      <c r="AA28" s="432"/>
      <c r="AB28" s="411"/>
      <c r="AC28" s="411"/>
      <c r="AD28" s="412"/>
      <c r="AE28" s="112"/>
      <c r="AF28" s="426"/>
      <c r="AG28" s="427"/>
      <c r="AH28" s="427"/>
      <c r="AI28" s="428"/>
    </row>
    <row r="29" spans="1:35" ht="12.75" x14ac:dyDescent="0.2">
      <c r="O29" s="118"/>
      <c r="P29" s="100"/>
    </row>
    <row r="30" spans="1:35" ht="12.75" x14ac:dyDescent="0.2">
      <c r="O30" s="119"/>
      <c r="P30" s="100"/>
    </row>
  </sheetData>
  <sheetProtection sheet="1" objects="1" scenarios="1"/>
  <mergeCells count="63">
    <mergeCell ref="AF26:AI26"/>
    <mergeCell ref="Q27:U27"/>
    <mergeCell ref="V27:Z27"/>
    <mergeCell ref="AA27:AD27"/>
    <mergeCell ref="AF27:AI28"/>
    <mergeCell ref="Q28:U28"/>
    <mergeCell ref="V28:Z28"/>
    <mergeCell ref="AA28:AD28"/>
    <mergeCell ref="Q26:U26"/>
    <mergeCell ref="V26:Z26"/>
    <mergeCell ref="AA26:AD26"/>
    <mergeCell ref="G20:H20"/>
    <mergeCell ref="G22:H22"/>
    <mergeCell ref="G21:H21"/>
    <mergeCell ref="Q22:AD24"/>
    <mergeCell ref="A23:B23"/>
    <mergeCell ref="G23:I23"/>
    <mergeCell ref="J23:O23"/>
    <mergeCell ref="G24:H24"/>
    <mergeCell ref="G16:H16"/>
    <mergeCell ref="Q16:AD17"/>
    <mergeCell ref="G17:H17"/>
    <mergeCell ref="A19:B19"/>
    <mergeCell ref="G19:I19"/>
    <mergeCell ref="J19:O19"/>
    <mergeCell ref="G18:H18"/>
    <mergeCell ref="V13:AD14"/>
    <mergeCell ref="Q21:AD21"/>
    <mergeCell ref="AH10:AI10"/>
    <mergeCell ref="A11:B11"/>
    <mergeCell ref="G11:I11"/>
    <mergeCell ref="J11:O11"/>
    <mergeCell ref="G12:H12"/>
    <mergeCell ref="AF12:AG13"/>
    <mergeCell ref="AH12:AI13"/>
    <mergeCell ref="G13:H13"/>
    <mergeCell ref="V10:AD10"/>
    <mergeCell ref="V12:AD12"/>
    <mergeCell ref="G14:H14"/>
    <mergeCell ref="G15:H15"/>
    <mergeCell ref="X15:AD15"/>
    <mergeCell ref="AF15:AI16"/>
    <mergeCell ref="G7:H7"/>
    <mergeCell ref="G8:H8"/>
    <mergeCell ref="W8:AF8"/>
    <mergeCell ref="G9:H9"/>
    <mergeCell ref="G10:H10"/>
    <mergeCell ref="AF10:AG10"/>
    <mergeCell ref="A4:B4"/>
    <mergeCell ref="G4:H4"/>
    <mergeCell ref="A5:B5"/>
    <mergeCell ref="G5:I5"/>
    <mergeCell ref="J5:O5"/>
    <mergeCell ref="G6:H6"/>
    <mergeCell ref="G1:I1"/>
    <mergeCell ref="J1:J4"/>
    <mergeCell ref="K1:N1"/>
    <mergeCell ref="O1:O4"/>
    <mergeCell ref="I2:I3"/>
    <mergeCell ref="K2:K3"/>
    <mergeCell ref="L2:L3"/>
    <mergeCell ref="M2:M3"/>
    <mergeCell ref="N2:N3"/>
  </mergeCells>
  <conditionalFormatting sqref="P5:P24">
    <cfRule type="iconSet" priority="6">
      <iconSet iconSet="3Symbols">
        <cfvo type="percent" val="0"/>
        <cfvo type="percent" val="33"/>
        <cfvo type="percent" val="67"/>
      </iconSet>
    </cfRule>
  </conditionalFormatting>
  <conditionalFormatting sqref="AE15">
    <cfRule type="iconSet" priority="5">
      <iconSet iconSet="3Symbols2" showValue="0">
        <cfvo type="percent" val="0"/>
        <cfvo type="percent" val="33"/>
        <cfvo type="percent" val="67"/>
      </iconSet>
    </cfRule>
  </conditionalFormatting>
  <conditionalFormatting sqref="AF15:AI16">
    <cfRule type="cellIs" dxfId="9" priority="1" operator="greaterThan">
      <formula>0.59</formula>
    </cfRule>
    <cfRule type="cellIs" dxfId="8" priority="2" operator="greaterThan">
      <formula>0.6</formula>
    </cfRule>
    <cfRule type="aboveAverage" dxfId="7" priority="3"/>
    <cfRule type="cellIs" dxfId="6" priority="4" operator="greaterThan">
      <formula>"0%$AJ$15"</formula>
    </cfRule>
  </conditionalFormatting>
  <dataValidations count="2">
    <dataValidation type="date" allowBlank="1" showInputMessage="1" showErrorMessage="1" sqref="AF27:AI28">
      <formula1>1/1/24</formula1>
      <formula2>31/12/34</formula2>
    </dataValidation>
    <dataValidation type="list" allowBlank="1" showInputMessage="1" showErrorMessage="1" sqref="Q27:Q28 V27:V28"/>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7"/>
  <sheetViews>
    <sheetView topLeftCell="H1" zoomScale="40" zoomScaleNormal="40" workbookViewId="0">
      <selection activeCell="AG12" sqref="AG12:AH12"/>
    </sheetView>
  </sheetViews>
  <sheetFormatPr baseColWidth="10" defaultColWidth="11.42578125" defaultRowHeight="45" customHeight="1" x14ac:dyDescent="0.2"/>
  <cols>
    <col min="1" max="2" width="17.140625" style="120" hidden="1" customWidth="1"/>
    <col min="3" max="3" width="17.42578125" style="120" hidden="1" customWidth="1"/>
    <col min="4" max="4" width="15.5703125" style="120" hidden="1" customWidth="1"/>
    <col min="5" max="5" width="29.140625" style="120" hidden="1" customWidth="1"/>
    <col min="6" max="6" width="38.140625" style="120" hidden="1" customWidth="1"/>
    <col min="7" max="7" width="67.140625" style="120" hidden="1" customWidth="1"/>
    <col min="8" max="8" width="20.5703125" style="200" customWidth="1"/>
    <col min="9" max="9" width="57.7109375" style="201" customWidth="1"/>
    <col min="10" max="10" width="170" style="200" customWidth="1"/>
    <col min="11" max="15" width="6.7109375" style="204" customWidth="1"/>
    <col min="16" max="16" width="10.7109375" style="205" customWidth="1"/>
    <col min="17" max="17" width="14" style="121" customWidth="1"/>
    <col min="18" max="18" width="15.5703125" style="122" customWidth="1"/>
    <col min="19" max="19" width="15.5703125" style="123" customWidth="1"/>
    <col min="20" max="21" width="15.5703125" style="124" customWidth="1"/>
    <col min="22" max="22" width="15.5703125" style="123" customWidth="1"/>
    <col min="23" max="24" width="15.5703125" style="125" customWidth="1"/>
    <col min="25" max="26" width="15.5703125" style="126" customWidth="1"/>
    <col min="27" max="27" width="15.5703125" style="123" customWidth="1"/>
    <col min="28" max="28" width="15.5703125" style="127" customWidth="1"/>
    <col min="29" max="30" width="15.5703125" style="154" customWidth="1"/>
    <col min="31" max="31" width="15.5703125" style="127" customWidth="1"/>
    <col min="32" max="36" width="10.7109375" style="127" customWidth="1"/>
    <col min="37" max="37" width="23.7109375" style="127" customWidth="1"/>
    <col min="38" max="38" width="13.85546875" style="127" hidden="1" customWidth="1"/>
    <col min="39" max="16384" width="11.42578125" style="127"/>
  </cols>
  <sheetData>
    <row r="1" spans="1:43" ht="62.1" customHeight="1" thickBot="1" x14ac:dyDescent="0.25">
      <c r="H1" s="342" t="s">
        <v>29</v>
      </c>
      <c r="I1" s="343"/>
      <c r="J1" s="344"/>
      <c r="K1" s="345" t="s">
        <v>30</v>
      </c>
      <c r="L1" s="347" t="s">
        <v>31</v>
      </c>
      <c r="M1" s="348"/>
      <c r="N1" s="348"/>
      <c r="O1" s="349"/>
      <c r="P1" s="350" t="s">
        <v>32</v>
      </c>
      <c r="AA1" s="127"/>
      <c r="AC1" s="127"/>
      <c r="AD1" s="127"/>
    </row>
    <row r="2" spans="1:43" ht="56.45" customHeight="1" x14ac:dyDescent="0.2">
      <c r="H2" s="128" t="s">
        <v>7</v>
      </c>
      <c r="I2" s="129" t="str">
        <f>Identification!F9</f>
        <v>?</v>
      </c>
      <c r="J2" s="445" t="s">
        <v>89</v>
      </c>
      <c r="K2" s="346"/>
      <c r="L2" s="355" t="s">
        <v>34</v>
      </c>
      <c r="M2" s="357" t="s">
        <v>35</v>
      </c>
      <c r="N2" s="359" t="s">
        <v>36</v>
      </c>
      <c r="O2" s="361" t="s">
        <v>37</v>
      </c>
      <c r="P2" s="351"/>
      <c r="Q2" s="130"/>
      <c r="AA2" s="127"/>
      <c r="AC2" s="127"/>
      <c r="AD2" s="127"/>
    </row>
    <row r="3" spans="1:43" ht="49.5" customHeight="1" thickBot="1" x14ac:dyDescent="0.3">
      <c r="H3" s="131" t="s">
        <v>8</v>
      </c>
      <c r="I3" s="132" t="str">
        <f>Identification!F10</f>
        <v>?</v>
      </c>
      <c r="J3" s="446"/>
      <c r="K3" s="346"/>
      <c r="L3" s="356"/>
      <c r="M3" s="358"/>
      <c r="N3" s="360"/>
      <c r="O3" s="362"/>
      <c r="P3" s="351"/>
      <c r="Q3" s="133"/>
      <c r="R3" s="134"/>
      <c r="S3" s="135"/>
      <c r="T3" s="136"/>
      <c r="U3" s="136"/>
      <c r="V3" s="135"/>
      <c r="W3" s="137"/>
      <c r="X3" s="435"/>
      <c r="Y3" s="436"/>
      <c r="Z3" s="436"/>
      <c r="AA3" s="436"/>
      <c r="AB3" s="436"/>
      <c r="AC3" s="436"/>
      <c r="AD3" s="436"/>
      <c r="AE3" s="436"/>
      <c r="AF3" s="436"/>
      <c r="AG3" s="436"/>
      <c r="AH3" s="436"/>
      <c r="AI3" s="436"/>
      <c r="AJ3" s="436"/>
    </row>
    <row r="4" spans="1:43" ht="47.45" customHeight="1" thickTop="1" thickBot="1" x14ac:dyDescent="0.5">
      <c r="H4" s="437" t="s">
        <v>38</v>
      </c>
      <c r="I4" s="438"/>
      <c r="J4" s="138" t="s">
        <v>39</v>
      </c>
      <c r="K4" s="346"/>
      <c r="L4" s="139">
        <v>1</v>
      </c>
      <c r="M4" s="140">
        <v>2</v>
      </c>
      <c r="N4" s="141">
        <v>3</v>
      </c>
      <c r="O4" s="142">
        <v>4</v>
      </c>
      <c r="P4" s="351"/>
      <c r="S4" s="143"/>
      <c r="T4" s="439"/>
      <c r="U4" s="436"/>
      <c r="V4" s="436"/>
      <c r="W4" s="436"/>
      <c r="X4" s="440"/>
      <c r="Y4" s="441"/>
      <c r="Z4" s="441"/>
      <c r="AA4" s="441"/>
      <c r="AB4" s="441"/>
      <c r="AC4" s="441"/>
      <c r="AD4" s="441"/>
      <c r="AE4" s="441"/>
      <c r="AF4" s="441"/>
      <c r="AG4" s="441"/>
      <c r="AH4" s="441"/>
      <c r="AI4" s="441"/>
      <c r="AJ4" s="441"/>
    </row>
    <row r="5" spans="1:43" ht="45" customHeight="1" thickBot="1" x14ac:dyDescent="0.5">
      <c r="A5" s="144">
        <f>SUM(D7:D8)*K6+SUM(D10:D13)*K9</f>
        <v>0</v>
      </c>
      <c r="B5" s="144"/>
      <c r="C5" s="144"/>
      <c r="H5" s="442" t="s">
        <v>90</v>
      </c>
      <c r="I5" s="443"/>
      <c r="J5" s="443"/>
      <c r="K5" s="443"/>
      <c r="L5" s="443"/>
      <c r="M5" s="443"/>
      <c r="N5" s="443"/>
      <c r="O5" s="443"/>
      <c r="P5" s="444"/>
      <c r="R5" s="145"/>
      <c r="S5" s="143"/>
      <c r="T5" s="439"/>
      <c r="U5" s="436"/>
      <c r="V5" s="436"/>
      <c r="W5" s="436"/>
      <c r="X5" s="440"/>
      <c r="Y5" s="441"/>
      <c r="Z5" s="441"/>
      <c r="AA5" s="441"/>
      <c r="AB5" s="441"/>
      <c r="AC5" s="441"/>
      <c r="AD5" s="441"/>
      <c r="AE5" s="441"/>
      <c r="AF5" s="441"/>
      <c r="AG5" s="441"/>
      <c r="AH5" s="441"/>
      <c r="AI5" s="441"/>
      <c r="AJ5" s="441"/>
      <c r="AK5" s="146"/>
      <c r="AL5" s="146"/>
      <c r="AM5" s="146"/>
    </row>
    <row r="6" spans="1:43" ht="45" customHeight="1" thickBot="1" x14ac:dyDescent="0.5">
      <c r="A6" s="144">
        <f>SUM(F7:F8)*K6+SUM(F10:F13)*K9</f>
        <v>0</v>
      </c>
      <c r="B6" s="144"/>
      <c r="C6" s="147"/>
      <c r="G6" s="148">
        <f>SUM(G7:G8)</f>
        <v>0</v>
      </c>
      <c r="H6" s="367" t="s">
        <v>91</v>
      </c>
      <c r="I6" s="368"/>
      <c r="J6" s="368"/>
      <c r="K6" s="369">
        <v>0.3</v>
      </c>
      <c r="L6" s="369"/>
      <c r="M6" s="369"/>
      <c r="N6" s="369"/>
      <c r="O6" s="369"/>
      <c r="P6" s="370"/>
      <c r="Q6" s="149"/>
      <c r="S6" s="143"/>
      <c r="T6" s="439"/>
      <c r="U6" s="436"/>
      <c r="V6" s="436"/>
      <c r="W6" s="436"/>
      <c r="X6" s="440"/>
      <c r="Y6" s="441"/>
      <c r="Z6" s="441"/>
      <c r="AA6" s="441"/>
      <c r="AB6" s="441"/>
      <c r="AC6" s="441"/>
      <c r="AD6" s="441"/>
      <c r="AE6" s="441"/>
      <c r="AF6" s="441"/>
      <c r="AG6" s="441"/>
      <c r="AH6" s="441"/>
      <c r="AI6" s="441"/>
      <c r="AJ6" s="441"/>
      <c r="AK6" s="146"/>
      <c r="AL6" s="146"/>
      <c r="AM6" s="146"/>
    </row>
    <row r="7" spans="1:43" ht="78" customHeight="1" x14ac:dyDescent="0.25">
      <c r="A7" s="150" t="str">
        <f>IF(COUNTBLANK(K7:O7)=4,1,"")</f>
        <v/>
      </c>
      <c r="B7" s="150"/>
      <c r="C7" s="120">
        <f>IF(L7="",(IF(M7&lt;&gt;"",1,0)+IF(N7&lt;&gt;"",2,0)+IF(O7&lt;&gt;"",3,0)),0)</f>
        <v>0</v>
      </c>
      <c r="D7" s="151">
        <f t="shared" ref="D7:D13" si="0">C7*P7</f>
        <v>0</v>
      </c>
      <c r="E7" s="120">
        <f>IF(K7="",(IF(L7&lt;&gt;"",3,0)+IF(M7&lt;&gt;"",3,0)+IF(N7&lt;&gt;"",3,0)+IF(O7&lt;&gt;"",3,0)),0)</f>
        <v>0</v>
      </c>
      <c r="F7" s="120">
        <f t="shared" ref="F7:F13" si="1">E7*P7</f>
        <v>0</v>
      </c>
      <c r="G7" s="148">
        <f t="shared" ref="G7:G13" si="2">(IF(K7&lt;&gt;"",0))+(IF(L7&lt;&gt;"",P7,0))+(IF(M7&lt;&gt;"",P7,0))+(IF(N7&lt;&gt;"",P7,0))+(IF(O7&lt;&gt;"",P7,0))</f>
        <v>0</v>
      </c>
      <c r="H7" s="454" t="s">
        <v>92</v>
      </c>
      <c r="I7" s="455"/>
      <c r="J7" s="152" t="s">
        <v>93</v>
      </c>
      <c r="K7" s="56"/>
      <c r="L7" s="57"/>
      <c r="M7" s="57"/>
      <c r="N7" s="57"/>
      <c r="O7" s="58"/>
      <c r="P7" s="59">
        <v>0.5</v>
      </c>
      <c r="Q7" s="149" t="str">
        <f>(IF(A7="","◄",""))</f>
        <v>◄</v>
      </c>
      <c r="S7" s="143"/>
      <c r="T7" s="439"/>
      <c r="U7" s="439"/>
      <c r="V7" s="439"/>
      <c r="W7" s="439"/>
      <c r="X7" s="456"/>
      <c r="Y7" s="457"/>
      <c r="Z7" s="457"/>
      <c r="AA7" s="457"/>
      <c r="AB7" s="457"/>
      <c r="AC7" s="457"/>
      <c r="AD7" s="457"/>
      <c r="AE7" s="457"/>
      <c r="AF7" s="457"/>
      <c r="AG7" s="457"/>
      <c r="AH7" s="457"/>
      <c r="AI7" s="457"/>
      <c r="AJ7" s="457"/>
      <c r="AK7" s="146"/>
      <c r="AL7" s="146"/>
      <c r="AM7" s="146"/>
    </row>
    <row r="8" spans="1:43" ht="88.5" customHeight="1" thickBot="1" x14ac:dyDescent="0.3">
      <c r="A8" s="150" t="str">
        <f>IF(COUNTBLANK(K8:O8)=4,1,"")</f>
        <v/>
      </c>
      <c r="B8" s="150"/>
      <c r="C8" s="120">
        <f>IF(L8="",(IF(M8&lt;&gt;"",1,0)+IF(N8&lt;&gt;"",2,0)+IF(O8&lt;&gt;"",3,0)),0)</f>
        <v>0</v>
      </c>
      <c r="D8" s="151">
        <f t="shared" si="0"/>
        <v>0</v>
      </c>
      <c r="E8" s="120">
        <f>IF(K8="",(IF(L8&lt;&gt;"",3,0)+IF(M8&lt;&gt;"",3,0)+IF(N8&lt;&gt;"",3,0)+IF(O8&lt;&gt;"",3,0)),0)</f>
        <v>0</v>
      </c>
      <c r="F8" s="120">
        <f t="shared" si="1"/>
        <v>0</v>
      </c>
      <c r="G8" s="148">
        <f t="shared" si="2"/>
        <v>0</v>
      </c>
      <c r="H8" s="402" t="s">
        <v>94</v>
      </c>
      <c r="I8" s="403"/>
      <c r="J8" s="152" t="s">
        <v>95</v>
      </c>
      <c r="K8" s="78"/>
      <c r="L8" s="79"/>
      <c r="M8" s="79"/>
      <c r="N8" s="79"/>
      <c r="O8" s="80"/>
      <c r="P8" s="81">
        <v>0.5</v>
      </c>
      <c r="Q8" s="149" t="str">
        <f>(IF(A8="","◄",""))</f>
        <v>◄</v>
      </c>
      <c r="S8" s="135"/>
      <c r="T8" s="136"/>
      <c r="U8" s="136"/>
      <c r="V8" s="447"/>
      <c r="W8" s="447"/>
      <c r="X8" s="447"/>
      <c r="Y8" s="447"/>
      <c r="Z8" s="447"/>
      <c r="AA8" s="447"/>
      <c r="AB8" s="447"/>
      <c r="AC8" s="447"/>
      <c r="AD8" s="447"/>
      <c r="AE8" s="447"/>
      <c r="AF8" s="447"/>
      <c r="AG8" s="447"/>
      <c r="AH8" s="447"/>
      <c r="AI8" s="153"/>
      <c r="AJ8" s="153"/>
      <c r="AK8" s="146"/>
      <c r="AL8" s="146"/>
      <c r="AM8" s="146"/>
    </row>
    <row r="9" spans="1:43" ht="45" customHeight="1" thickBot="1" x14ac:dyDescent="0.25">
      <c r="A9" s="448"/>
      <c r="B9" s="448"/>
      <c r="C9" s="448"/>
      <c r="D9" s="151"/>
      <c r="G9" s="148">
        <f>SUM(G10:G13)</f>
        <v>0</v>
      </c>
      <c r="H9" s="367" t="s">
        <v>96</v>
      </c>
      <c r="I9" s="368"/>
      <c r="J9" s="368"/>
      <c r="K9" s="369">
        <v>0.7</v>
      </c>
      <c r="L9" s="369"/>
      <c r="M9" s="369"/>
      <c r="N9" s="369"/>
      <c r="O9" s="369"/>
      <c r="P9" s="370"/>
      <c r="Q9" s="149"/>
      <c r="AI9" s="146"/>
      <c r="AJ9" s="146"/>
      <c r="AK9" s="146"/>
      <c r="AL9" s="146"/>
      <c r="AM9" s="146"/>
    </row>
    <row r="10" spans="1:43" ht="45" customHeight="1" x14ac:dyDescent="0.25">
      <c r="A10" s="150" t="str">
        <f>IF(COUNTBLANK(K10:O10)=4,1,"")</f>
        <v/>
      </c>
      <c r="B10" s="150"/>
      <c r="C10" s="120">
        <f>IF(L10="",(IF(M10&lt;&gt;"",1,0)+IF(N10&lt;&gt;"",2,0)+IF(O10&lt;&gt;"",3,0)),0)</f>
        <v>0</v>
      </c>
      <c r="D10" s="151">
        <f t="shared" si="0"/>
        <v>0</v>
      </c>
      <c r="E10" s="120">
        <f>IF(K10="",(IF(L10&lt;&gt;"",3,0)+IF(M10&lt;&gt;"",3,0)+IF(N10&lt;&gt;"",3,0)+IF(O10&lt;&gt;"",3,0)),0)</f>
        <v>0</v>
      </c>
      <c r="F10" s="120">
        <f t="shared" si="1"/>
        <v>0</v>
      </c>
      <c r="G10" s="148">
        <f t="shared" si="2"/>
        <v>0</v>
      </c>
      <c r="H10" s="449" t="s">
        <v>97</v>
      </c>
      <c r="I10" s="450"/>
      <c r="J10" s="152" t="s">
        <v>98</v>
      </c>
      <c r="K10" s="56"/>
      <c r="L10" s="57"/>
      <c r="M10" s="57"/>
      <c r="N10" s="57"/>
      <c r="O10" s="58"/>
      <c r="P10" s="59">
        <v>0.1</v>
      </c>
      <c r="Q10" s="149" t="str">
        <f>(IF(A10="","◄",""))</f>
        <v>◄</v>
      </c>
      <c r="X10" s="451" t="s">
        <v>233</v>
      </c>
      <c r="Y10" s="452"/>
      <c r="Z10" s="452"/>
      <c r="AA10" s="452"/>
      <c r="AB10" s="452"/>
      <c r="AC10" s="452"/>
      <c r="AD10" s="452"/>
      <c r="AE10" s="452"/>
      <c r="AF10" s="452"/>
      <c r="AG10" s="453"/>
      <c r="AH10" s="146"/>
      <c r="AI10" s="146"/>
      <c r="AJ10" s="146"/>
      <c r="AK10" s="146"/>
      <c r="AL10" s="146"/>
      <c r="AM10" s="146"/>
    </row>
    <row r="11" spans="1:43" ht="72" x14ac:dyDescent="0.2">
      <c r="A11" s="150" t="str">
        <f t="shared" ref="A11:A13" si="3">IF(COUNTBLANK(K11:O11)=4,1,"")</f>
        <v/>
      </c>
      <c r="B11" s="150"/>
      <c r="C11" s="120">
        <f t="shared" ref="C11:C13" si="4">IF(L11="",(IF(M11&lt;&gt;"",1,0)+IF(N11&lt;&gt;"",2,0)+IF(O11&lt;&gt;"",3,0)),0)</f>
        <v>0</v>
      </c>
      <c r="D11" s="151">
        <f t="shared" si="0"/>
        <v>0</v>
      </c>
      <c r="E11" s="120">
        <f>IF(K11="",(IF(L11&lt;&gt;"",3,0)+IF(M11&lt;&gt;"",3,0)+IF(N11&lt;&gt;"",3,0)+IF(O11&lt;&gt;"",3,0)),0)</f>
        <v>0</v>
      </c>
      <c r="F11" s="120">
        <f t="shared" si="1"/>
        <v>0</v>
      </c>
      <c r="G11" s="148">
        <f t="shared" si="2"/>
        <v>0</v>
      </c>
      <c r="H11" s="458" t="s">
        <v>99</v>
      </c>
      <c r="I11" s="458"/>
      <c r="J11" s="152" t="s">
        <v>100</v>
      </c>
      <c r="K11" s="87"/>
      <c r="L11" s="88"/>
      <c r="M11" s="88"/>
      <c r="N11" s="88"/>
      <c r="O11" s="89"/>
      <c r="P11" s="64">
        <v>0.4</v>
      </c>
      <c r="Q11" s="149" t="str">
        <f t="shared" ref="Q11:Q13" si="5">(IF(A11="","◄",""))</f>
        <v>◄</v>
      </c>
      <c r="AH11" s="146"/>
      <c r="AI11" s="146"/>
      <c r="AJ11" s="146"/>
      <c r="AK11" s="146"/>
      <c r="AL11" s="146"/>
      <c r="AM11" s="146"/>
    </row>
    <row r="12" spans="1:43" ht="72" x14ac:dyDescent="0.25">
      <c r="A12" s="150" t="str">
        <f t="shared" si="3"/>
        <v/>
      </c>
      <c r="B12" s="150"/>
      <c r="C12" s="120">
        <f t="shared" si="4"/>
        <v>0</v>
      </c>
      <c r="D12" s="151">
        <f t="shared" si="0"/>
        <v>0</v>
      </c>
      <c r="E12" s="120">
        <f t="shared" ref="E12:E13" si="6">IF(K12="",(IF(L12&lt;&gt;"",3,0)+IF(M12&lt;&gt;"",3,0)+IF(N12&lt;&gt;"",3,0)+IF(O12&lt;&gt;"",3,0)),0)</f>
        <v>0</v>
      </c>
      <c r="F12" s="120">
        <f t="shared" si="1"/>
        <v>0</v>
      </c>
      <c r="G12" s="148">
        <f t="shared" si="2"/>
        <v>0</v>
      </c>
      <c r="H12" s="459" t="s">
        <v>101</v>
      </c>
      <c r="I12" s="459"/>
      <c r="J12" s="152" t="s">
        <v>102</v>
      </c>
      <c r="K12" s="87"/>
      <c r="L12" s="88"/>
      <c r="M12" s="88"/>
      <c r="N12" s="88"/>
      <c r="O12" s="89"/>
      <c r="P12" s="64">
        <v>0.4</v>
      </c>
      <c r="Q12" s="149" t="str">
        <f t="shared" si="5"/>
        <v>◄</v>
      </c>
      <c r="V12" s="155"/>
      <c r="W12" s="460" t="s">
        <v>103</v>
      </c>
      <c r="X12" s="460"/>
      <c r="Y12" s="460"/>
      <c r="Z12" s="460"/>
      <c r="AA12" s="460"/>
      <c r="AB12" s="460"/>
      <c r="AC12" s="460"/>
      <c r="AD12" s="460"/>
      <c r="AE12" s="460"/>
      <c r="AF12" s="155"/>
      <c r="AG12" s="461" t="str">
        <f>IF(AND(AG18&gt;59%,A14=6,G9&lt;&gt;0,G6&lt;&gt;0),AL12,"!")</f>
        <v>!</v>
      </c>
      <c r="AH12" s="461"/>
      <c r="AI12" s="462" t="s">
        <v>104</v>
      </c>
      <c r="AJ12" s="462"/>
      <c r="AK12" s="156"/>
      <c r="AL12" s="157" t="e">
        <f>(A5/A6)*8</f>
        <v>#DIV/0!</v>
      </c>
    </row>
    <row r="13" spans="1:43" ht="56.1" customHeight="1" thickBot="1" x14ac:dyDescent="0.3">
      <c r="A13" s="150" t="str">
        <f t="shared" si="3"/>
        <v/>
      </c>
      <c r="B13" s="150"/>
      <c r="C13" s="120">
        <f t="shared" si="4"/>
        <v>0</v>
      </c>
      <c r="D13" s="151">
        <f t="shared" si="0"/>
        <v>0</v>
      </c>
      <c r="E13" s="120">
        <f t="shared" si="6"/>
        <v>0</v>
      </c>
      <c r="F13" s="120">
        <f t="shared" si="1"/>
        <v>0</v>
      </c>
      <c r="G13" s="148">
        <f t="shared" si="2"/>
        <v>0</v>
      </c>
      <c r="H13" s="463" t="s">
        <v>105</v>
      </c>
      <c r="I13" s="463"/>
      <c r="J13" s="158" t="s">
        <v>106</v>
      </c>
      <c r="K13" s="78"/>
      <c r="L13" s="79"/>
      <c r="M13" s="79"/>
      <c r="N13" s="79"/>
      <c r="O13" s="80"/>
      <c r="P13" s="159">
        <v>0.1</v>
      </c>
      <c r="Q13" s="149" t="str">
        <f t="shared" si="5"/>
        <v>◄</v>
      </c>
      <c r="V13" s="155"/>
      <c r="W13" s="460" t="s">
        <v>107</v>
      </c>
      <c r="X13" s="464"/>
      <c r="Y13" s="464"/>
      <c r="Z13" s="464"/>
      <c r="AA13" s="464"/>
      <c r="AB13" s="464"/>
      <c r="AC13" s="464"/>
      <c r="AD13" s="464"/>
      <c r="AE13" s="464"/>
      <c r="AF13" s="155"/>
      <c r="AG13" s="461" t="str">
        <f>IF(AND(AG22&gt;59%,A39=15),AL13,"!")</f>
        <v>!</v>
      </c>
      <c r="AH13" s="461"/>
      <c r="AI13" s="462" t="s">
        <v>108</v>
      </c>
      <c r="AJ13" s="462"/>
      <c r="AK13" s="146"/>
      <c r="AL13" s="160" t="e">
        <f>(A20/A21)*12</f>
        <v>#DIV/0!</v>
      </c>
      <c r="AM13" s="161"/>
    </row>
    <row r="14" spans="1:43" ht="35.25" thickBot="1" x14ac:dyDescent="0.3">
      <c r="A14" s="150">
        <f>SUM(A10:A13,A7:A8)</f>
        <v>0</v>
      </c>
      <c r="B14" s="150"/>
      <c r="D14" s="151"/>
      <c r="G14" s="148"/>
      <c r="H14" s="465"/>
      <c r="I14" s="466"/>
      <c r="J14" s="162"/>
      <c r="K14" s="163"/>
      <c r="L14" s="163"/>
      <c r="M14" s="163"/>
      <c r="N14" s="163"/>
      <c r="O14" s="163"/>
      <c r="P14" s="164"/>
      <c r="Q14" s="149"/>
      <c r="W14" s="460" t="s">
        <v>109</v>
      </c>
      <c r="X14" s="460"/>
      <c r="Y14" s="460"/>
      <c r="Z14" s="460"/>
      <c r="AA14" s="460"/>
      <c r="AB14" s="460"/>
      <c r="AC14" s="460"/>
      <c r="AD14" s="460"/>
      <c r="AE14" s="460"/>
      <c r="AG14" s="467">
        <f>SUM(AG12,AG13)</f>
        <v>0</v>
      </c>
      <c r="AH14" s="468"/>
      <c r="AI14" s="469" t="s">
        <v>52</v>
      </c>
      <c r="AJ14" s="470"/>
      <c r="AK14" s="165"/>
      <c r="AL14" s="165"/>
      <c r="AN14" s="471"/>
      <c r="AO14" s="471"/>
      <c r="AP14" s="472"/>
      <c r="AQ14" s="472"/>
    </row>
    <row r="15" spans="1:43" ht="34.5" thickBot="1" x14ac:dyDescent="0.3">
      <c r="A15" s="150"/>
      <c r="B15" s="150"/>
      <c r="D15" s="151"/>
      <c r="G15" s="148"/>
      <c r="H15" s="473"/>
      <c r="I15" s="473"/>
      <c r="J15" s="166"/>
      <c r="K15" s="163"/>
      <c r="L15" s="163"/>
      <c r="M15" s="163"/>
      <c r="N15" s="163"/>
      <c r="O15" s="163"/>
      <c r="P15" s="164"/>
      <c r="Q15" s="149"/>
      <c r="R15" s="121"/>
      <c r="W15" s="534" t="s">
        <v>110</v>
      </c>
      <c r="X15" s="534"/>
      <c r="Y15" s="534"/>
      <c r="Z15" s="534"/>
      <c r="AA15" s="534"/>
      <c r="AB15" s="534"/>
      <c r="AC15" s="534"/>
      <c r="AD15" s="534"/>
      <c r="AE15" s="534"/>
      <c r="AG15" s="474"/>
      <c r="AH15" s="475"/>
      <c r="AI15" s="478" t="s">
        <v>52</v>
      </c>
      <c r="AJ15" s="479"/>
      <c r="AK15" s="146"/>
      <c r="AL15" s="146"/>
      <c r="AM15" s="146"/>
    </row>
    <row r="16" spans="1:43" ht="64.5" customHeight="1" thickBot="1" x14ac:dyDescent="0.3">
      <c r="A16" s="150"/>
      <c r="B16" s="150"/>
      <c r="D16" s="151"/>
      <c r="G16" s="148"/>
      <c r="H16" s="342" t="s">
        <v>111</v>
      </c>
      <c r="I16" s="343"/>
      <c r="J16" s="344"/>
      <c r="K16" s="345" t="s">
        <v>112</v>
      </c>
      <c r="L16" s="347" t="s">
        <v>31</v>
      </c>
      <c r="M16" s="348"/>
      <c r="N16" s="348"/>
      <c r="O16" s="349"/>
      <c r="P16" s="350" t="s">
        <v>32</v>
      </c>
      <c r="Q16" s="149"/>
      <c r="R16" s="257"/>
      <c r="S16" s="257"/>
      <c r="T16" s="257"/>
      <c r="U16" s="257"/>
      <c r="V16" s="257"/>
      <c r="W16" s="401" t="s">
        <v>59</v>
      </c>
      <c r="X16" s="401"/>
      <c r="Y16" s="401"/>
      <c r="Z16" s="401"/>
      <c r="AA16" s="401"/>
      <c r="AB16" s="401"/>
      <c r="AC16" s="401"/>
      <c r="AD16" s="401"/>
      <c r="AE16" s="401"/>
      <c r="AG16" s="476"/>
      <c r="AH16" s="477"/>
      <c r="AI16" s="480"/>
      <c r="AJ16" s="481"/>
      <c r="AN16" s="167"/>
    </row>
    <row r="17" spans="1:36" ht="45" customHeight="1" thickBot="1" x14ac:dyDescent="0.3">
      <c r="A17" s="150"/>
      <c r="B17" s="150"/>
      <c r="D17" s="151"/>
      <c r="G17" s="148"/>
      <c r="H17" s="168" t="s">
        <v>7</v>
      </c>
      <c r="I17" s="28" t="s">
        <v>3</v>
      </c>
      <c r="J17" s="445" t="s">
        <v>89</v>
      </c>
      <c r="K17" s="346"/>
      <c r="L17" s="355" t="s">
        <v>34</v>
      </c>
      <c r="M17" s="357" t="s">
        <v>35</v>
      </c>
      <c r="N17" s="359" t="s">
        <v>36</v>
      </c>
      <c r="O17" s="361" t="s">
        <v>37</v>
      </c>
      <c r="P17" s="351"/>
      <c r="Q17" s="149"/>
      <c r="R17" s="257"/>
      <c r="S17" s="257"/>
      <c r="T17" s="257"/>
      <c r="U17" s="257"/>
      <c r="V17" s="257"/>
      <c r="W17" s="401"/>
      <c r="X17" s="401"/>
      <c r="Y17" s="401"/>
      <c r="Z17" s="401"/>
      <c r="AA17" s="401"/>
      <c r="AB17" s="401"/>
      <c r="AC17" s="401"/>
      <c r="AD17" s="401"/>
      <c r="AE17" s="401"/>
      <c r="AF17" s="146"/>
      <c r="AG17" s="146"/>
    </row>
    <row r="18" spans="1:36" ht="45" customHeight="1" thickTop="1" thickBot="1" x14ac:dyDescent="0.3">
      <c r="A18" s="150"/>
      <c r="B18" s="150"/>
      <c r="D18" s="151"/>
      <c r="G18" s="148"/>
      <c r="H18" s="169" t="s">
        <v>8</v>
      </c>
      <c r="I18" s="31" t="e">
        <v>#N/A</v>
      </c>
      <c r="J18" s="500"/>
      <c r="K18" s="346"/>
      <c r="L18" s="356"/>
      <c r="M18" s="358"/>
      <c r="N18" s="360"/>
      <c r="O18" s="362"/>
      <c r="P18" s="351"/>
      <c r="Q18" s="149"/>
      <c r="X18" s="535" t="s">
        <v>113</v>
      </c>
      <c r="Y18" s="535"/>
      <c r="Z18" s="535"/>
      <c r="AA18" s="535"/>
      <c r="AB18" s="535"/>
      <c r="AC18" s="535"/>
      <c r="AD18" s="535"/>
      <c r="AE18" s="535"/>
      <c r="AF18" s="170"/>
      <c r="AG18" s="492">
        <f>(G6*K6+G9*K9)</f>
        <v>0</v>
      </c>
      <c r="AH18" s="493"/>
      <c r="AI18" s="494"/>
      <c r="AJ18" s="495"/>
    </row>
    <row r="19" spans="1:36" ht="45" customHeight="1" thickTop="1" thickBot="1" x14ac:dyDescent="0.3">
      <c r="A19" s="150"/>
      <c r="B19" s="150"/>
      <c r="D19" s="151"/>
      <c r="G19" s="148"/>
      <c r="H19" s="437" t="s">
        <v>38</v>
      </c>
      <c r="I19" s="438"/>
      <c r="J19" s="138" t="s">
        <v>39</v>
      </c>
      <c r="K19" s="346"/>
      <c r="L19" s="139">
        <v>1</v>
      </c>
      <c r="M19" s="140">
        <v>2</v>
      </c>
      <c r="N19" s="141">
        <v>3</v>
      </c>
      <c r="O19" s="142">
        <v>4</v>
      </c>
      <c r="P19" s="351"/>
      <c r="Q19" s="171"/>
      <c r="R19" s="401" t="s">
        <v>114</v>
      </c>
      <c r="S19" s="401"/>
      <c r="T19" s="401"/>
      <c r="U19" s="401"/>
      <c r="V19" s="401"/>
      <c r="W19" s="401"/>
      <c r="X19" s="401"/>
      <c r="Y19" s="401"/>
      <c r="Z19" s="401"/>
      <c r="AA19" s="401"/>
      <c r="AB19" s="401"/>
      <c r="AC19" s="401"/>
      <c r="AD19" s="401"/>
      <c r="AE19" s="401"/>
      <c r="AF19" s="146"/>
      <c r="AG19" s="496"/>
      <c r="AH19" s="497"/>
      <c r="AI19" s="498"/>
      <c r="AJ19" s="499"/>
    </row>
    <row r="20" spans="1:36" ht="70.5" customHeight="1" thickTop="1" thickBot="1" x14ac:dyDescent="0.3">
      <c r="A20" s="144">
        <f>SUM(D22:D27)*K21+SUM(D29:D33)*K28+SUM(D35:D38)*K34</f>
        <v>0</v>
      </c>
      <c r="B20" s="144"/>
      <c r="C20" s="172"/>
      <c r="D20" s="173"/>
      <c r="E20" s="172"/>
      <c r="F20" s="172"/>
      <c r="G20" s="174"/>
      <c r="H20" s="442" t="s">
        <v>115</v>
      </c>
      <c r="I20" s="443"/>
      <c r="J20" s="443"/>
      <c r="K20" s="443"/>
      <c r="L20" s="443"/>
      <c r="M20" s="443"/>
      <c r="N20" s="443"/>
      <c r="O20" s="443"/>
      <c r="P20" s="444"/>
      <c r="R20" s="401"/>
      <c r="S20" s="401"/>
      <c r="T20" s="401"/>
      <c r="U20" s="401"/>
      <c r="V20" s="401"/>
      <c r="W20" s="401"/>
      <c r="X20" s="401"/>
      <c r="Y20" s="401"/>
      <c r="Z20" s="401"/>
      <c r="AA20" s="401"/>
      <c r="AB20" s="401"/>
      <c r="AC20" s="401"/>
      <c r="AD20" s="401"/>
      <c r="AE20" s="401"/>
      <c r="AF20" s="146"/>
      <c r="AG20" s="146"/>
    </row>
    <row r="21" spans="1:36" ht="45" customHeight="1" thickBot="1" x14ac:dyDescent="0.25">
      <c r="A21" s="144">
        <f>SUM(F21:F27)*K21+SUM(F29:F33)*K28+SUM(F35:F38)*K34</f>
        <v>0</v>
      </c>
      <c r="B21" s="144"/>
      <c r="C21" s="147"/>
      <c r="D21" s="173"/>
      <c r="E21" s="172"/>
      <c r="F21" s="172"/>
      <c r="G21" s="174">
        <f>SUM(G22:G27)</f>
        <v>0</v>
      </c>
      <c r="H21" s="367" t="s">
        <v>116</v>
      </c>
      <c r="I21" s="368"/>
      <c r="J21" s="368"/>
      <c r="K21" s="369">
        <v>0.4</v>
      </c>
      <c r="L21" s="369"/>
      <c r="M21" s="369"/>
      <c r="N21" s="369"/>
      <c r="O21" s="369"/>
      <c r="P21" s="370"/>
      <c r="AB21" s="146"/>
      <c r="AC21" s="146"/>
      <c r="AD21" s="146"/>
      <c r="AE21" s="146"/>
      <c r="AF21" s="146"/>
      <c r="AG21" s="146"/>
    </row>
    <row r="22" spans="1:36" ht="65.099999999999994" customHeight="1" thickTop="1" x14ac:dyDescent="0.25">
      <c r="A22" s="150" t="str">
        <f>IF(COUNTBLANK(K22:O22)=4,1,"")</f>
        <v/>
      </c>
      <c r="B22" s="150"/>
      <c r="C22" s="120">
        <f t="shared" ref="C22:C38" si="7">IF(L22="",(IF(M22&lt;&gt;"",1,0)+IF(N22&lt;&gt;"",2,0)+IF(O22&lt;&gt;"",3,0)),0)</f>
        <v>0</v>
      </c>
      <c r="D22" s="151">
        <f t="shared" ref="D22:D26" si="8">C22*P22</f>
        <v>0</v>
      </c>
      <c r="E22" s="120">
        <f t="shared" ref="E22:E38" si="9">IF(K22="",(IF(L22&lt;&gt;"",3,0)+IF(M22&lt;&gt;"",3,0)+IF(N22&lt;&gt;"",3,0)+IF(O22&lt;&gt;"",3,0)),0)</f>
        <v>0</v>
      </c>
      <c r="F22" s="120">
        <f t="shared" ref="F22:F37" si="10">E22*P22</f>
        <v>0</v>
      </c>
      <c r="G22" s="148">
        <f t="shared" ref="G22:G32" si="11">(IF(K22&lt;&gt;"",0))+(IF(L22&lt;&gt;"",P22,0))+(IF(M22&lt;&gt;"",P22,0))+(IF(N22&lt;&gt;"",P22,0))+(IF(O22&lt;&gt;"",P22,0))</f>
        <v>0</v>
      </c>
      <c r="H22" s="454" t="s">
        <v>117</v>
      </c>
      <c r="I22" s="455"/>
      <c r="J22" s="152" t="s">
        <v>118</v>
      </c>
      <c r="K22" s="56"/>
      <c r="L22" s="57"/>
      <c r="M22" s="57"/>
      <c r="N22" s="57"/>
      <c r="O22" s="58"/>
      <c r="P22" s="59">
        <v>0.1</v>
      </c>
      <c r="Q22" s="149" t="str">
        <f t="shared" ref="Q22:Q38" si="12">(IF(A22="","◄",""))</f>
        <v>◄</v>
      </c>
      <c r="X22" s="535" t="s">
        <v>119</v>
      </c>
      <c r="Y22" s="535"/>
      <c r="Z22" s="535"/>
      <c r="AA22" s="535"/>
      <c r="AB22" s="535"/>
      <c r="AC22" s="535"/>
      <c r="AD22" s="535"/>
      <c r="AE22" s="535"/>
      <c r="AF22" s="170"/>
      <c r="AG22" s="482">
        <f>(G21*K21+G28*K28+G34*K34)</f>
        <v>0</v>
      </c>
      <c r="AH22" s="483"/>
      <c r="AI22" s="484"/>
      <c r="AJ22" s="485"/>
    </row>
    <row r="23" spans="1:36" ht="54.95" customHeight="1" thickBot="1" x14ac:dyDescent="0.3">
      <c r="A23" s="150" t="str">
        <f t="shared" ref="A23:A27" si="13">IF(COUNTBLANK(K23:O23)=4,1,"")</f>
        <v/>
      </c>
      <c r="B23" s="150"/>
      <c r="C23" s="120">
        <f t="shared" si="7"/>
        <v>0</v>
      </c>
      <c r="D23" s="151">
        <f t="shared" si="8"/>
        <v>0</v>
      </c>
      <c r="E23" s="120">
        <f t="shared" si="9"/>
        <v>0</v>
      </c>
      <c r="F23" s="120">
        <f t="shared" si="10"/>
        <v>0</v>
      </c>
      <c r="G23" s="148">
        <f t="shared" si="11"/>
        <v>0</v>
      </c>
      <c r="H23" s="371" t="s">
        <v>120</v>
      </c>
      <c r="I23" s="490"/>
      <c r="J23" s="175" t="s">
        <v>121</v>
      </c>
      <c r="K23" s="61"/>
      <c r="L23" s="62"/>
      <c r="M23" s="62"/>
      <c r="N23" s="62"/>
      <c r="O23" s="63"/>
      <c r="P23" s="64">
        <v>0.1</v>
      </c>
      <c r="Q23" s="149" t="str">
        <f t="shared" si="12"/>
        <v>◄</v>
      </c>
      <c r="R23" s="401" t="s">
        <v>114</v>
      </c>
      <c r="S23" s="401"/>
      <c r="T23" s="401"/>
      <c r="U23" s="401"/>
      <c r="V23" s="401"/>
      <c r="W23" s="401"/>
      <c r="X23" s="401"/>
      <c r="Y23" s="401"/>
      <c r="Z23" s="401"/>
      <c r="AA23" s="401"/>
      <c r="AB23" s="401"/>
      <c r="AC23" s="401"/>
      <c r="AD23" s="401"/>
      <c r="AE23" s="401"/>
      <c r="AF23" s="146"/>
      <c r="AG23" s="486"/>
      <c r="AH23" s="487"/>
      <c r="AI23" s="488"/>
      <c r="AJ23" s="489"/>
    </row>
    <row r="24" spans="1:36" ht="60" customHeight="1" thickTop="1" x14ac:dyDescent="0.25">
      <c r="A24" s="150" t="str">
        <f t="shared" si="13"/>
        <v/>
      </c>
      <c r="B24" s="150"/>
      <c r="C24" s="120">
        <f t="shared" si="7"/>
        <v>0</v>
      </c>
      <c r="D24" s="151">
        <f t="shared" si="8"/>
        <v>0</v>
      </c>
      <c r="E24" s="120">
        <f t="shared" si="9"/>
        <v>0</v>
      </c>
      <c r="F24" s="120">
        <f t="shared" si="10"/>
        <v>0</v>
      </c>
      <c r="G24" s="148">
        <f t="shared" si="11"/>
        <v>0</v>
      </c>
      <c r="H24" s="371" t="s">
        <v>122</v>
      </c>
      <c r="I24" s="491"/>
      <c r="J24" s="175" t="s">
        <v>123</v>
      </c>
      <c r="K24" s="61"/>
      <c r="L24" s="62"/>
      <c r="M24" s="62"/>
      <c r="N24" s="62"/>
      <c r="O24" s="63"/>
      <c r="P24" s="64">
        <v>0.2</v>
      </c>
      <c r="Q24" s="149" t="str">
        <f t="shared" si="12"/>
        <v>◄</v>
      </c>
      <c r="R24" s="401"/>
      <c r="S24" s="401"/>
      <c r="T24" s="401"/>
      <c r="U24" s="401"/>
      <c r="V24" s="401"/>
      <c r="W24" s="401"/>
      <c r="X24" s="401"/>
      <c r="Y24" s="401"/>
      <c r="Z24" s="401"/>
      <c r="AA24" s="401"/>
      <c r="AB24" s="401"/>
      <c r="AC24" s="401"/>
      <c r="AD24" s="401"/>
      <c r="AE24" s="401"/>
      <c r="AF24" s="146"/>
      <c r="AG24" s="146"/>
    </row>
    <row r="25" spans="1:36" ht="58.5" customHeight="1" x14ac:dyDescent="0.2">
      <c r="A25" s="150" t="str">
        <f t="shared" si="13"/>
        <v/>
      </c>
      <c r="B25" s="150"/>
      <c r="C25" s="120">
        <f t="shared" si="7"/>
        <v>0</v>
      </c>
      <c r="D25" s="151">
        <f t="shared" si="8"/>
        <v>0</v>
      </c>
      <c r="E25" s="120">
        <f t="shared" si="9"/>
        <v>0</v>
      </c>
      <c r="F25" s="120">
        <f t="shared" si="10"/>
        <v>0</v>
      </c>
      <c r="G25" s="148">
        <f t="shared" si="11"/>
        <v>0</v>
      </c>
      <c r="H25" s="371" t="s">
        <v>124</v>
      </c>
      <c r="I25" s="491"/>
      <c r="J25" s="175" t="s">
        <v>125</v>
      </c>
      <c r="K25" s="61"/>
      <c r="L25" s="62"/>
      <c r="M25" s="62"/>
      <c r="N25" s="62"/>
      <c r="O25" s="63"/>
      <c r="P25" s="64">
        <v>0.2</v>
      </c>
      <c r="Q25" s="149" t="str">
        <f t="shared" si="12"/>
        <v>◄</v>
      </c>
      <c r="R25" s="176"/>
      <c r="T25" s="177"/>
      <c r="U25" s="177"/>
      <c r="V25" s="146"/>
      <c r="W25" s="178"/>
      <c r="X25" s="178"/>
      <c r="Y25" s="179"/>
      <c r="Z25" s="179"/>
      <c r="AA25" s="146"/>
      <c r="AB25" s="146"/>
      <c r="AC25" s="146"/>
      <c r="AD25" s="146"/>
      <c r="AE25" s="146"/>
      <c r="AF25" s="146"/>
      <c r="AG25" s="146"/>
    </row>
    <row r="26" spans="1:36" ht="54.95" customHeight="1" x14ac:dyDescent="0.2">
      <c r="A26" s="150" t="str">
        <f t="shared" si="13"/>
        <v/>
      </c>
      <c r="B26" s="150"/>
      <c r="C26" s="120">
        <f t="shared" si="7"/>
        <v>0</v>
      </c>
      <c r="D26" s="151">
        <f t="shared" si="8"/>
        <v>0</v>
      </c>
      <c r="E26" s="120">
        <f t="shared" si="9"/>
        <v>0</v>
      </c>
      <c r="F26" s="120">
        <f t="shared" si="10"/>
        <v>0</v>
      </c>
      <c r="G26" s="148">
        <f t="shared" si="11"/>
        <v>0</v>
      </c>
      <c r="H26" s="371" t="s">
        <v>126</v>
      </c>
      <c r="I26" s="509"/>
      <c r="J26" s="180" t="s">
        <v>127</v>
      </c>
      <c r="K26" s="69"/>
      <c r="L26" s="70"/>
      <c r="M26" s="70"/>
      <c r="N26" s="70"/>
      <c r="O26" s="71"/>
      <c r="P26" s="64">
        <v>0.2</v>
      </c>
      <c r="Q26" s="149" t="str">
        <f t="shared" si="12"/>
        <v>◄</v>
      </c>
      <c r="R26" s="176"/>
      <c r="T26" s="177"/>
      <c r="U26" s="177"/>
      <c r="V26" s="146"/>
      <c r="W26" s="178"/>
      <c r="X26" s="178"/>
      <c r="Y26" s="179"/>
      <c r="Z26" s="179"/>
      <c r="AA26" s="146"/>
      <c r="AB26" s="146"/>
      <c r="AC26" s="146"/>
      <c r="AD26" s="146"/>
      <c r="AE26" s="146"/>
      <c r="AF26" s="146"/>
      <c r="AG26" s="146"/>
    </row>
    <row r="27" spans="1:36" ht="75" customHeight="1" thickBot="1" x14ac:dyDescent="0.25">
      <c r="A27" s="150" t="str">
        <f t="shared" si="13"/>
        <v/>
      </c>
      <c r="B27" s="150"/>
      <c r="C27" s="120">
        <f t="shared" si="7"/>
        <v>0</v>
      </c>
      <c r="D27" s="151">
        <f>C27*P27</f>
        <v>0</v>
      </c>
      <c r="E27" s="120">
        <f t="shared" si="9"/>
        <v>0</v>
      </c>
      <c r="F27" s="120">
        <f t="shared" si="10"/>
        <v>0</v>
      </c>
      <c r="G27" s="148">
        <f t="shared" si="11"/>
        <v>0</v>
      </c>
      <c r="H27" s="371" t="s">
        <v>128</v>
      </c>
      <c r="I27" s="509"/>
      <c r="J27" s="181" t="s">
        <v>129</v>
      </c>
      <c r="K27" s="78"/>
      <c r="L27" s="79"/>
      <c r="M27" s="79"/>
      <c r="N27" s="79"/>
      <c r="O27" s="80"/>
      <c r="P27" s="64">
        <v>0.2</v>
      </c>
      <c r="Q27" s="149" t="str">
        <f t="shared" si="12"/>
        <v>◄</v>
      </c>
      <c r="R27" s="127"/>
      <c r="T27" s="177"/>
      <c r="U27" s="177"/>
      <c r="V27" s="146"/>
      <c r="W27" s="178"/>
      <c r="X27" s="178"/>
      <c r="Y27" s="179"/>
      <c r="Z27" s="179"/>
      <c r="AA27" s="146"/>
      <c r="AB27" s="146"/>
      <c r="AC27" s="146"/>
      <c r="AD27" s="146"/>
      <c r="AE27" s="146"/>
      <c r="AF27" s="146"/>
      <c r="AG27" s="146"/>
    </row>
    <row r="28" spans="1:36" ht="45" customHeight="1" thickBot="1" x14ac:dyDescent="0.25">
      <c r="A28" s="448"/>
      <c r="B28" s="448"/>
      <c r="C28" s="448"/>
      <c r="G28" s="148">
        <f>SUM(G29:G33)</f>
        <v>0</v>
      </c>
      <c r="H28" s="367" t="s">
        <v>130</v>
      </c>
      <c r="I28" s="368"/>
      <c r="J28" s="368"/>
      <c r="K28" s="369">
        <v>0.4</v>
      </c>
      <c r="L28" s="369"/>
      <c r="M28" s="369"/>
      <c r="N28" s="369"/>
      <c r="O28" s="369"/>
      <c r="P28" s="370"/>
      <c r="Q28" s="149"/>
      <c r="T28" s="177"/>
      <c r="U28" s="177"/>
      <c r="V28" s="146"/>
      <c r="W28" s="178"/>
      <c r="X28" s="178"/>
      <c r="Y28" s="179"/>
      <c r="Z28" s="179"/>
      <c r="AA28" s="146"/>
      <c r="AB28" s="146"/>
      <c r="AC28" s="146"/>
      <c r="AD28" s="146"/>
      <c r="AE28" s="146"/>
      <c r="AF28" s="146"/>
      <c r="AG28" s="146"/>
    </row>
    <row r="29" spans="1:36" ht="48.6" customHeight="1" thickBot="1" x14ac:dyDescent="0.3">
      <c r="A29" s="150" t="str">
        <f>IF(COUNTBLANK(K29:O29)=4,1,"")</f>
        <v/>
      </c>
      <c r="B29" s="150"/>
      <c r="C29" s="120">
        <f t="shared" si="7"/>
        <v>0</v>
      </c>
      <c r="D29" s="151">
        <f t="shared" ref="D29:D38" si="14">C29*P29</f>
        <v>0</v>
      </c>
      <c r="E29" s="120">
        <f t="shared" si="9"/>
        <v>0</v>
      </c>
      <c r="F29" s="120">
        <f t="shared" si="10"/>
        <v>0</v>
      </c>
      <c r="G29" s="148">
        <f t="shared" si="11"/>
        <v>0</v>
      </c>
      <c r="H29" s="450" t="s">
        <v>131</v>
      </c>
      <c r="I29" s="450"/>
      <c r="J29" s="182" t="s">
        <v>132</v>
      </c>
      <c r="K29" s="56"/>
      <c r="L29" s="57"/>
      <c r="M29" s="57"/>
      <c r="N29" s="57"/>
      <c r="O29" s="58"/>
      <c r="P29" s="59">
        <v>0.2</v>
      </c>
      <c r="Q29" s="149" t="str">
        <f t="shared" si="12"/>
        <v>◄</v>
      </c>
      <c r="R29" s="501" t="s">
        <v>79</v>
      </c>
      <c r="S29" s="502"/>
      <c r="T29" s="502"/>
      <c r="U29" s="502"/>
      <c r="V29" s="502"/>
      <c r="W29" s="502"/>
      <c r="X29" s="502"/>
      <c r="Y29" s="502"/>
      <c r="Z29" s="502"/>
      <c r="AA29" s="502"/>
      <c r="AB29" s="502"/>
      <c r="AC29" s="502"/>
      <c r="AD29" s="502"/>
      <c r="AE29" s="503"/>
      <c r="AF29" s="183"/>
      <c r="AG29" s="184"/>
      <c r="AH29" s="184"/>
      <c r="AI29" s="184"/>
      <c r="AJ29" s="184"/>
    </row>
    <row r="30" spans="1:36" ht="57.6" customHeight="1" x14ac:dyDescent="0.25">
      <c r="A30" s="150" t="str">
        <f t="shared" ref="A30:A33" si="15">IF(COUNTBLANK(K30:O30)=4,1,"")</f>
        <v/>
      </c>
      <c r="B30" s="150"/>
      <c r="C30" s="120">
        <f t="shared" si="7"/>
        <v>0</v>
      </c>
      <c r="D30" s="151">
        <f t="shared" si="14"/>
        <v>0</v>
      </c>
      <c r="E30" s="120">
        <f t="shared" si="9"/>
        <v>0</v>
      </c>
      <c r="F30" s="120">
        <f t="shared" si="10"/>
        <v>0</v>
      </c>
      <c r="G30" s="148">
        <f t="shared" si="11"/>
        <v>0</v>
      </c>
      <c r="H30" s="458" t="s">
        <v>133</v>
      </c>
      <c r="I30" s="458"/>
      <c r="J30" s="185" t="s">
        <v>134</v>
      </c>
      <c r="K30" s="61"/>
      <c r="L30" s="70"/>
      <c r="M30" s="70"/>
      <c r="N30" s="70"/>
      <c r="O30" s="71"/>
      <c r="P30" s="64">
        <v>0.3</v>
      </c>
      <c r="Q30" s="149" t="str">
        <f t="shared" si="12"/>
        <v>◄</v>
      </c>
      <c r="R30" s="504"/>
      <c r="S30" s="405"/>
      <c r="T30" s="405"/>
      <c r="U30" s="405"/>
      <c r="V30" s="405"/>
      <c r="W30" s="405"/>
      <c r="X30" s="405"/>
      <c r="Y30" s="405"/>
      <c r="Z30" s="405"/>
      <c r="AA30" s="405"/>
      <c r="AB30" s="405"/>
      <c r="AC30" s="405"/>
      <c r="AD30" s="405"/>
      <c r="AE30" s="406"/>
      <c r="AF30" s="183"/>
      <c r="AG30" s="184"/>
      <c r="AH30" s="184"/>
      <c r="AI30" s="184"/>
      <c r="AJ30" s="184"/>
    </row>
    <row r="31" spans="1:36" ht="57.6" customHeight="1" x14ac:dyDescent="0.25">
      <c r="A31" s="150" t="str">
        <f t="shared" si="15"/>
        <v/>
      </c>
      <c r="B31" s="150"/>
      <c r="C31" s="120">
        <f t="shared" si="7"/>
        <v>0</v>
      </c>
      <c r="D31" s="151">
        <f t="shared" si="14"/>
        <v>0</v>
      </c>
      <c r="E31" s="120">
        <f t="shared" si="9"/>
        <v>0</v>
      </c>
      <c r="F31" s="120">
        <f t="shared" si="10"/>
        <v>0</v>
      </c>
      <c r="G31" s="148">
        <f t="shared" si="11"/>
        <v>0</v>
      </c>
      <c r="H31" s="507" t="s">
        <v>135</v>
      </c>
      <c r="I31" s="508"/>
      <c r="J31" s="186" t="s">
        <v>136</v>
      </c>
      <c r="K31" s="69"/>
      <c r="L31" s="70"/>
      <c r="M31" s="70"/>
      <c r="N31" s="70"/>
      <c r="O31" s="71"/>
      <c r="P31" s="81">
        <v>0.3</v>
      </c>
      <c r="Q31" s="149" t="str">
        <f t="shared" si="12"/>
        <v>◄</v>
      </c>
      <c r="R31" s="505"/>
      <c r="S31" s="506"/>
      <c r="T31" s="506"/>
      <c r="U31" s="506"/>
      <c r="V31" s="506"/>
      <c r="W31" s="506"/>
      <c r="X31" s="506"/>
      <c r="Y31" s="506"/>
      <c r="Z31" s="506"/>
      <c r="AA31" s="506"/>
      <c r="AB31" s="506"/>
      <c r="AC31" s="506"/>
      <c r="AD31" s="506"/>
      <c r="AE31" s="409"/>
      <c r="AF31" s="183"/>
      <c r="AG31" s="184"/>
      <c r="AH31" s="184"/>
      <c r="AI31" s="184"/>
      <c r="AJ31" s="184"/>
    </row>
    <row r="32" spans="1:36" ht="57.6" customHeight="1" x14ac:dyDescent="0.25">
      <c r="A32" s="150" t="str">
        <f t="shared" si="15"/>
        <v/>
      </c>
      <c r="B32" s="150"/>
      <c r="C32" s="120">
        <f t="shared" si="7"/>
        <v>0</v>
      </c>
      <c r="D32" s="151">
        <f t="shared" si="14"/>
        <v>0</v>
      </c>
      <c r="E32" s="120">
        <f t="shared" si="9"/>
        <v>0</v>
      </c>
      <c r="F32" s="120">
        <f t="shared" si="10"/>
        <v>0</v>
      </c>
      <c r="G32" s="148">
        <f t="shared" si="11"/>
        <v>0</v>
      </c>
      <c r="H32" s="507" t="s">
        <v>137</v>
      </c>
      <c r="I32" s="508"/>
      <c r="J32" s="186" t="s">
        <v>138</v>
      </c>
      <c r="K32" s="69"/>
      <c r="L32" s="70"/>
      <c r="M32" s="70"/>
      <c r="N32" s="70"/>
      <c r="O32" s="71"/>
      <c r="P32" s="81">
        <v>0.1</v>
      </c>
      <c r="Q32" s="149" t="str">
        <f t="shared" si="12"/>
        <v>◄</v>
      </c>
      <c r="R32" s="505"/>
      <c r="S32" s="506"/>
      <c r="T32" s="506"/>
      <c r="U32" s="506"/>
      <c r="V32" s="506"/>
      <c r="W32" s="506"/>
      <c r="X32" s="506"/>
      <c r="Y32" s="506"/>
      <c r="Z32" s="506"/>
      <c r="AA32" s="506"/>
      <c r="AB32" s="506"/>
      <c r="AC32" s="506"/>
      <c r="AD32" s="506"/>
      <c r="AE32" s="409"/>
      <c r="AF32" s="183"/>
      <c r="AG32" s="184"/>
      <c r="AH32" s="184"/>
      <c r="AI32" s="184"/>
      <c r="AJ32" s="184"/>
    </row>
    <row r="33" spans="1:36" ht="45" customHeight="1" thickBot="1" x14ac:dyDescent="0.3">
      <c r="A33" s="150" t="str">
        <f t="shared" si="15"/>
        <v/>
      </c>
      <c r="B33" s="150"/>
      <c r="C33" s="120">
        <f t="shared" si="7"/>
        <v>0</v>
      </c>
      <c r="D33" s="151">
        <f t="shared" si="14"/>
        <v>0</v>
      </c>
      <c r="E33" s="120">
        <f t="shared" si="9"/>
        <v>0</v>
      </c>
      <c r="F33" s="120">
        <f t="shared" si="10"/>
        <v>0</v>
      </c>
      <c r="G33" s="148">
        <f>(IF(K33&lt;&gt;"",0))+(IF(L33&lt;&gt;"",P33,0))+(IF(M33&lt;&gt;"",P33,0))+(IF(N33&lt;&gt;"",P33,0))+(IF(O33&lt;&gt;"",P33,0))</f>
        <v>0</v>
      </c>
      <c r="H33" s="507" t="s">
        <v>139</v>
      </c>
      <c r="I33" s="508"/>
      <c r="J33" s="186" t="s">
        <v>140</v>
      </c>
      <c r="K33" s="78"/>
      <c r="L33" s="79"/>
      <c r="M33" s="79"/>
      <c r="N33" s="79"/>
      <c r="O33" s="80"/>
      <c r="P33" s="81">
        <v>0.1</v>
      </c>
      <c r="Q33" s="149" t="str">
        <f t="shared" si="12"/>
        <v>◄</v>
      </c>
      <c r="R33" s="407"/>
      <c r="S33" s="506"/>
      <c r="T33" s="506"/>
      <c r="U33" s="506"/>
      <c r="V33" s="506"/>
      <c r="W33" s="506"/>
      <c r="X33" s="506"/>
      <c r="Y33" s="506"/>
      <c r="Z33" s="506"/>
      <c r="AA33" s="506"/>
      <c r="AB33" s="506"/>
      <c r="AC33" s="506"/>
      <c r="AD33" s="506"/>
      <c r="AE33" s="409"/>
      <c r="AF33" s="183"/>
      <c r="AG33" s="184"/>
      <c r="AH33" s="184"/>
      <c r="AI33" s="184"/>
      <c r="AJ33" s="184"/>
    </row>
    <row r="34" spans="1:36" ht="34.5" thickBot="1" x14ac:dyDescent="0.3">
      <c r="A34" s="448"/>
      <c r="B34" s="448"/>
      <c r="C34" s="448"/>
      <c r="D34" s="151"/>
      <c r="G34" s="148">
        <f>SUM(G35:G38)</f>
        <v>0</v>
      </c>
      <c r="H34" s="367" t="s">
        <v>141</v>
      </c>
      <c r="I34" s="368"/>
      <c r="J34" s="368"/>
      <c r="K34" s="369">
        <v>0.2</v>
      </c>
      <c r="L34" s="369"/>
      <c r="M34" s="369"/>
      <c r="N34" s="369"/>
      <c r="O34" s="369"/>
      <c r="P34" s="370"/>
      <c r="Q34" s="149"/>
      <c r="R34" s="410"/>
      <c r="S34" s="411"/>
      <c r="T34" s="411"/>
      <c r="U34" s="411"/>
      <c r="V34" s="411"/>
      <c r="W34" s="411"/>
      <c r="X34" s="411"/>
      <c r="Y34" s="411"/>
      <c r="Z34" s="411"/>
      <c r="AA34" s="411"/>
      <c r="AB34" s="411"/>
      <c r="AC34" s="411"/>
      <c r="AD34" s="411"/>
      <c r="AE34" s="412"/>
      <c r="AF34" s="183"/>
      <c r="AG34" s="184"/>
      <c r="AH34" s="184"/>
      <c r="AI34" s="184"/>
      <c r="AJ34" s="184"/>
    </row>
    <row r="35" spans="1:36" ht="37.5" customHeight="1" thickBot="1" x14ac:dyDescent="0.3">
      <c r="A35" s="150" t="str">
        <f>IF(COUNTBLANK(K35:O35)=4,1,"")</f>
        <v/>
      </c>
      <c r="B35" s="150"/>
      <c r="C35" s="120">
        <f t="shared" si="7"/>
        <v>0</v>
      </c>
      <c r="D35" s="151">
        <f t="shared" si="14"/>
        <v>0</v>
      </c>
      <c r="E35" s="120">
        <f t="shared" si="9"/>
        <v>0</v>
      </c>
      <c r="F35" s="120">
        <f t="shared" si="10"/>
        <v>0</v>
      </c>
      <c r="G35" s="148">
        <f>(IF(K35&lt;&gt;"",0))+(IF(L35&lt;&gt;"",P35,0))+(IF(M35&lt;&gt;"",P35,0))+(IF(N35&lt;&gt;"",P35,0))+(IF(O35&lt;&gt;"",P35,0))</f>
        <v>0</v>
      </c>
      <c r="H35" s="526" t="s">
        <v>142</v>
      </c>
      <c r="I35" s="527"/>
      <c r="J35" s="187" t="s">
        <v>143</v>
      </c>
      <c r="K35" s="56"/>
      <c r="L35" s="74"/>
      <c r="M35" s="74"/>
      <c r="N35" s="74"/>
      <c r="O35" s="188"/>
      <c r="P35" s="59">
        <v>0.3</v>
      </c>
      <c r="Q35" s="149" t="str">
        <f t="shared" si="12"/>
        <v>◄</v>
      </c>
      <c r="R35" s="189"/>
      <c r="S35" s="190"/>
      <c r="T35" s="190"/>
      <c r="U35" s="190"/>
      <c r="V35" s="191"/>
      <c r="W35" s="191"/>
      <c r="X35" s="189"/>
      <c r="Y35" s="192"/>
      <c r="Z35" s="193"/>
      <c r="AA35" s="193"/>
      <c r="AB35" s="192"/>
      <c r="AC35" s="192"/>
      <c r="AD35" s="192"/>
      <c r="AE35" s="192"/>
      <c r="AF35" s="192"/>
      <c r="AG35" s="192"/>
    </row>
    <row r="36" spans="1:36" ht="38.450000000000003" customHeight="1" thickBot="1" x14ac:dyDescent="0.3">
      <c r="A36" s="150" t="str">
        <f t="shared" ref="A36:A38" si="16">IF(COUNTBLANK(K36:O36)=4,1,"")</f>
        <v/>
      </c>
      <c r="B36" s="150"/>
      <c r="C36" s="120">
        <f t="shared" si="7"/>
        <v>0</v>
      </c>
      <c r="D36" s="151">
        <f t="shared" si="14"/>
        <v>0</v>
      </c>
      <c r="E36" s="120">
        <f t="shared" si="9"/>
        <v>0</v>
      </c>
      <c r="F36" s="120">
        <f t="shared" si="10"/>
        <v>0</v>
      </c>
      <c r="G36" s="148">
        <f t="shared" ref="G36:G38" si="17">(IF(K36&lt;&gt;"",0))+(IF(L36&lt;&gt;"",P36,0))+(IF(M36&lt;&gt;"",P36,0))+(IF(N36&lt;&gt;"",P36,0))+(IF(O36&lt;&gt;"",P36,0))</f>
        <v>0</v>
      </c>
      <c r="H36" s="510" t="s">
        <v>144</v>
      </c>
      <c r="I36" s="511"/>
      <c r="J36" s="194" t="s">
        <v>145</v>
      </c>
      <c r="K36" s="61"/>
      <c r="L36" s="62"/>
      <c r="M36" s="62"/>
      <c r="N36" s="62"/>
      <c r="O36" s="63"/>
      <c r="P36" s="81">
        <v>0.3</v>
      </c>
      <c r="Q36" s="149" t="str">
        <f t="shared" si="12"/>
        <v>◄</v>
      </c>
      <c r="R36" s="528" t="s">
        <v>85</v>
      </c>
      <c r="S36" s="529"/>
      <c r="T36" s="529"/>
      <c r="U36" s="529"/>
      <c r="V36" s="529"/>
      <c r="W36" s="529"/>
      <c r="X36" s="529"/>
      <c r="Y36" s="529"/>
      <c r="Z36" s="529"/>
      <c r="AA36" s="530"/>
      <c r="AB36" s="536" t="s">
        <v>87</v>
      </c>
      <c r="AC36" s="537"/>
      <c r="AD36" s="537"/>
      <c r="AE36" s="530"/>
      <c r="AF36" s="195"/>
      <c r="AG36" s="501" t="s">
        <v>88</v>
      </c>
      <c r="AH36" s="538"/>
      <c r="AI36" s="538"/>
      <c r="AJ36" s="539"/>
    </row>
    <row r="37" spans="1:36" ht="45" customHeight="1" thickBot="1" x14ac:dyDescent="0.3">
      <c r="A37" s="150" t="str">
        <f t="shared" si="16"/>
        <v/>
      </c>
      <c r="B37" s="150"/>
      <c r="C37" s="120">
        <f t="shared" si="7"/>
        <v>0</v>
      </c>
      <c r="D37" s="151">
        <f t="shared" si="14"/>
        <v>0</v>
      </c>
      <c r="E37" s="120">
        <f t="shared" si="9"/>
        <v>0</v>
      </c>
      <c r="F37" s="120">
        <f t="shared" si="10"/>
        <v>0</v>
      </c>
      <c r="G37" s="148">
        <f t="shared" si="17"/>
        <v>0</v>
      </c>
      <c r="H37" s="510" t="s">
        <v>146</v>
      </c>
      <c r="I37" s="511"/>
      <c r="J37" s="194" t="s">
        <v>147</v>
      </c>
      <c r="K37" s="61"/>
      <c r="L37" s="62"/>
      <c r="M37" s="62"/>
      <c r="N37" s="62"/>
      <c r="O37" s="63"/>
      <c r="P37" s="81">
        <v>0.2</v>
      </c>
      <c r="Q37" s="149" t="str">
        <f t="shared" si="12"/>
        <v>◄</v>
      </c>
      <c r="R37" s="512"/>
      <c r="S37" s="513"/>
      <c r="T37" s="513"/>
      <c r="U37" s="513"/>
      <c r="V37" s="514"/>
      <c r="W37" s="512"/>
      <c r="X37" s="513"/>
      <c r="Y37" s="513"/>
      <c r="Z37" s="513"/>
      <c r="AA37" s="514"/>
      <c r="AB37" s="515"/>
      <c r="AC37" s="516"/>
      <c r="AD37" s="516"/>
      <c r="AE37" s="517"/>
      <c r="AF37" s="195"/>
      <c r="AG37" s="518">
        <f ca="1">TODAY()</f>
        <v>45743</v>
      </c>
      <c r="AH37" s="519"/>
      <c r="AI37" s="519"/>
      <c r="AJ37" s="520"/>
    </row>
    <row r="38" spans="1:36" ht="42" customHeight="1" thickBot="1" x14ac:dyDescent="0.3">
      <c r="A38" s="150" t="str">
        <f t="shared" si="16"/>
        <v/>
      </c>
      <c r="B38" s="150"/>
      <c r="C38" s="120">
        <f t="shared" si="7"/>
        <v>0</v>
      </c>
      <c r="D38" s="151">
        <f t="shared" si="14"/>
        <v>0</v>
      </c>
      <c r="E38" s="120">
        <f t="shared" si="9"/>
        <v>0</v>
      </c>
      <c r="F38" s="120">
        <f>E38*P38</f>
        <v>0</v>
      </c>
      <c r="G38" s="148">
        <f t="shared" si="17"/>
        <v>0</v>
      </c>
      <c r="H38" s="524" t="s">
        <v>148</v>
      </c>
      <c r="I38" s="525"/>
      <c r="J38" s="196" t="s">
        <v>149</v>
      </c>
      <c r="K38" s="197"/>
      <c r="L38" s="198"/>
      <c r="M38" s="198"/>
      <c r="N38" s="198"/>
      <c r="O38" s="199"/>
      <c r="P38" s="81">
        <v>0.2</v>
      </c>
      <c r="Q38" s="149" t="str">
        <f t="shared" si="12"/>
        <v>◄</v>
      </c>
      <c r="R38" s="512"/>
      <c r="S38" s="513"/>
      <c r="T38" s="513"/>
      <c r="U38" s="513"/>
      <c r="V38" s="514"/>
      <c r="W38" s="512"/>
      <c r="X38" s="513"/>
      <c r="Y38" s="513"/>
      <c r="Z38" s="513"/>
      <c r="AA38" s="514"/>
      <c r="AB38" s="515"/>
      <c r="AC38" s="516"/>
      <c r="AD38" s="516"/>
      <c r="AE38" s="517"/>
      <c r="AF38" s="195"/>
      <c r="AG38" s="521"/>
      <c r="AH38" s="522"/>
      <c r="AI38" s="522"/>
      <c r="AJ38" s="523"/>
    </row>
    <row r="39" spans="1:36" ht="45" customHeight="1" x14ac:dyDescent="0.2">
      <c r="A39" s="150">
        <f>SUM(A35:A38,A29:A33,A22:A27)</f>
        <v>0</v>
      </c>
      <c r="B39" s="150"/>
      <c r="D39" s="151"/>
      <c r="G39" s="148"/>
      <c r="J39" s="202"/>
      <c r="K39" s="202"/>
      <c r="L39" s="202"/>
      <c r="M39" s="202"/>
      <c r="N39" s="202"/>
      <c r="O39" s="202"/>
      <c r="P39" s="203"/>
    </row>
    <row r="40" spans="1:36" ht="45" customHeight="1" x14ac:dyDescent="0.2">
      <c r="A40" s="150"/>
      <c r="B40" s="150"/>
      <c r="D40" s="151"/>
      <c r="G40" s="148"/>
    </row>
    <row r="41" spans="1:36" ht="81.599999999999994" customHeight="1" x14ac:dyDescent="0.2">
      <c r="A41" s="150"/>
      <c r="B41" s="150"/>
      <c r="D41" s="151"/>
      <c r="G41" s="148"/>
      <c r="Q41" s="206"/>
      <c r="S41" s="176" t="s">
        <v>72</v>
      </c>
      <c r="T41" s="123"/>
      <c r="U41" s="177"/>
      <c r="V41" s="177"/>
      <c r="W41" s="146"/>
      <c r="X41" s="178"/>
      <c r="Y41" s="178"/>
      <c r="Z41" s="179"/>
      <c r="AA41" s="179"/>
      <c r="AB41" s="146"/>
    </row>
    <row r="42" spans="1:36" ht="45" customHeight="1" x14ac:dyDescent="0.2">
      <c r="A42" s="150"/>
      <c r="B42" s="150"/>
      <c r="D42" s="151"/>
      <c r="G42" s="148"/>
      <c r="Q42" s="206"/>
      <c r="S42" s="207" t="s">
        <v>74</v>
      </c>
      <c r="T42" s="123"/>
      <c r="U42" s="177"/>
      <c r="V42" s="177"/>
      <c r="W42" s="146"/>
      <c r="X42" s="178"/>
      <c r="Y42" s="178"/>
      <c r="Z42" s="179"/>
      <c r="AA42" s="179"/>
      <c r="AB42" s="146"/>
    </row>
    <row r="43" spans="1:36" ht="45" customHeight="1" x14ac:dyDescent="0.2">
      <c r="A43" s="150"/>
      <c r="B43" s="150"/>
      <c r="D43" s="151"/>
      <c r="G43" s="148"/>
    </row>
    <row r="44" spans="1:36" ht="45" customHeight="1" x14ac:dyDescent="0.2">
      <c r="A44" s="150"/>
      <c r="B44" s="150"/>
      <c r="D44" s="151"/>
      <c r="G44" s="148"/>
    </row>
    <row r="45" spans="1:36" ht="45" customHeight="1" x14ac:dyDescent="0.2">
      <c r="A45" s="150"/>
      <c r="B45" s="150"/>
      <c r="D45" s="151"/>
      <c r="G45" s="148"/>
    </row>
    <row r="64" spans="45:49" ht="45" customHeight="1" x14ac:dyDescent="0.2">
      <c r="AS64" s="208">
        <v>1</v>
      </c>
      <c r="AT64" s="531" t="s">
        <v>150</v>
      </c>
      <c r="AU64" s="532"/>
      <c r="AV64" s="532"/>
      <c r="AW64" s="533"/>
    </row>
    <row r="65" spans="45:49" ht="45" customHeight="1" x14ac:dyDescent="0.2">
      <c r="AS65" s="209">
        <v>2</v>
      </c>
      <c r="AT65" s="531" t="s">
        <v>151</v>
      </c>
      <c r="AU65" s="532"/>
      <c r="AV65" s="532"/>
      <c r="AW65" s="533"/>
    </row>
    <row r="66" spans="45:49" ht="45" customHeight="1" x14ac:dyDescent="0.2">
      <c r="AS66" s="210">
        <v>3</v>
      </c>
      <c r="AT66" s="531" t="s">
        <v>152</v>
      </c>
      <c r="AU66" s="532"/>
      <c r="AV66" s="532"/>
      <c r="AW66" s="533"/>
    </row>
    <row r="67" spans="45:49" ht="45" customHeight="1" x14ac:dyDescent="0.2">
      <c r="AS67" s="211">
        <v>4</v>
      </c>
      <c r="AT67" s="531" t="s">
        <v>153</v>
      </c>
      <c r="AU67" s="532"/>
      <c r="AV67" s="532"/>
      <c r="AW67" s="533"/>
    </row>
  </sheetData>
  <sheetProtection sheet="1" objects="1" scenarios="1"/>
  <mergeCells count="106">
    <mergeCell ref="AT64:AW64"/>
    <mergeCell ref="AT65:AW65"/>
    <mergeCell ref="AT66:AW66"/>
    <mergeCell ref="AT67:AW67"/>
    <mergeCell ref="W15:AE15"/>
    <mergeCell ref="X18:AE18"/>
    <mergeCell ref="X22:AE22"/>
    <mergeCell ref="W16:AE17"/>
    <mergeCell ref="AB36:AE36"/>
    <mergeCell ref="AG36:AJ36"/>
    <mergeCell ref="H37:I37"/>
    <mergeCell ref="R37:V37"/>
    <mergeCell ref="W37:AA37"/>
    <mergeCell ref="AB37:AE37"/>
    <mergeCell ref="AG37:AJ38"/>
    <mergeCell ref="H38:I38"/>
    <mergeCell ref="R38:V38"/>
    <mergeCell ref="W38:AA38"/>
    <mergeCell ref="A34:C34"/>
    <mergeCell ref="H34:J34"/>
    <mergeCell ref="K34:P34"/>
    <mergeCell ref="H35:I35"/>
    <mergeCell ref="H36:I36"/>
    <mergeCell ref="R36:AA36"/>
    <mergeCell ref="AB38:AE38"/>
    <mergeCell ref="H29:I29"/>
    <mergeCell ref="R29:AE29"/>
    <mergeCell ref="H30:I30"/>
    <mergeCell ref="R30:AE34"/>
    <mergeCell ref="H31:I31"/>
    <mergeCell ref="H32:I32"/>
    <mergeCell ref="H33:I33"/>
    <mergeCell ref="H25:I25"/>
    <mergeCell ref="H26:I26"/>
    <mergeCell ref="H27:I27"/>
    <mergeCell ref="A28:C28"/>
    <mergeCell ref="H28:J28"/>
    <mergeCell ref="K28:P28"/>
    <mergeCell ref="H22:I22"/>
    <mergeCell ref="AG22:AJ23"/>
    <mergeCell ref="H23:I23"/>
    <mergeCell ref="R23:AE24"/>
    <mergeCell ref="H24:I24"/>
    <mergeCell ref="AG18:AJ19"/>
    <mergeCell ref="H19:I19"/>
    <mergeCell ref="R19:AE20"/>
    <mergeCell ref="H20:P20"/>
    <mergeCell ref="H21:J21"/>
    <mergeCell ref="K21:P21"/>
    <mergeCell ref="K16:K19"/>
    <mergeCell ref="L16:O16"/>
    <mergeCell ref="P16:P19"/>
    <mergeCell ref="J17:J18"/>
    <mergeCell ref="L17:L18"/>
    <mergeCell ref="M17:M18"/>
    <mergeCell ref="N17:N18"/>
    <mergeCell ref="O17:O18"/>
    <mergeCell ref="H14:I14"/>
    <mergeCell ref="AG14:AH14"/>
    <mergeCell ref="AI14:AJ14"/>
    <mergeCell ref="AN14:AO14"/>
    <mergeCell ref="AP14:AQ14"/>
    <mergeCell ref="H15:I15"/>
    <mergeCell ref="AG15:AH16"/>
    <mergeCell ref="AI15:AJ16"/>
    <mergeCell ref="H16:J16"/>
    <mergeCell ref="W14:AE14"/>
    <mergeCell ref="H11:I11"/>
    <mergeCell ref="H12:I12"/>
    <mergeCell ref="W12:AE12"/>
    <mergeCell ref="AG12:AH12"/>
    <mergeCell ref="AI12:AJ12"/>
    <mergeCell ref="H13:I13"/>
    <mergeCell ref="W13:AE13"/>
    <mergeCell ref="AG13:AH13"/>
    <mergeCell ref="AI13:AJ13"/>
    <mergeCell ref="H8:I8"/>
    <mergeCell ref="V8:AH8"/>
    <mergeCell ref="A9:C9"/>
    <mergeCell ref="H9:J9"/>
    <mergeCell ref="K9:P9"/>
    <mergeCell ref="H10:I10"/>
    <mergeCell ref="X10:AG10"/>
    <mergeCell ref="H6:J6"/>
    <mergeCell ref="K6:P6"/>
    <mergeCell ref="T6:W6"/>
    <mergeCell ref="X6:AJ6"/>
    <mergeCell ref="H7:I7"/>
    <mergeCell ref="T7:W7"/>
    <mergeCell ref="X7:AJ7"/>
    <mergeCell ref="X3:AJ3"/>
    <mergeCell ref="H4:I4"/>
    <mergeCell ref="T4:W4"/>
    <mergeCell ref="X4:AJ4"/>
    <mergeCell ref="H5:P5"/>
    <mergeCell ref="T5:W5"/>
    <mergeCell ref="X5:AJ5"/>
    <mergeCell ref="H1:J1"/>
    <mergeCell ref="K1:K4"/>
    <mergeCell ref="L1:O1"/>
    <mergeCell ref="P1:P4"/>
    <mergeCell ref="J2:J3"/>
    <mergeCell ref="L2:L3"/>
    <mergeCell ref="M2:M3"/>
    <mergeCell ref="N2:N3"/>
    <mergeCell ref="O2:O3"/>
  </mergeCells>
  <conditionalFormatting sqref="Q6:Q19">
    <cfRule type="iconSet" priority="12">
      <iconSet iconSet="3Symbols">
        <cfvo type="percent" val="0"/>
        <cfvo type="percent" val="33"/>
        <cfvo type="percent" val="67"/>
      </iconSet>
    </cfRule>
  </conditionalFormatting>
  <conditionalFormatting sqref="Q22:Q27">
    <cfRule type="iconSet" priority="9">
      <iconSet iconSet="3Symbols">
        <cfvo type="percent" val="0"/>
        <cfvo type="percent" val="33"/>
        <cfvo type="percent" val="67"/>
      </iconSet>
    </cfRule>
  </conditionalFormatting>
  <conditionalFormatting sqref="Q28 Q34">
    <cfRule type="iconSet" priority="13">
      <iconSet iconSet="3Symbols">
        <cfvo type="percent" val="0"/>
        <cfvo type="percent" val="33"/>
        <cfvo type="percent" val="67"/>
      </iconSet>
    </cfRule>
  </conditionalFormatting>
  <conditionalFormatting sqref="Q29:Q33">
    <cfRule type="iconSet" priority="8">
      <iconSet iconSet="3Symbols">
        <cfvo type="percent" val="0"/>
        <cfvo type="percent" val="33"/>
        <cfvo type="percent" val="67"/>
      </iconSet>
    </cfRule>
  </conditionalFormatting>
  <conditionalFormatting sqref="Q35:Q38">
    <cfRule type="iconSet" priority="7">
      <iconSet iconSet="3Symbols">
        <cfvo type="percent" val="0"/>
        <cfvo type="percent" val="33"/>
        <cfvo type="percent" val="67"/>
      </iconSet>
    </cfRule>
  </conditionalFormatting>
  <conditionalFormatting sqref="AF18">
    <cfRule type="iconSet" priority="11">
      <iconSet iconSet="3Symbols2" showValue="0">
        <cfvo type="percent" val="0"/>
        <cfvo type="percent" val="33"/>
        <cfvo type="percent" val="67"/>
      </iconSet>
    </cfRule>
  </conditionalFormatting>
  <conditionalFormatting sqref="AF22">
    <cfRule type="iconSet" priority="10">
      <iconSet iconSet="3Symbols2" showValue="0">
        <cfvo type="percent" val="0"/>
        <cfvo type="percent" val="33"/>
        <cfvo type="percent" val="67"/>
      </iconSet>
    </cfRule>
  </conditionalFormatting>
  <conditionalFormatting sqref="AG18:AJ19">
    <cfRule type="cellIs" dxfId="5" priority="2" operator="greaterThan">
      <formula>0.59</formula>
    </cfRule>
    <cfRule type="cellIs" dxfId="4" priority="6" operator="greaterThan">
      <formula>0.6</formula>
    </cfRule>
  </conditionalFormatting>
  <conditionalFormatting sqref="AG22:AJ23">
    <cfRule type="cellIs" dxfId="3" priority="1" operator="greaterThan">
      <formula>0.59</formula>
    </cfRule>
    <cfRule type="cellIs" priority="3" operator="greaterThan">
      <formula>0.59</formula>
    </cfRule>
    <cfRule type="cellIs" dxfId="2" priority="4" operator="greaterThan">
      <formula>0.59</formula>
    </cfRule>
    <cfRule type="cellIs" dxfId="1" priority="5" operator="greaterThan">
      <formula>0.6</formula>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47"/>
  <sheetViews>
    <sheetView topLeftCell="J1" zoomScale="40" zoomScaleNormal="40" workbookViewId="0">
      <selection activeCell="L16" sqref="L16"/>
    </sheetView>
  </sheetViews>
  <sheetFormatPr baseColWidth="10" defaultColWidth="11.42578125" defaultRowHeight="45" customHeight="1" x14ac:dyDescent="0.2"/>
  <cols>
    <col min="1" max="1" width="7" style="120" hidden="1" customWidth="1"/>
    <col min="2" max="2" width="6.28515625" style="120" hidden="1" customWidth="1"/>
    <col min="3" max="3" width="7.85546875" style="120" hidden="1" customWidth="1"/>
    <col min="4" max="4" width="0.28515625" style="120" customWidth="1"/>
    <col min="5" max="5" width="8.28515625" style="120" hidden="1" customWidth="1"/>
    <col min="6" max="6" width="0.28515625" style="120" customWidth="1"/>
    <col min="7" max="7" width="0.140625" style="120" customWidth="1"/>
    <col min="8" max="8" width="20.5703125" style="127" customWidth="1"/>
    <col min="9" max="9" width="57.7109375" style="274" customWidth="1"/>
    <col min="10" max="10" width="171.5703125" style="127" customWidth="1"/>
    <col min="11" max="15" width="6.7109375" style="275" customWidth="1"/>
    <col min="16" max="16" width="10.7109375" style="154" customWidth="1"/>
    <col min="17" max="17" width="14" style="121" customWidth="1"/>
    <col min="18" max="18" width="10.7109375" style="122" customWidth="1"/>
    <col min="19" max="19" width="10.7109375" style="123" customWidth="1"/>
    <col min="20" max="21" width="10.7109375" style="124" customWidth="1"/>
    <col min="22" max="22" width="10.7109375" style="123" customWidth="1"/>
    <col min="23" max="23" width="19" style="125" customWidth="1"/>
    <col min="24" max="24" width="10.7109375" style="125" customWidth="1"/>
    <col min="25" max="26" width="10.7109375" style="126" customWidth="1"/>
    <col min="27" max="27" width="10.7109375" style="123" customWidth="1"/>
    <col min="28" max="28" width="10.7109375" style="127" customWidth="1"/>
    <col min="29" max="30" width="10.7109375" style="154" customWidth="1"/>
    <col min="31" max="37" width="10.7109375" style="127" customWidth="1"/>
    <col min="38" max="38" width="0.140625" style="127" customWidth="1"/>
    <col min="39" max="16384" width="11.42578125" style="127"/>
  </cols>
  <sheetData>
    <row r="1" spans="1:39" ht="62.1" customHeight="1" thickBot="1" x14ac:dyDescent="0.25">
      <c r="H1" s="342" t="s">
        <v>29</v>
      </c>
      <c r="I1" s="343"/>
      <c r="J1" s="344"/>
      <c r="K1" s="540" t="s">
        <v>30</v>
      </c>
      <c r="L1" s="347" t="s">
        <v>31</v>
      </c>
      <c r="M1" s="348"/>
      <c r="N1" s="348"/>
      <c r="O1" s="349"/>
      <c r="P1" s="542" t="s">
        <v>32</v>
      </c>
      <c r="AA1" s="127"/>
      <c r="AC1" s="127"/>
      <c r="AD1" s="127"/>
    </row>
    <row r="2" spans="1:39" ht="53.45" customHeight="1" x14ac:dyDescent="0.2">
      <c r="H2" s="212" t="s">
        <v>7</v>
      </c>
      <c r="I2" s="213" t="str">
        <f>Identification!F9</f>
        <v>?</v>
      </c>
      <c r="J2" s="214" t="s">
        <v>154</v>
      </c>
      <c r="K2" s="541"/>
      <c r="L2" s="355" t="s">
        <v>34</v>
      </c>
      <c r="M2" s="357" t="s">
        <v>35</v>
      </c>
      <c r="N2" s="359" t="s">
        <v>36</v>
      </c>
      <c r="O2" s="361" t="s">
        <v>37</v>
      </c>
      <c r="P2" s="543"/>
      <c r="Q2" s="130"/>
      <c r="AA2" s="127"/>
      <c r="AC2" s="127"/>
      <c r="AD2" s="127"/>
    </row>
    <row r="3" spans="1:39" ht="66.95" customHeight="1" thickBot="1" x14ac:dyDescent="0.3">
      <c r="H3" s="212" t="s">
        <v>8</v>
      </c>
      <c r="I3" s="213" t="str">
        <f xml:space="preserve"> Identification!F10</f>
        <v>?</v>
      </c>
      <c r="J3" s="215"/>
      <c r="K3" s="541"/>
      <c r="L3" s="356"/>
      <c r="M3" s="358"/>
      <c r="N3" s="360"/>
      <c r="O3" s="362"/>
      <c r="P3" s="543"/>
      <c r="Q3" s="133"/>
      <c r="R3" s="134"/>
      <c r="S3" s="135"/>
      <c r="T3" s="136"/>
      <c r="U3" s="136"/>
      <c r="V3" s="135"/>
      <c r="W3" s="137"/>
      <c r="X3" s="216"/>
      <c r="Y3" s="217"/>
      <c r="Z3" s="217"/>
      <c r="AA3" s="217"/>
      <c r="AB3" s="217"/>
      <c r="AC3" s="217"/>
      <c r="AD3" s="217"/>
      <c r="AE3" s="217"/>
      <c r="AF3" s="217"/>
      <c r="AG3" s="217"/>
      <c r="AH3" s="217"/>
      <c r="AI3" s="217"/>
      <c r="AJ3" s="217"/>
    </row>
    <row r="4" spans="1:39" ht="49.5" customHeight="1" thickBot="1" x14ac:dyDescent="0.5">
      <c r="H4" s="544" t="s">
        <v>38</v>
      </c>
      <c r="I4" s="545"/>
      <c r="J4" s="218" t="s">
        <v>39</v>
      </c>
      <c r="K4" s="541"/>
      <c r="L4" s="219">
        <v>1</v>
      </c>
      <c r="M4" s="220">
        <v>2</v>
      </c>
      <c r="N4" s="221">
        <v>3</v>
      </c>
      <c r="O4" s="222">
        <v>4</v>
      </c>
      <c r="P4" s="543"/>
      <c r="S4" s="143"/>
      <c r="T4" s="223"/>
      <c r="U4" s="217"/>
      <c r="V4" s="217"/>
      <c r="W4" s="217"/>
      <c r="X4" s="224"/>
      <c r="Y4" s="225"/>
      <c r="Z4" s="225"/>
      <c r="AA4" s="546" t="s">
        <v>155</v>
      </c>
      <c r="AB4" s="546"/>
      <c r="AC4" s="546"/>
      <c r="AD4" s="546"/>
      <c r="AE4" s="546"/>
      <c r="AF4" s="546"/>
      <c r="AG4" s="546"/>
      <c r="AH4" s="546"/>
      <c r="AI4" s="546"/>
      <c r="AJ4" s="546"/>
    </row>
    <row r="5" spans="1:39" ht="45" customHeight="1" thickBot="1" x14ac:dyDescent="0.3">
      <c r="A5" s="144">
        <f>SUM(D7:D19)*K6+SUM(D21:D24)*K20</f>
        <v>0</v>
      </c>
      <c r="B5" s="144"/>
      <c r="C5" s="144"/>
      <c r="H5" s="547" t="s">
        <v>156</v>
      </c>
      <c r="I5" s="548"/>
      <c r="J5" s="548"/>
      <c r="K5" s="548"/>
      <c r="L5" s="548"/>
      <c r="M5" s="548"/>
      <c r="N5" s="548"/>
      <c r="O5" s="548"/>
      <c r="P5" s="549"/>
      <c r="R5" s="145"/>
      <c r="S5" s="143"/>
      <c r="T5" s="223"/>
      <c r="U5" s="217"/>
      <c r="V5" s="217"/>
      <c r="W5" s="217"/>
      <c r="X5" s="224"/>
      <c r="Y5" s="560" t="s">
        <v>235</v>
      </c>
      <c r="Z5" s="560"/>
      <c r="AA5" s="560"/>
      <c r="AB5" s="560"/>
      <c r="AC5" s="560"/>
      <c r="AD5" s="560"/>
      <c r="AE5" s="560"/>
      <c r="AF5" s="226"/>
      <c r="AG5" s="550"/>
      <c r="AH5" s="551"/>
      <c r="AI5" s="554" t="s">
        <v>157</v>
      </c>
      <c r="AJ5" s="555"/>
      <c r="AK5" s="146"/>
      <c r="AL5" s="146"/>
      <c r="AM5" s="146"/>
    </row>
    <row r="6" spans="1:39" ht="45" customHeight="1" thickBot="1" x14ac:dyDescent="0.3">
      <c r="A6" s="144">
        <f>SUM(F7:F19)*K6+SUM(F21:F24)*K20</f>
        <v>0</v>
      </c>
      <c r="B6" s="144"/>
      <c r="C6" s="144"/>
      <c r="G6" s="148">
        <f>SUM(G7:G12)</f>
        <v>0</v>
      </c>
      <c r="H6" s="227" t="s">
        <v>158</v>
      </c>
      <c r="I6" s="228"/>
      <c r="J6" s="228"/>
      <c r="K6" s="558">
        <v>0.8</v>
      </c>
      <c r="L6" s="558"/>
      <c r="M6" s="558"/>
      <c r="N6" s="558"/>
      <c r="O6" s="558"/>
      <c r="P6" s="559"/>
      <c r="S6" s="143"/>
      <c r="T6" s="223"/>
      <c r="U6" s="217"/>
      <c r="V6" s="217"/>
      <c r="W6" s="217"/>
      <c r="X6" s="224"/>
      <c r="Y6" s="560"/>
      <c r="Z6" s="560"/>
      <c r="AA6" s="560"/>
      <c r="AB6" s="560"/>
      <c r="AC6" s="560"/>
      <c r="AD6" s="560"/>
      <c r="AE6" s="560"/>
      <c r="AF6" s="226"/>
      <c r="AG6" s="552"/>
      <c r="AH6" s="553"/>
      <c r="AI6" s="556"/>
      <c r="AJ6" s="557"/>
      <c r="AK6" s="146"/>
      <c r="AL6" s="146"/>
      <c r="AM6" s="146"/>
    </row>
    <row r="7" spans="1:39" ht="75" customHeight="1" x14ac:dyDescent="0.25">
      <c r="A7" s="150" t="str">
        <f>IF(COUNTBLANK(K7:O7)=4,1,"")</f>
        <v/>
      </c>
      <c r="B7" s="150">
        <f>IF(COUNTBLANK(K7)=1,1,"")</f>
        <v>1</v>
      </c>
      <c r="C7" s="120">
        <f>IF(L7="",(IF(M7&lt;&gt;"",1,0)+IF(N7&lt;&gt;"",2,0)+IF(O7&lt;&gt;"",3,0)),0)</f>
        <v>0</v>
      </c>
      <c r="D7" s="151">
        <f>C7*P7</f>
        <v>0</v>
      </c>
      <c r="E7" s="120">
        <f>IF(K7="",(IF(L7&lt;&gt;"",3,0)+IF(M7&lt;&gt;"",3,0)+IF(N7&lt;&gt;"",3,0)+IF(O7&lt;&gt;"",3,0)),0)</f>
        <v>0</v>
      </c>
      <c r="F7" s="120">
        <f>E7*P7</f>
        <v>0</v>
      </c>
      <c r="G7" s="148">
        <f>(IF(K7&lt;&gt;"",0))+(IF(L7&lt;&gt;"",P7,0))+(IF(M7&lt;&gt;"",P7,0))+(IF(N7&lt;&gt;"",P7,0))+(IF(O7&lt;&gt;"",P7,0))</f>
        <v>0</v>
      </c>
      <c r="H7" s="561" t="s">
        <v>159</v>
      </c>
      <c r="I7" s="562"/>
      <c r="J7" s="229" t="s">
        <v>160</v>
      </c>
      <c r="K7" s="57"/>
      <c r="L7" s="57"/>
      <c r="M7" s="57"/>
      <c r="N7" s="57"/>
      <c r="O7" s="57"/>
      <c r="P7" s="230">
        <v>0.1</v>
      </c>
      <c r="Q7" s="149" t="str">
        <f t="shared" ref="Q7:Q24" si="0">(IF(A7="","◄",""))</f>
        <v>◄</v>
      </c>
      <c r="S7" s="143"/>
      <c r="T7" s="223"/>
      <c r="U7" s="223"/>
      <c r="V7" s="223"/>
      <c r="W7" s="223"/>
      <c r="X7" s="231"/>
      <c r="Y7" s="231"/>
      <c r="Z7" s="231"/>
      <c r="AA7" s="231"/>
      <c r="AB7" s="231"/>
      <c r="AC7" s="231"/>
      <c r="AD7" s="231"/>
      <c r="AE7" s="231"/>
      <c r="AF7" s="231"/>
      <c r="AG7" s="231"/>
      <c r="AH7" s="231"/>
      <c r="AI7" s="231"/>
      <c r="AJ7" s="231"/>
      <c r="AK7" s="146"/>
      <c r="AL7" s="146"/>
      <c r="AM7" s="146"/>
    </row>
    <row r="8" spans="1:39" ht="45" customHeight="1" x14ac:dyDescent="0.25">
      <c r="A8" s="150" t="str">
        <f t="shared" ref="A8:A12" si="1">IF(COUNTBLANK(K8:O8)=4,1,"")</f>
        <v/>
      </c>
      <c r="B8" s="150">
        <f t="shared" ref="B8:B24" si="2">IF(COUNTBLANK(K8)=1,1,"")</f>
        <v>1</v>
      </c>
      <c r="C8" s="120">
        <f t="shared" ref="C8:C12" si="3">IF(L8="",(IF(M8&lt;&gt;"",1,0)+IF(N8&lt;&gt;"",2,0)+IF(O8&lt;&gt;"",3,0)),0)</f>
        <v>0</v>
      </c>
      <c r="D8" s="151">
        <f t="shared" ref="D8:D12" si="4">C8*P8</f>
        <v>0</v>
      </c>
      <c r="E8" s="120">
        <f t="shared" ref="E8:E12" si="5">IF(K8="",(IF(L8&lt;&gt;"",3,0)+IF(M8&lt;&gt;"",3,0)+IF(N8&lt;&gt;"",3,0)+IF(O8&lt;&gt;"",3,0)),0)</f>
        <v>0</v>
      </c>
      <c r="F8" s="120">
        <f t="shared" ref="F8:F12" si="6">E8*P8</f>
        <v>0</v>
      </c>
      <c r="G8" s="148">
        <f t="shared" ref="G8:G12" si="7">(IF(K8&lt;&gt;"",0))+(IF(L8&lt;&gt;"",P8,0))+(IF(M8&lt;&gt;"",P8,0))+(IF(N8&lt;&gt;"",P8,0))+(IF(O8&lt;&gt;"",P8,0))</f>
        <v>0</v>
      </c>
      <c r="H8" s="563" t="s">
        <v>161</v>
      </c>
      <c r="I8" s="564"/>
      <c r="J8" s="232" t="s">
        <v>162</v>
      </c>
      <c r="K8" s="62"/>
      <c r="L8" s="62"/>
      <c r="M8" s="62"/>
      <c r="N8" s="62"/>
      <c r="O8" s="62"/>
      <c r="P8" s="233">
        <v>0.2</v>
      </c>
      <c r="Q8" s="149" t="str">
        <f t="shared" si="0"/>
        <v>◄</v>
      </c>
      <c r="X8" s="565" t="s">
        <v>163</v>
      </c>
      <c r="Y8" s="565"/>
      <c r="Z8" s="565"/>
      <c r="AA8" s="565"/>
      <c r="AB8" s="565"/>
      <c r="AC8" s="565"/>
      <c r="AD8" s="565"/>
      <c r="AE8" s="565"/>
      <c r="AF8" s="565"/>
      <c r="AG8" s="565"/>
      <c r="AH8" s="146"/>
      <c r="AI8" s="146"/>
      <c r="AJ8" s="146"/>
      <c r="AK8" s="146"/>
      <c r="AL8" s="146"/>
      <c r="AM8" s="146"/>
    </row>
    <row r="9" spans="1:39" ht="54.95" customHeight="1" x14ac:dyDescent="0.2">
      <c r="A9" s="150" t="str">
        <f t="shared" si="1"/>
        <v/>
      </c>
      <c r="B9" s="150">
        <f t="shared" si="2"/>
        <v>1</v>
      </c>
      <c r="C9" s="120">
        <f t="shared" si="3"/>
        <v>0</v>
      </c>
      <c r="D9" s="151">
        <f t="shared" si="4"/>
        <v>0</v>
      </c>
      <c r="E9" s="120">
        <f t="shared" si="5"/>
        <v>0</v>
      </c>
      <c r="F9" s="120">
        <f t="shared" si="6"/>
        <v>0</v>
      </c>
      <c r="G9" s="148">
        <f t="shared" si="7"/>
        <v>0</v>
      </c>
      <c r="H9" s="563" t="s">
        <v>164</v>
      </c>
      <c r="I9" s="564"/>
      <c r="J9" s="232" t="s">
        <v>165</v>
      </c>
      <c r="K9" s="62"/>
      <c r="L9" s="62"/>
      <c r="M9" s="62"/>
      <c r="N9" s="62"/>
      <c r="O9" s="62"/>
      <c r="P9" s="233">
        <v>0.2</v>
      </c>
      <c r="Q9" s="149" t="str">
        <f t="shared" si="0"/>
        <v>◄</v>
      </c>
      <c r="AB9" s="146"/>
      <c r="AC9" s="146"/>
      <c r="AD9" s="146"/>
      <c r="AE9" s="146"/>
      <c r="AF9" s="146"/>
      <c r="AG9" s="146"/>
      <c r="AH9" s="146"/>
      <c r="AI9" s="146"/>
      <c r="AJ9" s="146"/>
      <c r="AK9" s="146"/>
      <c r="AL9" s="146"/>
      <c r="AM9" s="146"/>
    </row>
    <row r="10" spans="1:39" ht="45" customHeight="1" x14ac:dyDescent="0.25">
      <c r="A10" s="150" t="str">
        <f t="shared" si="1"/>
        <v/>
      </c>
      <c r="B10" s="150">
        <f t="shared" si="2"/>
        <v>1</v>
      </c>
      <c r="C10" s="120">
        <f t="shared" si="3"/>
        <v>0</v>
      </c>
      <c r="D10" s="151">
        <f t="shared" si="4"/>
        <v>0</v>
      </c>
      <c r="E10" s="120">
        <f t="shared" si="5"/>
        <v>0</v>
      </c>
      <c r="F10" s="120">
        <f t="shared" si="6"/>
        <v>0</v>
      </c>
      <c r="G10" s="148">
        <f t="shared" si="7"/>
        <v>0</v>
      </c>
      <c r="H10" s="563" t="s">
        <v>166</v>
      </c>
      <c r="I10" s="566"/>
      <c r="J10" s="232" t="s">
        <v>167</v>
      </c>
      <c r="K10" s="62"/>
      <c r="L10" s="62"/>
      <c r="M10" s="62"/>
      <c r="N10" s="62"/>
      <c r="O10" s="62"/>
      <c r="P10" s="233">
        <v>0.2</v>
      </c>
      <c r="Q10" s="149" t="str">
        <f t="shared" si="0"/>
        <v>◄</v>
      </c>
      <c r="V10" s="155"/>
      <c r="W10" s="460" t="s">
        <v>168</v>
      </c>
      <c r="X10" s="464"/>
      <c r="Y10" s="464"/>
      <c r="Z10" s="464"/>
      <c r="AA10" s="464"/>
      <c r="AB10" s="464"/>
      <c r="AC10" s="464"/>
      <c r="AD10" s="464"/>
      <c r="AE10" s="464"/>
      <c r="AF10" s="155"/>
      <c r="AG10" s="567" t="str">
        <f>IF(ISBLANK(AG5),"!",AG5/10)</f>
        <v>!</v>
      </c>
      <c r="AH10" s="567"/>
      <c r="AI10" s="570" t="s">
        <v>169</v>
      </c>
      <c r="AJ10" s="570"/>
      <c r="AK10" s="146"/>
      <c r="AL10" s="234"/>
      <c r="AM10" s="234"/>
    </row>
    <row r="11" spans="1:39" ht="45" customHeight="1" x14ac:dyDescent="0.25">
      <c r="A11" s="150" t="str">
        <f t="shared" si="1"/>
        <v/>
      </c>
      <c r="B11" s="150">
        <f t="shared" si="2"/>
        <v>1</v>
      </c>
      <c r="C11" s="120">
        <f t="shared" si="3"/>
        <v>0</v>
      </c>
      <c r="D11" s="151">
        <f t="shared" si="4"/>
        <v>0</v>
      </c>
      <c r="E11" s="120">
        <f t="shared" si="5"/>
        <v>0</v>
      </c>
      <c r="F11" s="120">
        <f t="shared" si="6"/>
        <v>0</v>
      </c>
      <c r="G11" s="148">
        <f t="shared" si="7"/>
        <v>0</v>
      </c>
      <c r="H11" s="571" t="s">
        <v>170</v>
      </c>
      <c r="I11" s="572"/>
      <c r="J11" s="235" t="s">
        <v>171</v>
      </c>
      <c r="K11" s="70"/>
      <c r="L11" s="70"/>
      <c r="M11" s="70"/>
      <c r="N11" s="70"/>
      <c r="O11" s="70"/>
      <c r="P11" s="236">
        <v>0.2</v>
      </c>
      <c r="Q11" s="149" t="str">
        <f t="shared" si="0"/>
        <v>◄</v>
      </c>
      <c r="V11" s="155"/>
      <c r="W11" s="460" t="s">
        <v>172</v>
      </c>
      <c r="X11" s="464"/>
      <c r="Y11" s="464"/>
      <c r="Z11" s="464"/>
      <c r="AA11" s="464"/>
      <c r="AB11" s="464"/>
      <c r="AC11" s="464"/>
      <c r="AD11" s="464"/>
      <c r="AE11" s="464"/>
      <c r="AF11" s="155"/>
      <c r="AG11" s="567" t="str">
        <f>IF(AND(AG23&gt;59%,A25=16,G6&lt;&gt;0,G13&lt;&gt;0,G20&lt;&gt;0,B12=1,B16=1,B23=1),AL11,"!")</f>
        <v>!</v>
      </c>
      <c r="AH11" s="567"/>
      <c r="AI11" s="570" t="s">
        <v>173</v>
      </c>
      <c r="AJ11" s="570"/>
      <c r="AK11" s="237"/>
      <c r="AL11" s="234" t="e">
        <f>(A5/A6)*10</f>
        <v>#DIV/0!</v>
      </c>
      <c r="AM11" s="234"/>
    </row>
    <row r="12" spans="1:39" ht="64.5" customHeight="1" thickBot="1" x14ac:dyDescent="0.3">
      <c r="A12" s="150" t="str">
        <f t="shared" si="1"/>
        <v/>
      </c>
      <c r="B12" s="150">
        <f t="shared" si="2"/>
        <v>1</v>
      </c>
      <c r="C12" s="120">
        <f t="shared" si="3"/>
        <v>0</v>
      </c>
      <c r="D12" s="151">
        <f t="shared" si="4"/>
        <v>0</v>
      </c>
      <c r="E12" s="120">
        <f t="shared" si="5"/>
        <v>0</v>
      </c>
      <c r="F12" s="120">
        <f t="shared" si="6"/>
        <v>0</v>
      </c>
      <c r="G12" s="148">
        <f t="shared" si="7"/>
        <v>0</v>
      </c>
      <c r="H12" s="573" t="s">
        <v>174</v>
      </c>
      <c r="I12" s="574"/>
      <c r="J12" s="238" t="s">
        <v>175</v>
      </c>
      <c r="K12" s="239"/>
      <c r="L12" s="79"/>
      <c r="M12" s="79"/>
      <c r="N12" s="79"/>
      <c r="O12" s="79"/>
      <c r="P12" s="240">
        <v>0.1</v>
      </c>
      <c r="Q12" s="149" t="str">
        <f t="shared" si="0"/>
        <v>◄</v>
      </c>
      <c r="R12" s="575" t="s">
        <v>176</v>
      </c>
      <c r="S12" s="575"/>
      <c r="T12" s="575"/>
      <c r="U12" s="575"/>
      <c r="V12" s="575"/>
      <c r="W12" s="460" t="s">
        <v>177</v>
      </c>
      <c r="X12" s="464"/>
      <c r="Y12" s="464"/>
      <c r="Z12" s="464"/>
      <c r="AA12" s="464"/>
      <c r="AB12" s="464"/>
      <c r="AC12" s="464"/>
      <c r="AD12" s="464"/>
      <c r="AE12" s="464"/>
      <c r="AG12" s="567" t="str">
        <f>IF(AND(AG24&gt;59%,A47=12,G33&lt;&gt;0,G41&lt;&gt;0),AL12,"!")</f>
        <v>!</v>
      </c>
      <c r="AH12" s="567"/>
      <c r="AI12" s="570" t="s">
        <v>178</v>
      </c>
      <c r="AJ12" s="570"/>
      <c r="AK12" s="146"/>
      <c r="AL12" s="234" t="e">
        <f>(A32/A33)*6</f>
        <v>#DIV/0!</v>
      </c>
      <c r="AM12" s="146"/>
    </row>
    <row r="13" spans="1:39" ht="41.45" customHeight="1" thickBot="1" x14ac:dyDescent="0.3">
      <c r="A13" s="150"/>
      <c r="B13" s="150">
        <f t="shared" si="2"/>
        <v>1</v>
      </c>
      <c r="D13" s="151"/>
      <c r="G13" s="148">
        <f>SUM(G14:G19)</f>
        <v>0</v>
      </c>
      <c r="H13" s="576" t="s">
        <v>179</v>
      </c>
      <c r="I13" s="577"/>
      <c r="J13" s="577"/>
      <c r="K13" s="578"/>
      <c r="L13" s="578"/>
      <c r="M13" s="578"/>
      <c r="N13" s="578"/>
      <c r="O13" s="578"/>
      <c r="P13" s="579"/>
      <c r="Q13" s="149"/>
      <c r="R13" s="575"/>
      <c r="S13" s="575"/>
      <c r="T13" s="575"/>
      <c r="U13" s="575"/>
      <c r="V13" s="575"/>
      <c r="W13" s="460" t="s">
        <v>180</v>
      </c>
      <c r="X13" s="464"/>
      <c r="Y13" s="464"/>
      <c r="Z13" s="464"/>
      <c r="AA13" s="464"/>
      <c r="AB13" s="464"/>
      <c r="AC13" s="464"/>
      <c r="AD13" s="464"/>
      <c r="AE13" s="464"/>
      <c r="AF13" s="241"/>
      <c r="AG13" s="580">
        <f>SUM(AG10:AH12)</f>
        <v>0</v>
      </c>
      <c r="AH13" s="581"/>
      <c r="AI13" s="582" t="s">
        <v>52</v>
      </c>
      <c r="AJ13" s="581"/>
      <c r="AK13" s="146"/>
      <c r="AL13" s="146"/>
      <c r="AM13" s="146"/>
    </row>
    <row r="14" spans="1:39" ht="50.45" customHeight="1" thickBot="1" x14ac:dyDescent="0.3">
      <c r="A14" s="150" t="str">
        <f t="shared" ref="A14:A19" si="8">IF(COUNTBLANK(K14:O14)=4,1,"")</f>
        <v/>
      </c>
      <c r="B14" s="150">
        <f t="shared" si="2"/>
        <v>1</v>
      </c>
      <c r="C14" s="120">
        <f t="shared" ref="C14:C19" si="9">IF(L14="",(IF(M14&lt;&gt;"",1,0)+IF(N14&lt;&gt;"",2,0)+IF(O14&lt;&gt;"",3,0)),0)</f>
        <v>0</v>
      </c>
      <c r="D14" s="151">
        <f t="shared" ref="D14:D19" si="10">C14*P14</f>
        <v>0</v>
      </c>
      <c r="E14" s="120">
        <f t="shared" ref="E14:E19" si="11">IF(K14="",(IF(L14&lt;&gt;"",3,0)+IF(M14&lt;&gt;"",3,0)+IF(N14&lt;&gt;"",3,0)+IF(O14&lt;&gt;"",3,0)),0)</f>
        <v>0</v>
      </c>
      <c r="F14" s="120">
        <f t="shared" ref="F14:F19" si="12">E14*P14</f>
        <v>0</v>
      </c>
      <c r="G14" s="148">
        <f t="shared" ref="G14:G19" si="13">(IF(K14&lt;&gt;"",0))+(IF(L14&lt;&gt;"",P14,0))+(IF(M14&lt;&gt;"",P14,0))+(IF(N14&lt;&gt;"",P14,0))+(IF(O14&lt;&gt;"",P14,0))</f>
        <v>0</v>
      </c>
      <c r="H14" s="568" t="s">
        <v>181</v>
      </c>
      <c r="I14" s="569"/>
      <c r="J14" s="242" t="s">
        <v>182</v>
      </c>
      <c r="K14" s="74"/>
      <c r="L14" s="74"/>
      <c r="M14" s="74"/>
      <c r="N14" s="74"/>
      <c r="O14" s="74"/>
      <c r="P14" s="243">
        <v>0.1</v>
      </c>
      <c r="Q14" s="149" t="str">
        <f t="shared" ref="Q14:Q19" si="14">(IF(A14="","◄",""))</f>
        <v>◄</v>
      </c>
      <c r="S14" s="244"/>
      <c r="T14" s="244"/>
      <c r="U14" s="244"/>
      <c r="V14" s="244"/>
      <c r="W14" s="244"/>
      <c r="X14" s="244"/>
      <c r="Y14" s="244"/>
      <c r="Z14" s="244"/>
      <c r="AA14" s="244"/>
      <c r="AB14" s="244"/>
      <c r="AC14" s="244"/>
      <c r="AD14" s="244"/>
      <c r="AE14" s="244"/>
      <c r="AG14" s="245"/>
      <c r="AH14" s="245"/>
      <c r="AI14" s="246"/>
      <c r="AJ14" s="246"/>
    </row>
    <row r="15" spans="1:39" ht="108.95" customHeight="1" thickBot="1" x14ac:dyDescent="0.3">
      <c r="A15" s="150" t="str">
        <f t="shared" si="8"/>
        <v/>
      </c>
      <c r="B15" s="150">
        <f t="shared" si="2"/>
        <v>1</v>
      </c>
      <c r="C15" s="120">
        <f t="shared" si="9"/>
        <v>0</v>
      </c>
      <c r="D15" s="151">
        <f t="shared" si="10"/>
        <v>0</v>
      </c>
      <c r="E15" s="120">
        <f t="shared" si="11"/>
        <v>0</v>
      </c>
      <c r="F15" s="120">
        <f t="shared" si="12"/>
        <v>0</v>
      </c>
      <c r="G15" s="148">
        <f t="shared" si="13"/>
        <v>0</v>
      </c>
      <c r="H15" s="583" t="s">
        <v>183</v>
      </c>
      <c r="I15" s="584"/>
      <c r="J15" s="232" t="s">
        <v>184</v>
      </c>
      <c r="K15" s="62"/>
      <c r="L15" s="62"/>
      <c r="M15" s="62"/>
      <c r="N15" s="62"/>
      <c r="O15" s="62"/>
      <c r="P15" s="233">
        <v>0.1</v>
      </c>
      <c r="Q15" s="149" t="str">
        <f t="shared" si="14"/>
        <v>◄</v>
      </c>
      <c r="R15" s="277"/>
      <c r="S15" s="277"/>
      <c r="T15" s="277"/>
      <c r="U15" s="277"/>
      <c r="V15" s="277"/>
      <c r="W15" s="592" t="s">
        <v>232</v>
      </c>
      <c r="X15" s="592"/>
      <c r="Y15" s="592"/>
      <c r="Z15" s="592"/>
      <c r="AA15" s="592"/>
      <c r="AB15" s="592"/>
      <c r="AC15" s="592"/>
      <c r="AD15" s="592"/>
      <c r="AE15" s="592"/>
      <c r="AF15" s="146"/>
      <c r="AG15" s="585"/>
      <c r="AH15" s="586"/>
      <c r="AI15" s="587" t="s">
        <v>52</v>
      </c>
      <c r="AJ15" s="588"/>
    </row>
    <row r="16" spans="1:39" ht="111.95" customHeight="1" x14ac:dyDescent="0.25">
      <c r="A16" s="150" t="str">
        <f t="shared" si="8"/>
        <v/>
      </c>
      <c r="B16" s="150">
        <f t="shared" si="2"/>
        <v>1</v>
      </c>
      <c r="C16" s="120">
        <f t="shared" si="9"/>
        <v>0</v>
      </c>
      <c r="D16" s="151">
        <f t="shared" si="10"/>
        <v>0</v>
      </c>
      <c r="E16" s="120">
        <f t="shared" si="11"/>
        <v>0</v>
      </c>
      <c r="F16" s="120">
        <f t="shared" si="12"/>
        <v>0</v>
      </c>
      <c r="G16" s="148">
        <f t="shared" si="13"/>
        <v>0</v>
      </c>
      <c r="H16" s="589" t="s">
        <v>185</v>
      </c>
      <c r="I16" s="590"/>
      <c r="J16" s="232" t="s">
        <v>186</v>
      </c>
      <c r="K16" s="247"/>
      <c r="L16" s="62"/>
      <c r="M16" s="62"/>
      <c r="N16" s="62"/>
      <c r="O16" s="62"/>
      <c r="P16" s="233">
        <v>0.4</v>
      </c>
      <c r="Q16" s="149" t="str">
        <f t="shared" si="14"/>
        <v>◄</v>
      </c>
      <c r="R16" s="575" t="s">
        <v>176</v>
      </c>
      <c r="S16" s="575"/>
      <c r="T16" s="575"/>
      <c r="U16" s="575"/>
      <c r="V16" s="575"/>
      <c r="W16" s="591" t="s">
        <v>59</v>
      </c>
      <c r="X16" s="591"/>
      <c r="Y16" s="591"/>
      <c r="Z16" s="591"/>
      <c r="AA16" s="591"/>
      <c r="AB16" s="591"/>
      <c r="AC16" s="591"/>
      <c r="AD16" s="591"/>
      <c r="AE16" s="591"/>
      <c r="AF16" s="249"/>
      <c r="AG16" s="250"/>
      <c r="AH16" s="250"/>
      <c r="AI16" s="250"/>
      <c r="AJ16" s="250"/>
    </row>
    <row r="17" spans="1:37" ht="44.1" customHeight="1" x14ac:dyDescent="0.25">
      <c r="A17" s="150" t="str">
        <f t="shared" si="8"/>
        <v/>
      </c>
      <c r="B17" s="150">
        <f t="shared" si="2"/>
        <v>1</v>
      </c>
      <c r="C17" s="120">
        <f t="shared" si="9"/>
        <v>0</v>
      </c>
      <c r="D17" s="151">
        <f t="shared" si="10"/>
        <v>0</v>
      </c>
      <c r="E17" s="120">
        <f t="shared" si="11"/>
        <v>0</v>
      </c>
      <c r="F17" s="120">
        <f t="shared" si="12"/>
        <v>0</v>
      </c>
      <c r="G17" s="148">
        <f t="shared" si="13"/>
        <v>0</v>
      </c>
      <c r="H17" s="563" t="s">
        <v>187</v>
      </c>
      <c r="I17" s="566"/>
      <c r="J17" s="232" t="s">
        <v>188</v>
      </c>
      <c r="K17" s="62"/>
      <c r="L17" s="62"/>
      <c r="M17" s="62"/>
      <c r="N17" s="62"/>
      <c r="O17" s="62"/>
      <c r="P17" s="233">
        <v>0.2</v>
      </c>
      <c r="Q17" s="149" t="str">
        <f t="shared" si="14"/>
        <v>◄</v>
      </c>
      <c r="R17" s="248"/>
      <c r="S17" s="248"/>
      <c r="T17" s="248"/>
      <c r="U17" s="248"/>
      <c r="V17" s="248"/>
      <c r="W17" s="248"/>
      <c r="X17" s="248"/>
      <c r="Y17" s="251"/>
      <c r="Z17" s="251"/>
      <c r="AA17" s="251"/>
      <c r="AB17" s="251"/>
      <c r="AC17" s="251"/>
      <c r="AD17" s="251"/>
      <c r="AE17" s="251"/>
      <c r="AF17" s="252"/>
      <c r="AG17" s="250"/>
      <c r="AH17" s="250"/>
      <c r="AI17" s="253"/>
      <c r="AJ17" s="253"/>
      <c r="AK17" s="254"/>
    </row>
    <row r="18" spans="1:37" ht="44.1" customHeight="1" x14ac:dyDescent="0.25">
      <c r="A18" s="150" t="str">
        <f t="shared" si="8"/>
        <v/>
      </c>
      <c r="B18" s="150">
        <f t="shared" si="2"/>
        <v>1</v>
      </c>
      <c r="C18" s="120">
        <f t="shared" si="9"/>
        <v>0</v>
      </c>
      <c r="D18" s="151">
        <f t="shared" si="10"/>
        <v>0</v>
      </c>
      <c r="E18" s="120">
        <f t="shared" si="11"/>
        <v>0</v>
      </c>
      <c r="F18" s="120">
        <f t="shared" si="12"/>
        <v>0</v>
      </c>
      <c r="G18" s="148">
        <f t="shared" si="13"/>
        <v>0</v>
      </c>
      <c r="H18" s="563" t="s">
        <v>189</v>
      </c>
      <c r="I18" s="566"/>
      <c r="J18" s="232" t="s">
        <v>190</v>
      </c>
      <c r="K18" s="62"/>
      <c r="L18" s="62"/>
      <c r="M18" s="62"/>
      <c r="N18" s="62"/>
      <c r="O18" s="62"/>
      <c r="P18" s="233">
        <v>0.1</v>
      </c>
      <c r="Q18" s="149" t="str">
        <f t="shared" si="14"/>
        <v>◄</v>
      </c>
      <c r="R18" s="255"/>
      <c r="S18" s="251"/>
      <c r="T18" s="251"/>
      <c r="U18" s="251"/>
      <c r="V18" s="251"/>
      <c r="W18" s="251"/>
      <c r="X18" s="251"/>
      <c r="Y18" s="251"/>
      <c r="Z18" s="251"/>
      <c r="AA18" s="251"/>
      <c r="AB18" s="251"/>
      <c r="AC18" s="251"/>
      <c r="AD18" s="251"/>
      <c r="AE18" s="251"/>
      <c r="AF18" s="252"/>
      <c r="AG18" s="252"/>
      <c r="AH18" s="254"/>
      <c r="AI18" s="254"/>
      <c r="AJ18" s="254"/>
    </row>
    <row r="19" spans="1:37" ht="55.5" customHeight="1" thickBot="1" x14ac:dyDescent="0.3">
      <c r="A19" s="150" t="str">
        <f t="shared" si="8"/>
        <v/>
      </c>
      <c r="B19" s="150">
        <f t="shared" si="2"/>
        <v>1</v>
      </c>
      <c r="C19" s="120">
        <f t="shared" si="9"/>
        <v>0</v>
      </c>
      <c r="D19" s="151">
        <f t="shared" si="10"/>
        <v>0</v>
      </c>
      <c r="E19" s="120">
        <f t="shared" si="11"/>
        <v>0</v>
      </c>
      <c r="F19" s="120">
        <f t="shared" si="12"/>
        <v>0</v>
      </c>
      <c r="G19" s="148">
        <f t="shared" si="13"/>
        <v>0</v>
      </c>
      <c r="H19" s="599" t="s">
        <v>191</v>
      </c>
      <c r="I19" s="600"/>
      <c r="J19" s="256" t="s">
        <v>192</v>
      </c>
      <c r="K19" s="79"/>
      <c r="L19" s="79"/>
      <c r="M19" s="79"/>
      <c r="N19" s="79"/>
      <c r="O19" s="79"/>
      <c r="P19" s="240">
        <v>0.1</v>
      </c>
      <c r="Q19" s="149" t="str">
        <f t="shared" si="14"/>
        <v>◄</v>
      </c>
      <c r="R19" s="248"/>
      <c r="S19" s="248"/>
      <c r="T19" s="248"/>
      <c r="U19" s="248"/>
      <c r="V19" s="248"/>
      <c r="W19" s="248"/>
      <c r="X19" s="248"/>
      <c r="Y19" s="601" t="s">
        <v>193</v>
      </c>
      <c r="Z19" s="601"/>
      <c r="AA19" s="601"/>
      <c r="AB19" s="601"/>
      <c r="AC19" s="601"/>
      <c r="AD19" s="601"/>
      <c r="AE19" s="601"/>
      <c r="AF19" s="601"/>
      <c r="AG19" s="601"/>
      <c r="AH19" s="601"/>
      <c r="AI19" s="601"/>
      <c r="AJ19" s="601"/>
    </row>
    <row r="20" spans="1:37" ht="45" customHeight="1" thickBot="1" x14ac:dyDescent="0.3">
      <c r="A20" s="150"/>
      <c r="B20" s="150" t="str">
        <f t="shared" si="2"/>
        <v/>
      </c>
      <c r="D20" s="151"/>
      <c r="G20" s="148">
        <f>SUM(G21:G24)</f>
        <v>0</v>
      </c>
      <c r="H20" s="602" t="s">
        <v>194</v>
      </c>
      <c r="I20" s="603"/>
      <c r="J20" s="603"/>
      <c r="K20" s="604">
        <v>0.2</v>
      </c>
      <c r="L20" s="604"/>
      <c r="M20" s="604"/>
      <c r="N20" s="604"/>
      <c r="O20" s="604"/>
      <c r="P20" s="605"/>
      <c r="Q20" s="149"/>
      <c r="R20" s="248"/>
      <c r="S20" s="248"/>
      <c r="T20" s="248"/>
      <c r="U20" s="248"/>
      <c r="V20" s="248"/>
      <c r="W20" s="248"/>
      <c r="X20" s="248"/>
      <c r="Y20" s="601"/>
      <c r="Z20" s="601"/>
      <c r="AA20" s="601"/>
      <c r="AB20" s="601"/>
      <c r="AC20" s="601"/>
      <c r="AD20" s="601"/>
      <c r="AE20" s="601"/>
      <c r="AF20" s="601"/>
      <c r="AG20" s="601"/>
      <c r="AH20" s="601"/>
      <c r="AI20" s="601"/>
      <c r="AJ20" s="601"/>
    </row>
    <row r="21" spans="1:37" ht="45" customHeight="1" x14ac:dyDescent="0.25">
      <c r="A21" s="150" t="str">
        <f>IF(COUNTBLANK(K21:O21)=4,1,"")</f>
        <v/>
      </c>
      <c r="B21" s="150">
        <f t="shared" si="2"/>
        <v>1</v>
      </c>
      <c r="C21" s="120">
        <f>IF(L21="",(IF(M21&lt;&gt;"",1,0)+IF(N21&lt;&gt;"",2,0)+IF(O21&lt;&gt;"",3,0)),0)</f>
        <v>0</v>
      </c>
      <c r="D21" s="151">
        <f>C21*P21</f>
        <v>0</v>
      </c>
      <c r="E21" s="120">
        <f>IF(K21="",(IF(L21&lt;&gt;"",3,0)+IF(M21&lt;&gt;"",3,0)+IF(N21&lt;&gt;"",3,0)+IF(O21&lt;&gt;"",3,0)),0)</f>
        <v>0</v>
      </c>
      <c r="F21" s="120">
        <f>E21*P21</f>
        <v>0</v>
      </c>
      <c r="G21" s="148">
        <f>(IF(K21&lt;&gt;"",0))+(IF(L21&lt;&gt;"",P21,0))+(IF(M21&lt;&gt;"",P21,0))+(IF(N21&lt;&gt;"",P21,0))+(IF(O21&lt;&gt;"",P21,0))</f>
        <v>0</v>
      </c>
      <c r="H21" s="606" t="s">
        <v>195</v>
      </c>
      <c r="I21" s="607"/>
      <c r="J21" s="229" t="s">
        <v>196</v>
      </c>
      <c r="K21" s="57"/>
      <c r="L21" s="57"/>
      <c r="M21" s="57"/>
      <c r="N21" s="57"/>
      <c r="O21" s="57"/>
      <c r="P21" s="230">
        <v>0.1</v>
      </c>
      <c r="Q21" s="149" t="str">
        <f t="shared" si="0"/>
        <v>◄</v>
      </c>
      <c r="R21" s="257"/>
      <c r="S21" s="257"/>
      <c r="T21" s="257"/>
      <c r="U21" s="257"/>
      <c r="V21" s="257"/>
      <c r="W21" s="257"/>
      <c r="X21" s="257"/>
      <c r="Y21" s="601"/>
      <c r="Z21" s="601"/>
      <c r="AA21" s="601"/>
      <c r="AB21" s="601"/>
      <c r="AC21" s="601"/>
      <c r="AD21" s="601"/>
      <c r="AE21" s="601"/>
      <c r="AF21" s="601"/>
      <c r="AG21" s="601"/>
      <c r="AH21" s="601"/>
      <c r="AI21" s="601"/>
      <c r="AJ21" s="601"/>
    </row>
    <row r="22" spans="1:37" ht="57" customHeight="1" thickBot="1" x14ac:dyDescent="0.3">
      <c r="A22" s="150" t="str">
        <f t="shared" ref="A22:A24" si="15">IF(COUNTBLANK(K22:O22)=4,1,"")</f>
        <v/>
      </c>
      <c r="B22" s="150">
        <f t="shared" si="2"/>
        <v>1</v>
      </c>
      <c r="C22" s="120">
        <f t="shared" ref="C22:C24" si="16">IF(L22="",(IF(M22&lt;&gt;"",1,0)+IF(N22&lt;&gt;"",2,0)+IF(O22&lt;&gt;"",3,0)),0)</f>
        <v>0</v>
      </c>
      <c r="D22" s="151">
        <f t="shared" ref="D22:D24" si="17">C22*P22</f>
        <v>0</v>
      </c>
      <c r="E22" s="120">
        <f t="shared" ref="E22:E24" si="18">IF(K22="",(IF(L22&lt;&gt;"",3,0)+IF(M22&lt;&gt;"",3,0)+IF(N22&lt;&gt;"",3,0)+IF(O22&lt;&gt;"",3,0)),0)</f>
        <v>0</v>
      </c>
      <c r="F22" s="120">
        <f t="shared" ref="F22:F24" si="19">E22*P22</f>
        <v>0</v>
      </c>
      <c r="G22" s="148">
        <f t="shared" ref="G22:G24" si="20">(IF(K22&lt;&gt;"",0))+(IF(L22&lt;&gt;"",P22,0))+(IF(M22&lt;&gt;"",P22,0))+(IF(N22&lt;&gt;"",P22,0))+(IF(O22&lt;&gt;"",P22,0))</f>
        <v>0</v>
      </c>
      <c r="H22" s="611" t="s">
        <v>197</v>
      </c>
      <c r="I22" s="612"/>
      <c r="J22" s="258" t="s">
        <v>198</v>
      </c>
      <c r="K22" s="70"/>
      <c r="L22" s="70"/>
      <c r="M22" s="70"/>
      <c r="N22" s="70"/>
      <c r="O22" s="70"/>
      <c r="P22" s="236">
        <v>0.2</v>
      </c>
      <c r="Q22" s="149" t="str">
        <f t="shared" si="0"/>
        <v>◄</v>
      </c>
      <c r="R22" s="257"/>
      <c r="S22" s="257"/>
      <c r="T22" s="257"/>
      <c r="U22" s="257"/>
      <c r="V22" s="257"/>
      <c r="W22" s="257"/>
      <c r="X22" s="257"/>
      <c r="Y22" s="257"/>
      <c r="Z22" s="257"/>
      <c r="AA22" s="257"/>
      <c r="AB22" s="257"/>
      <c r="AC22" s="257"/>
      <c r="AD22" s="257"/>
      <c r="AE22" s="257"/>
      <c r="AF22" s="259"/>
      <c r="AG22" s="184"/>
      <c r="AH22" s="184"/>
      <c r="AI22" s="184"/>
      <c r="AJ22" s="184"/>
    </row>
    <row r="23" spans="1:37" ht="108.6" customHeight="1" thickBot="1" x14ac:dyDescent="0.3">
      <c r="A23" s="150" t="str">
        <f t="shared" si="15"/>
        <v/>
      </c>
      <c r="B23" s="150">
        <f t="shared" si="2"/>
        <v>1</v>
      </c>
      <c r="C23" s="120">
        <f t="shared" si="16"/>
        <v>0</v>
      </c>
      <c r="D23" s="151">
        <f t="shared" si="17"/>
        <v>0</v>
      </c>
      <c r="E23" s="120">
        <f t="shared" si="18"/>
        <v>0</v>
      </c>
      <c r="F23" s="120">
        <f t="shared" si="19"/>
        <v>0</v>
      </c>
      <c r="G23" s="148">
        <f t="shared" si="20"/>
        <v>0</v>
      </c>
      <c r="H23" s="613" t="s">
        <v>199</v>
      </c>
      <c r="I23" s="614"/>
      <c r="J23" s="232" t="s">
        <v>200</v>
      </c>
      <c r="K23" s="247"/>
      <c r="L23" s="62"/>
      <c r="M23" s="62"/>
      <c r="N23" s="62"/>
      <c r="O23" s="62"/>
      <c r="P23" s="233">
        <v>0.5</v>
      </c>
      <c r="Q23" s="149" t="str">
        <f t="shared" si="0"/>
        <v>◄</v>
      </c>
      <c r="R23" s="575" t="s">
        <v>176</v>
      </c>
      <c r="S23" s="575"/>
      <c r="T23" s="575"/>
      <c r="U23" s="575"/>
      <c r="V23" s="575"/>
      <c r="W23" s="260"/>
      <c r="X23" s="260"/>
      <c r="Y23" s="608" t="s">
        <v>201</v>
      </c>
      <c r="Z23" s="608"/>
      <c r="AA23" s="608"/>
      <c r="AB23" s="608"/>
      <c r="AC23" s="608"/>
      <c r="AD23" s="608"/>
      <c r="AE23" s="608"/>
      <c r="AF23" s="259"/>
      <c r="AG23" s="593">
        <f>(((G6+G13)/2)*K6+G20*K20)</f>
        <v>0</v>
      </c>
      <c r="AH23" s="594"/>
      <c r="AI23" s="594"/>
      <c r="AJ23" s="595"/>
    </row>
    <row r="24" spans="1:37" ht="92.45" customHeight="1" thickBot="1" x14ac:dyDescent="0.3">
      <c r="A24" s="150" t="str">
        <f t="shared" si="15"/>
        <v/>
      </c>
      <c r="B24" s="150">
        <f t="shared" si="2"/>
        <v>1</v>
      </c>
      <c r="C24" s="120">
        <f t="shared" si="16"/>
        <v>0</v>
      </c>
      <c r="D24" s="151">
        <f t="shared" si="17"/>
        <v>0</v>
      </c>
      <c r="E24" s="120">
        <f t="shared" si="18"/>
        <v>0</v>
      </c>
      <c r="F24" s="120">
        <f t="shared" si="19"/>
        <v>0</v>
      </c>
      <c r="G24" s="148">
        <f t="shared" si="20"/>
        <v>0</v>
      </c>
      <c r="H24" s="596" t="s">
        <v>202</v>
      </c>
      <c r="I24" s="597"/>
      <c r="J24" s="261" t="s">
        <v>203</v>
      </c>
      <c r="K24" s="198"/>
      <c r="L24" s="198"/>
      <c r="M24" s="198"/>
      <c r="N24" s="198"/>
      <c r="O24" s="198"/>
      <c r="P24" s="262">
        <v>0.2</v>
      </c>
      <c r="Q24" s="149" t="str">
        <f t="shared" si="0"/>
        <v>◄</v>
      </c>
      <c r="R24" s="244"/>
      <c r="S24" s="260"/>
      <c r="T24" s="260"/>
      <c r="U24" s="260"/>
      <c r="V24" s="260"/>
      <c r="W24" s="260"/>
      <c r="X24" s="260"/>
      <c r="Y24" s="598" t="s">
        <v>204</v>
      </c>
      <c r="Z24" s="598"/>
      <c r="AA24" s="598"/>
      <c r="AB24" s="598"/>
      <c r="AC24" s="598"/>
      <c r="AD24" s="598"/>
      <c r="AE24" s="598"/>
      <c r="AF24" s="259"/>
      <c r="AG24" s="593">
        <f>(G41*K41+G33*K33)</f>
        <v>0</v>
      </c>
      <c r="AH24" s="594"/>
      <c r="AI24" s="594"/>
      <c r="AJ24" s="595"/>
    </row>
    <row r="25" spans="1:37" ht="45" customHeight="1" x14ac:dyDescent="0.25">
      <c r="A25" s="150">
        <f>SUM(A7:A24)</f>
        <v>0</v>
      </c>
      <c r="B25" s="150">
        <f>SUM(B7:B24)</f>
        <v>17</v>
      </c>
      <c r="D25" s="151"/>
      <c r="G25" s="148"/>
      <c r="H25" s="609"/>
      <c r="I25" s="610"/>
      <c r="J25" s="263"/>
      <c r="K25" s="163"/>
      <c r="L25" s="163"/>
      <c r="M25" s="163"/>
      <c r="N25" s="163"/>
      <c r="O25" s="163"/>
      <c r="P25" s="264"/>
      <c r="Q25" s="149"/>
      <c r="R25" s="244"/>
      <c r="S25" s="260"/>
      <c r="T25" s="260"/>
      <c r="U25" s="260"/>
      <c r="V25" s="260"/>
      <c r="W25" s="260"/>
      <c r="X25" s="260"/>
      <c r="Y25" s="244"/>
      <c r="Z25" s="244"/>
      <c r="AA25" s="244"/>
      <c r="AB25" s="244"/>
      <c r="AC25" s="251"/>
      <c r="AD25" s="251"/>
      <c r="AE25" s="251"/>
      <c r="AF25" s="259"/>
      <c r="AG25" s="184"/>
      <c r="AH25" s="184"/>
      <c r="AI25" s="184"/>
      <c r="AJ25" s="184"/>
    </row>
    <row r="26" spans="1:37" ht="45" customHeight="1" x14ac:dyDescent="0.25">
      <c r="A26" s="150" t="str">
        <f t="shared" ref="A26:A27" si="21">IF(COUNTBLANK(K26:O26)=4,1,"")</f>
        <v/>
      </c>
      <c r="B26" s="150"/>
      <c r="D26" s="151"/>
      <c r="G26" s="148"/>
      <c r="H26" s="609"/>
      <c r="I26" s="610"/>
      <c r="J26" s="263"/>
      <c r="K26" s="163"/>
      <c r="L26" s="163"/>
      <c r="M26" s="163"/>
      <c r="N26" s="163"/>
      <c r="O26" s="163"/>
      <c r="P26" s="264"/>
      <c r="Q26" s="149"/>
      <c r="R26" s="244"/>
      <c r="S26" s="260"/>
      <c r="T26" s="260"/>
      <c r="U26" s="260"/>
      <c r="V26" s="260"/>
      <c r="W26" s="260"/>
      <c r="X26" s="260"/>
      <c r="Y26" s="244"/>
      <c r="Z26" s="244"/>
      <c r="AA26" s="244"/>
      <c r="AB26" s="244"/>
      <c r="AC26" s="251"/>
      <c r="AD26" s="251"/>
      <c r="AE26" s="251"/>
      <c r="AF26" s="259"/>
      <c r="AG26" s="184"/>
      <c r="AH26" s="184"/>
      <c r="AI26" s="184"/>
      <c r="AJ26" s="184"/>
    </row>
    <row r="27" spans="1:37" ht="45" customHeight="1" thickBot="1" x14ac:dyDescent="0.3">
      <c r="A27" s="150" t="str">
        <f t="shared" si="21"/>
        <v/>
      </c>
      <c r="B27" s="150"/>
      <c r="D27" s="151"/>
      <c r="G27" s="148"/>
      <c r="H27" s="609"/>
      <c r="I27" s="610"/>
      <c r="J27" s="263"/>
      <c r="K27" s="163"/>
      <c r="L27" s="163"/>
      <c r="M27" s="163"/>
      <c r="N27" s="163"/>
      <c r="O27" s="163"/>
      <c r="P27" s="264"/>
      <c r="Q27" s="149"/>
      <c r="R27" s="244"/>
      <c r="S27" s="260"/>
      <c r="T27" s="260"/>
      <c r="U27" s="260"/>
      <c r="V27" s="260"/>
      <c r="W27" s="260"/>
      <c r="X27" s="260"/>
      <c r="Y27" s="244"/>
      <c r="Z27" s="244"/>
      <c r="AA27" s="244"/>
      <c r="AB27" s="244"/>
      <c r="AC27" s="251"/>
      <c r="AD27" s="251"/>
      <c r="AE27" s="251"/>
      <c r="AF27" s="192"/>
      <c r="AG27" s="184"/>
      <c r="AH27" s="184"/>
      <c r="AI27" s="184"/>
      <c r="AJ27" s="184"/>
    </row>
    <row r="28" spans="1:37" ht="58.5" customHeight="1" thickBot="1" x14ac:dyDescent="0.3">
      <c r="A28" s="150" t="str">
        <f>IF(COUNTBLANK(K28:O28)=4,1,"")</f>
        <v/>
      </c>
      <c r="B28" s="150"/>
      <c r="D28" s="151"/>
      <c r="G28" s="148"/>
      <c r="H28" s="342" t="s">
        <v>29</v>
      </c>
      <c r="I28" s="343"/>
      <c r="J28" s="344"/>
      <c r="K28" s="540" t="s">
        <v>112</v>
      </c>
      <c r="L28" s="347" t="s">
        <v>31</v>
      </c>
      <c r="M28" s="348"/>
      <c r="N28" s="348"/>
      <c r="O28" s="349"/>
      <c r="P28" s="542" t="s">
        <v>32</v>
      </c>
      <c r="Q28" s="149"/>
      <c r="R28" s="244"/>
      <c r="S28" s="260"/>
      <c r="T28" s="260"/>
      <c r="U28" s="260"/>
      <c r="V28" s="260"/>
      <c r="W28" s="260"/>
      <c r="X28" s="260"/>
      <c r="Y28" s="244"/>
      <c r="Z28" s="244"/>
      <c r="AA28" s="244"/>
      <c r="AB28" s="244"/>
      <c r="AC28" s="251"/>
      <c r="AD28" s="251"/>
      <c r="AE28" s="251"/>
      <c r="AF28" s="192"/>
      <c r="AG28" s="184"/>
      <c r="AH28" s="184"/>
      <c r="AI28" s="184"/>
      <c r="AJ28" s="184"/>
    </row>
    <row r="29" spans="1:37" ht="45" customHeight="1" x14ac:dyDescent="0.25">
      <c r="A29" s="150" t="str">
        <f>IF(COUNTBLANK(K29:O29)=4,1,"")</f>
        <v/>
      </c>
      <c r="B29" s="150"/>
      <c r="D29" s="151"/>
      <c r="G29" s="148"/>
      <c r="H29" s="212" t="s">
        <v>7</v>
      </c>
      <c r="I29" s="265" t="s">
        <v>3</v>
      </c>
      <c r="J29" s="214" t="s">
        <v>154</v>
      </c>
      <c r="K29" s="541"/>
      <c r="L29" s="355" t="s">
        <v>34</v>
      </c>
      <c r="M29" s="357" t="s">
        <v>35</v>
      </c>
      <c r="N29" s="359" t="s">
        <v>36</v>
      </c>
      <c r="O29" s="361" t="s">
        <v>37</v>
      </c>
      <c r="P29" s="543"/>
      <c r="Q29" s="149"/>
      <c r="R29" s="244"/>
      <c r="S29" s="260"/>
      <c r="T29" s="260"/>
      <c r="U29" s="260"/>
      <c r="V29" s="260"/>
      <c r="W29" s="260"/>
      <c r="X29" s="260"/>
      <c r="Y29" s="244"/>
      <c r="Z29" s="244"/>
      <c r="AA29" s="244"/>
      <c r="AB29" s="244"/>
      <c r="AC29" s="251"/>
      <c r="AD29" s="251"/>
      <c r="AE29" s="251"/>
      <c r="AF29" s="192"/>
      <c r="AG29" s="184"/>
      <c r="AH29" s="184"/>
      <c r="AI29" s="184"/>
      <c r="AJ29" s="184"/>
    </row>
    <row r="30" spans="1:37" ht="69.95" customHeight="1" thickBot="1" x14ac:dyDescent="0.3">
      <c r="A30" s="150" t="str">
        <f>IF(COUNTBLANK(K30:O30)=4,1,"")</f>
        <v/>
      </c>
      <c r="B30" s="150"/>
      <c r="D30" s="151"/>
      <c r="G30" s="148"/>
      <c r="H30" s="266" t="s">
        <v>8</v>
      </c>
      <c r="I30" s="267" t="e">
        <v>#N/A</v>
      </c>
      <c r="J30" s="268"/>
      <c r="K30" s="541"/>
      <c r="L30" s="356"/>
      <c r="M30" s="358"/>
      <c r="N30" s="360"/>
      <c r="O30" s="362"/>
      <c r="P30" s="543"/>
      <c r="Q30" s="149"/>
      <c r="R30" s="244"/>
      <c r="S30" s="260"/>
      <c r="T30" s="260"/>
      <c r="U30" s="260"/>
      <c r="V30" s="260"/>
      <c r="W30" s="260"/>
      <c r="X30" s="260"/>
      <c r="Y30" s="244"/>
      <c r="Z30" s="244"/>
      <c r="AA30" s="244"/>
      <c r="AB30" s="244"/>
      <c r="AC30" s="251"/>
      <c r="AD30" s="251"/>
      <c r="AE30" s="251"/>
      <c r="AF30" s="192"/>
      <c r="AG30" s="184"/>
      <c r="AH30" s="184"/>
      <c r="AI30" s="184"/>
      <c r="AJ30" s="184"/>
    </row>
    <row r="31" spans="1:37" ht="45.95" customHeight="1" thickTop="1" thickBot="1" x14ac:dyDescent="0.3">
      <c r="A31" s="150" t="str">
        <f>IF(COUNTBLANK(K31:O31)=4,1,"")</f>
        <v/>
      </c>
      <c r="B31" s="150"/>
      <c r="D31" s="151"/>
      <c r="G31" s="148"/>
      <c r="H31" s="544" t="s">
        <v>38</v>
      </c>
      <c r="I31" s="545"/>
      <c r="J31" s="269" t="s">
        <v>39</v>
      </c>
      <c r="K31" s="541"/>
      <c r="L31" s="219">
        <v>1</v>
      </c>
      <c r="M31" s="220">
        <v>2</v>
      </c>
      <c r="N31" s="221">
        <v>3</v>
      </c>
      <c r="O31" s="222">
        <v>4</v>
      </c>
      <c r="P31" s="543"/>
      <c r="Q31" s="149"/>
      <c r="R31" s="244"/>
      <c r="S31" s="260"/>
      <c r="T31" s="260"/>
      <c r="U31" s="260"/>
      <c r="V31" s="260"/>
      <c r="W31" s="260"/>
      <c r="X31" s="260"/>
      <c r="Y31" s="244"/>
      <c r="Z31" s="244"/>
      <c r="AA31" s="244"/>
      <c r="AB31" s="244"/>
      <c r="AC31" s="251"/>
      <c r="AD31" s="251"/>
      <c r="AE31" s="251"/>
      <c r="AF31" s="195"/>
      <c r="AG31" s="184"/>
      <c r="AH31" s="184"/>
      <c r="AI31" s="184"/>
      <c r="AJ31" s="184"/>
    </row>
    <row r="32" spans="1:37" ht="45" customHeight="1" thickBot="1" x14ac:dyDescent="0.3">
      <c r="A32" s="144">
        <f>SUM(D34:D40)*K33+SUM(D42:D46)*K41</f>
        <v>0</v>
      </c>
      <c r="B32" s="144"/>
      <c r="C32" s="144"/>
      <c r="H32" s="547" t="s">
        <v>205</v>
      </c>
      <c r="I32" s="548"/>
      <c r="J32" s="548"/>
      <c r="K32" s="548"/>
      <c r="L32" s="548"/>
      <c r="M32" s="548"/>
      <c r="N32" s="548"/>
      <c r="O32" s="548"/>
      <c r="P32" s="549"/>
      <c r="R32" s="244"/>
      <c r="S32" s="260"/>
      <c r="T32" s="260"/>
      <c r="U32" s="260"/>
      <c r="V32" s="260"/>
      <c r="W32" s="260"/>
      <c r="X32" s="260"/>
      <c r="Y32" s="244"/>
      <c r="Z32" s="244"/>
      <c r="AA32" s="244"/>
      <c r="AB32" s="244"/>
      <c r="AC32" s="251"/>
      <c r="AD32" s="251"/>
      <c r="AE32" s="251"/>
      <c r="AF32" s="195"/>
      <c r="AG32" s="184"/>
      <c r="AH32" s="184"/>
      <c r="AI32" s="184"/>
      <c r="AJ32" s="184"/>
    </row>
    <row r="33" spans="1:36" ht="45" customHeight="1" thickBot="1" x14ac:dyDescent="0.3">
      <c r="A33" s="147">
        <f>SUM(F34:F40)*K33+SUM(F42:F46)*K41</f>
        <v>0</v>
      </c>
      <c r="B33" s="147"/>
      <c r="C33" s="147"/>
      <c r="G33" s="148">
        <f>SUM(G34:G40)</f>
        <v>0</v>
      </c>
      <c r="H33" s="576" t="s">
        <v>206</v>
      </c>
      <c r="I33" s="577"/>
      <c r="J33" s="577"/>
      <c r="K33" s="638">
        <v>0.7</v>
      </c>
      <c r="L33" s="638"/>
      <c r="M33" s="638"/>
      <c r="N33" s="638"/>
      <c r="O33" s="638"/>
      <c r="P33" s="639"/>
      <c r="R33" s="244"/>
      <c r="S33" s="244"/>
      <c r="T33" s="244"/>
      <c r="U33" s="244"/>
      <c r="V33" s="244"/>
      <c r="W33" s="244"/>
      <c r="X33" s="244"/>
      <c r="Y33" s="244"/>
      <c r="Z33" s="244"/>
      <c r="AA33" s="244"/>
      <c r="AB33" s="244"/>
      <c r="AC33" s="244"/>
      <c r="AD33" s="244"/>
      <c r="AE33" s="244"/>
      <c r="AF33" s="195"/>
      <c r="AG33" s="184"/>
      <c r="AH33" s="184"/>
      <c r="AI33" s="184"/>
      <c r="AJ33" s="184"/>
    </row>
    <row r="34" spans="1:36" ht="72.75" thickBot="1" x14ac:dyDescent="0.3">
      <c r="A34" s="150" t="str">
        <f t="shared" ref="A34:A40" si="22">IF(COUNTBLANK(K34:O34)=4,1,"")</f>
        <v/>
      </c>
      <c r="B34" s="150"/>
      <c r="C34" s="120">
        <f t="shared" ref="C34:C40" si="23">IF(L34="",(IF(M34&lt;&gt;"",1,0)+IF(N34&lt;&gt;"",2,0)+IF(O34&lt;&gt;"",3,0)),0)</f>
        <v>0</v>
      </c>
      <c r="D34" s="151">
        <f t="shared" ref="D34:D40" si="24">C34*P34</f>
        <v>0</v>
      </c>
      <c r="E34" s="120">
        <f t="shared" ref="E34:E40" si="25">IF(K34="",(IF(L34&lt;&gt;"",3,0)+IF(M34&lt;&gt;"",3,0)+IF(N34&lt;&gt;"",3,0)+IF(O34&lt;&gt;"",3,0)),0)</f>
        <v>0</v>
      </c>
      <c r="F34" s="120">
        <f t="shared" ref="F34:F40" si="26">E34*P34</f>
        <v>0</v>
      </c>
      <c r="G34" s="148">
        <f t="shared" ref="G34:G40" si="27">(IF(K34&lt;&gt;"",0))+(IF(L34&lt;&gt;"",P34,0))+(IF(M34&lt;&gt;"",P34,0))+(IF(N34&lt;&gt;"",P34,0))+(IF(O34&lt;&gt;"",P34,0))</f>
        <v>0</v>
      </c>
      <c r="H34" s="640" t="s">
        <v>207</v>
      </c>
      <c r="I34" s="641"/>
      <c r="J34" s="270" t="s">
        <v>208</v>
      </c>
      <c r="K34" s="57"/>
      <c r="L34" s="57"/>
      <c r="M34" s="57"/>
      <c r="N34" s="57"/>
      <c r="O34" s="57"/>
      <c r="P34" s="271">
        <v>0.1</v>
      </c>
      <c r="Q34" s="149" t="str">
        <f t="shared" ref="Q34:Q40" si="28">(IF(A34="","◄",""))</f>
        <v>◄</v>
      </c>
      <c r="R34" s="501" t="s">
        <v>79</v>
      </c>
      <c r="S34" s="642"/>
      <c r="T34" s="642"/>
      <c r="U34" s="642"/>
      <c r="V34" s="642"/>
      <c r="W34" s="642"/>
      <c r="X34" s="642"/>
      <c r="Y34" s="642"/>
      <c r="Z34" s="642"/>
      <c r="AA34" s="642"/>
      <c r="AB34" s="642"/>
      <c r="AC34" s="642"/>
      <c r="AD34" s="642"/>
      <c r="AE34" s="643"/>
      <c r="AG34" s="184"/>
      <c r="AH34" s="184"/>
      <c r="AI34" s="184"/>
      <c r="AJ34" s="184"/>
    </row>
    <row r="35" spans="1:36" ht="108.95" customHeight="1" x14ac:dyDescent="0.25">
      <c r="A35" s="150" t="str">
        <f t="shared" si="22"/>
        <v/>
      </c>
      <c r="B35" s="150"/>
      <c r="C35" s="120">
        <f t="shared" si="23"/>
        <v>0</v>
      </c>
      <c r="D35" s="151">
        <f t="shared" si="24"/>
        <v>0</v>
      </c>
      <c r="E35" s="120">
        <f t="shared" si="25"/>
        <v>0</v>
      </c>
      <c r="F35" s="120">
        <f t="shared" si="26"/>
        <v>0</v>
      </c>
      <c r="G35" s="148">
        <f t="shared" si="27"/>
        <v>0</v>
      </c>
      <c r="H35" s="563" t="s">
        <v>209</v>
      </c>
      <c r="I35" s="630"/>
      <c r="J35" s="272" t="s">
        <v>210</v>
      </c>
      <c r="K35" s="62"/>
      <c r="L35" s="62"/>
      <c r="M35" s="62"/>
      <c r="N35" s="62"/>
      <c r="O35" s="62"/>
      <c r="P35" s="233">
        <v>0.1</v>
      </c>
      <c r="Q35" s="149" t="str">
        <f t="shared" si="28"/>
        <v>◄</v>
      </c>
      <c r="R35" s="504"/>
      <c r="S35" s="631"/>
      <c r="T35" s="631"/>
      <c r="U35" s="631"/>
      <c r="V35" s="631"/>
      <c r="W35" s="631"/>
      <c r="X35" s="631"/>
      <c r="Y35" s="631"/>
      <c r="Z35" s="631"/>
      <c r="AA35" s="631"/>
      <c r="AB35" s="631"/>
      <c r="AC35" s="631"/>
      <c r="AD35" s="631"/>
      <c r="AE35" s="632"/>
      <c r="AG35" s="184"/>
      <c r="AH35" s="184"/>
      <c r="AI35" s="184"/>
      <c r="AJ35" s="184"/>
    </row>
    <row r="36" spans="1:36" ht="36" x14ac:dyDescent="0.25">
      <c r="A36" s="150" t="str">
        <f t="shared" si="22"/>
        <v/>
      </c>
      <c r="B36" s="150"/>
      <c r="C36" s="120">
        <f t="shared" si="23"/>
        <v>0</v>
      </c>
      <c r="D36" s="151">
        <f t="shared" si="24"/>
        <v>0</v>
      </c>
      <c r="E36" s="120">
        <f t="shared" si="25"/>
        <v>0</v>
      </c>
      <c r="F36" s="120">
        <f t="shared" si="26"/>
        <v>0</v>
      </c>
      <c r="G36" s="148">
        <f t="shared" si="27"/>
        <v>0</v>
      </c>
      <c r="H36" s="563" t="s">
        <v>211</v>
      </c>
      <c r="I36" s="630"/>
      <c r="J36" s="272" t="s">
        <v>212</v>
      </c>
      <c r="K36" s="62"/>
      <c r="L36" s="62"/>
      <c r="M36" s="62"/>
      <c r="N36" s="62"/>
      <c r="O36" s="62"/>
      <c r="P36" s="233">
        <v>0.2</v>
      </c>
      <c r="Q36" s="149" t="str">
        <f t="shared" si="28"/>
        <v>◄</v>
      </c>
      <c r="R36" s="505"/>
      <c r="S36" s="633"/>
      <c r="T36" s="633"/>
      <c r="U36" s="633"/>
      <c r="V36" s="633"/>
      <c r="W36" s="633"/>
      <c r="X36" s="633"/>
      <c r="Y36" s="633"/>
      <c r="Z36" s="633"/>
      <c r="AA36" s="633"/>
      <c r="AB36" s="633"/>
      <c r="AC36" s="633"/>
      <c r="AD36" s="633"/>
      <c r="AE36" s="634"/>
      <c r="AG36" s="184"/>
      <c r="AH36" s="184"/>
      <c r="AI36" s="184"/>
      <c r="AJ36" s="184"/>
    </row>
    <row r="37" spans="1:36" ht="55.5" customHeight="1" x14ac:dyDescent="0.25">
      <c r="A37" s="150" t="str">
        <f t="shared" si="22"/>
        <v/>
      </c>
      <c r="B37" s="150"/>
      <c r="C37" s="120">
        <f t="shared" si="23"/>
        <v>0</v>
      </c>
      <c r="D37" s="151">
        <f t="shared" si="24"/>
        <v>0</v>
      </c>
      <c r="E37" s="120">
        <f t="shared" si="25"/>
        <v>0</v>
      </c>
      <c r="F37" s="120">
        <f t="shared" si="26"/>
        <v>0</v>
      </c>
      <c r="G37" s="148">
        <f t="shared" si="27"/>
        <v>0</v>
      </c>
      <c r="H37" s="563" t="s">
        <v>213</v>
      </c>
      <c r="I37" s="630"/>
      <c r="J37" s="272" t="s">
        <v>214</v>
      </c>
      <c r="K37" s="62"/>
      <c r="L37" s="62"/>
      <c r="M37" s="62"/>
      <c r="N37" s="62"/>
      <c r="O37" s="62"/>
      <c r="P37" s="233">
        <v>0.2</v>
      </c>
      <c r="Q37" s="149" t="str">
        <f t="shared" si="28"/>
        <v>◄</v>
      </c>
      <c r="R37" s="505"/>
      <c r="S37" s="633"/>
      <c r="T37" s="633"/>
      <c r="U37" s="633"/>
      <c r="V37" s="633"/>
      <c r="W37" s="633"/>
      <c r="X37" s="633"/>
      <c r="Y37" s="633"/>
      <c r="Z37" s="633"/>
      <c r="AA37" s="633"/>
      <c r="AB37" s="633"/>
      <c r="AC37" s="633"/>
      <c r="AD37" s="633"/>
      <c r="AE37" s="634"/>
      <c r="AG37" s="184"/>
      <c r="AH37" s="184"/>
      <c r="AI37" s="184"/>
      <c r="AJ37" s="184"/>
    </row>
    <row r="38" spans="1:36" ht="107.45" customHeight="1" thickBot="1" x14ac:dyDescent="0.3">
      <c r="A38" s="150" t="str">
        <f t="shared" si="22"/>
        <v/>
      </c>
      <c r="B38" s="150"/>
      <c r="C38" s="120">
        <f t="shared" si="23"/>
        <v>0</v>
      </c>
      <c r="D38" s="151">
        <f t="shared" si="24"/>
        <v>0</v>
      </c>
      <c r="E38" s="120">
        <f t="shared" si="25"/>
        <v>0</v>
      </c>
      <c r="F38" s="120">
        <f t="shared" si="26"/>
        <v>0</v>
      </c>
      <c r="G38" s="148">
        <f t="shared" si="27"/>
        <v>0</v>
      </c>
      <c r="H38" s="571" t="s">
        <v>215</v>
      </c>
      <c r="I38" s="622"/>
      <c r="J38" s="273" t="s">
        <v>216</v>
      </c>
      <c r="K38" s="70"/>
      <c r="L38" s="70"/>
      <c r="M38" s="70"/>
      <c r="N38" s="70"/>
      <c r="O38" s="70"/>
      <c r="P38" s="236">
        <v>0.2</v>
      </c>
      <c r="Q38" s="149" t="str">
        <f t="shared" si="28"/>
        <v>◄</v>
      </c>
      <c r="R38" s="635"/>
      <c r="S38" s="636"/>
      <c r="T38" s="636"/>
      <c r="U38" s="636"/>
      <c r="V38" s="636"/>
      <c r="W38" s="636"/>
      <c r="X38" s="636"/>
      <c r="Y38" s="636"/>
      <c r="Z38" s="636"/>
      <c r="AA38" s="636"/>
      <c r="AB38" s="636"/>
      <c r="AC38" s="636"/>
      <c r="AD38" s="636"/>
      <c r="AE38" s="637"/>
      <c r="AG38" s="184"/>
      <c r="AH38" s="184"/>
      <c r="AI38" s="184"/>
      <c r="AJ38" s="184"/>
    </row>
    <row r="39" spans="1:36" ht="72.95" customHeight="1" thickBot="1" x14ac:dyDescent="0.3">
      <c r="A39" s="150" t="str">
        <f t="shared" si="22"/>
        <v/>
      </c>
      <c r="B39" s="150"/>
      <c r="C39" s="120">
        <f t="shared" si="23"/>
        <v>0</v>
      </c>
      <c r="D39" s="151">
        <f t="shared" si="24"/>
        <v>0</v>
      </c>
      <c r="E39" s="120">
        <f t="shared" si="25"/>
        <v>0</v>
      </c>
      <c r="F39" s="120">
        <f t="shared" si="26"/>
        <v>0</v>
      </c>
      <c r="G39" s="148">
        <f t="shared" si="27"/>
        <v>0</v>
      </c>
      <c r="H39" s="571" t="s">
        <v>217</v>
      </c>
      <c r="I39" s="622"/>
      <c r="J39" s="273" t="s">
        <v>218</v>
      </c>
      <c r="K39" s="70"/>
      <c r="L39" s="70"/>
      <c r="M39" s="70"/>
      <c r="N39" s="70"/>
      <c r="O39" s="70"/>
      <c r="P39" s="236">
        <v>0.1</v>
      </c>
      <c r="Q39" s="149" t="str">
        <f t="shared" si="28"/>
        <v>◄</v>
      </c>
      <c r="R39" s="189"/>
      <c r="S39" s="190"/>
      <c r="T39" s="190"/>
      <c r="U39" s="190"/>
      <c r="V39" s="191"/>
      <c r="W39" s="191"/>
      <c r="X39" s="189"/>
      <c r="Y39" s="192"/>
      <c r="Z39" s="193"/>
      <c r="AA39" s="193"/>
      <c r="AB39" s="192"/>
      <c r="AC39" s="192"/>
      <c r="AD39" s="192"/>
      <c r="AE39" s="192"/>
      <c r="AG39" s="192"/>
    </row>
    <row r="40" spans="1:36" ht="54.95" customHeight="1" thickBot="1" x14ac:dyDescent="0.3">
      <c r="A40" s="150" t="str">
        <f t="shared" si="22"/>
        <v/>
      </c>
      <c r="B40" s="150"/>
      <c r="C40" s="120">
        <f t="shared" si="23"/>
        <v>0</v>
      </c>
      <c r="D40" s="151">
        <f t="shared" si="24"/>
        <v>0</v>
      </c>
      <c r="E40" s="120">
        <f t="shared" si="25"/>
        <v>0</v>
      </c>
      <c r="F40" s="120">
        <f t="shared" si="26"/>
        <v>0</v>
      </c>
      <c r="G40" s="148">
        <f t="shared" si="27"/>
        <v>0</v>
      </c>
      <c r="H40" s="571" t="s">
        <v>219</v>
      </c>
      <c r="I40" s="622"/>
      <c r="J40" s="273" t="s">
        <v>220</v>
      </c>
      <c r="K40" s="79"/>
      <c r="L40" s="79"/>
      <c r="M40" s="79"/>
      <c r="N40" s="79"/>
      <c r="O40" s="79"/>
      <c r="P40" s="236">
        <v>0.1</v>
      </c>
      <c r="Q40" s="149" t="str">
        <f t="shared" si="28"/>
        <v>◄</v>
      </c>
      <c r="R40" s="623" t="s">
        <v>85</v>
      </c>
      <c r="S40" s="624"/>
      <c r="T40" s="624"/>
      <c r="U40" s="624"/>
      <c r="V40" s="624"/>
      <c r="W40" s="624"/>
      <c r="X40" s="624"/>
      <c r="Y40" s="624"/>
      <c r="Z40" s="624"/>
      <c r="AA40" s="625"/>
      <c r="AB40" s="501" t="s">
        <v>87</v>
      </c>
      <c r="AC40" s="502"/>
      <c r="AD40" s="502"/>
      <c r="AE40" s="503"/>
      <c r="AG40" s="501" t="s">
        <v>88</v>
      </c>
      <c r="AH40" s="538"/>
      <c r="AI40" s="538"/>
      <c r="AJ40" s="539"/>
    </row>
    <row r="41" spans="1:36" ht="45" customHeight="1" thickBot="1" x14ac:dyDescent="0.3">
      <c r="A41" s="150"/>
      <c r="B41" s="150"/>
      <c r="D41" s="151"/>
      <c r="G41" s="148">
        <f>SUM(G42:G46)</f>
        <v>0</v>
      </c>
      <c r="H41" s="602" t="s">
        <v>221</v>
      </c>
      <c r="I41" s="603"/>
      <c r="J41" s="603"/>
      <c r="K41" s="604">
        <v>0.3</v>
      </c>
      <c r="L41" s="604"/>
      <c r="M41" s="604"/>
      <c r="N41" s="604"/>
      <c r="O41" s="604"/>
      <c r="P41" s="605"/>
      <c r="Q41" s="149"/>
      <c r="R41" s="417"/>
      <c r="S41" s="418"/>
      <c r="T41" s="418"/>
      <c r="U41" s="418"/>
      <c r="V41" s="419"/>
      <c r="W41" s="417"/>
      <c r="X41" s="418"/>
      <c r="Y41" s="418"/>
      <c r="Z41" s="418"/>
      <c r="AA41" s="419"/>
      <c r="AB41" s="618"/>
      <c r="AC41" s="619"/>
      <c r="AD41" s="619"/>
      <c r="AE41" s="620"/>
      <c r="AG41" s="518">
        <f ca="1">TODAY()</f>
        <v>45743</v>
      </c>
      <c r="AH41" s="519"/>
      <c r="AI41" s="519"/>
      <c r="AJ41" s="520"/>
    </row>
    <row r="42" spans="1:36" ht="45" customHeight="1" thickBot="1" x14ac:dyDescent="0.3">
      <c r="A42" s="150" t="str">
        <f>IF(COUNTBLANK(K42:O42)=4,1,"")</f>
        <v/>
      </c>
      <c r="B42" s="150"/>
      <c r="C42" s="120">
        <f>IF(L42="",(IF(M42&lt;&gt;"",1,0)+IF(N42&lt;&gt;"",2,0)+IF(O42&lt;&gt;"",3,0)),0)</f>
        <v>0</v>
      </c>
      <c r="D42" s="151">
        <f t="shared" ref="D42:D46" si="29">C42*P42</f>
        <v>0</v>
      </c>
      <c r="E42" s="120">
        <f>IF(K42="",(IF(L42&lt;&gt;"",3,0)+IF(M42&lt;&gt;"",3,0)+IF(N42&lt;&gt;"",3,0)+IF(O42&lt;&gt;"",3,0)),0)</f>
        <v>0</v>
      </c>
      <c r="F42" s="120">
        <f t="shared" ref="F42:F46" si="30">E42*P42</f>
        <v>0</v>
      </c>
      <c r="G42" s="148">
        <f>(IF(K42&lt;&gt;"",0))+(IF(L42&lt;&gt;"",P42,0))+(IF(M42&lt;&gt;"",P42,0))+(IF(N42&lt;&gt;"",P42,0))+(IF(O42&lt;&gt;"",P42,0))</f>
        <v>0</v>
      </c>
      <c r="H42" s="606" t="s">
        <v>222</v>
      </c>
      <c r="I42" s="621"/>
      <c r="J42" s="229" t="s">
        <v>223</v>
      </c>
      <c r="K42" s="74"/>
      <c r="L42" s="74"/>
      <c r="M42" s="74"/>
      <c r="N42" s="74"/>
      <c r="O42" s="74"/>
      <c r="P42" s="230">
        <v>0.2</v>
      </c>
      <c r="Q42" s="149" t="str">
        <f t="shared" ref="Q42:Q47" si="31">(IF(A42="","◄",""))</f>
        <v>◄</v>
      </c>
      <c r="R42" s="429"/>
      <c r="S42" s="430"/>
      <c r="T42" s="430"/>
      <c r="U42" s="430"/>
      <c r="V42" s="431"/>
      <c r="W42" s="429"/>
      <c r="X42" s="430"/>
      <c r="Y42" s="430"/>
      <c r="Z42" s="430"/>
      <c r="AA42" s="431"/>
      <c r="AB42" s="626"/>
      <c r="AC42" s="627"/>
      <c r="AD42" s="627"/>
      <c r="AE42" s="628"/>
      <c r="AG42" s="521"/>
      <c r="AH42" s="522"/>
      <c r="AI42" s="522"/>
      <c r="AJ42" s="523"/>
    </row>
    <row r="43" spans="1:36" ht="45" customHeight="1" x14ac:dyDescent="0.2">
      <c r="A43" s="150" t="str">
        <f>IF(COUNTBLANK(K43:O43)=4,1,"")</f>
        <v/>
      </c>
      <c r="B43" s="150"/>
      <c r="C43" s="120">
        <f>IF(L43="",(IF(M43&lt;&gt;"",1,0)+IF(N43&lt;&gt;"",2,0)+IF(O43&lt;&gt;"",3,0)),0)</f>
        <v>0</v>
      </c>
      <c r="D43" s="151">
        <f t="shared" si="29"/>
        <v>0</v>
      </c>
      <c r="E43" s="120">
        <f>IF(K43="",(IF(L43&lt;&gt;"",3,0)+IF(M43&lt;&gt;"",3,0)+IF(N43&lt;&gt;"",3,0)+IF(O43&lt;&gt;"",3,0)),0)</f>
        <v>0</v>
      </c>
      <c r="F43" s="120">
        <f t="shared" si="30"/>
        <v>0</v>
      </c>
      <c r="G43" s="148">
        <f>(IF(K43&lt;&gt;"",0))+(IF(L43&lt;&gt;"",P43,0))+(IF(M43&lt;&gt;"",P43,0))+(IF(N43&lt;&gt;"",P43,0))+(IF(O43&lt;&gt;"",P43,0))</f>
        <v>0</v>
      </c>
      <c r="H43" s="611" t="s">
        <v>224</v>
      </c>
      <c r="I43" s="629"/>
      <c r="J43" s="258" t="s">
        <v>225</v>
      </c>
      <c r="K43" s="70"/>
      <c r="L43" s="70"/>
      <c r="M43" s="70"/>
      <c r="N43" s="70"/>
      <c r="O43" s="70"/>
      <c r="P43" s="236">
        <v>0.3</v>
      </c>
      <c r="Q43" s="149" t="str">
        <f t="shared" si="31"/>
        <v>◄</v>
      </c>
    </row>
    <row r="44" spans="1:36" ht="52.5" customHeight="1" x14ac:dyDescent="0.2">
      <c r="A44" s="150" t="str">
        <f>IF(COUNTBLANK(K44:O44)=4,1,"")</f>
        <v/>
      </c>
      <c r="B44" s="150"/>
      <c r="C44" s="120">
        <f>IF(L44="",(IF(M44&lt;&gt;"",1,0)+IF(N44&lt;&gt;"",2,0)+IF(O44&lt;&gt;"",3,0)),0)</f>
        <v>0</v>
      </c>
      <c r="D44" s="151">
        <f t="shared" si="29"/>
        <v>0</v>
      </c>
      <c r="E44" s="120">
        <f>IF(K44="",(IF(L44&lt;&gt;"",3,0)+IF(M44&lt;&gt;"",3,0)+IF(N44&lt;&gt;"",3,0)+IF(O44&lt;&gt;"",3,0)),0)</f>
        <v>0</v>
      </c>
      <c r="F44" s="120">
        <f t="shared" si="30"/>
        <v>0</v>
      </c>
      <c r="G44" s="148">
        <f>(IF(K44&lt;&gt;"",0))+(IF(L44&lt;&gt;"",P44,0))+(IF(M44&lt;&gt;"",P44,0))+(IF(N44&lt;&gt;"",P44,0))+(IF(O44&lt;&gt;"",P44,0))</f>
        <v>0</v>
      </c>
      <c r="H44" s="615" t="s">
        <v>226</v>
      </c>
      <c r="I44" s="616"/>
      <c r="J44" s="232" t="s">
        <v>227</v>
      </c>
      <c r="K44" s="62"/>
      <c r="L44" s="62"/>
      <c r="M44" s="62"/>
      <c r="N44" s="62"/>
      <c r="O44" s="62"/>
      <c r="P44" s="233">
        <v>0.2</v>
      </c>
      <c r="Q44" s="149" t="str">
        <f t="shared" si="31"/>
        <v>◄</v>
      </c>
    </row>
    <row r="45" spans="1:36" ht="90.6" customHeight="1" x14ac:dyDescent="0.2">
      <c r="A45" s="150" t="str">
        <f>IF(COUNTBLANK(K45:O45)=4,1,"")</f>
        <v/>
      </c>
      <c r="B45" s="150"/>
      <c r="C45" s="120">
        <f>IF(L45="",(IF(M45&lt;&gt;"",1,0)+IF(N45&lt;&gt;"",2,0)+IF(O45&lt;&gt;"",3,0)),0)</f>
        <v>0</v>
      </c>
      <c r="D45" s="151">
        <f t="shared" si="29"/>
        <v>0</v>
      </c>
      <c r="E45" s="120">
        <f>IF(K45="",(IF(L45&lt;&gt;"",3,0)+IF(M45&lt;&gt;"",3,0)+IF(N45&lt;&gt;"",3,0)+IF(O45&lt;&gt;"",3,0)),0)</f>
        <v>0</v>
      </c>
      <c r="F45" s="120">
        <f t="shared" si="30"/>
        <v>0</v>
      </c>
      <c r="G45" s="148">
        <f>(IF(K45&lt;&gt;"",0))+(IF(L45&lt;&gt;"",P45,0))+(IF(M45&lt;&gt;"",P45,0))+(IF(N45&lt;&gt;"",P45,0))+(IF(O45&lt;&gt;"",P45,0))</f>
        <v>0</v>
      </c>
      <c r="H45" s="615" t="s">
        <v>228</v>
      </c>
      <c r="I45" s="616"/>
      <c r="J45" s="232" t="s">
        <v>229</v>
      </c>
      <c r="K45" s="62"/>
      <c r="L45" s="62"/>
      <c r="M45" s="62"/>
      <c r="N45" s="62"/>
      <c r="O45" s="62"/>
      <c r="P45" s="233">
        <v>0.2</v>
      </c>
      <c r="Q45" s="149" t="str">
        <f t="shared" si="31"/>
        <v>◄</v>
      </c>
      <c r="R45" s="176" t="s">
        <v>72</v>
      </c>
      <c r="T45" s="177"/>
      <c r="U45" s="177"/>
      <c r="V45" s="146"/>
      <c r="W45" s="178"/>
      <c r="X45" s="178"/>
      <c r="Y45" s="179"/>
      <c r="Z45" s="179"/>
      <c r="AA45" s="146"/>
    </row>
    <row r="46" spans="1:36" ht="45" customHeight="1" thickBot="1" x14ac:dyDescent="0.25">
      <c r="A46" s="150" t="str">
        <f>IF(COUNTBLANK(K46:O46)=4,1,"")</f>
        <v/>
      </c>
      <c r="B46" s="150"/>
      <c r="C46" s="120">
        <f>IF(L46="",(IF(M46&lt;&gt;"",1,0)+IF(N46&lt;&gt;"",2,0)+IF(O46&lt;&gt;"",3,0)),0)</f>
        <v>0</v>
      </c>
      <c r="D46" s="151">
        <f t="shared" si="29"/>
        <v>0</v>
      </c>
      <c r="E46" s="120">
        <f>IF(K46="",(IF(L46&lt;&gt;"",3,0)+IF(M46&lt;&gt;"",3,0)+IF(N46&lt;&gt;"",3,0)+IF(O46&lt;&gt;"",3,0)),0)</f>
        <v>0</v>
      </c>
      <c r="F46" s="120">
        <f t="shared" si="30"/>
        <v>0</v>
      </c>
      <c r="G46" s="148">
        <f>(IF(K46&lt;&gt;"",0))+(IF(L46&lt;&gt;"",P46,0))+(IF(M46&lt;&gt;"",P46,0))+(IF(N46&lt;&gt;"",P46,0))+(IF(O46&lt;&gt;"",P46,0))</f>
        <v>0</v>
      </c>
      <c r="H46" s="596" t="s">
        <v>230</v>
      </c>
      <c r="I46" s="617"/>
      <c r="J46" s="261" t="s">
        <v>231</v>
      </c>
      <c r="K46" s="198"/>
      <c r="L46" s="198"/>
      <c r="M46" s="198"/>
      <c r="N46" s="198"/>
      <c r="O46" s="198"/>
      <c r="P46" s="262">
        <v>0.1</v>
      </c>
      <c r="Q46" s="149" t="str">
        <f t="shared" si="31"/>
        <v>◄</v>
      </c>
      <c r="R46" s="207" t="s">
        <v>74</v>
      </c>
      <c r="T46" s="177"/>
      <c r="U46" s="177"/>
      <c r="V46" s="146"/>
      <c r="W46" s="178"/>
      <c r="X46" s="178"/>
      <c r="Y46" s="179"/>
      <c r="Z46" s="179"/>
      <c r="AA46" s="146"/>
    </row>
    <row r="47" spans="1:36" ht="45" customHeight="1" x14ac:dyDescent="0.2">
      <c r="A47" s="120">
        <f>SUM(A34:A46)</f>
        <v>0</v>
      </c>
      <c r="Q47" s="121" t="str">
        <f t="shared" si="31"/>
        <v/>
      </c>
    </row>
  </sheetData>
  <sheetProtection sheet="1" objects="1" scenarios="1"/>
  <mergeCells count="101">
    <mergeCell ref="H36:I36"/>
    <mergeCell ref="H37:I37"/>
    <mergeCell ref="H38:I38"/>
    <mergeCell ref="H39:I39"/>
    <mergeCell ref="R35:AE38"/>
    <mergeCell ref="H35:I35"/>
    <mergeCell ref="H44:I44"/>
    <mergeCell ref="H32:P32"/>
    <mergeCell ref="H33:J33"/>
    <mergeCell ref="K33:P33"/>
    <mergeCell ref="H34:I34"/>
    <mergeCell ref="R34:AE34"/>
    <mergeCell ref="H45:I45"/>
    <mergeCell ref="H46:I46"/>
    <mergeCell ref="AB40:AE40"/>
    <mergeCell ref="AG40:AJ40"/>
    <mergeCell ref="H41:J41"/>
    <mergeCell ref="K41:P41"/>
    <mergeCell ref="R41:V41"/>
    <mergeCell ref="W41:AA41"/>
    <mergeCell ref="AB41:AE41"/>
    <mergeCell ref="AG41:AJ42"/>
    <mergeCell ref="H42:I42"/>
    <mergeCell ref="R42:V42"/>
    <mergeCell ref="H40:I40"/>
    <mergeCell ref="R40:AA40"/>
    <mergeCell ref="W42:AA42"/>
    <mergeCell ref="AB42:AE42"/>
    <mergeCell ref="H43:I43"/>
    <mergeCell ref="H26:I26"/>
    <mergeCell ref="H27:I27"/>
    <mergeCell ref="H28:J28"/>
    <mergeCell ref="K28:K31"/>
    <mergeCell ref="L29:L30"/>
    <mergeCell ref="H31:I31"/>
    <mergeCell ref="H22:I22"/>
    <mergeCell ref="H23:I23"/>
    <mergeCell ref="R23:V23"/>
    <mergeCell ref="H25:I25"/>
    <mergeCell ref="P28:P31"/>
    <mergeCell ref="L28:O28"/>
    <mergeCell ref="M29:M30"/>
    <mergeCell ref="N29:N30"/>
    <mergeCell ref="O29:O30"/>
    <mergeCell ref="H15:I15"/>
    <mergeCell ref="AG15:AH15"/>
    <mergeCell ref="AI15:AJ15"/>
    <mergeCell ref="H16:I16"/>
    <mergeCell ref="R16:V16"/>
    <mergeCell ref="W16:AE16"/>
    <mergeCell ref="W15:AE15"/>
    <mergeCell ref="AG23:AJ23"/>
    <mergeCell ref="H24:I24"/>
    <mergeCell ref="Y24:AE24"/>
    <mergeCell ref="AG24:AJ24"/>
    <mergeCell ref="H17:I17"/>
    <mergeCell ref="H18:I18"/>
    <mergeCell ref="H19:I19"/>
    <mergeCell ref="Y19:AJ21"/>
    <mergeCell ref="H20:J20"/>
    <mergeCell ref="K20:P20"/>
    <mergeCell ref="H21:I21"/>
    <mergeCell ref="Y23:AE23"/>
    <mergeCell ref="H9:I9"/>
    <mergeCell ref="H10:I10"/>
    <mergeCell ref="W10:AE10"/>
    <mergeCell ref="AG10:AH10"/>
    <mergeCell ref="H14:I14"/>
    <mergeCell ref="AI10:AJ10"/>
    <mergeCell ref="H11:I11"/>
    <mergeCell ref="W11:AE11"/>
    <mergeCell ref="AG11:AH11"/>
    <mergeCell ref="AI11:AJ11"/>
    <mergeCell ref="H12:I12"/>
    <mergeCell ref="R12:V13"/>
    <mergeCell ref="W12:AE12"/>
    <mergeCell ref="AG12:AH12"/>
    <mergeCell ref="AI12:AJ12"/>
    <mergeCell ref="H13:J13"/>
    <mergeCell ref="K13:P13"/>
    <mergeCell ref="W13:AE13"/>
    <mergeCell ref="AG13:AH13"/>
    <mergeCell ref="AI13:AJ13"/>
    <mergeCell ref="AA4:AJ4"/>
    <mergeCell ref="H5:P5"/>
    <mergeCell ref="AG5:AH6"/>
    <mergeCell ref="AI5:AJ6"/>
    <mergeCell ref="K6:P6"/>
    <mergeCell ref="Y5:AE6"/>
    <mergeCell ref="H7:I7"/>
    <mergeCell ref="H8:I8"/>
    <mergeCell ref="X8:AG8"/>
    <mergeCell ref="H1:J1"/>
    <mergeCell ref="K1:K4"/>
    <mergeCell ref="L1:O1"/>
    <mergeCell ref="P1:P4"/>
    <mergeCell ref="L2:L3"/>
    <mergeCell ref="M2:M3"/>
    <mergeCell ref="N2:N3"/>
    <mergeCell ref="O2:O3"/>
    <mergeCell ref="H4:I4"/>
  </mergeCells>
  <conditionalFormatting sqref="Q14">
    <cfRule type="iconSet" priority="4">
      <iconSet iconSet="3Symbols">
        <cfvo type="percent" val="0"/>
        <cfvo type="percent" val="33"/>
        <cfvo type="percent" val="67"/>
      </iconSet>
    </cfRule>
  </conditionalFormatting>
  <conditionalFormatting sqref="Q15:Q19">
    <cfRule type="iconSet" priority="3">
      <iconSet iconSet="3Symbols">
        <cfvo type="percent" val="0"/>
        <cfvo type="percent" val="33"/>
        <cfvo type="percent" val="67"/>
      </iconSet>
    </cfRule>
  </conditionalFormatting>
  <conditionalFormatting sqref="Q20:Q31 Q7:Q13">
    <cfRule type="iconSet" priority="6">
      <iconSet iconSet="3Symbols">
        <cfvo type="percent" val="0"/>
        <cfvo type="percent" val="33"/>
        <cfvo type="percent" val="67"/>
      </iconSet>
    </cfRule>
  </conditionalFormatting>
  <conditionalFormatting sqref="Q34:Q46">
    <cfRule type="iconSet" priority="7">
      <iconSet iconSet="3Symbols">
        <cfvo type="percent" val="0"/>
        <cfvo type="percent" val="33"/>
        <cfvo type="percent" val="67"/>
      </iconSet>
    </cfRule>
  </conditionalFormatting>
  <conditionalFormatting sqref="AF16">
    <cfRule type="iconSet" priority="5">
      <iconSet iconSet="3Symbols2" showValue="0">
        <cfvo type="percent" val="0"/>
        <cfvo type="percent" val="33"/>
        <cfvo type="percent" val="67"/>
      </iconSet>
    </cfRule>
  </conditionalFormatting>
  <conditionalFormatting sqref="AG23:AJ24">
    <cfRule type="cellIs" dxfId="0" priority="1" operator="greaterThan">
      <formula>0.59</formula>
    </cfRule>
  </conditionalFormatting>
  <dataValidations count="1">
    <dataValidation type="list" allowBlank="1" showInputMessage="1" showErrorMessage="1" sqref="R41:R42 W41:W42"/>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Identification</vt:lpstr>
      <vt:lpstr>E2 MEE</vt:lpstr>
      <vt:lpstr>E31 MEE</vt:lpstr>
      <vt:lpstr>E32 MEE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lmauclair</dc:creator>
  <cp:lastModifiedBy>lmauclair</cp:lastModifiedBy>
  <dcterms:created xsi:type="dcterms:W3CDTF">2025-03-21T15:27:38Z</dcterms:created>
  <dcterms:modified xsi:type="dcterms:W3CDTF">2025-03-27T10:41:44Z</dcterms:modified>
</cp:coreProperties>
</file>