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20" yWindow="-120" windowWidth="19440" windowHeight="11760" tabRatio="942" activeTab="3"/>
  </bookViews>
  <sheets>
    <sheet name="LiinSC" sheetId="1" r:id="rId1"/>
    <sheet name="Paliers" sheetId="2" r:id="rId2"/>
    <sheet name="Équipe" sheetId="3" r:id="rId3"/>
    <sheet name="Suivi des évaluations" sheetId="4" r:id="rId4"/>
    <sheet name="LSL 2nde TraNE (sem 1)" sheetId="5" state="hidden" r:id="rId5"/>
    <sheet name="LSL 2nde TraNE (sem 2)" sheetId="6" state="hidden" r:id="rId6"/>
    <sheet name="1 Préparation " sheetId="7" r:id="rId7"/>
    <sheet name="2 Réaliser mettre en service" sheetId="8" r:id="rId8"/>
    <sheet name="3-Maintenance" sheetId="9" r:id="rId9"/>
    <sheet name="4 Communication" sheetId="10" r:id="rId10"/>
    <sheet name="5 Tranversales" sheetId="11" r:id="rId11"/>
    <sheet name="1-Progression Préparer" sheetId="12" r:id="rId12"/>
    <sheet name="2-Progression réaliser m.s" sheetId="13" r:id="rId13"/>
    <sheet name="3-Progression Maintenance" sheetId="14" r:id="rId14"/>
    <sheet name="4-Communication " sheetId="15" r:id="rId15"/>
    <sheet name="5- Tranversales" sheetId="16" r:id="rId16"/>
    <sheet name="Bilan" sheetId="17" r:id="rId17"/>
    <sheet name="Profil MEE" sheetId="18" r:id="rId18"/>
    <sheet name="Bilan MEE" sheetId="19" r:id="rId19"/>
    <sheet name="Profil ICCER" sheetId="20" r:id="rId20"/>
    <sheet name="Bilan ICCER" sheetId="21" r:id="rId21"/>
    <sheet name="Profil MELEC" sheetId="22" r:id="rId22"/>
    <sheet name="Bilan MELEC" sheetId="23" r:id="rId23"/>
    <sheet name="Profil SN" sheetId="24" r:id="rId24"/>
    <sheet name="Bilan SN" sheetId="25" r:id="rId25"/>
    <sheet name="Profil MFER" sheetId="26" r:id="rId26"/>
    <sheet name="Bilan MFER" sheetId="27" r:id="rId27"/>
    <sheet name="Donnees MFER" sheetId="28" state="hidden" r:id="rId28"/>
    <sheet name="Donnees MEE" sheetId="29" state="hidden" r:id="rId29"/>
    <sheet name="Donnees ICCER" sheetId="30" state="hidden" r:id="rId30"/>
    <sheet name="Donnees MELEC" sheetId="31" state="hidden" r:id="rId31"/>
    <sheet name="Donnees SN" sheetId="32" state="hidden" r:id="rId32"/>
    <sheet name="Données" sheetId="33" r:id="rId33"/>
    <sheet name="Professeurs (1)" sheetId="34" r:id="rId34"/>
  </sheets>
  <definedNames>
    <definedName name="_xlnm._FilterDatabase" localSheetId="33" hidden="1">'Professeurs (1)'!$A$1:$L$151</definedName>
    <definedName name="_xlnm.Print_Area" localSheetId="6">'1 Préparation '!$B$2:$AO$70</definedName>
    <definedName name="_xlnm.Print_Area" localSheetId="11">'1-Progression Préparer'!$B$2:$AE$46</definedName>
    <definedName name="_xlnm.Print_Area" localSheetId="7">'2 Réaliser mettre en service'!$B$2:$AO$70</definedName>
    <definedName name="_xlnm.Print_Area" localSheetId="12">'2-Progression réaliser m.s'!$B$2:$AE$65</definedName>
    <definedName name="_xlnm.Print_Area" localSheetId="8">'3-Maintenance'!$B$2:$AO$66</definedName>
    <definedName name="_xlnm.Print_Area" localSheetId="13">'3-Progression Maintenance'!$B$2:$AE$130</definedName>
    <definedName name="_xlnm.Print_Area" localSheetId="9">'4 Communication'!$B$2:$AO$42</definedName>
    <definedName name="_xlnm.Print_Area" localSheetId="14">'4-Communication '!$B$2:$AE$34</definedName>
    <definedName name="_xlnm.Print_Area" localSheetId="10">'5 Tranversales'!$B$2:$AO$42</definedName>
    <definedName name="_xlnm.Print_Area" localSheetId="15">'5- Tranversales'!$B$2:$AE$34</definedName>
    <definedName name="_xlnm.Print_Area" localSheetId="16">Bilan!$B$2:$AO$64</definedName>
    <definedName name="_xlnm.Print_Area" localSheetId="20">'Bilan ICCER'!$A$1:$AN$96</definedName>
    <definedName name="_xlnm.Print_Area" localSheetId="18">'Bilan MEE'!$A$1:$AN$96</definedName>
    <definedName name="_xlnm.Print_Area" localSheetId="22">'Bilan MELEC'!$A$1:$AN$82</definedName>
    <definedName name="_xlnm.Print_Area" localSheetId="26">'Bilan MFER'!$A$1:$AN$96</definedName>
    <definedName name="_xlnm.Print_Area" localSheetId="24">'Bilan SN'!$A$1:$AN$82</definedName>
    <definedName name="_xlnm.Print_Area" localSheetId="32">Données!$C$1</definedName>
    <definedName name="_xlnm.Print_Area" localSheetId="2">Équipe!$B$2:$AD$75</definedName>
    <definedName name="_xlnm.Print_Area" localSheetId="0">LiinSC!$B$2:$AB$45</definedName>
    <definedName name="_xlnm.Print_Area" localSheetId="4">'LSL 2nde TraNE (sem 1)'!$A$1:$AU$63</definedName>
    <definedName name="_xlnm.Print_Area" localSheetId="5">'LSL 2nde TraNE (sem 2)'!$A$1:$AU$63</definedName>
    <definedName name="_xlnm.Print_Area" localSheetId="1">Paliers!$B$2:$AD$48</definedName>
    <definedName name="_xlnm.Print_Area" localSheetId="33">'Professeurs (1)'!$N$2</definedName>
    <definedName name="_xlnm.Print_Area" localSheetId="19">'Profil ICCER'!$A$1:$BB$228</definedName>
    <definedName name="_xlnm.Print_Area" localSheetId="17">'Profil MEE'!$A$1:$BB$245</definedName>
    <definedName name="_xlnm.Print_Area" localSheetId="21">'Profil MELEC'!$A$1:$BB$245</definedName>
    <definedName name="_xlnm.Print_Area" localSheetId="25">'Profil MFER'!$A$1:$BB$246</definedName>
    <definedName name="_xlnm.Print_Area" localSheetId="23">'Profil SN'!$B$1:$BB$253</definedName>
    <definedName name="_xlnm.Print_Area" localSheetId="3">'Suivi des évaluations'!$B$2:$CG$98</definedName>
  </definedNames>
  <calcPr calcId="145621"/>
</workbook>
</file>

<file path=xl/calcChain.xml><?xml version="1.0" encoding="utf-8"?>
<calcChain xmlns="http://schemas.openxmlformats.org/spreadsheetml/2006/main">
  <c r="K7" i="4" l="1"/>
  <c r="C3" i="34"/>
  <c r="C4" i="34"/>
  <c r="C5"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2" i="34"/>
  <c r="S58" i="17" l="1"/>
  <c r="J34" i="1"/>
  <c r="G48" i="2"/>
  <c r="U95" i="19"/>
  <c r="U95" i="21"/>
  <c r="U81" i="23"/>
  <c r="Y81" i="25"/>
  <c r="S95" i="27"/>
  <c r="F244" i="26"/>
  <c r="AR149" i="27"/>
  <c r="AQ149" i="27"/>
  <c r="AR133" i="27"/>
  <c r="AV100" i="27"/>
  <c r="AV101" i="27"/>
  <c r="Y44" i="33"/>
  <c r="AG5" i="33"/>
  <c r="J90" i="27"/>
  <c r="R83" i="27"/>
  <c r="AF76" i="27"/>
  <c r="P76" i="27"/>
  <c r="R69" i="27"/>
  <c r="AF62" i="27"/>
  <c r="P62" i="27"/>
  <c r="R55" i="27"/>
  <c r="AF48" i="27"/>
  <c r="P48" i="27"/>
  <c r="R41" i="27"/>
  <c r="AF34" i="27"/>
  <c r="P34" i="27"/>
  <c r="R27" i="27"/>
  <c r="AF20" i="27"/>
  <c r="P20" i="27"/>
  <c r="I10" i="27"/>
  <c r="AQ238" i="26"/>
  <c r="AQ234" i="26"/>
  <c r="D234" i="26"/>
  <c r="H233" i="26"/>
  <c r="AQ230" i="26"/>
  <c r="D230" i="26"/>
  <c r="H229" i="26"/>
  <c r="AQ226" i="26"/>
  <c r="D226" i="26"/>
  <c r="H225" i="26"/>
  <c r="AQ222" i="26"/>
  <c r="D222" i="26"/>
  <c r="H221" i="26"/>
  <c r="AX216" i="26"/>
  <c r="AV216" i="26"/>
  <c r="AE210" i="26"/>
  <c r="AI209" i="26"/>
  <c r="AE206" i="26"/>
  <c r="D206" i="26"/>
  <c r="AI205" i="26"/>
  <c r="H205" i="26"/>
  <c r="AE202" i="26"/>
  <c r="D202" i="26"/>
  <c r="AI201" i="26"/>
  <c r="H201" i="26"/>
  <c r="AE191" i="26"/>
  <c r="AI190" i="26"/>
  <c r="AE187" i="26"/>
  <c r="AI186" i="26"/>
  <c r="AE183" i="26"/>
  <c r="AI182" i="26"/>
  <c r="AE179" i="26"/>
  <c r="AI178" i="26"/>
  <c r="AE175" i="26"/>
  <c r="D175" i="26"/>
  <c r="AI174" i="26"/>
  <c r="H174" i="26"/>
  <c r="AE171" i="26"/>
  <c r="D171" i="26"/>
  <c r="AI170" i="26"/>
  <c r="H170" i="26"/>
  <c r="AE167" i="26"/>
  <c r="D167" i="26"/>
  <c r="AI166" i="26"/>
  <c r="H166" i="26"/>
  <c r="AE163" i="26"/>
  <c r="D163" i="26"/>
  <c r="AI162" i="26"/>
  <c r="H162" i="26"/>
  <c r="AE159" i="26"/>
  <c r="D159" i="26"/>
  <c r="AI158" i="26"/>
  <c r="H158" i="26"/>
  <c r="AE155" i="26"/>
  <c r="D155" i="26"/>
  <c r="AI154" i="26"/>
  <c r="H154" i="26"/>
  <c r="AE151" i="26"/>
  <c r="D151" i="26"/>
  <c r="AI150" i="26"/>
  <c r="H150" i="26"/>
  <c r="AE147" i="26"/>
  <c r="D147" i="26"/>
  <c r="AI146" i="26"/>
  <c r="H146" i="26"/>
  <c r="AE143" i="26"/>
  <c r="D143" i="26"/>
  <c r="AI142" i="26"/>
  <c r="H142" i="26"/>
  <c r="D132" i="26"/>
  <c r="H131" i="26"/>
  <c r="AE128" i="26"/>
  <c r="D128" i="26"/>
  <c r="AI127" i="26"/>
  <c r="H127" i="26"/>
  <c r="AE124" i="26"/>
  <c r="D124" i="26"/>
  <c r="AI123" i="26"/>
  <c r="H123" i="26"/>
  <c r="AE120" i="26"/>
  <c r="D120" i="26"/>
  <c r="AI119" i="26"/>
  <c r="H119" i="26"/>
  <c r="AE116" i="26"/>
  <c r="D116" i="26"/>
  <c r="AI115" i="26"/>
  <c r="H115" i="26"/>
  <c r="AE112" i="26"/>
  <c r="D112" i="26"/>
  <c r="AI111" i="26"/>
  <c r="H111" i="26"/>
  <c r="AE101" i="26"/>
  <c r="AI100" i="26"/>
  <c r="AE97" i="26"/>
  <c r="AI96" i="26"/>
  <c r="AE93" i="26"/>
  <c r="D93" i="26"/>
  <c r="AI92" i="26"/>
  <c r="H92" i="26"/>
  <c r="AE89" i="26"/>
  <c r="D89" i="26"/>
  <c r="AI88" i="26"/>
  <c r="H88" i="26"/>
  <c r="W83" i="26"/>
  <c r="D74" i="26"/>
  <c r="H73" i="26"/>
  <c r="AE70" i="26"/>
  <c r="D70" i="26"/>
  <c r="AI69" i="26"/>
  <c r="H69" i="26"/>
  <c r="AE66" i="26"/>
  <c r="D66" i="26"/>
  <c r="AI65" i="26"/>
  <c r="H65" i="26"/>
  <c r="AE62" i="26"/>
  <c r="D62" i="26"/>
  <c r="AI61" i="26"/>
  <c r="H61" i="26"/>
  <c r="AE50" i="26"/>
  <c r="D50" i="26"/>
  <c r="B50" i="26"/>
  <c r="AI49" i="26"/>
  <c r="H49" i="26"/>
  <c r="AE46" i="26"/>
  <c r="D46" i="26"/>
  <c r="B46" i="26"/>
  <c r="AI45" i="26"/>
  <c r="H45" i="26"/>
  <c r="AE42" i="26"/>
  <c r="D42" i="26"/>
  <c r="B42" i="26"/>
  <c r="AI41" i="26"/>
  <c r="H41" i="26"/>
  <c r="AE38" i="26"/>
  <c r="D38" i="26"/>
  <c r="B38" i="26"/>
  <c r="AI37" i="26"/>
  <c r="H37" i="26"/>
  <c r="AE34" i="26"/>
  <c r="D34" i="26"/>
  <c r="B34" i="26"/>
  <c r="AI33" i="26"/>
  <c r="H33" i="26"/>
  <c r="AE30" i="26"/>
  <c r="D30" i="26"/>
  <c r="B30" i="26"/>
  <c r="AI29" i="26"/>
  <c r="H29" i="26"/>
  <c r="AE26" i="26"/>
  <c r="D26" i="26"/>
  <c r="B26" i="26"/>
  <c r="AI25" i="26"/>
  <c r="H25" i="26"/>
  <c r="I10" i="26"/>
  <c r="G6" i="26"/>
  <c r="G6" i="27" s="1"/>
  <c r="O5" i="26"/>
  <c r="O5" i="27" s="1"/>
  <c r="L5" i="26"/>
  <c r="L5" i="27" s="1"/>
  <c r="J5" i="26"/>
  <c r="J5" i="27" s="1"/>
  <c r="G5" i="26"/>
  <c r="G5" i="27" s="1"/>
  <c r="J76" i="25"/>
  <c r="R55" i="25"/>
  <c r="AF48" i="25"/>
  <c r="P48" i="25"/>
  <c r="R41" i="25"/>
  <c r="AF34" i="25"/>
  <c r="P34" i="25"/>
  <c r="R27" i="25"/>
  <c r="AF20" i="25"/>
  <c r="P20" i="25"/>
  <c r="I10" i="25"/>
  <c r="G6" i="25"/>
  <c r="O5" i="25"/>
  <c r="L5" i="25"/>
  <c r="G5" i="25"/>
  <c r="F252" i="24"/>
  <c r="P233" i="24"/>
  <c r="P229" i="24"/>
  <c r="P225" i="24"/>
  <c r="P221" i="24"/>
  <c r="W215" i="24"/>
  <c r="U215" i="24"/>
  <c r="AE210" i="24"/>
  <c r="AI209" i="24"/>
  <c r="AE206" i="24"/>
  <c r="AI205" i="24"/>
  <c r="AE202" i="24"/>
  <c r="AI201" i="24"/>
  <c r="AE198" i="24"/>
  <c r="AI197" i="24"/>
  <c r="AE194" i="24"/>
  <c r="D194" i="24"/>
  <c r="AI193" i="24"/>
  <c r="H193" i="24"/>
  <c r="AE190" i="24"/>
  <c r="D190" i="24"/>
  <c r="AI189" i="24"/>
  <c r="H189" i="24"/>
  <c r="AE186" i="24"/>
  <c r="D186" i="24"/>
  <c r="AI185" i="24"/>
  <c r="H185" i="24"/>
  <c r="AH179" i="24"/>
  <c r="G179" i="24"/>
  <c r="AE155" i="24"/>
  <c r="D155" i="24"/>
  <c r="AI154" i="24"/>
  <c r="H154" i="24"/>
  <c r="AH148" i="24"/>
  <c r="G148" i="24"/>
  <c r="D144" i="24"/>
  <c r="H143" i="24"/>
  <c r="D140" i="24"/>
  <c r="H139" i="24"/>
  <c r="D136" i="24"/>
  <c r="H135" i="24"/>
  <c r="AE132" i="24"/>
  <c r="D132" i="24"/>
  <c r="AI131" i="24"/>
  <c r="H131" i="24"/>
  <c r="AE128" i="24"/>
  <c r="D128" i="24"/>
  <c r="AI127" i="24"/>
  <c r="H127" i="24"/>
  <c r="AE124" i="24"/>
  <c r="D124" i="24"/>
  <c r="AI123" i="24"/>
  <c r="H123" i="24"/>
  <c r="AH117" i="24"/>
  <c r="G117" i="24"/>
  <c r="AE89" i="24"/>
  <c r="AI88" i="24"/>
  <c r="AE85" i="24"/>
  <c r="D85" i="24"/>
  <c r="AI84" i="24"/>
  <c r="H84" i="24"/>
  <c r="AE81" i="24"/>
  <c r="D81" i="24"/>
  <c r="AI80" i="24"/>
  <c r="H80" i="24"/>
  <c r="AE77" i="24"/>
  <c r="D77" i="24"/>
  <c r="AI76" i="24"/>
  <c r="H76" i="24"/>
  <c r="AH70" i="24"/>
  <c r="G70" i="24"/>
  <c r="AE30" i="24"/>
  <c r="AI29" i="24"/>
  <c r="AE26" i="24"/>
  <c r="D26" i="24"/>
  <c r="B26" i="24"/>
  <c r="AI25" i="24"/>
  <c r="H25" i="24"/>
  <c r="AH19" i="24"/>
  <c r="G19" i="24"/>
  <c r="I10" i="24"/>
  <c r="G6" i="24"/>
  <c r="O5" i="24"/>
  <c r="L5" i="24"/>
  <c r="J5" i="24"/>
  <c r="G5" i="24"/>
  <c r="J76" i="23"/>
  <c r="R69" i="23"/>
  <c r="AF62" i="23"/>
  <c r="P62" i="23"/>
  <c r="R55" i="23"/>
  <c r="AF48" i="23"/>
  <c r="P48" i="23"/>
  <c r="R41" i="23"/>
  <c r="AF34" i="23"/>
  <c r="P34" i="23"/>
  <c r="R27" i="23"/>
  <c r="AF20" i="23"/>
  <c r="P20" i="23"/>
  <c r="I10" i="23"/>
  <c r="G6" i="23"/>
  <c r="O5" i="23"/>
  <c r="L5" i="23"/>
  <c r="J5" i="23"/>
  <c r="G5" i="23"/>
  <c r="F244" i="22"/>
  <c r="P225" i="22"/>
  <c r="P221" i="22"/>
  <c r="P217" i="22"/>
  <c r="P213" i="22"/>
  <c r="W207" i="22"/>
  <c r="U207" i="22"/>
  <c r="AE202" i="22"/>
  <c r="AI201" i="22"/>
  <c r="AE198" i="22"/>
  <c r="AI197" i="22"/>
  <c r="AE194" i="22"/>
  <c r="AI193" i="22"/>
  <c r="AE190" i="22"/>
  <c r="AI189" i="22"/>
  <c r="AE186" i="22"/>
  <c r="D186" i="22"/>
  <c r="AI185" i="22"/>
  <c r="H185" i="22"/>
  <c r="AE182" i="22"/>
  <c r="D182" i="22"/>
  <c r="AI181" i="22"/>
  <c r="H181" i="22"/>
  <c r="AE178" i="22"/>
  <c r="D178" i="22"/>
  <c r="AI177" i="22"/>
  <c r="H177" i="22"/>
  <c r="AH171" i="22"/>
  <c r="G171" i="22"/>
  <c r="AE167" i="22"/>
  <c r="AI166" i="22"/>
  <c r="AE163" i="22"/>
  <c r="D163" i="22"/>
  <c r="AI162" i="22"/>
  <c r="H162" i="22"/>
  <c r="AE159" i="22"/>
  <c r="D159" i="22"/>
  <c r="AI158" i="22"/>
  <c r="H158" i="22"/>
  <c r="AE155" i="22"/>
  <c r="D155" i="22"/>
  <c r="AI154" i="22"/>
  <c r="H154" i="22"/>
  <c r="AE151" i="22"/>
  <c r="D151" i="22"/>
  <c r="AI150" i="22"/>
  <c r="H150" i="22"/>
  <c r="AE147" i="22"/>
  <c r="D147" i="22"/>
  <c r="AI146" i="22"/>
  <c r="H146" i="22"/>
  <c r="AH140" i="22"/>
  <c r="G140" i="22"/>
  <c r="AE136" i="22"/>
  <c r="D136" i="22"/>
  <c r="AI135" i="22"/>
  <c r="H135" i="22"/>
  <c r="AE132" i="22"/>
  <c r="D132" i="22"/>
  <c r="AI131" i="22"/>
  <c r="H131" i="22"/>
  <c r="AE128" i="22"/>
  <c r="D128" i="22"/>
  <c r="AI127" i="22"/>
  <c r="H127" i="22"/>
  <c r="AE124" i="22"/>
  <c r="D124" i="22"/>
  <c r="AI123" i="22"/>
  <c r="H123" i="22"/>
  <c r="AH117" i="22"/>
  <c r="G117" i="22"/>
  <c r="AE113" i="22"/>
  <c r="AI112" i="22"/>
  <c r="AE109" i="22"/>
  <c r="AI108" i="22"/>
  <c r="AE105" i="22"/>
  <c r="AI104" i="22"/>
  <c r="AE101" i="22"/>
  <c r="AI100" i="22"/>
  <c r="AE97" i="22"/>
  <c r="AI96" i="22"/>
  <c r="AE93" i="22"/>
  <c r="AI92" i="22"/>
  <c r="AE89" i="22"/>
  <c r="AI88" i="22"/>
  <c r="AE85" i="22"/>
  <c r="D85" i="22"/>
  <c r="AI84" i="22"/>
  <c r="H84" i="22"/>
  <c r="AE81" i="22"/>
  <c r="D81" i="22"/>
  <c r="AI80" i="22"/>
  <c r="H80" i="22"/>
  <c r="AE77" i="22"/>
  <c r="D77" i="22"/>
  <c r="AI76" i="22"/>
  <c r="H76" i="22"/>
  <c r="AH70" i="22"/>
  <c r="G70" i="22"/>
  <c r="AE66" i="22"/>
  <c r="AI65" i="22"/>
  <c r="AE62" i="22"/>
  <c r="AI61" i="22"/>
  <c r="AE58" i="22"/>
  <c r="AI57" i="22"/>
  <c r="AE54" i="22"/>
  <c r="D54" i="22"/>
  <c r="AI53" i="22"/>
  <c r="H53" i="22"/>
  <c r="AE50" i="22"/>
  <c r="D50" i="22"/>
  <c r="AI49" i="22"/>
  <c r="H49" i="22"/>
  <c r="AE46" i="22"/>
  <c r="D46" i="22"/>
  <c r="AI45" i="22"/>
  <c r="H45" i="22"/>
  <c r="AE42" i="22"/>
  <c r="D42" i="22"/>
  <c r="B42" i="22"/>
  <c r="AI41" i="22"/>
  <c r="H41" i="22"/>
  <c r="AE38" i="22"/>
  <c r="D38" i="22"/>
  <c r="B38" i="22"/>
  <c r="AI37" i="22"/>
  <c r="H37" i="22"/>
  <c r="AE34" i="22"/>
  <c r="D34" i="22"/>
  <c r="B34" i="22"/>
  <c r="AI33" i="22"/>
  <c r="H33" i="22"/>
  <c r="AE30" i="22"/>
  <c r="D30" i="22"/>
  <c r="B30" i="22"/>
  <c r="AI29" i="22"/>
  <c r="H29" i="22"/>
  <c r="AE26" i="22"/>
  <c r="D26" i="22"/>
  <c r="B26" i="22"/>
  <c r="AI25" i="22"/>
  <c r="H25" i="22"/>
  <c r="AH19" i="22"/>
  <c r="G19" i="22"/>
  <c r="I10" i="22"/>
  <c r="G6" i="22"/>
  <c r="O5" i="22"/>
  <c r="L5" i="22"/>
  <c r="J5" i="22"/>
  <c r="G5" i="22"/>
  <c r="J90" i="21"/>
  <c r="R83" i="21"/>
  <c r="AF76" i="21"/>
  <c r="P76" i="21"/>
  <c r="R69" i="21"/>
  <c r="AF62" i="21"/>
  <c r="P62" i="21"/>
  <c r="R55" i="21"/>
  <c r="AF48" i="21"/>
  <c r="P48" i="21"/>
  <c r="R41" i="21"/>
  <c r="AF34" i="21"/>
  <c r="P34" i="21"/>
  <c r="R27" i="21"/>
  <c r="AF20" i="21"/>
  <c r="P20" i="21"/>
  <c r="I10" i="21"/>
  <c r="F227" i="20"/>
  <c r="AQ220" i="20"/>
  <c r="D220" i="20"/>
  <c r="H219" i="20"/>
  <c r="AQ216" i="20"/>
  <c r="D216" i="20"/>
  <c r="H215" i="20"/>
  <c r="AQ212" i="20"/>
  <c r="D212" i="20"/>
  <c r="H211" i="20"/>
  <c r="AQ208" i="20"/>
  <c r="D208" i="20"/>
  <c r="H207" i="20"/>
  <c r="AX202" i="20"/>
  <c r="AV202" i="20"/>
  <c r="G201" i="20"/>
  <c r="AQ197" i="20"/>
  <c r="AE197" i="20"/>
  <c r="D197" i="20"/>
  <c r="AI196" i="20"/>
  <c r="H196" i="20"/>
  <c r="AQ193" i="20"/>
  <c r="AE193" i="20"/>
  <c r="D193" i="20"/>
  <c r="AI192" i="20"/>
  <c r="H192" i="20"/>
  <c r="AX187" i="20"/>
  <c r="AV187" i="20"/>
  <c r="AH186" i="20"/>
  <c r="G186" i="20"/>
  <c r="AE182" i="20"/>
  <c r="AI181" i="20"/>
  <c r="AE178" i="20"/>
  <c r="AI177" i="20"/>
  <c r="AE174" i="20"/>
  <c r="AI173" i="20"/>
  <c r="AE170" i="20"/>
  <c r="AI169" i="20"/>
  <c r="AE166" i="20"/>
  <c r="AI165" i="20"/>
  <c r="AE162" i="20"/>
  <c r="AI161" i="20"/>
  <c r="AE158" i="20"/>
  <c r="AI157" i="20"/>
  <c r="AE154" i="20"/>
  <c r="D154" i="20"/>
  <c r="AI153" i="20"/>
  <c r="H153" i="20"/>
  <c r="AE150" i="20"/>
  <c r="D150" i="20"/>
  <c r="AI149" i="20"/>
  <c r="H149" i="20"/>
  <c r="AE146" i="20"/>
  <c r="D146" i="20"/>
  <c r="AI145" i="20"/>
  <c r="H145" i="20"/>
  <c r="AE142" i="20"/>
  <c r="D142" i="20"/>
  <c r="AI141" i="20"/>
  <c r="H141" i="20"/>
  <c r="AE138" i="20"/>
  <c r="D138" i="20"/>
  <c r="AI137" i="20"/>
  <c r="H137" i="20"/>
  <c r="AE134" i="20"/>
  <c r="D134" i="20"/>
  <c r="AI133" i="20"/>
  <c r="H133" i="20"/>
  <c r="AH127" i="20"/>
  <c r="G127" i="20"/>
  <c r="D123" i="20"/>
  <c r="H122" i="20"/>
  <c r="D119" i="20"/>
  <c r="H118" i="20"/>
  <c r="AE115" i="20"/>
  <c r="D115" i="20"/>
  <c r="AI114" i="20"/>
  <c r="H114" i="20"/>
  <c r="AE111" i="20"/>
  <c r="D111" i="20"/>
  <c r="AI110" i="20"/>
  <c r="H110" i="20"/>
  <c r="AE107" i="20"/>
  <c r="D107" i="20"/>
  <c r="AI106" i="20"/>
  <c r="H106" i="20"/>
  <c r="AH100" i="20"/>
  <c r="G100" i="20"/>
  <c r="AE96" i="20"/>
  <c r="AI95" i="20"/>
  <c r="AE92" i="20"/>
  <c r="AI91" i="20"/>
  <c r="AE88" i="20"/>
  <c r="P88" i="20"/>
  <c r="D88" i="20"/>
  <c r="AI87" i="20"/>
  <c r="H87" i="20"/>
  <c r="AE84" i="20"/>
  <c r="P84" i="20"/>
  <c r="D84" i="20"/>
  <c r="AI83" i="20"/>
  <c r="H83" i="20"/>
  <c r="W78" i="20"/>
  <c r="U78" i="20"/>
  <c r="AH77" i="20"/>
  <c r="G77" i="20"/>
  <c r="D73" i="20"/>
  <c r="H72" i="20"/>
  <c r="AE69" i="20"/>
  <c r="D69" i="20"/>
  <c r="AI68" i="20"/>
  <c r="H68" i="20"/>
  <c r="AE65" i="20"/>
  <c r="D65" i="20"/>
  <c r="AI64" i="20"/>
  <c r="H64" i="20"/>
  <c r="AE61" i="20"/>
  <c r="D61" i="20"/>
  <c r="AI60" i="20"/>
  <c r="H60" i="20"/>
  <c r="AH54" i="20"/>
  <c r="G54" i="20"/>
  <c r="AE50" i="20"/>
  <c r="D50" i="20"/>
  <c r="AI49" i="20"/>
  <c r="H49" i="20"/>
  <c r="AE46" i="20"/>
  <c r="D46" i="20"/>
  <c r="AI45" i="20"/>
  <c r="H45" i="20"/>
  <c r="AE42" i="20"/>
  <c r="D42" i="20"/>
  <c r="B42" i="20"/>
  <c r="AI41" i="20"/>
  <c r="H41" i="20"/>
  <c r="AE38" i="20"/>
  <c r="D38" i="20"/>
  <c r="B38" i="20"/>
  <c r="AI37" i="20"/>
  <c r="H37" i="20"/>
  <c r="AE34" i="20"/>
  <c r="D34" i="20"/>
  <c r="B34" i="20"/>
  <c r="AI33" i="20"/>
  <c r="H33" i="20"/>
  <c r="AE30" i="20"/>
  <c r="D30" i="20"/>
  <c r="B30" i="20"/>
  <c r="AI29" i="20"/>
  <c r="H29" i="20"/>
  <c r="AE26" i="20"/>
  <c r="D26" i="20"/>
  <c r="B26" i="20"/>
  <c r="AI25" i="20"/>
  <c r="H25" i="20"/>
  <c r="AH19" i="20"/>
  <c r="G19" i="20"/>
  <c r="I10" i="20"/>
  <c r="G6" i="20"/>
  <c r="G6" i="21" s="1"/>
  <c r="O5" i="20"/>
  <c r="O5" i="21" s="1"/>
  <c r="L5" i="20"/>
  <c r="L5" i="21" s="1"/>
  <c r="J5" i="20"/>
  <c r="G5" i="20"/>
  <c r="G5" i="21" s="1"/>
  <c r="AV100" i="19"/>
  <c r="AV99" i="19"/>
  <c r="J90" i="19"/>
  <c r="R83" i="19"/>
  <c r="AF76" i="19"/>
  <c r="P76" i="19"/>
  <c r="R69" i="19"/>
  <c r="AF62" i="19"/>
  <c r="P62" i="19"/>
  <c r="R55" i="19"/>
  <c r="AF48" i="19"/>
  <c r="P48" i="19"/>
  <c r="R41" i="19"/>
  <c r="AF34" i="19"/>
  <c r="P34" i="19"/>
  <c r="R27" i="19"/>
  <c r="AF20" i="19"/>
  <c r="P20" i="19"/>
  <c r="I10" i="19"/>
  <c r="F244" i="18"/>
  <c r="AQ238" i="18"/>
  <c r="AQ234" i="18"/>
  <c r="AQ230" i="18"/>
  <c r="AQ226" i="18"/>
  <c r="AQ222" i="18"/>
  <c r="AX216" i="18"/>
  <c r="AV216" i="18"/>
  <c r="D211" i="18"/>
  <c r="H210" i="18"/>
  <c r="D207" i="18"/>
  <c r="H206" i="18"/>
  <c r="D203" i="18"/>
  <c r="H202" i="18"/>
  <c r="D199" i="18"/>
  <c r="H198" i="18"/>
  <c r="D195" i="18"/>
  <c r="H194" i="18"/>
  <c r="D191" i="18"/>
  <c r="H190" i="18"/>
  <c r="D187" i="18"/>
  <c r="H186" i="18"/>
  <c r="D183" i="18"/>
  <c r="H182" i="18"/>
  <c r="D179" i="18"/>
  <c r="H178" i="18"/>
  <c r="D175" i="18"/>
  <c r="H174" i="18"/>
  <c r="D171" i="18"/>
  <c r="H170" i="18"/>
  <c r="D167" i="18"/>
  <c r="H166" i="18"/>
  <c r="AE156" i="18"/>
  <c r="AI155" i="18"/>
  <c r="AE152" i="18"/>
  <c r="AI151" i="18"/>
  <c r="AE148" i="18"/>
  <c r="AI147" i="18"/>
  <c r="AE144" i="18"/>
  <c r="D144" i="18"/>
  <c r="AI143" i="18"/>
  <c r="H143" i="18"/>
  <c r="AE140" i="18"/>
  <c r="D140" i="18"/>
  <c r="AI139" i="18"/>
  <c r="H139" i="18"/>
  <c r="AE136" i="18"/>
  <c r="D136" i="18"/>
  <c r="AI135" i="18"/>
  <c r="H135" i="18"/>
  <c r="AE132" i="18"/>
  <c r="D132" i="18"/>
  <c r="AI131" i="18"/>
  <c r="H131" i="18"/>
  <c r="D121" i="18"/>
  <c r="H120" i="18"/>
  <c r="AE117" i="18"/>
  <c r="D117" i="18"/>
  <c r="AI116" i="18"/>
  <c r="H116" i="18"/>
  <c r="AE113" i="18"/>
  <c r="D113" i="18"/>
  <c r="AI112" i="18"/>
  <c r="H112" i="18"/>
  <c r="AE109" i="18"/>
  <c r="D109" i="18"/>
  <c r="AI108" i="18"/>
  <c r="H108" i="18"/>
  <c r="AE105" i="18"/>
  <c r="D105" i="18"/>
  <c r="AI104" i="18"/>
  <c r="H104" i="18"/>
  <c r="AE101" i="18"/>
  <c r="D101" i="18"/>
  <c r="AI100" i="18"/>
  <c r="H100" i="18"/>
  <c r="AE89" i="18"/>
  <c r="AI88" i="18"/>
  <c r="AE85" i="18"/>
  <c r="P85" i="18"/>
  <c r="D85" i="18"/>
  <c r="AI84" i="18"/>
  <c r="H84" i="18"/>
  <c r="AE81" i="18"/>
  <c r="P81" i="18"/>
  <c r="D81" i="18"/>
  <c r="AI80" i="18"/>
  <c r="H80" i="18"/>
  <c r="W75" i="18"/>
  <c r="U75" i="18"/>
  <c r="D70" i="18"/>
  <c r="H69" i="18"/>
  <c r="D66" i="18"/>
  <c r="H65" i="18"/>
  <c r="AE62" i="18"/>
  <c r="D62" i="18"/>
  <c r="AI61" i="18"/>
  <c r="H61" i="18"/>
  <c r="AE50" i="18"/>
  <c r="AI49" i="18"/>
  <c r="AE46" i="18"/>
  <c r="AI45" i="18"/>
  <c r="AE42" i="18"/>
  <c r="D42" i="18"/>
  <c r="B42" i="18"/>
  <c r="AI41" i="18"/>
  <c r="H41" i="18"/>
  <c r="AE38" i="18"/>
  <c r="D38" i="18"/>
  <c r="B38" i="18"/>
  <c r="AI37" i="18"/>
  <c r="H37" i="18"/>
  <c r="AE34" i="18"/>
  <c r="D34" i="18"/>
  <c r="B34" i="18"/>
  <c r="AI33" i="18"/>
  <c r="H33" i="18"/>
  <c r="AE30" i="18"/>
  <c r="D30" i="18"/>
  <c r="B30" i="18"/>
  <c r="AI29" i="18"/>
  <c r="H29" i="18"/>
  <c r="AE26" i="18"/>
  <c r="D26" i="18"/>
  <c r="B26" i="18"/>
  <c r="AI25" i="18"/>
  <c r="H25" i="18"/>
  <c r="I10" i="18"/>
  <c r="G6" i="18"/>
  <c r="G6" i="19" s="1"/>
  <c r="O5" i="18"/>
  <c r="O5" i="19" s="1"/>
  <c r="L5" i="18"/>
  <c r="L5" i="19" s="1"/>
  <c r="J5" i="18"/>
  <c r="J5" i="19" s="1"/>
  <c r="G5" i="18"/>
  <c r="G5" i="19" s="1"/>
  <c r="AE64" i="17"/>
  <c r="AM52" i="17"/>
  <c r="AK52" i="17"/>
  <c r="AD51" i="17"/>
  <c r="AM48" i="17"/>
  <c r="AK48" i="17"/>
  <c r="AD47" i="17"/>
  <c r="AD44" i="17"/>
  <c r="AM43" i="17"/>
  <c r="AK43" i="17"/>
  <c r="AD43" i="17"/>
  <c r="AD42" i="17"/>
  <c r="AM39" i="17"/>
  <c r="AK39" i="17"/>
  <c r="AD38" i="17"/>
  <c r="AM35" i="17"/>
  <c r="AK35" i="17"/>
  <c r="AD34" i="17"/>
  <c r="AM31" i="17"/>
  <c r="AK31" i="17"/>
  <c r="AD30" i="17"/>
  <c r="AM27" i="17"/>
  <c r="AK27" i="17"/>
  <c r="AD26" i="17"/>
  <c r="AM23" i="17"/>
  <c r="AK23" i="17"/>
  <c r="AD23" i="17"/>
  <c r="AD22" i="17"/>
  <c r="AD18" i="17"/>
  <c r="I10" i="17"/>
  <c r="G6" i="17"/>
  <c r="O5" i="17"/>
  <c r="L5" i="17"/>
  <c r="J5" i="17"/>
  <c r="G5" i="17"/>
  <c r="G34" i="16"/>
  <c r="I10" i="16"/>
  <c r="G6" i="16"/>
  <c r="O5" i="16"/>
  <c r="L5" i="16"/>
  <c r="J5" i="16"/>
  <c r="G5" i="16"/>
  <c r="G34" i="15"/>
  <c r="I10" i="15"/>
  <c r="G6" i="15"/>
  <c r="O5" i="15"/>
  <c r="L5" i="15"/>
  <c r="J5" i="15"/>
  <c r="G5" i="15"/>
  <c r="G33" i="14"/>
  <c r="I10" i="14"/>
  <c r="G6" i="14"/>
  <c r="O5" i="14"/>
  <c r="L5" i="14"/>
  <c r="J5" i="14"/>
  <c r="G5" i="14"/>
  <c r="G47" i="13"/>
  <c r="I10" i="13"/>
  <c r="G6" i="13"/>
  <c r="O5" i="13"/>
  <c r="L5" i="13"/>
  <c r="J5" i="13"/>
  <c r="G5" i="13"/>
  <c r="G46" i="12"/>
  <c r="I10" i="12"/>
  <c r="G6" i="12"/>
  <c r="O5" i="12"/>
  <c r="L5" i="12"/>
  <c r="J5" i="12"/>
  <c r="G5" i="12"/>
  <c r="AE42" i="11"/>
  <c r="I10" i="11"/>
  <c r="G6" i="11"/>
  <c r="O5" i="11"/>
  <c r="L5" i="11"/>
  <c r="J5" i="11"/>
  <c r="G5" i="11"/>
  <c r="AE42" i="10"/>
  <c r="I10" i="10"/>
  <c r="G6" i="10"/>
  <c r="O5" i="10"/>
  <c r="L5" i="10"/>
  <c r="J5" i="10"/>
  <c r="G5" i="10"/>
  <c r="AE38" i="9"/>
  <c r="I10" i="9"/>
  <c r="G6" i="9"/>
  <c r="O5" i="9"/>
  <c r="L5" i="9"/>
  <c r="J5" i="9"/>
  <c r="G5" i="9"/>
  <c r="AE59" i="8"/>
  <c r="I10" i="8"/>
  <c r="G6" i="8"/>
  <c r="O5" i="8"/>
  <c r="L5" i="8"/>
  <c r="J5" i="8"/>
  <c r="G5" i="8"/>
  <c r="BA64" i="7"/>
  <c r="BA63" i="7"/>
  <c r="BA62" i="7"/>
  <c r="BA61" i="7"/>
  <c r="BA60" i="7"/>
  <c r="BA59" i="7"/>
  <c r="BA58" i="7"/>
  <c r="I10" i="7"/>
  <c r="G6" i="7"/>
  <c r="O5" i="7"/>
  <c r="L5" i="7"/>
  <c r="J5" i="7"/>
  <c r="G5" i="7"/>
  <c r="AW63" i="6"/>
  <c r="AW60" i="6"/>
  <c r="AW57" i="6"/>
  <c r="AW54" i="6"/>
  <c r="AW51" i="6"/>
  <c r="AW48" i="6"/>
  <c r="AW45" i="6"/>
  <c r="AW42" i="6"/>
  <c r="AW39" i="6"/>
  <c r="AW36" i="6"/>
  <c r="AW33" i="6"/>
  <c r="AW30" i="6"/>
  <c r="AW27" i="6"/>
  <c r="AW24" i="6"/>
  <c r="AW21" i="6"/>
  <c r="S20" i="6"/>
  <c r="AZ9" i="6"/>
  <c r="I6" i="6"/>
  <c r="I5" i="6"/>
  <c r="AW63" i="5"/>
  <c r="AW60" i="5"/>
  <c r="AW57" i="5"/>
  <c r="AW54" i="5"/>
  <c r="AW51" i="5"/>
  <c r="AW48" i="5"/>
  <c r="AW45" i="5"/>
  <c r="AW42" i="5"/>
  <c r="AW39" i="5"/>
  <c r="AW36" i="5"/>
  <c r="AW33" i="5"/>
  <c r="AW30" i="5"/>
  <c r="AW27" i="5"/>
  <c r="AW24" i="5"/>
  <c r="AW21" i="5"/>
  <c r="S20" i="5"/>
  <c r="AZ9" i="5"/>
  <c r="I6" i="5"/>
  <c r="I5" i="5"/>
  <c r="E140" i="4"/>
  <c r="E139" i="4"/>
  <c r="E138" i="4"/>
  <c r="G138" i="4" s="1"/>
  <c r="S59" i="17" s="1"/>
  <c r="E137" i="4"/>
  <c r="G137" i="4" s="1"/>
  <c r="E136" i="4"/>
  <c r="E135" i="4"/>
  <c r="AX128" i="4"/>
  <c r="AW128" i="4"/>
  <c r="AU128" i="4"/>
  <c r="AT128" i="4"/>
  <c r="AR128" i="4"/>
  <c r="AQ128" i="4"/>
  <c r="AP128" i="4"/>
  <c r="AN128" i="4"/>
  <c r="AM128" i="4"/>
  <c r="AL128" i="4"/>
  <c r="AJ128" i="4"/>
  <c r="AI128" i="4"/>
  <c r="AH128" i="4"/>
  <c r="AF128" i="4"/>
  <c r="AE128" i="4"/>
  <c r="AD128" i="4"/>
  <c r="AB128" i="4"/>
  <c r="AA128" i="4"/>
  <c r="Z128" i="4"/>
  <c r="X128" i="4"/>
  <c r="W128" i="4"/>
  <c r="V128" i="4"/>
  <c r="T128" i="4"/>
  <c r="S128" i="4"/>
  <c r="R128" i="4"/>
  <c r="P128" i="4"/>
  <c r="O128" i="4"/>
  <c r="N128" i="4"/>
  <c r="L128" i="4"/>
  <c r="K128" i="4"/>
  <c r="J128" i="4"/>
  <c r="AX127" i="4"/>
  <c r="AW127" i="4"/>
  <c r="AU127" i="4"/>
  <c r="AT127" i="4"/>
  <c r="AR127" i="4"/>
  <c r="AQ127" i="4"/>
  <c r="AP127" i="4"/>
  <c r="AN127" i="4"/>
  <c r="AM127" i="4"/>
  <c r="AL127" i="4"/>
  <c r="AJ127" i="4"/>
  <c r="AI127" i="4"/>
  <c r="AH127" i="4"/>
  <c r="AF127" i="4"/>
  <c r="AE127" i="4"/>
  <c r="AD127" i="4"/>
  <c r="AB127" i="4"/>
  <c r="AA127" i="4"/>
  <c r="Z127" i="4"/>
  <c r="X127" i="4"/>
  <c r="W127" i="4"/>
  <c r="V127" i="4"/>
  <c r="T127" i="4"/>
  <c r="S127" i="4"/>
  <c r="R127" i="4"/>
  <c r="P127" i="4"/>
  <c r="O127" i="4"/>
  <c r="N127" i="4"/>
  <c r="L127" i="4"/>
  <c r="K127" i="4"/>
  <c r="J127" i="4"/>
  <c r="AX126" i="4"/>
  <c r="AW126" i="4"/>
  <c r="AU126" i="4"/>
  <c r="AT126" i="4"/>
  <c r="AR126" i="4"/>
  <c r="AQ126" i="4"/>
  <c r="AP126" i="4"/>
  <c r="AN126" i="4"/>
  <c r="AM126" i="4"/>
  <c r="AL126" i="4"/>
  <c r="AJ126" i="4"/>
  <c r="AI126" i="4"/>
  <c r="AH126" i="4"/>
  <c r="AF126" i="4"/>
  <c r="AE126" i="4"/>
  <c r="AD126" i="4"/>
  <c r="AB126" i="4"/>
  <c r="AA126" i="4"/>
  <c r="Z126" i="4"/>
  <c r="X126" i="4"/>
  <c r="W126" i="4"/>
  <c r="V126" i="4"/>
  <c r="T126" i="4"/>
  <c r="S126" i="4"/>
  <c r="R126" i="4"/>
  <c r="P126" i="4"/>
  <c r="O126" i="4"/>
  <c r="N126" i="4"/>
  <c r="L126" i="4"/>
  <c r="K126" i="4"/>
  <c r="J126" i="4"/>
  <c r="AX124" i="4"/>
  <c r="AW124" i="4"/>
  <c r="AU124" i="4"/>
  <c r="AT124" i="4"/>
  <c r="AR124" i="4"/>
  <c r="AQ124" i="4"/>
  <c r="AP124" i="4"/>
  <c r="AN124" i="4"/>
  <c r="AM124" i="4"/>
  <c r="AL124" i="4"/>
  <c r="AL125" i="4" s="1"/>
  <c r="AJ124" i="4"/>
  <c r="AI124" i="4"/>
  <c r="AH124" i="4"/>
  <c r="AF124" i="4"/>
  <c r="AF125" i="4" s="1"/>
  <c r="AE124" i="4"/>
  <c r="AD124" i="4"/>
  <c r="AB124" i="4"/>
  <c r="AA124" i="4"/>
  <c r="Z124" i="4"/>
  <c r="X124" i="4"/>
  <c r="W124" i="4"/>
  <c r="V124" i="4"/>
  <c r="V125" i="4" s="1"/>
  <c r="T124" i="4"/>
  <c r="S124" i="4"/>
  <c r="R124" i="4"/>
  <c r="P124" i="4"/>
  <c r="O124" i="4"/>
  <c r="N124" i="4"/>
  <c r="L124" i="4"/>
  <c r="K124" i="4"/>
  <c r="J124" i="4"/>
  <c r="AX123" i="4"/>
  <c r="AW123" i="4"/>
  <c r="AU123" i="4"/>
  <c r="AT123" i="4"/>
  <c r="AR123" i="4"/>
  <c r="AQ123" i="4"/>
  <c r="AP123" i="4"/>
  <c r="AP125" i="4" s="1"/>
  <c r="AN123" i="4"/>
  <c r="AM123" i="4"/>
  <c r="AL123" i="4"/>
  <c r="AJ123" i="4"/>
  <c r="AJ125" i="4" s="1"/>
  <c r="AI123" i="4"/>
  <c r="AH123" i="4"/>
  <c r="AF123" i="4"/>
  <c r="AE123" i="4"/>
  <c r="AD123" i="4"/>
  <c r="AB123" i="4"/>
  <c r="AA123" i="4"/>
  <c r="Z123" i="4"/>
  <c r="X123" i="4"/>
  <c r="X125" i="4" s="1"/>
  <c r="W123" i="4"/>
  <c r="V123" i="4"/>
  <c r="T123" i="4"/>
  <c r="T125" i="4" s="1"/>
  <c r="S123" i="4"/>
  <c r="R123" i="4"/>
  <c r="P123" i="4"/>
  <c r="O123" i="4"/>
  <c r="N123" i="4"/>
  <c r="L123" i="4"/>
  <c r="K123" i="4"/>
  <c r="J123" i="4"/>
  <c r="AX116" i="4"/>
  <c r="AW116" i="4"/>
  <c r="AU116" i="4"/>
  <c r="AT116" i="4"/>
  <c r="AR116" i="4"/>
  <c r="AQ116" i="4"/>
  <c r="AP116" i="4"/>
  <c r="AN116" i="4"/>
  <c r="AM116" i="4"/>
  <c r="AL116" i="4"/>
  <c r="AJ116" i="4"/>
  <c r="AI116" i="4"/>
  <c r="AH116" i="4"/>
  <c r="AF116" i="4"/>
  <c r="AE116" i="4"/>
  <c r="AD116" i="4"/>
  <c r="AB116" i="4"/>
  <c r="AA116" i="4"/>
  <c r="Z116" i="4"/>
  <c r="X116" i="4"/>
  <c r="W116" i="4"/>
  <c r="V116" i="4"/>
  <c r="T116" i="4"/>
  <c r="S116" i="4"/>
  <c r="R116" i="4"/>
  <c r="P116" i="4"/>
  <c r="O116" i="4"/>
  <c r="N116" i="4"/>
  <c r="L116" i="4"/>
  <c r="K116" i="4"/>
  <c r="J116" i="4"/>
  <c r="AX115" i="4"/>
  <c r="AW115" i="4"/>
  <c r="AU115" i="4"/>
  <c r="AT115" i="4"/>
  <c r="AR115" i="4"/>
  <c r="AQ115" i="4"/>
  <c r="AP115" i="4"/>
  <c r="AN115" i="4"/>
  <c r="AM115" i="4"/>
  <c r="AL115" i="4"/>
  <c r="AJ115" i="4"/>
  <c r="AI115" i="4"/>
  <c r="AH115" i="4"/>
  <c r="AF115" i="4"/>
  <c r="AE115" i="4"/>
  <c r="AD115" i="4"/>
  <c r="AB115" i="4"/>
  <c r="AA115" i="4"/>
  <c r="Z115" i="4"/>
  <c r="X115" i="4"/>
  <c r="W115" i="4"/>
  <c r="V115" i="4"/>
  <c r="T115" i="4"/>
  <c r="S115" i="4"/>
  <c r="R115" i="4"/>
  <c r="P115" i="4"/>
  <c r="O115" i="4"/>
  <c r="N115" i="4"/>
  <c r="L115" i="4"/>
  <c r="K115" i="4"/>
  <c r="J115" i="4"/>
  <c r="AX114" i="4"/>
  <c r="AW114" i="4"/>
  <c r="AU114" i="4"/>
  <c r="AT114" i="4"/>
  <c r="AR114" i="4"/>
  <c r="AQ114" i="4"/>
  <c r="AP114" i="4"/>
  <c r="AN114" i="4"/>
  <c r="AM114" i="4"/>
  <c r="AL114" i="4"/>
  <c r="AJ114" i="4"/>
  <c r="AI114" i="4"/>
  <c r="AH114" i="4"/>
  <c r="AF114" i="4"/>
  <c r="AE114" i="4"/>
  <c r="AD114" i="4"/>
  <c r="AB114" i="4"/>
  <c r="AA114" i="4"/>
  <c r="Z114" i="4"/>
  <c r="X114" i="4"/>
  <c r="W114" i="4"/>
  <c r="V114" i="4"/>
  <c r="T114" i="4"/>
  <c r="S114" i="4"/>
  <c r="R114" i="4"/>
  <c r="P114" i="4"/>
  <c r="O114" i="4"/>
  <c r="N114" i="4"/>
  <c r="L114" i="4"/>
  <c r="K114" i="4"/>
  <c r="J114" i="4"/>
  <c r="T113" i="4"/>
  <c r="AX112" i="4"/>
  <c r="AW112" i="4"/>
  <c r="AU112" i="4"/>
  <c r="AT112" i="4"/>
  <c r="AR112" i="4"/>
  <c r="AQ112" i="4"/>
  <c r="AP112" i="4"/>
  <c r="AN112" i="4"/>
  <c r="AM112" i="4"/>
  <c r="AL112" i="4"/>
  <c r="AJ112" i="4"/>
  <c r="AJ113" i="4" s="1"/>
  <c r="AI112" i="4"/>
  <c r="AH112" i="4"/>
  <c r="AF112" i="4"/>
  <c r="AE112" i="4"/>
  <c r="AD112" i="4"/>
  <c r="AB112" i="4"/>
  <c r="AA112" i="4"/>
  <c r="Z112" i="4"/>
  <c r="X112" i="4"/>
  <c r="W112" i="4"/>
  <c r="V112" i="4"/>
  <c r="T112" i="4"/>
  <c r="S112" i="4"/>
  <c r="R112" i="4"/>
  <c r="P112" i="4"/>
  <c r="O112" i="4"/>
  <c r="N112" i="4"/>
  <c r="L112" i="4"/>
  <c r="K112" i="4"/>
  <c r="J112" i="4"/>
  <c r="AX111" i="4"/>
  <c r="AW111" i="4"/>
  <c r="AU111" i="4"/>
  <c r="AT111" i="4"/>
  <c r="AR111" i="4"/>
  <c r="AQ111" i="4"/>
  <c r="AP111" i="4"/>
  <c r="AP113" i="4" s="1"/>
  <c r="AN111" i="4"/>
  <c r="AM111" i="4"/>
  <c r="AL111" i="4"/>
  <c r="AL113" i="4" s="1"/>
  <c r="AJ111" i="4"/>
  <c r="AI111" i="4"/>
  <c r="AH111" i="4"/>
  <c r="AF111" i="4"/>
  <c r="AE111" i="4"/>
  <c r="AD111" i="4"/>
  <c r="AB111" i="4"/>
  <c r="AA111" i="4"/>
  <c r="Z111" i="4"/>
  <c r="X111" i="4"/>
  <c r="W111" i="4"/>
  <c r="V111" i="4"/>
  <c r="T111" i="4"/>
  <c r="S111" i="4"/>
  <c r="R111" i="4"/>
  <c r="P111" i="4"/>
  <c r="O111" i="4"/>
  <c r="O113" i="4" s="1"/>
  <c r="N111" i="4"/>
  <c r="L111" i="4"/>
  <c r="K111" i="4"/>
  <c r="J111" i="4"/>
  <c r="J113" i="4" s="1"/>
  <c r="G98" i="4"/>
  <c r="BR81" i="4"/>
  <c r="BU80" i="4"/>
  <c r="W22" i="11" s="1"/>
  <c r="AY22" i="11" s="1"/>
  <c r="BR80" i="4"/>
  <c r="BT80" i="4" s="1"/>
  <c r="U22" i="11" s="1"/>
  <c r="BR78" i="4"/>
  <c r="BU77" i="4"/>
  <c r="W18" i="11" s="1"/>
  <c r="BR77" i="4"/>
  <c r="BT77" i="4" s="1"/>
  <c r="U18" i="11" s="1"/>
  <c r="BR73" i="4"/>
  <c r="BT71" i="4" s="1"/>
  <c r="U22" i="10" s="1"/>
  <c r="AF79" i="1" s="1"/>
  <c r="BR72" i="4"/>
  <c r="BU71" i="4"/>
  <c r="W22" i="10" s="1"/>
  <c r="BR71" i="4"/>
  <c r="BR69" i="4"/>
  <c r="BT67" i="4" s="1"/>
  <c r="U18" i="10" s="1"/>
  <c r="BR68" i="4"/>
  <c r="BU67" i="4"/>
  <c r="W18" i="10" s="1"/>
  <c r="AE42" i="5" s="1"/>
  <c r="BR67" i="4"/>
  <c r="BR63" i="4"/>
  <c r="BR62" i="4"/>
  <c r="BU61" i="4"/>
  <c r="W18" i="9" s="1"/>
  <c r="AE39" i="6" s="1"/>
  <c r="BR61" i="4"/>
  <c r="BT61" i="4" s="1"/>
  <c r="U18" i="9" s="1"/>
  <c r="BR57" i="4"/>
  <c r="BR56" i="4"/>
  <c r="BU55" i="4"/>
  <c r="W26" i="8" s="1"/>
  <c r="BR55" i="4"/>
  <c r="BR53" i="4"/>
  <c r="BR52" i="4"/>
  <c r="BU51" i="4"/>
  <c r="W22" i="8" s="1"/>
  <c r="BT51" i="4"/>
  <c r="U22" i="8" s="1"/>
  <c r="BR51" i="4"/>
  <c r="BR49" i="4"/>
  <c r="BR48" i="4"/>
  <c r="BU47" i="4"/>
  <c r="W18" i="8" s="1"/>
  <c r="AE30" i="5" s="1"/>
  <c r="BR47" i="4"/>
  <c r="BT47" i="4" s="1"/>
  <c r="U18" i="8" s="1"/>
  <c r="BR43" i="4"/>
  <c r="BR42" i="4"/>
  <c r="BU41" i="4"/>
  <c r="W26" i="7" s="1"/>
  <c r="AQ26" i="7" s="1"/>
  <c r="BR41" i="4"/>
  <c r="BR39" i="4"/>
  <c r="BR38" i="4"/>
  <c r="BU37" i="4"/>
  <c r="W22" i="7" s="1"/>
  <c r="BR37" i="4"/>
  <c r="BR35" i="4"/>
  <c r="BR34" i="4"/>
  <c r="BU33" i="4"/>
  <c r="W18" i="7" s="1"/>
  <c r="BT33" i="4"/>
  <c r="U18" i="7" s="1"/>
  <c r="BR33" i="4"/>
  <c r="P11" i="4"/>
  <c r="G75" i="3"/>
  <c r="G6" i="3"/>
  <c r="O5" i="3"/>
  <c r="L5" i="3"/>
  <c r="J5" i="3"/>
  <c r="G5" i="3"/>
  <c r="G6" i="2"/>
  <c r="O5" i="2"/>
  <c r="L5" i="2"/>
  <c r="J5" i="2"/>
  <c r="G5" i="2"/>
  <c r="AF77" i="1"/>
  <c r="AF76" i="1"/>
  <c r="AF75" i="1"/>
  <c r="AF74" i="1"/>
  <c r="AF73" i="1"/>
  <c r="AF72" i="1"/>
  <c r="AF71" i="1"/>
  <c r="AF65" i="1"/>
  <c r="AF64" i="1"/>
  <c r="AF63" i="1"/>
  <c r="AF62" i="1"/>
  <c r="AF61" i="1"/>
  <c r="AF55" i="1"/>
  <c r="AF53" i="1"/>
  <c r="AF52" i="1"/>
  <c r="AF51" i="1"/>
  <c r="H44" i="1"/>
  <c r="J39" i="1"/>
  <c r="J36" i="1"/>
  <c r="J32" i="1"/>
  <c r="J29" i="1"/>
  <c r="J26" i="1"/>
  <c r="J23" i="1"/>
  <c r="I23" i="1"/>
  <c r="J20" i="1"/>
  <c r="J17" i="1"/>
  <c r="S14" i="1"/>
  <c r="J14" i="1"/>
  <c r="AW125" i="4" l="1"/>
  <c r="AQ113" i="4"/>
  <c r="AN113" i="4"/>
  <c r="BT55" i="4"/>
  <c r="U26" i="8" s="1"/>
  <c r="AA26" i="8" s="1"/>
  <c r="AE113" i="4"/>
  <c r="Z113" i="4"/>
  <c r="Z125" i="4"/>
  <c r="AA113" i="4"/>
  <c r="X113" i="4"/>
  <c r="V113" i="4"/>
  <c r="BT41" i="4"/>
  <c r="U26" i="7" s="1"/>
  <c r="AK26" i="17" s="1"/>
  <c r="BT37" i="4"/>
  <c r="U22" i="7" s="1"/>
  <c r="BA56" i="7" s="1"/>
  <c r="U42" i="7"/>
  <c r="W18" i="17" s="1"/>
  <c r="P125" i="4"/>
  <c r="J125" i="4"/>
  <c r="K113" i="4"/>
  <c r="L113" i="4"/>
  <c r="AR113" i="4"/>
  <c r="AA125" i="4"/>
  <c r="N113" i="4"/>
  <c r="AT113" i="4"/>
  <c r="L125" i="4"/>
  <c r="AB125" i="4"/>
  <c r="AR125" i="4"/>
  <c r="AB113" i="4"/>
  <c r="K125" i="4"/>
  <c r="AQ125" i="4"/>
  <c r="AD113" i="4"/>
  <c r="AU113" i="4"/>
  <c r="AE125" i="4"/>
  <c r="AH113" i="4"/>
  <c r="R113" i="4"/>
  <c r="AX113" i="4"/>
  <c r="S113" i="4"/>
  <c r="AI113" i="4"/>
  <c r="S125" i="4"/>
  <c r="AI125" i="4"/>
  <c r="AN125" i="4"/>
  <c r="O125" i="4"/>
  <c r="AU125" i="4"/>
  <c r="W113" i="4"/>
  <c r="AM113" i="4"/>
  <c r="W125" i="4"/>
  <c r="AM125" i="4"/>
  <c r="AC27" i="5"/>
  <c r="X27" i="5" s="1"/>
  <c r="AC39" i="6"/>
  <c r="X39" i="6" s="1"/>
  <c r="AF70" i="1"/>
  <c r="G128" i="4"/>
  <c r="G131" i="4" s="1"/>
  <c r="G127" i="4"/>
  <c r="G130" i="4" s="1"/>
  <c r="G139" i="4"/>
  <c r="S60" i="17" s="1"/>
  <c r="H115" i="4"/>
  <c r="G115" i="4"/>
  <c r="G118" i="4" s="1"/>
  <c r="P113" i="4"/>
  <c r="AF113" i="4"/>
  <c r="AW113" i="4"/>
  <c r="H123" i="4"/>
  <c r="AD125" i="4"/>
  <c r="AT125" i="4"/>
  <c r="G136" i="4"/>
  <c r="S57" i="17" s="1"/>
  <c r="U30" i="17"/>
  <c r="P30" i="17" s="1"/>
  <c r="R125" i="4"/>
  <c r="AH125" i="4"/>
  <c r="AX125" i="4"/>
  <c r="H112" i="4"/>
  <c r="H116" i="4"/>
  <c r="H128" i="4"/>
  <c r="G140" i="4"/>
  <c r="S61" i="17" s="1"/>
  <c r="H126" i="4"/>
  <c r="H129" i="4" s="1"/>
  <c r="Q29" i="6" s="1"/>
  <c r="AF78" i="1"/>
  <c r="H114" i="4"/>
  <c r="H124" i="4"/>
  <c r="H127" i="4"/>
  <c r="G124" i="4"/>
  <c r="G125" i="4" s="1"/>
  <c r="AE21" i="6"/>
  <c r="H111" i="4"/>
  <c r="AE21" i="5"/>
  <c r="AM38" i="17"/>
  <c r="AE36" i="6"/>
  <c r="BK26" i="8"/>
  <c r="AS24" i="17"/>
  <c r="BJ26" i="8"/>
  <c r="BL26" i="8" s="1"/>
  <c r="BI26" i="8"/>
  <c r="AE36" i="5"/>
  <c r="AC36" i="6"/>
  <c r="X36" i="6" s="1"/>
  <c r="AT12" i="17"/>
  <c r="AC36" i="5"/>
  <c r="X36" i="5" s="1"/>
  <c r="P26" i="8"/>
  <c r="AT26" i="7"/>
  <c r="P18" i="11"/>
  <c r="AC51" i="6"/>
  <c r="X51" i="6" s="1"/>
  <c r="AW28" i="11"/>
  <c r="AC51" i="5"/>
  <c r="X51" i="5" s="1"/>
  <c r="AT7" i="17"/>
  <c r="P18" i="7"/>
  <c r="BA55" i="7"/>
  <c r="AK18" i="17"/>
  <c r="AC21" i="6"/>
  <c r="X21" i="6" s="1"/>
  <c r="AC21" i="5"/>
  <c r="X21" i="5" s="1"/>
  <c r="AF49" i="1"/>
  <c r="AT11" i="17"/>
  <c r="P22" i="8"/>
  <c r="AC33" i="6"/>
  <c r="X33" i="6" s="1"/>
  <c r="AC33" i="5"/>
  <c r="X33" i="5" s="1"/>
  <c r="BB13" i="8"/>
  <c r="AK34" i="17"/>
  <c r="BL22" i="8"/>
  <c r="BK22" i="8"/>
  <c r="BJ22" i="8"/>
  <c r="AS23" i="17"/>
  <c r="BI22" i="8"/>
  <c r="AM34" i="17"/>
  <c r="AE33" i="5"/>
  <c r="AE33" i="6"/>
  <c r="AA27" i="8"/>
  <c r="AS20" i="17"/>
  <c r="AM22" i="17"/>
  <c r="AQ22" i="7"/>
  <c r="AS22" i="7"/>
  <c r="AR22" i="7"/>
  <c r="AT22" i="7" s="1"/>
  <c r="AE24" i="5"/>
  <c r="AE24" i="6"/>
  <c r="P22" i="11"/>
  <c r="AC54" i="5"/>
  <c r="X54" i="5" s="1"/>
  <c r="AW29" i="11"/>
  <c r="AC54" i="6"/>
  <c r="X54" i="6" s="1"/>
  <c r="AK22" i="17"/>
  <c r="P22" i="7"/>
  <c r="AC24" i="6"/>
  <c r="X24" i="6" s="1"/>
  <c r="AF60" i="1"/>
  <c r="BB12" i="8"/>
  <c r="AK30" i="17"/>
  <c r="AC30" i="5"/>
  <c r="X30" i="5" s="1"/>
  <c r="AF54" i="1"/>
  <c r="P18" i="8"/>
  <c r="AT10" i="17"/>
  <c r="AC30" i="6"/>
  <c r="X30" i="6" s="1"/>
  <c r="G112" i="4"/>
  <c r="G113" i="4" s="1"/>
  <c r="AQ18" i="7"/>
  <c r="AS26" i="7"/>
  <c r="AA22" i="11"/>
  <c r="AC45" i="5"/>
  <c r="X45" i="5" s="1"/>
  <c r="BA18" i="10"/>
  <c r="U26" i="17"/>
  <c r="P26" i="17" s="1"/>
  <c r="AT13" i="17"/>
  <c r="AK42" i="17"/>
  <c r="P18" i="9"/>
  <c r="AY5" i="9"/>
  <c r="AE51" i="5"/>
  <c r="BA18" i="11"/>
  <c r="AZ18" i="11"/>
  <c r="BB18" i="11" s="1"/>
  <c r="N125" i="4"/>
  <c r="AE27" i="5"/>
  <c r="AE51" i="6"/>
  <c r="AR18" i="7"/>
  <c r="AZ22" i="10"/>
  <c r="BB22" i="10" s="1"/>
  <c r="BB18" i="9"/>
  <c r="AS25" i="17"/>
  <c r="AM42" i="17"/>
  <c r="U23" i="9"/>
  <c r="W26" i="17" s="1"/>
  <c r="BD18" i="9"/>
  <c r="BE18" i="9" s="1"/>
  <c r="BE34" i="9" s="1"/>
  <c r="U21" i="9" s="1"/>
  <c r="AE39" i="5"/>
  <c r="G114" i="4"/>
  <c r="G117" i="4" s="1"/>
  <c r="AC39" i="5"/>
  <c r="X39" i="5" s="1"/>
  <c r="AS22" i="17"/>
  <c r="BK18" i="8"/>
  <c r="BL18" i="8" s="1"/>
  <c r="AM30" i="17"/>
  <c r="BJ18" i="8"/>
  <c r="AE30" i="6"/>
  <c r="BI18" i="8"/>
  <c r="J5" i="25"/>
  <c r="J5" i="21"/>
  <c r="AS19" i="17"/>
  <c r="AM18" i="17"/>
  <c r="AS18" i="7"/>
  <c r="AT18" i="7" s="1"/>
  <c r="AS27" i="17"/>
  <c r="AY22" i="10"/>
  <c r="AM51" i="17"/>
  <c r="BA22" i="10"/>
  <c r="AE45" i="5"/>
  <c r="G116" i="4"/>
  <c r="G119" i="4" s="1"/>
  <c r="U44" i="8"/>
  <c r="W22" i="17" s="1"/>
  <c r="BC18" i="9"/>
  <c r="AK51" i="17"/>
  <c r="AT15" i="17"/>
  <c r="AW29" i="10"/>
  <c r="P22" i="10"/>
  <c r="AC27" i="6"/>
  <c r="X27" i="6" s="1"/>
  <c r="AT9" i="17"/>
  <c r="BA22" i="11"/>
  <c r="AZ22" i="11"/>
  <c r="BB22" i="11" s="1"/>
  <c r="AE54" i="6"/>
  <c r="G126" i="4"/>
  <c r="G129" i="4" s="1"/>
  <c r="AE54" i="5"/>
  <c r="AC45" i="6"/>
  <c r="X45" i="6" s="1"/>
  <c r="AA18" i="11"/>
  <c r="AE42" i="6"/>
  <c r="AS26" i="17"/>
  <c r="AM47" i="17"/>
  <c r="U28" i="10"/>
  <c r="W30" i="17" s="1"/>
  <c r="AZ18" i="10"/>
  <c r="BB18" i="10" s="1"/>
  <c r="AE27" i="6"/>
  <c r="AM26" i="17"/>
  <c r="AS21" i="17"/>
  <c r="AR26" i="7"/>
  <c r="AT14" i="17"/>
  <c r="AC42" i="6"/>
  <c r="X42" i="6" s="1"/>
  <c r="AW28" i="10"/>
  <c r="P18" i="10"/>
  <c r="AC42" i="5"/>
  <c r="X42" i="5" s="1"/>
  <c r="AK47" i="17"/>
  <c r="AE45" i="6"/>
  <c r="AY18" i="10"/>
  <c r="AY18" i="11"/>
  <c r="AV102" i="21"/>
  <c r="AW102" i="21"/>
  <c r="AR132" i="21"/>
  <c r="AR131" i="21"/>
  <c r="AQ131" i="21"/>
  <c r="AW112" i="21"/>
  <c r="AQ132" i="21"/>
  <c r="AV111" i="21"/>
  <c r="AV103" i="21"/>
  <c r="AW111" i="21"/>
  <c r="AW103" i="21"/>
  <c r="AV112" i="21"/>
  <c r="U22" i="17" l="1"/>
  <c r="P22" i="17" s="1"/>
  <c r="BB14" i="8"/>
  <c r="AK38" i="17"/>
  <c r="AV120" i="26"/>
  <c r="AV128" i="26"/>
  <c r="AV124" i="26"/>
  <c r="AF50" i="1"/>
  <c r="P26" i="7"/>
  <c r="BA57" i="7"/>
  <c r="H113" i="4"/>
  <c r="P23" i="6" s="1"/>
  <c r="H117" i="4"/>
  <c r="Q29" i="5" s="1"/>
  <c r="AT8" i="17"/>
  <c r="U18" i="17"/>
  <c r="P18" i="17" s="1"/>
  <c r="AC24" i="5"/>
  <c r="X24" i="5" s="1"/>
  <c r="H125" i="4"/>
  <c r="P26" i="6" s="1"/>
  <c r="H131" i="4"/>
  <c r="S29" i="6" s="1"/>
  <c r="H119" i="4"/>
  <c r="S29" i="5" s="1"/>
  <c r="H118" i="4"/>
  <c r="R29" i="5" s="1"/>
  <c r="H130" i="4"/>
  <c r="R29" i="6" s="1"/>
  <c r="AT56" i="7"/>
  <c r="U40" i="7" s="1"/>
  <c r="BL42" i="8"/>
  <c r="U42" i="8" s="1"/>
  <c r="BB43" i="11"/>
  <c r="U26" i="11" s="1"/>
  <c r="BB43" i="10"/>
  <c r="U26" i="10" s="1"/>
  <c r="AA28" i="11"/>
  <c r="U28" i="11" s="1"/>
  <c r="AV194" i="24"/>
  <c r="AQ194" i="24" s="1"/>
  <c r="U226" i="26"/>
  <c r="AQ146" i="27" s="1"/>
  <c r="AV206" i="24"/>
  <c r="AQ206" i="24" s="1"/>
  <c r="AV190" i="24"/>
  <c r="AQ190" i="24" s="1"/>
  <c r="U230" i="26"/>
  <c r="AQ147" i="27" s="1"/>
  <c r="AV198" i="24"/>
  <c r="AQ198" i="24" s="1"/>
  <c r="U234" i="26"/>
  <c r="AQ148" i="27" s="1"/>
  <c r="U222" i="26"/>
  <c r="AQ145" i="27" s="1"/>
  <c r="AV210" i="24"/>
  <c r="AQ210" i="24" s="1"/>
  <c r="AV190" i="22"/>
  <c r="AV186" i="24"/>
  <c r="AV202" i="22"/>
  <c r="AV178" i="22"/>
  <c r="AV194" i="22"/>
  <c r="AV186" i="22"/>
  <c r="U208" i="20"/>
  <c r="U234" i="18"/>
  <c r="AV202" i="24"/>
  <c r="AQ202" i="24" s="1"/>
  <c r="U212" i="20"/>
  <c r="U216" i="20"/>
  <c r="AV198" i="22"/>
  <c r="U220" i="20"/>
  <c r="U230" i="18"/>
  <c r="U222" i="18"/>
  <c r="U238" i="18"/>
  <c r="AV182" i="22"/>
  <c r="U226" i="18"/>
  <c r="AV77" i="24"/>
  <c r="AV101" i="26"/>
  <c r="AQ101" i="26" s="1"/>
  <c r="AV89" i="26"/>
  <c r="AV102" i="27" s="1"/>
  <c r="AV97" i="26"/>
  <c r="AV104" i="27" s="1"/>
  <c r="AV89" i="24"/>
  <c r="AQ89" i="24" s="1"/>
  <c r="AV93" i="26"/>
  <c r="AV103" i="27" s="1"/>
  <c r="AV97" i="22"/>
  <c r="AV109" i="22"/>
  <c r="AV81" i="22"/>
  <c r="AV89" i="22"/>
  <c r="AV113" i="22"/>
  <c r="AV93" i="22"/>
  <c r="AV85" i="24"/>
  <c r="AQ85" i="24" s="1"/>
  <c r="AV92" i="20"/>
  <c r="AV105" i="22"/>
  <c r="AV85" i="22"/>
  <c r="AV96" i="20"/>
  <c r="AV81" i="24"/>
  <c r="AQ81" i="24" s="1"/>
  <c r="AV101" i="22"/>
  <c r="AV85" i="18"/>
  <c r="AV81" i="18"/>
  <c r="AV77" i="22"/>
  <c r="AV84" i="20"/>
  <c r="AV89" i="18"/>
  <c r="AV88" i="20"/>
  <c r="AV210" i="26"/>
  <c r="AQ133" i="27" s="1"/>
  <c r="U186" i="24"/>
  <c r="AV206" i="26"/>
  <c r="AQ132" i="27" s="1"/>
  <c r="AV202" i="26"/>
  <c r="AQ131" i="27" s="1"/>
  <c r="U186" i="22"/>
  <c r="U182" i="22"/>
  <c r="U190" i="24"/>
  <c r="P190" i="24" s="1"/>
  <c r="U178" i="22"/>
  <c r="U194" i="24"/>
  <c r="P194" i="24" s="1"/>
  <c r="U197" i="20"/>
  <c r="U193" i="20"/>
  <c r="AV179" i="18"/>
  <c r="AV175" i="18"/>
  <c r="AV171" i="18"/>
  <c r="AV167" i="18"/>
  <c r="AX50" i="26"/>
  <c r="AR110" i="27" s="1"/>
  <c r="AX38" i="26"/>
  <c r="AR107" i="27" s="1"/>
  <c r="W81" i="24"/>
  <c r="AX26" i="26"/>
  <c r="AX46" i="26"/>
  <c r="AR109" i="27" s="1"/>
  <c r="W77" i="24"/>
  <c r="AX30" i="26"/>
  <c r="AR105" i="27" s="1"/>
  <c r="W85" i="24"/>
  <c r="AX42" i="26"/>
  <c r="AR108" i="27" s="1"/>
  <c r="W85" i="22"/>
  <c r="W81" i="22"/>
  <c r="AX34" i="26"/>
  <c r="AR106" i="27" s="1"/>
  <c r="W77" i="22"/>
  <c r="AX30" i="20"/>
  <c r="AR107" i="21" s="1"/>
  <c r="AX38" i="20"/>
  <c r="AR109" i="21" s="1"/>
  <c r="AX50" i="20"/>
  <c r="AR112" i="21" s="1"/>
  <c r="AX46" i="20"/>
  <c r="AR111" i="21" s="1"/>
  <c r="AX42" i="20"/>
  <c r="AR110" i="21" s="1"/>
  <c r="AX46" i="18"/>
  <c r="AR109" i="19" s="1"/>
  <c r="AX38" i="18"/>
  <c r="AR107" i="19" s="1"/>
  <c r="AX34" i="20"/>
  <c r="AR108" i="21" s="1"/>
  <c r="AX26" i="18"/>
  <c r="AX26" i="20"/>
  <c r="AX50" i="18"/>
  <c r="AR110" i="19" s="1"/>
  <c r="AX34" i="18"/>
  <c r="AR106" i="19" s="1"/>
  <c r="AX30" i="18"/>
  <c r="AR105" i="19" s="1"/>
  <c r="AX42" i="18"/>
  <c r="AR108" i="19" s="1"/>
  <c r="W140" i="24"/>
  <c r="W128" i="24"/>
  <c r="AX116" i="26"/>
  <c r="AR127" i="27" s="1"/>
  <c r="W124" i="24"/>
  <c r="AX128" i="26"/>
  <c r="AR130" i="27" s="1"/>
  <c r="AX112" i="26"/>
  <c r="W144" i="24"/>
  <c r="AX124" i="26"/>
  <c r="AR129" i="27" s="1"/>
  <c r="AX120" i="26"/>
  <c r="AR128" i="27" s="1"/>
  <c r="W132" i="24"/>
  <c r="W136" i="22"/>
  <c r="W136" i="24"/>
  <c r="W132" i="22"/>
  <c r="W128" i="22"/>
  <c r="AX111" i="20"/>
  <c r="AX107" i="20"/>
  <c r="W124" i="22"/>
  <c r="AX109" i="18"/>
  <c r="AR128" i="19" s="1"/>
  <c r="AX105" i="18"/>
  <c r="AR127" i="19" s="1"/>
  <c r="AX115" i="20"/>
  <c r="AX117" i="18"/>
  <c r="AR130" i="19" s="1"/>
  <c r="AX101" i="18"/>
  <c r="AX113" i="18"/>
  <c r="AR129" i="19" s="1"/>
  <c r="U46" i="26"/>
  <c r="P46" i="26" s="1"/>
  <c r="U34" i="26"/>
  <c r="U26" i="24"/>
  <c r="U42" i="26"/>
  <c r="U50" i="26"/>
  <c r="P50" i="26" s="1"/>
  <c r="U26" i="26"/>
  <c r="U38" i="26"/>
  <c r="U50" i="22"/>
  <c r="U26" i="22"/>
  <c r="U46" i="22"/>
  <c r="U34" i="22"/>
  <c r="U42" i="22"/>
  <c r="U30" i="26"/>
  <c r="U30" i="22"/>
  <c r="U38" i="22"/>
  <c r="U50" i="20"/>
  <c r="U26" i="20"/>
  <c r="U46" i="20"/>
  <c r="U34" i="20"/>
  <c r="U54" i="22"/>
  <c r="U42" i="20"/>
  <c r="U34" i="18"/>
  <c r="U42" i="18"/>
  <c r="U30" i="18"/>
  <c r="U38" i="20"/>
  <c r="U26" i="18"/>
  <c r="U38" i="18"/>
  <c r="U30" i="20"/>
  <c r="W226" i="26"/>
  <c r="AR146" i="27" s="1"/>
  <c r="AX206" i="24"/>
  <c r="AX190" i="24"/>
  <c r="W230" i="26"/>
  <c r="AR147" i="27" s="1"/>
  <c r="AX198" i="24"/>
  <c r="AX210" i="24"/>
  <c r="AX186" i="24"/>
  <c r="AX194" i="24"/>
  <c r="AX202" i="22"/>
  <c r="AX178" i="22"/>
  <c r="AX194" i="22"/>
  <c r="W234" i="26"/>
  <c r="AR148" i="27" s="1"/>
  <c r="AX186" i="22"/>
  <c r="AX198" i="22"/>
  <c r="W208" i="20"/>
  <c r="AX202" i="24"/>
  <c r="W212" i="20"/>
  <c r="W216" i="20"/>
  <c r="AX190" i="22"/>
  <c r="AX182" i="22"/>
  <c r="W222" i="26"/>
  <c r="AR145" i="27" s="1"/>
  <c r="W230" i="18"/>
  <c r="AR150" i="19" s="1"/>
  <c r="W222" i="18"/>
  <c r="W220" i="20"/>
  <c r="W238" i="18"/>
  <c r="AR152" i="19" s="1"/>
  <c r="W234" i="18"/>
  <c r="AR151" i="19" s="1"/>
  <c r="W226" i="18"/>
  <c r="AR149" i="19" s="1"/>
  <c r="U140" i="24"/>
  <c r="P140" i="24" s="1"/>
  <c r="U128" i="24"/>
  <c r="P128" i="24" s="1"/>
  <c r="AV116" i="26"/>
  <c r="U124" i="24"/>
  <c r="U132" i="24"/>
  <c r="P132" i="24" s="1"/>
  <c r="U124" i="22"/>
  <c r="U136" i="22"/>
  <c r="U136" i="24"/>
  <c r="P136" i="24" s="1"/>
  <c r="U132" i="22"/>
  <c r="AV112" i="26"/>
  <c r="U144" i="24"/>
  <c r="P144" i="24" s="1"/>
  <c r="AV115" i="20"/>
  <c r="AV111" i="20"/>
  <c r="AV107" i="20"/>
  <c r="U128" i="22"/>
  <c r="AV101" i="18"/>
  <c r="AV30" i="26"/>
  <c r="U85" i="24"/>
  <c r="P85" i="24" s="1"/>
  <c r="AV50" i="26"/>
  <c r="AV38" i="26"/>
  <c r="U81" i="24"/>
  <c r="P81" i="24" s="1"/>
  <c r="AV26" i="26"/>
  <c r="AV34" i="26"/>
  <c r="AV42" i="26"/>
  <c r="AV46" i="26"/>
  <c r="U77" i="24"/>
  <c r="U81" i="22"/>
  <c r="U77" i="22"/>
  <c r="AV42" i="20"/>
  <c r="U85" i="22"/>
  <c r="AV50" i="20"/>
  <c r="AV26" i="20"/>
  <c r="AV30" i="18"/>
  <c r="AV46" i="20"/>
  <c r="AV38" i="20"/>
  <c r="AV46" i="18"/>
  <c r="AV38" i="18"/>
  <c r="AV34" i="20"/>
  <c r="AV26" i="18"/>
  <c r="AV30" i="20"/>
  <c r="AV50" i="18"/>
  <c r="AV34" i="18"/>
  <c r="AV42" i="18"/>
  <c r="W34" i="26"/>
  <c r="AR101" i="27" s="1"/>
  <c r="W26" i="24"/>
  <c r="W20" i="24" s="1"/>
  <c r="W42" i="26"/>
  <c r="AR103" i="27" s="1"/>
  <c r="W30" i="26"/>
  <c r="AR100" i="27" s="1"/>
  <c r="W38" i="26"/>
  <c r="AR102" i="27" s="1"/>
  <c r="W46" i="26"/>
  <c r="W46" i="22"/>
  <c r="W34" i="22"/>
  <c r="W50" i="26"/>
  <c r="W26" i="26"/>
  <c r="W30" i="22"/>
  <c r="W54" i="22"/>
  <c r="W42" i="22"/>
  <c r="W50" i="22"/>
  <c r="W26" i="22"/>
  <c r="W30" i="20"/>
  <c r="AR100" i="21" s="1"/>
  <c r="W38" i="22"/>
  <c r="W34" i="18"/>
  <c r="AR101" i="19" s="1"/>
  <c r="W42" i="18"/>
  <c r="AR103" i="19" s="1"/>
  <c r="W50" i="20"/>
  <c r="AR105" i="21" s="1"/>
  <c r="W30" i="18"/>
  <c r="AR100" i="19" s="1"/>
  <c r="W46" i="20"/>
  <c r="AR104" i="21" s="1"/>
  <c r="W42" i="20"/>
  <c r="AR103" i="21" s="1"/>
  <c r="W38" i="20"/>
  <c r="AR102" i="21" s="1"/>
  <c r="W38" i="18"/>
  <c r="AR102" i="19" s="1"/>
  <c r="W26" i="20"/>
  <c r="W26" i="18"/>
  <c r="W34" i="20"/>
  <c r="AR101" i="21" s="1"/>
  <c r="AX101" i="26"/>
  <c r="AX93" i="26"/>
  <c r="AX85" i="24"/>
  <c r="AX77" i="24"/>
  <c r="AX109" i="22"/>
  <c r="AX81" i="22"/>
  <c r="AX89" i="22"/>
  <c r="AX101" i="22"/>
  <c r="AX77" i="22"/>
  <c r="AX89" i="24"/>
  <c r="AX93" i="22"/>
  <c r="AX97" i="26"/>
  <c r="AW104" i="27" s="1"/>
  <c r="AX89" i="26"/>
  <c r="AX81" i="24"/>
  <c r="AX105" i="22"/>
  <c r="AX92" i="20"/>
  <c r="AW106" i="21" s="1"/>
  <c r="AX97" i="22"/>
  <c r="AX85" i="22"/>
  <c r="AX96" i="20"/>
  <c r="AW107" i="21" s="1"/>
  <c r="AX113" i="22"/>
  <c r="AX88" i="20"/>
  <c r="AW105" i="21" s="1"/>
  <c r="AX84" i="20"/>
  <c r="AX85" i="18"/>
  <c r="AX81" i="18"/>
  <c r="AX89" i="18"/>
  <c r="AW103" i="19" s="1"/>
  <c r="AX66" i="26"/>
  <c r="W74" i="26"/>
  <c r="W70" i="26"/>
  <c r="AR113" i="27" s="1"/>
  <c r="AX62" i="26"/>
  <c r="AW99" i="27" s="1"/>
  <c r="AX30" i="24"/>
  <c r="AX30" i="22"/>
  <c r="AX54" i="22"/>
  <c r="AX66" i="22"/>
  <c r="AX38" i="22"/>
  <c r="AX58" i="22"/>
  <c r="W62" i="26"/>
  <c r="AX46" i="22"/>
  <c r="AX34" i="22"/>
  <c r="AX69" i="20"/>
  <c r="AW101" i="21" s="1"/>
  <c r="AX50" i="22"/>
  <c r="AX26" i="24"/>
  <c r="AX26" i="22"/>
  <c r="W73" i="20"/>
  <c r="AR116" i="21" s="1"/>
  <c r="W66" i="26"/>
  <c r="AR112" i="27" s="1"/>
  <c r="AX62" i="22"/>
  <c r="W66" i="18"/>
  <c r="AR112" i="19" s="1"/>
  <c r="AX65" i="20"/>
  <c r="AW100" i="21" s="1"/>
  <c r="W62" i="18"/>
  <c r="AX61" i="20"/>
  <c r="AX42" i="22"/>
  <c r="W70" i="18"/>
  <c r="AR113" i="19" s="1"/>
  <c r="AX70" i="26"/>
  <c r="W69" i="20"/>
  <c r="AR115" i="21" s="1"/>
  <c r="W65" i="20"/>
  <c r="AR114" i="21" s="1"/>
  <c r="W61" i="20"/>
  <c r="AX62" i="18"/>
  <c r="W194" i="24"/>
  <c r="AX210" i="26"/>
  <c r="W186" i="24"/>
  <c r="W186" i="22"/>
  <c r="W182" i="22"/>
  <c r="W190" i="24"/>
  <c r="W178" i="22"/>
  <c r="AX202" i="26"/>
  <c r="AR131" i="27" s="1"/>
  <c r="W197" i="20"/>
  <c r="AR130" i="21" s="1"/>
  <c r="W193" i="20"/>
  <c r="AX206" i="26"/>
  <c r="AR132" i="27" s="1"/>
  <c r="AX179" i="18"/>
  <c r="AW135" i="19" s="1"/>
  <c r="AX175" i="18"/>
  <c r="AW134" i="19" s="1"/>
  <c r="AX171" i="18"/>
  <c r="AW133" i="19" s="1"/>
  <c r="AX167" i="18"/>
  <c r="U155" i="24"/>
  <c r="U206" i="26"/>
  <c r="AV128" i="27" s="1"/>
  <c r="AV175" i="26"/>
  <c r="AQ175" i="26" s="1"/>
  <c r="U167" i="26"/>
  <c r="P167" i="26" s="1"/>
  <c r="AV159" i="26"/>
  <c r="AV124" i="27" s="1"/>
  <c r="U151" i="26"/>
  <c r="AQ143" i="27" s="1"/>
  <c r="AV143" i="26"/>
  <c r="AV120" i="27" s="1"/>
  <c r="AV187" i="26"/>
  <c r="AQ187" i="26" s="1"/>
  <c r="U202" i="26"/>
  <c r="AV127" i="27" s="1"/>
  <c r="AV171" i="26"/>
  <c r="AQ171" i="26" s="1"/>
  <c r="U163" i="26"/>
  <c r="P163" i="26" s="1"/>
  <c r="AV155" i="26"/>
  <c r="AV123" i="27" s="1"/>
  <c r="U147" i="26"/>
  <c r="AQ142" i="27" s="1"/>
  <c r="AV191" i="26"/>
  <c r="AQ191" i="26" s="1"/>
  <c r="U175" i="26"/>
  <c r="P175" i="26" s="1"/>
  <c r="AV167" i="26"/>
  <c r="AV126" i="27" s="1"/>
  <c r="U159" i="26"/>
  <c r="P159" i="26" s="1"/>
  <c r="AV151" i="26"/>
  <c r="AV122" i="27" s="1"/>
  <c r="U143" i="26"/>
  <c r="AQ141" i="27" s="1"/>
  <c r="AV183" i="26"/>
  <c r="AQ183" i="26" s="1"/>
  <c r="U171" i="26"/>
  <c r="P171" i="26" s="1"/>
  <c r="AV163" i="26"/>
  <c r="AV125" i="27" s="1"/>
  <c r="U155" i="26"/>
  <c r="AQ144" i="27" s="1"/>
  <c r="AV147" i="26"/>
  <c r="AV121" i="27" s="1"/>
  <c r="AV159" i="22"/>
  <c r="U151" i="22"/>
  <c r="AV167" i="22"/>
  <c r="U163" i="22"/>
  <c r="AV155" i="22"/>
  <c r="U147" i="22"/>
  <c r="AV155" i="24"/>
  <c r="AV179" i="26"/>
  <c r="AQ179" i="26" s="1"/>
  <c r="U159" i="22"/>
  <c r="AV151" i="22"/>
  <c r="U155" i="22"/>
  <c r="AV170" i="20"/>
  <c r="U154" i="20"/>
  <c r="AV146" i="20"/>
  <c r="U138" i="20"/>
  <c r="AV182" i="20"/>
  <c r="AV147" i="22"/>
  <c r="AV162" i="20"/>
  <c r="U150" i="20"/>
  <c r="AV142" i="20"/>
  <c r="U134" i="20"/>
  <c r="AV174" i="20"/>
  <c r="AV163" i="22"/>
  <c r="AV154" i="20"/>
  <c r="U146" i="20"/>
  <c r="AV138" i="20"/>
  <c r="AV166" i="20"/>
  <c r="AV158" i="20"/>
  <c r="AV150" i="20"/>
  <c r="U187" i="18"/>
  <c r="AV148" i="18"/>
  <c r="U199" i="18"/>
  <c r="U144" i="18"/>
  <c r="AV136" i="18"/>
  <c r="U211" i="18"/>
  <c r="U142" i="20"/>
  <c r="U191" i="18"/>
  <c r="AV152" i="18"/>
  <c r="U140" i="18"/>
  <c r="AV132" i="18"/>
  <c r="U203" i="18"/>
  <c r="AV178" i="20"/>
  <c r="AV134" i="20"/>
  <c r="U183" i="18"/>
  <c r="U179" i="18"/>
  <c r="U175" i="18"/>
  <c r="U171" i="18"/>
  <c r="U167" i="18"/>
  <c r="AV144" i="18"/>
  <c r="U136" i="18"/>
  <c r="U207" i="18"/>
  <c r="AV140" i="18"/>
  <c r="U132" i="18"/>
  <c r="U195" i="18"/>
  <c r="AV156" i="18"/>
  <c r="U128" i="26"/>
  <c r="U112" i="26"/>
  <c r="U124" i="26"/>
  <c r="AV132" i="24"/>
  <c r="AQ132" i="24" s="1"/>
  <c r="U132" i="26"/>
  <c r="AV124" i="24"/>
  <c r="AV132" i="22"/>
  <c r="U116" i="26"/>
  <c r="AV128" i="22"/>
  <c r="U120" i="26"/>
  <c r="AV124" i="22"/>
  <c r="U107" i="20"/>
  <c r="AV128" i="24"/>
  <c r="AQ128" i="24" s="1"/>
  <c r="AV136" i="22"/>
  <c r="U119" i="20"/>
  <c r="U115" i="20"/>
  <c r="U105" i="18"/>
  <c r="U121" i="18"/>
  <c r="U111" i="20"/>
  <c r="U117" i="18"/>
  <c r="U101" i="18"/>
  <c r="U113" i="18"/>
  <c r="AV105" i="18"/>
  <c r="U123" i="20"/>
  <c r="U109" i="18"/>
  <c r="W124" i="26"/>
  <c r="AR123" i="27" s="1"/>
  <c r="AX132" i="24"/>
  <c r="W120" i="26"/>
  <c r="AR122" i="27" s="1"/>
  <c r="W116" i="26"/>
  <c r="AR121" i="27" s="1"/>
  <c r="W128" i="26"/>
  <c r="AR124" i="27" s="1"/>
  <c r="W112" i="26"/>
  <c r="AX128" i="22"/>
  <c r="AX124" i="22"/>
  <c r="AX124" i="24"/>
  <c r="AX128" i="24"/>
  <c r="AX136" i="22"/>
  <c r="AX132" i="22"/>
  <c r="W119" i="20"/>
  <c r="AR124" i="21" s="1"/>
  <c r="W115" i="20"/>
  <c r="AR123" i="21" s="1"/>
  <c r="W132" i="26"/>
  <c r="AR125" i="27" s="1"/>
  <c r="W123" i="20"/>
  <c r="AR125" i="21" s="1"/>
  <c r="W111" i="20"/>
  <c r="AR122" i="21" s="1"/>
  <c r="W107" i="20"/>
  <c r="W121" i="18"/>
  <c r="AR125" i="19" s="1"/>
  <c r="W117" i="18"/>
  <c r="AR124" i="19" s="1"/>
  <c r="W101" i="18"/>
  <c r="W113" i="18"/>
  <c r="AR123" i="19" s="1"/>
  <c r="W109" i="18"/>
  <c r="AR122" i="19" s="1"/>
  <c r="W105" i="18"/>
  <c r="AR121" i="19" s="1"/>
  <c r="AV30" i="24"/>
  <c r="AQ30" i="24" s="1"/>
  <c r="AV66" i="26"/>
  <c r="AQ66" i="26" s="1"/>
  <c r="U74" i="26"/>
  <c r="P74" i="26" s="1"/>
  <c r="U70" i="26"/>
  <c r="AV62" i="26"/>
  <c r="AV99" i="27" s="1"/>
  <c r="U66" i="26"/>
  <c r="AV70" i="26"/>
  <c r="AQ70" i="26" s="1"/>
  <c r="U62" i="26"/>
  <c r="AV62" i="22"/>
  <c r="AV42" i="22"/>
  <c r="AV30" i="22"/>
  <c r="AV54" i="22"/>
  <c r="AV50" i="22"/>
  <c r="AV26" i="22"/>
  <c r="AV58" i="22"/>
  <c r="AV66" i="22"/>
  <c r="AV69" i="20"/>
  <c r="U61" i="20"/>
  <c r="AV65" i="20"/>
  <c r="AV26" i="24"/>
  <c r="AV38" i="22"/>
  <c r="AV34" i="22"/>
  <c r="U69" i="20"/>
  <c r="AV61" i="20"/>
  <c r="AV46" i="22"/>
  <c r="U73" i="20"/>
  <c r="U66" i="18"/>
  <c r="U62" i="18"/>
  <c r="U70" i="18"/>
  <c r="AV62" i="18"/>
  <c r="U65" i="20"/>
  <c r="W206" i="26"/>
  <c r="AW128" i="27" s="1"/>
  <c r="AX175" i="26"/>
  <c r="W167" i="26"/>
  <c r="AX159" i="26"/>
  <c r="AW124" i="27" s="1"/>
  <c r="W151" i="26"/>
  <c r="AR143" i="27" s="1"/>
  <c r="AX143" i="26"/>
  <c r="AW120" i="27" s="1"/>
  <c r="AX187" i="26"/>
  <c r="W202" i="26"/>
  <c r="AW127" i="27" s="1"/>
  <c r="AX171" i="26"/>
  <c r="W163" i="26"/>
  <c r="AX155" i="26"/>
  <c r="AW123" i="27" s="1"/>
  <c r="W147" i="26"/>
  <c r="AR142" i="27" s="1"/>
  <c r="AX179" i="26"/>
  <c r="AX155" i="24"/>
  <c r="AX149" i="24" s="1"/>
  <c r="W155" i="24"/>
  <c r="W149" i="24" s="1"/>
  <c r="W175" i="26"/>
  <c r="W159" i="26"/>
  <c r="W143" i="26"/>
  <c r="AR141" i="27" s="1"/>
  <c r="AX167" i="22"/>
  <c r="AX183" i="26"/>
  <c r="AX163" i="26"/>
  <c r="AW125" i="27" s="1"/>
  <c r="AX147" i="26"/>
  <c r="AW121" i="27" s="1"/>
  <c r="W163" i="22"/>
  <c r="AX155" i="22"/>
  <c r="W147" i="22"/>
  <c r="AX191" i="26"/>
  <c r="AX167" i="26"/>
  <c r="AW126" i="27" s="1"/>
  <c r="AX151" i="26"/>
  <c r="AW122" i="27" s="1"/>
  <c r="W159" i="22"/>
  <c r="AX151" i="22"/>
  <c r="AX163" i="22"/>
  <c r="W155" i="22"/>
  <c r="AX147" i="22"/>
  <c r="AX182" i="20"/>
  <c r="AX162" i="20"/>
  <c r="W150" i="20"/>
  <c r="AX142" i="20"/>
  <c r="W134" i="20"/>
  <c r="AX159" i="22"/>
  <c r="AX174" i="20"/>
  <c r="AX154" i="20"/>
  <c r="W146" i="20"/>
  <c r="AX138" i="20"/>
  <c r="W171" i="26"/>
  <c r="AX166" i="20"/>
  <c r="W155" i="26"/>
  <c r="AR144" i="27" s="1"/>
  <c r="AX178" i="20"/>
  <c r="AX150" i="20"/>
  <c r="W142" i="20"/>
  <c r="AX134" i="20"/>
  <c r="AX170" i="20"/>
  <c r="W154" i="20"/>
  <c r="W199" i="18"/>
  <c r="AW128" i="19" s="1"/>
  <c r="W144" i="18"/>
  <c r="AR134" i="19" s="1"/>
  <c r="AX136" i="18"/>
  <c r="AR142" i="19" s="1"/>
  <c r="AX158" i="20"/>
  <c r="W138" i="20"/>
  <c r="W211" i="18"/>
  <c r="AW131" i="19" s="1"/>
  <c r="W191" i="18"/>
  <c r="AW126" i="19" s="1"/>
  <c r="AX152" i="18"/>
  <c r="AR146" i="19" s="1"/>
  <c r="W140" i="18"/>
  <c r="AR133" i="19" s="1"/>
  <c r="AX132" i="18"/>
  <c r="W203" i="18"/>
  <c r="AW129" i="19" s="1"/>
  <c r="W183" i="18"/>
  <c r="AW124" i="19" s="1"/>
  <c r="W179" i="18"/>
  <c r="AW123" i="19" s="1"/>
  <c r="W175" i="18"/>
  <c r="AW122" i="19" s="1"/>
  <c r="W171" i="18"/>
  <c r="AW121" i="19" s="1"/>
  <c r="W167" i="18"/>
  <c r="AX144" i="18"/>
  <c r="AR144" i="19" s="1"/>
  <c r="W136" i="18"/>
  <c r="AR132" i="19" s="1"/>
  <c r="AX146" i="20"/>
  <c r="W195" i="18"/>
  <c r="AW127" i="19" s="1"/>
  <c r="AX156" i="18"/>
  <c r="AR147" i="19" s="1"/>
  <c r="W151" i="22"/>
  <c r="W187" i="18"/>
  <c r="AW125" i="19" s="1"/>
  <c r="AX148" i="18"/>
  <c r="AR145" i="19" s="1"/>
  <c r="W207" i="18"/>
  <c r="AW130" i="19" s="1"/>
  <c r="AX140" i="18"/>
  <c r="AR143" i="19" s="1"/>
  <c r="W132" i="18"/>
  <c r="AV117" i="18" l="1"/>
  <c r="AV113" i="18"/>
  <c r="AV109" i="18"/>
  <c r="AQ130" i="27"/>
  <c r="AQ128" i="26"/>
  <c r="AQ129" i="27"/>
  <c r="AQ124" i="26"/>
  <c r="AW103" i="27"/>
  <c r="AW101" i="27"/>
  <c r="AW100" i="27"/>
  <c r="AW102" i="27"/>
  <c r="P32" i="6"/>
  <c r="P23" i="5"/>
  <c r="P26" i="5"/>
  <c r="AX20" i="24"/>
  <c r="AX180" i="24"/>
  <c r="AX55" i="20"/>
  <c r="AW99" i="21"/>
  <c r="AW95" i="25"/>
  <c r="AW95" i="23"/>
  <c r="AR91" i="23"/>
  <c r="AQ110" i="19"/>
  <c r="AQ50" i="18"/>
  <c r="AQ30" i="18"/>
  <c r="AQ105" i="19"/>
  <c r="AQ30" i="26"/>
  <c r="AQ105" i="27"/>
  <c r="W216" i="18"/>
  <c r="AR148" i="19"/>
  <c r="P38" i="18"/>
  <c r="AQ102" i="19"/>
  <c r="P26" i="24"/>
  <c r="U20" i="24"/>
  <c r="AR128" i="21"/>
  <c r="AW110" i="21"/>
  <c r="W118" i="24"/>
  <c r="AX20" i="20"/>
  <c r="AR106" i="21"/>
  <c r="AQ171" i="18"/>
  <c r="AV133" i="19"/>
  <c r="P182" i="22"/>
  <c r="AQ97" i="23"/>
  <c r="AV103" i="19"/>
  <c r="AQ89" i="18"/>
  <c r="AQ85" i="22"/>
  <c r="AV98" i="23"/>
  <c r="AQ109" i="22"/>
  <c r="AV104" i="23"/>
  <c r="P226" i="18"/>
  <c r="AQ149" i="19"/>
  <c r="P212" i="20"/>
  <c r="AQ166" i="21"/>
  <c r="AV140" i="21"/>
  <c r="AV180" i="24"/>
  <c r="AQ186" i="24"/>
  <c r="AR148" i="21"/>
  <c r="AW122" i="21"/>
  <c r="AR149" i="21"/>
  <c r="AW123" i="21"/>
  <c r="AR157" i="21"/>
  <c r="AW131" i="21"/>
  <c r="AW115" i="23"/>
  <c r="AX141" i="22"/>
  <c r="W141" i="22"/>
  <c r="AW110" i="23"/>
  <c r="AQ61" i="20"/>
  <c r="AV55" i="20"/>
  <c r="AV99" i="21"/>
  <c r="AV95" i="25"/>
  <c r="AQ66" i="22"/>
  <c r="AV95" i="23"/>
  <c r="P62" i="26"/>
  <c r="AQ111" i="27"/>
  <c r="U56" i="26"/>
  <c r="AR114" i="25"/>
  <c r="AR114" i="23"/>
  <c r="AX118" i="22"/>
  <c r="AQ122" i="19"/>
  <c r="P109" i="18"/>
  <c r="P105" i="18"/>
  <c r="AQ121" i="19"/>
  <c r="AQ128" i="22"/>
  <c r="AQ115" i="23"/>
  <c r="P128" i="26"/>
  <c r="AQ124" i="27"/>
  <c r="U161" i="18"/>
  <c r="P167" i="18"/>
  <c r="AV120" i="19"/>
  <c r="AQ141" i="19"/>
  <c r="AQ132" i="18"/>
  <c r="AV126" i="18"/>
  <c r="P144" i="18"/>
  <c r="AQ134" i="19"/>
  <c r="P146" i="20"/>
  <c r="AQ150" i="21"/>
  <c r="AV124" i="21"/>
  <c r="AV141" i="22"/>
  <c r="AV115" i="23"/>
  <c r="AQ147" i="22"/>
  <c r="AV113" i="23"/>
  <c r="P159" i="22"/>
  <c r="AQ159" i="22"/>
  <c r="AV118" i="23"/>
  <c r="U196" i="26"/>
  <c r="P202" i="26"/>
  <c r="U149" i="24"/>
  <c r="P155" i="24"/>
  <c r="AX196" i="26"/>
  <c r="AR114" i="19"/>
  <c r="AX56" i="18"/>
  <c r="W56" i="18"/>
  <c r="AR111" i="19"/>
  <c r="AW91" i="25"/>
  <c r="AW91" i="23"/>
  <c r="AW92" i="25"/>
  <c r="AW92" i="23"/>
  <c r="AW101" i="23"/>
  <c r="AW96" i="23"/>
  <c r="AX71" i="22"/>
  <c r="AR89" i="25"/>
  <c r="AR89" i="23"/>
  <c r="AQ30" i="20"/>
  <c r="AQ107" i="21"/>
  <c r="AQ26" i="20"/>
  <c r="AV20" i="20"/>
  <c r="AQ106" i="21"/>
  <c r="AQ42" i="26"/>
  <c r="AQ108" i="27"/>
  <c r="AV95" i="18"/>
  <c r="AQ101" i="18"/>
  <c r="AQ126" i="19"/>
  <c r="AR123" i="23"/>
  <c r="P26" i="18"/>
  <c r="U20" i="18"/>
  <c r="AQ99" i="19"/>
  <c r="P46" i="20"/>
  <c r="AQ104" i="21"/>
  <c r="AQ90" i="23"/>
  <c r="P46" i="22"/>
  <c r="AQ101" i="27"/>
  <c r="P34" i="26"/>
  <c r="AR113" i="25"/>
  <c r="AR113" i="23"/>
  <c r="AR104" i="19"/>
  <c r="AX20" i="18"/>
  <c r="W71" i="24"/>
  <c r="AQ175" i="18"/>
  <c r="AV134" i="19"/>
  <c r="P186" i="22"/>
  <c r="AQ98" i="23"/>
  <c r="AV78" i="20"/>
  <c r="AQ84" i="20"/>
  <c r="AV104" i="21"/>
  <c r="AQ105" i="22"/>
  <c r="AV103" i="23"/>
  <c r="AQ97" i="22"/>
  <c r="AV101" i="23"/>
  <c r="AQ119" i="23"/>
  <c r="AQ182" i="22"/>
  <c r="AQ121" i="23"/>
  <c r="AQ190" i="22"/>
  <c r="P226" i="26"/>
  <c r="W202" i="20"/>
  <c r="AR165" i="21"/>
  <c r="AW139" i="21"/>
  <c r="AR156" i="21"/>
  <c r="AW130" i="21"/>
  <c r="AW86" i="25"/>
  <c r="AW86" i="23"/>
  <c r="AX75" i="18"/>
  <c r="AW99" i="19"/>
  <c r="AW101" i="19"/>
  <c r="AW102" i="23"/>
  <c r="AR92" i="23"/>
  <c r="AQ104" i="19"/>
  <c r="AQ26" i="18"/>
  <c r="AV20" i="18"/>
  <c r="AQ50" i="20"/>
  <c r="AQ112" i="21"/>
  <c r="AQ106" i="27"/>
  <c r="AQ34" i="26"/>
  <c r="AQ111" i="25"/>
  <c r="AQ111" i="23"/>
  <c r="P128" i="22"/>
  <c r="AQ113" i="25"/>
  <c r="P136" i="22"/>
  <c r="AQ113" i="23"/>
  <c r="U83" i="26"/>
  <c r="P89" i="26"/>
  <c r="W216" i="26"/>
  <c r="AR120" i="23"/>
  <c r="P38" i="20"/>
  <c r="AQ102" i="21"/>
  <c r="P26" i="20"/>
  <c r="U20" i="20"/>
  <c r="AQ99" i="21"/>
  <c r="AQ85" i="25"/>
  <c r="P26" i="22"/>
  <c r="U20" i="22"/>
  <c r="AQ85" i="23"/>
  <c r="W71" i="22"/>
  <c r="AR93" i="23"/>
  <c r="AV135" i="19"/>
  <c r="AQ179" i="18"/>
  <c r="AQ202" i="26"/>
  <c r="AV196" i="26"/>
  <c r="AV96" i="23"/>
  <c r="AQ77" i="22"/>
  <c r="AV71" i="22"/>
  <c r="AQ92" i="20"/>
  <c r="AV106" i="21"/>
  <c r="AQ93" i="26"/>
  <c r="AQ152" i="19"/>
  <c r="P238" i="18"/>
  <c r="P234" i="18"/>
  <c r="AQ151" i="19"/>
  <c r="P120" i="26"/>
  <c r="AQ122" i="27"/>
  <c r="AQ144" i="19"/>
  <c r="AQ144" i="18"/>
  <c r="AQ142" i="19"/>
  <c r="AQ136" i="18"/>
  <c r="AQ162" i="20"/>
  <c r="AQ159" i="21"/>
  <c r="AV133" i="21"/>
  <c r="P151" i="22"/>
  <c r="AV111" i="23"/>
  <c r="AQ151" i="26"/>
  <c r="AW98" i="23"/>
  <c r="AQ109" i="27"/>
  <c r="AQ46" i="26"/>
  <c r="AQ112" i="25"/>
  <c r="AQ112" i="23"/>
  <c r="P132" i="22"/>
  <c r="AQ87" i="25"/>
  <c r="P34" i="22"/>
  <c r="AQ87" i="23"/>
  <c r="AW112" i="23"/>
  <c r="P123" i="20"/>
  <c r="AQ125" i="21"/>
  <c r="AQ121" i="27"/>
  <c r="P116" i="26"/>
  <c r="AV121" i="19"/>
  <c r="P171" i="18"/>
  <c r="AQ133" i="19"/>
  <c r="P140" i="18"/>
  <c r="AQ154" i="20"/>
  <c r="AV131" i="21"/>
  <c r="AQ157" i="21"/>
  <c r="AR96" i="23"/>
  <c r="W172" i="22"/>
  <c r="W126" i="18"/>
  <c r="AR131" i="19"/>
  <c r="AR163" i="21"/>
  <c r="AW137" i="21"/>
  <c r="AW118" i="23"/>
  <c r="AW119" i="23"/>
  <c r="AW114" i="23"/>
  <c r="AQ62" i="18"/>
  <c r="AQ114" i="19"/>
  <c r="AV56" i="18"/>
  <c r="W106" i="26"/>
  <c r="AR120" i="27"/>
  <c r="AQ127" i="19"/>
  <c r="AQ105" i="18"/>
  <c r="P119" i="20"/>
  <c r="AQ124" i="21"/>
  <c r="AQ116" i="23"/>
  <c r="AQ132" i="22"/>
  <c r="AV127" i="19"/>
  <c r="P195" i="18"/>
  <c r="AV122" i="19"/>
  <c r="P175" i="18"/>
  <c r="AQ146" i="19"/>
  <c r="AQ152" i="18"/>
  <c r="AQ148" i="18"/>
  <c r="AQ145" i="19"/>
  <c r="AV119" i="23"/>
  <c r="AQ163" i="22"/>
  <c r="P138" i="20"/>
  <c r="AQ148" i="21"/>
  <c r="AV122" i="21"/>
  <c r="AV149" i="24"/>
  <c r="AQ155" i="24"/>
  <c r="P155" i="26"/>
  <c r="AQ143" i="26"/>
  <c r="AV137" i="26"/>
  <c r="AW87" i="25"/>
  <c r="AW87" i="23"/>
  <c r="AW100" i="19"/>
  <c r="AW102" i="19"/>
  <c r="AW103" i="23"/>
  <c r="AW99" i="23"/>
  <c r="AR99" i="19"/>
  <c r="W20" i="18"/>
  <c r="AR86" i="25"/>
  <c r="AR86" i="23"/>
  <c r="AQ34" i="20"/>
  <c r="AQ108" i="21"/>
  <c r="P85" i="22"/>
  <c r="AQ95" i="23"/>
  <c r="AQ104" i="27"/>
  <c r="AV20" i="26"/>
  <c r="AQ26" i="26"/>
  <c r="AQ107" i="20"/>
  <c r="AV101" i="20"/>
  <c r="AQ126" i="21"/>
  <c r="AV108" i="21"/>
  <c r="AQ110" i="25"/>
  <c r="U118" i="22"/>
  <c r="AQ110" i="23"/>
  <c r="P124" i="22"/>
  <c r="AQ120" i="26"/>
  <c r="AQ128" i="27"/>
  <c r="AR119" i="23"/>
  <c r="AQ100" i="19"/>
  <c r="P30" i="18"/>
  <c r="P50" i="20"/>
  <c r="AQ105" i="21"/>
  <c r="P50" i="22"/>
  <c r="AQ91" i="23"/>
  <c r="AR110" i="25"/>
  <c r="AR110" i="23"/>
  <c r="W118" i="22"/>
  <c r="AR104" i="27"/>
  <c r="AX20" i="26"/>
  <c r="U187" i="20"/>
  <c r="P193" i="20"/>
  <c r="AQ129" i="21"/>
  <c r="AQ206" i="26"/>
  <c r="AV101" i="19"/>
  <c r="AV75" i="18"/>
  <c r="AQ81" i="18"/>
  <c r="U216" i="18"/>
  <c r="P222" i="18"/>
  <c r="AQ148" i="19"/>
  <c r="U202" i="20"/>
  <c r="P208" i="20"/>
  <c r="AQ165" i="21"/>
  <c r="AV139" i="21"/>
  <c r="P222" i="26"/>
  <c r="U216" i="26"/>
  <c r="AR161" i="21"/>
  <c r="AW135" i="21"/>
  <c r="AR159" i="21"/>
  <c r="AW133" i="21"/>
  <c r="AX128" i="20"/>
  <c r="AW138" i="21"/>
  <c r="AR164" i="21"/>
  <c r="AV90" i="25"/>
  <c r="AV90" i="23"/>
  <c r="AQ46" i="22"/>
  <c r="AQ69" i="20"/>
  <c r="AV101" i="21"/>
  <c r="AV94" i="25"/>
  <c r="AV94" i="23"/>
  <c r="AQ62" i="22"/>
  <c r="AX118" i="24"/>
  <c r="AQ125" i="19"/>
  <c r="P121" i="18"/>
  <c r="U106" i="26"/>
  <c r="P112" i="26"/>
  <c r="AQ120" i="27"/>
  <c r="AV129" i="19"/>
  <c r="P203" i="18"/>
  <c r="AQ138" i="20"/>
  <c r="AV127" i="21"/>
  <c r="AQ153" i="21"/>
  <c r="AQ151" i="22"/>
  <c r="AV116" i="23"/>
  <c r="P206" i="26"/>
  <c r="P34" i="20"/>
  <c r="AQ101" i="21"/>
  <c r="AW132" i="21"/>
  <c r="AR158" i="21"/>
  <c r="AR162" i="21"/>
  <c r="AW136" i="21"/>
  <c r="AW117" i="23"/>
  <c r="W196" i="26"/>
  <c r="U69" i="27"/>
  <c r="P65" i="20"/>
  <c r="AQ114" i="21"/>
  <c r="P69" i="20"/>
  <c r="AQ115" i="21"/>
  <c r="AV93" i="25"/>
  <c r="AV93" i="23"/>
  <c r="AQ58" i="22"/>
  <c r="AR115" i="23"/>
  <c r="P115" i="20"/>
  <c r="AQ123" i="21"/>
  <c r="AQ147" i="19"/>
  <c r="AQ156" i="18"/>
  <c r="P199" i="18"/>
  <c r="AV128" i="19"/>
  <c r="AQ182" i="20"/>
  <c r="AV138" i="21"/>
  <c r="AQ164" i="21"/>
  <c r="AQ147" i="26"/>
  <c r="AQ167" i="26"/>
  <c r="AW132" i="19"/>
  <c r="AX161" i="18"/>
  <c r="W55" i="20"/>
  <c r="AR113" i="21"/>
  <c r="AW129" i="21"/>
  <c r="AR155" i="21"/>
  <c r="AV87" i="25"/>
  <c r="AV87" i="23"/>
  <c r="AQ34" i="22"/>
  <c r="AV85" i="25"/>
  <c r="AV85" i="23"/>
  <c r="AQ26" i="22"/>
  <c r="AV20" i="22"/>
  <c r="AQ112" i="27"/>
  <c r="P66" i="26"/>
  <c r="AR141" i="19"/>
  <c r="U83" i="19" s="1"/>
  <c r="AX126" i="18"/>
  <c r="W128" i="20"/>
  <c r="AW121" i="21"/>
  <c r="AR147" i="21"/>
  <c r="AW116" i="23"/>
  <c r="AX137" i="26"/>
  <c r="AQ113" i="19"/>
  <c r="P70" i="18"/>
  <c r="AV88" i="25"/>
  <c r="AV88" i="23"/>
  <c r="AQ38" i="22"/>
  <c r="AV91" i="23"/>
  <c r="AQ50" i="22"/>
  <c r="AV91" i="25"/>
  <c r="AV56" i="26"/>
  <c r="AQ62" i="26"/>
  <c r="W95" i="18"/>
  <c r="AR120" i="19"/>
  <c r="P113" i="18"/>
  <c r="AQ123" i="19"/>
  <c r="AQ117" i="23"/>
  <c r="AQ136" i="22"/>
  <c r="AQ124" i="24"/>
  <c r="AV118" i="24"/>
  <c r="P132" i="18"/>
  <c r="AQ131" i="19"/>
  <c r="U126" i="18"/>
  <c r="AV123" i="19"/>
  <c r="P179" i="18"/>
  <c r="AV126" i="19"/>
  <c r="P191" i="18"/>
  <c r="P187" i="18"/>
  <c r="AV125" i="19"/>
  <c r="AQ174" i="20"/>
  <c r="AV136" i="21"/>
  <c r="AQ162" i="21"/>
  <c r="AQ146" i="20"/>
  <c r="AV129" i="21"/>
  <c r="AQ155" i="21"/>
  <c r="U141" i="22"/>
  <c r="P147" i="22"/>
  <c r="AV110" i="23"/>
  <c r="AQ163" i="26"/>
  <c r="P151" i="26"/>
  <c r="AR97" i="23"/>
  <c r="AW94" i="25"/>
  <c r="AW94" i="23"/>
  <c r="AW90" i="25"/>
  <c r="AW90" i="23"/>
  <c r="AX56" i="26"/>
  <c r="AX78" i="20"/>
  <c r="AW104" i="21"/>
  <c r="AW97" i="23"/>
  <c r="W20" i="20"/>
  <c r="AR99" i="21"/>
  <c r="AR99" i="27"/>
  <c r="W20" i="26"/>
  <c r="AQ38" i="18"/>
  <c r="AQ107" i="19"/>
  <c r="AQ42" i="20"/>
  <c r="AQ110" i="21"/>
  <c r="AQ111" i="20"/>
  <c r="AV109" i="21"/>
  <c r="AQ127" i="21"/>
  <c r="AR121" i="23"/>
  <c r="AR122" i="23"/>
  <c r="AQ103" i="19"/>
  <c r="P42" i="18"/>
  <c r="P38" i="22"/>
  <c r="AQ88" i="25"/>
  <c r="AQ88" i="23"/>
  <c r="AQ102" i="27"/>
  <c r="P38" i="26"/>
  <c r="AX101" i="20"/>
  <c r="AR126" i="21"/>
  <c r="AW108" i="21"/>
  <c r="AR94" i="23"/>
  <c r="P197" i="20"/>
  <c r="AQ130" i="21"/>
  <c r="U180" i="24"/>
  <c r="P186" i="24"/>
  <c r="AQ85" i="18"/>
  <c r="AV102" i="19"/>
  <c r="AV100" i="23"/>
  <c r="AQ93" i="22"/>
  <c r="AQ97" i="26"/>
  <c r="AQ150" i="19"/>
  <c r="P230" i="18"/>
  <c r="AQ120" i="23"/>
  <c r="AQ186" i="22"/>
  <c r="P234" i="26"/>
  <c r="AW124" i="21"/>
  <c r="AR150" i="21"/>
  <c r="W137" i="26"/>
  <c r="AW134" i="21"/>
  <c r="AR160" i="21"/>
  <c r="AR154" i="21"/>
  <c r="AW128" i="21"/>
  <c r="AW113" i="23"/>
  <c r="U56" i="18"/>
  <c r="P62" i="18"/>
  <c r="AQ111" i="19"/>
  <c r="AV20" i="24"/>
  <c r="AQ26" i="24"/>
  <c r="AV92" i="25"/>
  <c r="AV92" i="23"/>
  <c r="AQ54" i="22"/>
  <c r="AQ113" i="27"/>
  <c r="P70" i="26"/>
  <c r="AR116" i="23"/>
  <c r="AQ120" i="19"/>
  <c r="U95" i="18"/>
  <c r="P101" i="18"/>
  <c r="P132" i="26"/>
  <c r="AQ125" i="27"/>
  <c r="AQ140" i="18"/>
  <c r="AQ143" i="19"/>
  <c r="AV124" i="19"/>
  <c r="P183" i="18"/>
  <c r="P142" i="20"/>
  <c r="AQ149" i="21"/>
  <c r="AV123" i="21"/>
  <c r="AQ150" i="20"/>
  <c r="AV130" i="21"/>
  <c r="AQ156" i="21"/>
  <c r="U128" i="20"/>
  <c r="P134" i="20"/>
  <c r="AQ147" i="21"/>
  <c r="AV121" i="21"/>
  <c r="P154" i="20"/>
  <c r="AV126" i="21"/>
  <c r="AQ152" i="21"/>
  <c r="AV117" i="23"/>
  <c r="AQ155" i="22"/>
  <c r="P147" i="26"/>
  <c r="AQ159" i="26"/>
  <c r="AR98" i="23"/>
  <c r="W56" i="26"/>
  <c r="AR111" i="27"/>
  <c r="AX83" i="26"/>
  <c r="U41" i="27"/>
  <c r="AW104" i="23"/>
  <c r="AR88" i="25"/>
  <c r="AR88" i="23"/>
  <c r="AQ109" i="19"/>
  <c r="AQ46" i="18"/>
  <c r="P77" i="22"/>
  <c r="AQ93" i="23"/>
  <c r="U71" i="22"/>
  <c r="AQ38" i="26"/>
  <c r="AQ107" i="27"/>
  <c r="AQ115" i="20"/>
  <c r="AQ128" i="21"/>
  <c r="AV110" i="21"/>
  <c r="P93" i="26"/>
  <c r="AR167" i="21"/>
  <c r="AW141" i="21"/>
  <c r="AR118" i="23"/>
  <c r="AX172" i="22"/>
  <c r="AQ101" i="19"/>
  <c r="P34" i="18"/>
  <c r="AQ86" i="23"/>
  <c r="AQ86" i="25"/>
  <c r="P30" i="22"/>
  <c r="P26" i="26"/>
  <c r="U20" i="26"/>
  <c r="AQ99" i="27"/>
  <c r="AR127" i="21"/>
  <c r="AW109" i="21"/>
  <c r="AR95" i="23"/>
  <c r="AQ210" i="26"/>
  <c r="AV102" i="23"/>
  <c r="AQ101" i="22"/>
  <c r="AV105" i="23"/>
  <c r="AQ113" i="22"/>
  <c r="AV83" i="26"/>
  <c r="AQ89" i="26"/>
  <c r="P220" i="20"/>
  <c r="AV142" i="21"/>
  <c r="AQ168" i="21"/>
  <c r="AQ122" i="23"/>
  <c r="AQ194" i="22"/>
  <c r="AW111" i="23"/>
  <c r="AW120" i="19"/>
  <c r="W161" i="18"/>
  <c r="AR152" i="21"/>
  <c r="AW126" i="21"/>
  <c r="AW125" i="21"/>
  <c r="AR151" i="21"/>
  <c r="P66" i="18"/>
  <c r="AQ112" i="19"/>
  <c r="AQ65" i="20"/>
  <c r="AV100" i="21"/>
  <c r="AV86" i="25"/>
  <c r="AV86" i="23"/>
  <c r="AQ30" i="22"/>
  <c r="AR117" i="23"/>
  <c r="P117" i="18"/>
  <c r="AQ124" i="19"/>
  <c r="U101" i="20"/>
  <c r="P107" i="20"/>
  <c r="AQ121" i="21"/>
  <c r="AV130" i="19"/>
  <c r="P207" i="18"/>
  <c r="AV128" i="20"/>
  <c r="AQ134" i="20"/>
  <c r="AQ128" i="19"/>
  <c r="AQ109" i="18"/>
  <c r="AQ158" i="20"/>
  <c r="AQ158" i="21"/>
  <c r="AV132" i="21"/>
  <c r="AQ142" i="20"/>
  <c r="AQ154" i="21"/>
  <c r="AV128" i="21"/>
  <c r="AQ170" i="20"/>
  <c r="AV135" i="21"/>
  <c r="AQ161" i="21"/>
  <c r="P163" i="22"/>
  <c r="AV114" i="23"/>
  <c r="AQ155" i="26"/>
  <c r="W180" i="24"/>
  <c r="AW93" i="25"/>
  <c r="AW93" i="23"/>
  <c r="AW105" i="23"/>
  <c r="AX71" i="24"/>
  <c r="AR87" i="25"/>
  <c r="AR87" i="23"/>
  <c r="AQ42" i="18"/>
  <c r="AQ108" i="19"/>
  <c r="AQ38" i="20"/>
  <c r="AQ109" i="21"/>
  <c r="AQ94" i="23"/>
  <c r="P81" i="22"/>
  <c r="AQ110" i="27"/>
  <c r="AQ50" i="26"/>
  <c r="U118" i="24"/>
  <c r="P124" i="24"/>
  <c r="AW140" i="21"/>
  <c r="AR166" i="21"/>
  <c r="AR124" i="23"/>
  <c r="P42" i="20"/>
  <c r="AQ103" i="21"/>
  <c r="AQ100" i="27"/>
  <c r="P30" i="26"/>
  <c r="AR126" i="19"/>
  <c r="AX95" i="18"/>
  <c r="AR111" i="25"/>
  <c r="AR111" i="23"/>
  <c r="AX106" i="26"/>
  <c r="AR126" i="27"/>
  <c r="AQ96" i="23"/>
  <c r="U172" i="22"/>
  <c r="P178" i="22"/>
  <c r="AV99" i="23"/>
  <c r="AQ89" i="22"/>
  <c r="AQ123" i="23"/>
  <c r="AQ198" i="22"/>
  <c r="AQ118" i="23"/>
  <c r="AQ178" i="22"/>
  <c r="AV172" i="22"/>
  <c r="P230" i="26"/>
  <c r="AW127" i="21"/>
  <c r="AR153" i="21"/>
  <c r="AW120" i="23"/>
  <c r="P73" i="20"/>
  <c r="AQ116" i="21"/>
  <c r="U55" i="20"/>
  <c r="P61" i="20"/>
  <c r="AQ113" i="21"/>
  <c r="AV89" i="25"/>
  <c r="AQ42" i="22"/>
  <c r="AV89" i="23"/>
  <c r="W101" i="20"/>
  <c r="AR121" i="21"/>
  <c r="P111" i="20"/>
  <c r="AQ122" i="21"/>
  <c r="AQ114" i="25"/>
  <c r="AQ114" i="23"/>
  <c r="AQ124" i="22"/>
  <c r="AV118" i="22"/>
  <c r="AQ123" i="27"/>
  <c r="P124" i="26"/>
  <c r="AQ132" i="19"/>
  <c r="P136" i="18"/>
  <c r="AQ178" i="20"/>
  <c r="AV137" i="21"/>
  <c r="AQ163" i="21"/>
  <c r="P211" i="18"/>
  <c r="AV131" i="19"/>
  <c r="AQ166" i="20"/>
  <c r="AQ160" i="21"/>
  <c r="AV134" i="21"/>
  <c r="P150" i="20"/>
  <c r="AQ151" i="21"/>
  <c r="AV125" i="21"/>
  <c r="P155" i="22"/>
  <c r="AV112" i="23"/>
  <c r="AQ167" i="22"/>
  <c r="AV120" i="23"/>
  <c r="U137" i="26"/>
  <c r="P143" i="26"/>
  <c r="W187" i="20"/>
  <c r="AR129" i="21"/>
  <c r="AW89" i="25"/>
  <c r="AW89" i="23"/>
  <c r="AW85" i="25"/>
  <c r="AW85" i="23"/>
  <c r="AX20" i="22"/>
  <c r="AW88" i="25"/>
  <c r="AW88" i="23"/>
  <c r="AW100" i="23"/>
  <c r="AR85" i="25"/>
  <c r="W20" i="22"/>
  <c r="AR85" i="23"/>
  <c r="AR90" i="23"/>
  <c r="AQ106" i="19"/>
  <c r="AQ34" i="18"/>
  <c r="AQ46" i="20"/>
  <c r="AQ111" i="21"/>
  <c r="U71" i="24"/>
  <c r="P77" i="24"/>
  <c r="AQ112" i="26"/>
  <c r="AQ126" i="27"/>
  <c r="AV106" i="26"/>
  <c r="AQ127" i="27"/>
  <c r="AQ116" i="26"/>
  <c r="AW142" i="21"/>
  <c r="AR168" i="21"/>
  <c r="P30" i="20"/>
  <c r="AQ100" i="21"/>
  <c r="AQ92" i="23"/>
  <c r="P54" i="22"/>
  <c r="AQ89" i="25"/>
  <c r="P42" i="22"/>
  <c r="AQ89" i="23"/>
  <c r="AQ103" i="27"/>
  <c r="P42" i="26"/>
  <c r="AR112" i="25"/>
  <c r="AR112" i="23"/>
  <c r="AV132" i="19"/>
  <c r="AV161" i="18"/>
  <c r="AQ167" i="18"/>
  <c r="AQ88" i="20"/>
  <c r="AV105" i="21"/>
  <c r="AQ96" i="20"/>
  <c r="AV107" i="21"/>
  <c r="AQ81" i="22"/>
  <c r="AV97" i="23"/>
  <c r="AQ77" i="24"/>
  <c r="AV71" i="24"/>
  <c r="P216" i="20"/>
  <c r="AV141" i="21"/>
  <c r="AQ167" i="21"/>
  <c r="AQ202" i="22"/>
  <c r="AQ124" i="23"/>
  <c r="AQ113" i="18" l="1"/>
  <c r="AQ129" i="19"/>
  <c r="P32" i="5"/>
  <c r="AQ130" i="19"/>
  <c r="AQ117" i="18"/>
  <c r="U41" i="23"/>
  <c r="U27" i="19"/>
  <c r="U27" i="23"/>
  <c r="U69" i="19"/>
  <c r="U51" i="23"/>
  <c r="P52" i="23" s="1"/>
  <c r="U51" i="21"/>
  <c r="P52" i="21" s="1"/>
  <c r="U65" i="23"/>
  <c r="P66" i="23" s="1"/>
  <c r="U83" i="27"/>
  <c r="U55" i="27"/>
  <c r="U23" i="25"/>
  <c r="U79" i="19"/>
  <c r="U51" i="27"/>
  <c r="P52" i="27" s="1"/>
  <c r="U41" i="25"/>
  <c r="U55" i="19"/>
  <c r="U37" i="19"/>
  <c r="P38" i="19" s="1"/>
  <c r="U37" i="27"/>
  <c r="P38" i="27" s="1"/>
  <c r="U23" i="19"/>
  <c r="P24" i="19" s="1"/>
  <c r="U23" i="21"/>
  <c r="P24" i="21" s="1"/>
  <c r="U65" i="21"/>
  <c r="P66" i="21" s="1"/>
  <c r="U55" i="23"/>
  <c r="U51" i="25"/>
  <c r="P52" i="25" s="1"/>
  <c r="U65" i="19"/>
  <c r="P66" i="19" s="1"/>
  <c r="U69" i="23"/>
  <c r="U23" i="27"/>
  <c r="P24" i="27" s="1"/>
  <c r="U69" i="21"/>
  <c r="U37" i="23"/>
  <c r="P38" i="23" s="1"/>
  <c r="U55" i="25"/>
  <c r="U79" i="21"/>
  <c r="U83" i="21"/>
  <c r="U51" i="19"/>
  <c r="P52" i="19" s="1"/>
  <c r="U27" i="27"/>
  <c r="U37" i="25"/>
  <c r="P38" i="25" s="1"/>
  <c r="U23" i="23"/>
  <c r="U65" i="27"/>
  <c r="P66" i="27" s="1"/>
  <c r="U27" i="25"/>
  <c r="U55" i="21"/>
  <c r="U27" i="21"/>
  <c r="U79" i="27"/>
  <c r="U37" i="21"/>
  <c r="P38" i="21" s="1"/>
  <c r="U41" i="21"/>
  <c r="U41" i="19"/>
  <c r="AB89" i="19" s="1"/>
  <c r="AB75" i="23" l="1"/>
  <c r="AB89" i="27"/>
  <c r="AB75" i="25"/>
  <c r="W75" i="23"/>
  <c r="P24" i="23"/>
  <c r="P24" i="25"/>
  <c r="W75" i="25"/>
  <c r="P80" i="21"/>
  <c r="W89" i="21"/>
  <c r="P80" i="19"/>
  <c r="W89" i="19"/>
  <c r="P80" i="27"/>
  <c r="W89" i="27"/>
  <c r="AB89" i="21"/>
  <c r="A14" i="14"/>
</calcChain>
</file>

<file path=xl/sharedStrings.xml><?xml version="1.0" encoding="utf-8"?>
<sst xmlns="http://schemas.openxmlformats.org/spreadsheetml/2006/main" count="3519" uniqueCount="1016">
  <si>
    <t>LiinSC</t>
  </si>
  <si>
    <r>
      <rPr>
        <sz val="72"/>
        <color rgb="FF92D050"/>
        <rFont val="Calibri (Corps)"/>
      </rPr>
      <t>&gt;</t>
    </r>
    <r>
      <rPr>
        <b/>
        <sz val="72"/>
        <color rgb="FF00B050"/>
        <rFont val="Calibri (Corps)"/>
      </rPr>
      <t>Li</t>
    </r>
    <r>
      <rPr>
        <sz val="48"/>
        <color rgb="FF00B050"/>
        <rFont val="Calibri (Corps)"/>
      </rPr>
      <t>vret</t>
    </r>
    <r>
      <rPr>
        <sz val="72"/>
        <color rgb="FF00B050"/>
        <rFont val="Calibri"/>
        <family val="2"/>
        <scheme val="minor"/>
      </rPr>
      <t xml:space="preserve"> </t>
    </r>
    <r>
      <rPr>
        <b/>
        <sz val="72"/>
        <color rgb="FF00B050"/>
        <rFont val="Calibri"/>
        <family val="2"/>
        <scheme val="minor"/>
      </rPr>
      <t>in</t>
    </r>
    <r>
      <rPr>
        <sz val="48"/>
        <color rgb="FF00B050"/>
        <rFont val="Calibri (Corps)"/>
      </rPr>
      <t>dividuel</t>
    </r>
  </si>
  <si>
    <t>de</t>
  </si>
  <si>
    <r>
      <rPr>
        <b/>
        <sz val="48"/>
        <color theme="0"/>
        <rFont val="Calibri (Corps)"/>
      </rPr>
      <t>S</t>
    </r>
    <r>
      <rPr>
        <sz val="36"/>
        <color theme="0"/>
        <rFont val="Calibri"/>
        <family val="2"/>
        <scheme val="minor"/>
      </rPr>
      <t xml:space="preserve">uivi des </t>
    </r>
    <r>
      <rPr>
        <b/>
        <sz val="48"/>
        <color theme="0"/>
        <rFont val="Calibri (Corps)"/>
      </rPr>
      <t>C</t>
    </r>
    <r>
      <rPr>
        <sz val="36"/>
        <color theme="0"/>
        <rFont val="Calibri"/>
        <family val="2"/>
        <scheme val="minor"/>
      </rPr>
      <t>ompétences</t>
    </r>
  </si>
  <si>
    <t xml:space="preserve">Nom </t>
  </si>
  <si>
    <t xml:space="preserve">Prénom </t>
  </si>
  <si>
    <t xml:space="preserve"> Classe</t>
  </si>
  <si>
    <t xml:space="preserve"> Diplôme</t>
  </si>
  <si>
    <t xml:space="preserve"> Spécialité</t>
  </si>
  <si>
    <t xml:space="preserve">Établissement </t>
  </si>
  <si>
    <t>Adresse</t>
  </si>
  <si>
    <t>Rne</t>
  </si>
  <si>
    <t>Mail</t>
  </si>
  <si>
    <t>Tél.</t>
  </si>
  <si>
    <t>CC BY-NC-SA 4.0</t>
  </si>
  <si>
    <t>UP1</t>
  </si>
  <si>
    <t>Compétences</t>
  </si>
  <si>
    <t>Seuil de maîtrise</t>
  </si>
  <si>
    <t>Niveaux de maîtrise atteints</t>
  </si>
  <si>
    <t>C1.1</t>
  </si>
  <si>
    <t>C1.3</t>
  </si>
  <si>
    <t>C1.4</t>
  </si>
  <si>
    <t>C1.5</t>
  </si>
  <si>
    <t>C1.6</t>
  </si>
  <si>
    <t>C2.1</t>
  </si>
  <si>
    <t>C2.2</t>
  </si>
  <si>
    <t>UP2</t>
  </si>
  <si>
    <t>C1.2</t>
  </si>
  <si>
    <t>C2.3</t>
  </si>
  <si>
    <t>C2.4</t>
  </si>
  <si>
    <t>C2.5</t>
  </si>
  <si>
    <t>UP3</t>
  </si>
  <si>
    <t>C3.1</t>
  </si>
  <si>
    <t>C3.2</t>
  </si>
  <si>
    <t>C3.3</t>
  </si>
  <si>
    <t>C3.4</t>
  </si>
  <si>
    <t>C3.5</t>
  </si>
  <si>
    <t>C3.6</t>
  </si>
  <si>
    <t>C3.7</t>
  </si>
  <si>
    <t>C3.8</t>
  </si>
  <si>
    <t>C4.1</t>
  </si>
  <si>
    <t>C5.1</t>
  </si>
  <si>
    <t>Paliers de progressivité</t>
  </si>
  <si>
    <t>Progressivité</t>
  </si>
  <si>
    <t>Descripteurs</t>
  </si>
  <si>
    <t>des apprentissages</t>
  </si>
  <si>
    <t>des niveaux de maîtrise</t>
  </si>
  <si>
    <t>ou de performance</t>
  </si>
  <si>
    <t>Palier 6**</t>
  </si>
  <si>
    <r>
      <rPr>
        <b/>
        <sz val="13"/>
        <color rgb="FF8026CE"/>
        <rFont val="Calibri"/>
        <family val="2"/>
        <scheme val="minor"/>
      </rPr>
      <t>Niveau 4</t>
    </r>
    <r>
      <rPr>
        <b/>
        <sz val="8"/>
        <color rgb="FF8026CE"/>
        <rFont val="Calibri (Corps)"/>
      </rPr>
      <t xml:space="preserve"> </t>
    </r>
    <r>
      <rPr>
        <b/>
        <sz val="13"/>
        <color indexed="2"/>
        <rFont val="Calibri (Corps)"/>
      </rPr>
      <t>*</t>
    </r>
    <r>
      <rPr>
        <b/>
        <sz val="14"/>
        <color rgb="FF8026CE"/>
        <rFont val="Calibri"/>
        <family val="2"/>
        <scheme val="minor"/>
      </rPr>
      <t xml:space="preserve">
</t>
    </r>
    <r>
      <rPr>
        <sz val="11"/>
        <color rgb="FF8026CE"/>
        <rFont val="Calibri (Corps)"/>
      </rPr>
      <t>BCP</t>
    </r>
  </si>
  <si>
    <t>Palier 5</t>
  </si>
  <si>
    <t>Compétence acquise et transférable</t>
  </si>
  <si>
    <t>+ +</t>
  </si>
  <si>
    <t>Palier 4</t>
  </si>
  <si>
    <r>
      <rPr>
        <b/>
        <sz val="13"/>
        <color rgb="FF7F26CE"/>
        <rFont val="Calibri"/>
        <family val="2"/>
        <scheme val="minor"/>
      </rPr>
      <t>Niveau 3</t>
    </r>
    <r>
      <rPr>
        <b/>
        <sz val="8"/>
        <color rgb="FF7F26CE"/>
        <rFont val="Calibri (Corps)"/>
      </rPr>
      <t xml:space="preserve"> </t>
    </r>
    <r>
      <rPr>
        <b/>
        <sz val="13"/>
        <color indexed="2"/>
        <rFont val="Calibri (Corps)"/>
      </rPr>
      <t>*</t>
    </r>
    <r>
      <rPr>
        <sz val="16"/>
        <color rgb="FF7F26CE"/>
        <rFont val="Calibri"/>
        <family val="2"/>
        <scheme val="minor"/>
      </rPr>
      <t xml:space="preserve">
</t>
    </r>
    <r>
      <rPr>
        <sz val="11"/>
        <color rgb="FF7F26CE"/>
        <rFont val="Calibri (Corps)"/>
      </rPr>
      <t>Bilan de réussite intermédiaire</t>
    </r>
  </si>
  <si>
    <t>Palier 3</t>
  </si>
  <si>
    <t>Compétence partiellement acquise</t>
  </si>
  <si>
    <t>+</t>
  </si>
  <si>
    <t>Le transfert de la compétence n'est pas total, une aide est parfois nécessaire</t>
  </si>
  <si>
    <t>Palier 2</t>
  </si>
  <si>
    <t>Palier1</t>
  </si>
  <si>
    <t>Compétence en cours d'acquisition non stabilisée</t>
  </si>
  <si>
    <t>-</t>
  </si>
  <si>
    <t>Niveau de maitrise fragile qui nécessite un accompagnement pour effectuer le travail confié</t>
  </si>
  <si>
    <t>** Palier certificatif = dernier semestre du cycle de formation</t>
  </si>
  <si>
    <t>Compétence non acquise</t>
  </si>
  <si>
    <t>- -</t>
  </si>
  <si>
    <t xml:space="preserve">Non maîtrisé ou très peu maîtrisé, qui nécessite un accompagnement fréquent </t>
  </si>
  <si>
    <r>
      <rPr>
        <b/>
        <i/>
        <sz val="12"/>
        <color rgb="FF238ECE"/>
        <rFont val="Calibri"/>
        <family val="2"/>
        <scheme val="minor"/>
      </rPr>
      <t>Le cadre national des certifications professionnelles</t>
    </r>
    <r>
      <rPr>
        <i/>
        <sz val="12"/>
        <color rgb="FF238ECE"/>
        <rFont val="Calibri"/>
        <family val="2"/>
        <scheme val="minor"/>
      </rPr>
      <t xml:space="preserve"> prévu à l’article L. 6113-1 définit le niveau de qualification associé à chaque certification professionnelle en fonction de critères de gradation des compétences nécessaires à l’exercice d’activités professionnelles.
Ces critères permettent d’évaluer :</t>
    </r>
  </si>
  <si>
    <r>
      <t xml:space="preserve">Le  niveau  3  </t>
    </r>
    <r>
      <rPr>
        <i/>
        <sz val="12"/>
        <color rgb="FF238ECE"/>
        <rFont val="Calibri"/>
        <family val="2"/>
        <scheme val="minor"/>
      </rPr>
      <t>atteste  la  capacité  à  effectuer  des  activités  et  résoudre  des  problèmes en sélectionnant et appliquant des méthodes, des outils, des matériels et des informations de base, dans un contexte connu, ainsi que la capacité à adapter les moyens d’exécution et son comportement aux circonstances ; […]</t>
    </r>
    <r>
      <rPr>
        <b/>
        <i/>
        <sz val="12"/>
        <color indexed="2"/>
        <rFont val="Calibri (Corps)"/>
      </rPr>
      <t>*</t>
    </r>
    <r>
      <rPr>
        <b/>
        <i/>
        <sz val="12"/>
        <color rgb="FF238ECE"/>
        <rFont val="Calibri"/>
        <family val="2"/>
        <scheme val="minor"/>
      </rPr>
      <t xml:space="preserve">
Le niveau 4 </t>
    </r>
    <r>
      <rPr>
        <i/>
        <sz val="12"/>
        <color rgb="FF238ECE"/>
        <rFont val="Calibri"/>
        <family val="2"/>
        <scheme val="minor"/>
      </rPr>
      <t>atteste la capacité à effectuer des activités nécessitant de mobiliser un éventail large d’aptitudes, d’adapter des solutions existantes pour résoudre des problèmes précis, à organiser son travail de manière autonome dans des contextes généralement prévisibles mais susceptibles de changer, ainsi qu’à participer à l’évaluation des activités. Le diplôme national du baccalauréat est classé à ce niveau du cadre national ; […]</t>
    </r>
    <r>
      <rPr>
        <b/>
        <i/>
        <sz val="12"/>
        <color indexed="2"/>
        <rFont val="Calibri (Corps)"/>
      </rPr>
      <t>*</t>
    </r>
  </si>
  <si>
    <r>
      <rPr>
        <b/>
        <sz val="11"/>
        <color indexed="2"/>
        <rFont val="Calibri (Corps)"/>
      </rPr>
      <t>*</t>
    </r>
    <r>
      <rPr>
        <b/>
        <sz val="11"/>
        <color rgb="FF238ECE"/>
        <rFont val="Calibri"/>
        <family val="2"/>
        <scheme val="minor"/>
      </rPr>
      <t xml:space="preserve"> Décret n° 2019-14 du 8 janvier 2019
    relatif au cadre national des certifications professionnelles.</t>
    </r>
  </si>
  <si>
    <t>Équipe pédagogique</t>
  </si>
  <si>
    <t>Nom</t>
  </si>
  <si>
    <t>Prénom</t>
  </si>
  <si>
    <t>?</t>
  </si>
  <si>
    <t>Professeurs</t>
  </si>
  <si>
    <t>Enseignements Professionnels</t>
  </si>
  <si>
    <t>Disciplines</t>
  </si>
  <si>
    <t xml:space="preserve"> Professeurs</t>
  </si>
  <si>
    <t>Etude Analyse Construction</t>
  </si>
  <si>
    <t>Spécialité</t>
  </si>
  <si>
    <t xml:space="preserve">    </t>
  </si>
  <si>
    <t>PSE</t>
  </si>
  <si>
    <t>Enseignements généraux</t>
  </si>
  <si>
    <t xml:space="preserve">Arts appliqués </t>
  </si>
  <si>
    <t>Mathématiques Physique.-Chimie.</t>
  </si>
  <si>
    <t>Lettres histoire-géographie</t>
  </si>
  <si>
    <t>Nom :</t>
  </si>
  <si>
    <t>Froy</t>
  </si>
  <si>
    <t>Prénom :</t>
  </si>
  <si>
    <t>Megane</t>
  </si>
  <si>
    <t>Suivi des évaluations</t>
  </si>
  <si>
    <t>Situation au :</t>
  </si>
  <si>
    <t>Classe :</t>
  </si>
  <si>
    <t>Seconde</t>
  </si>
  <si>
    <t>Diplôme :</t>
  </si>
  <si>
    <t>BCP</t>
  </si>
  <si>
    <t>Spécialité et/ou option :</t>
  </si>
  <si>
    <t>2nde TraNE</t>
  </si>
  <si>
    <t>Année scolaire :</t>
  </si>
  <si>
    <t>2020-2021</t>
  </si>
  <si>
    <t xml:space="preserve">N° : </t>
  </si>
  <si>
    <t xml:space="preserve">Type : </t>
  </si>
  <si>
    <t>É som.</t>
  </si>
  <si>
    <t>PPP</t>
  </si>
  <si>
    <t>É form.</t>
  </si>
  <si>
    <t>PFMP</t>
  </si>
  <si>
    <t xml:space="preserve">Dates : </t>
  </si>
  <si>
    <t xml:space="preserve">Semestre : </t>
  </si>
  <si>
    <t>1</t>
  </si>
  <si>
    <t>2</t>
  </si>
  <si>
    <t>Activités en lien avec le RAP</t>
  </si>
  <si>
    <t>MFER</t>
  </si>
  <si>
    <t>ICCER</t>
  </si>
  <si>
    <t>MEE</t>
  </si>
  <si>
    <t>MELEC</t>
  </si>
  <si>
    <t>Intitulé activité</t>
  </si>
  <si>
    <t>Type de situation(s) ou d'évaluation</t>
  </si>
  <si>
    <t>Paliers</t>
  </si>
  <si>
    <t>Moyenne / palier</t>
  </si>
  <si>
    <t>Maîtrise /20</t>
  </si>
  <si>
    <t>Palier</t>
  </si>
  <si>
    <t>Co-intervention</t>
  </si>
  <si>
    <t>Co-int.</t>
  </si>
  <si>
    <t>Contrôle continué</t>
  </si>
  <si>
    <t>C cont.</t>
  </si>
  <si>
    <t>N</t>
  </si>
  <si>
    <t>Compétences liées à l'activité : Préparation des opérations à réaliser</t>
  </si>
  <si>
    <t>Évaluation sommative</t>
  </si>
  <si>
    <t xml:space="preserve"> </t>
  </si>
  <si>
    <t>Projet pluridisciplinaire</t>
  </si>
  <si>
    <t>PPLU</t>
  </si>
  <si>
    <t>Projet pluridisciplinaire professionnel</t>
  </si>
  <si>
    <t>CC1</t>
  </si>
  <si>
    <t>Projet professionnel</t>
  </si>
  <si>
    <t>PPRO</t>
  </si>
  <si>
    <t>Évaluation en PFMP</t>
  </si>
  <si>
    <t>Évaluation diagnostique</t>
  </si>
  <si>
    <t>É diag.</t>
  </si>
  <si>
    <t>Évaluation formative</t>
  </si>
  <si>
    <t>CC2</t>
  </si>
  <si>
    <t>CC3</t>
  </si>
  <si>
    <t>Compétences liées à l'activité : Réalisation et mise en service d'une installation</t>
  </si>
  <si>
    <t>CC4</t>
  </si>
  <si>
    <t>CC5</t>
  </si>
  <si>
    <t>CC6</t>
  </si>
  <si>
    <t>Compétence liée à l'activité : Maintenance d'une installation</t>
  </si>
  <si>
    <t>CC7</t>
  </si>
  <si>
    <t>Compétences liées à l'activité : Communication</t>
  </si>
  <si>
    <t>CC8</t>
  </si>
  <si>
    <t>CC9</t>
  </si>
  <si>
    <t xml:space="preserve">Compétences tranversales </t>
  </si>
  <si>
    <t>CT 2</t>
  </si>
  <si>
    <t>CT 1</t>
  </si>
  <si>
    <t>Établissement</t>
  </si>
  <si>
    <t>S1</t>
  </si>
  <si>
    <t>Nb Eval</t>
  </si>
  <si>
    <t>Total</t>
  </si>
  <si>
    <t>Moy.</t>
  </si>
  <si>
    <t>Nb eval &lt;8</t>
  </si>
  <si>
    <t>Nb 8&lt;eval&lt;12</t>
  </si>
  <si>
    <t>Nb eval&gt;12</t>
  </si>
  <si>
    <t>% eval &lt;8</t>
  </si>
  <si>
    <t>% 8&lt;eval&lt;12</t>
  </si>
  <si>
    <t>% eval&gt;12</t>
  </si>
  <si>
    <t>S2</t>
  </si>
  <si>
    <t>En lien avec le RAP</t>
  </si>
  <si>
    <t>%</t>
  </si>
  <si>
    <t>Nb eval</t>
  </si>
  <si>
    <t>SN</t>
  </si>
  <si>
    <t>Livret scolaire du lycée (LSL)</t>
  </si>
  <si>
    <t>Validé le :</t>
  </si>
  <si>
    <t xml:space="preserve">Classe de seconde professionnelle 
Seconde TraNE (métiers des Transitions Numérique et Energétique) </t>
  </si>
  <si>
    <t xml:space="preserve">SEMESTRE
</t>
  </si>
  <si>
    <t>Évaluation chiffrée</t>
  </si>
  <si>
    <t>Évaluation des compétences au regard du référentiel du diplôme
renseignée par l’ensemble de l’équipe d’enseignement professionnel</t>
  </si>
  <si>
    <t>Appréciation générale
sur le niveau d’implication et les progrès de l’élève</t>
  </si>
  <si>
    <t>Élève</t>
  </si>
  <si>
    <t>Groupe</t>
  </si>
  <si>
    <t xml:space="preserve"> Compétences attendues :
 1 - non maîtrisées
 2 - insuffisamment maîtrisées
 3 - maîtrisées
 4 - bien maîtrisées</t>
  </si>
  <si>
    <t xml:space="preserve">Maîtrise </t>
  </si>
  <si>
    <t>ENSEIGNEMENTS PROFESSIONNELS</t>
  </si>
  <si>
    <r>
      <t xml:space="preserve">BACCALAURÉAT
Seconde TraNE (métiers des Transitions Numérique et Energétique)
</t>
    </r>
    <r>
      <rPr>
        <b/>
        <sz val="26"/>
        <color theme="1"/>
        <rFont val="Calibri"/>
        <family val="2"/>
        <scheme val="minor"/>
      </rPr>
      <t>2nde</t>
    </r>
    <r>
      <rPr>
        <b/>
        <sz val="36"/>
        <color theme="1"/>
        <rFont val="Calibri"/>
        <family val="2"/>
        <scheme val="minor"/>
      </rPr>
      <t xml:space="preserve">
TraNE
</t>
    </r>
  </si>
  <si>
    <t>Moyennes</t>
  </si>
  <si>
    <t xml:space="preserve">Effectif
du groupe : </t>
  </si>
  <si>
    <t>CC1 : S’informer sur l’intervention ou sur la réalisation</t>
  </si>
  <si>
    <t>1er semestre</t>
  </si>
  <si>
    <t>Répartition des moyennes
annuelles individuelles (%)</t>
  </si>
  <si>
    <t>CC2 : Organiser la réalisation ou l’intervention</t>
  </si>
  <si>
    <t>2nd semestre</t>
  </si>
  <si>
    <t>&lt; 8</t>
  </si>
  <si>
    <t>≥ 8
et &lt; 12</t>
  </si>
  <si>
    <t>≥ 12</t>
  </si>
  <si>
    <t>CC3 : Analyser et exploiter les données</t>
  </si>
  <si>
    <t>CC4 : Réaliser une installation ou une intervention</t>
  </si>
  <si>
    <t>Année</t>
  </si>
  <si>
    <t>Moyenne annuelle
du groupe :</t>
  </si>
  <si>
    <t>CC5 : Effectuer les opérations préalables</t>
  </si>
  <si>
    <t>CC6 : Mettre en service</t>
  </si>
  <si>
    <t>CC7 : Réaliser une opération de maintenance</t>
  </si>
  <si>
    <t>CC8 : Renseigner les documents</t>
  </si>
  <si>
    <t>CC9 : Communiquer avec le client et/ou l’usager</t>
  </si>
  <si>
    <t>Compétences transversales</t>
  </si>
  <si>
    <t>7: Utiliser les codes sociaux liés au contexte professionnel</t>
  </si>
  <si>
    <t>8: Travailler en groupe et en équipe</t>
  </si>
  <si>
    <t xml:space="preserve">Conception et réalisation : Thierry GÉRARD IEN-ET STI Design &amp; Métiers d'art -Adaptation Thierry Leray Enseignant [ 07 83 77 09 55 ] - Version 10.1 • Avril 2021    </t>
  </si>
  <si>
    <t xml:space="preserve">Classe de seconode professionnelle 
Seconde TNE (métiers des Transitions Numérique et Energétique) </t>
  </si>
  <si>
    <t xml:space="preserve"> PRÉPARATION DES OPERATIONS À RÉALISER</t>
  </si>
  <si>
    <t>Suivi des compétences : Préparation des opérations à réaliser</t>
  </si>
  <si>
    <t>SI</t>
  </si>
  <si>
    <t>Palier 1</t>
  </si>
  <si>
    <t>&gt;</t>
  </si>
  <si>
    <t>&gt;&gt;</t>
  </si>
  <si>
    <t>Préparation des opérations à réaliser</t>
  </si>
  <si>
    <t>Palier global préparation des opérations à réaliser</t>
  </si>
  <si>
    <t xml:space="preserve">Conception et réalisation : Thierry GÉRARD IEN-ET STI Design &amp; Métiers d'art [ 06 73 94 68 06 ] - Version 5.2 • Septembre 2020    </t>
  </si>
  <si>
    <t>C1.4.1</t>
  </si>
  <si>
    <t>C1.4.2</t>
  </si>
  <si>
    <t>C1.4.3</t>
  </si>
  <si>
    <t>C1.4.4</t>
  </si>
  <si>
    <t>C1.4.5</t>
  </si>
  <si>
    <t>RÉALISATION ET MISE EN SERVICE D’UNE INTALLATION</t>
  </si>
  <si>
    <t>Suivi des compétences</t>
  </si>
  <si>
    <t>Réalisation et mise en service d'une installation</t>
  </si>
  <si>
    <t>Palier global réalisation et mise en service d'une installation</t>
  </si>
  <si>
    <t>MAINTENANCE D’UNE INSTALLATION</t>
  </si>
  <si>
    <t>Maintenance d'une installation</t>
  </si>
  <si>
    <t>Palier global maintenance d'une installation</t>
  </si>
  <si>
    <t>COMMUNICATION</t>
  </si>
  <si>
    <t>Communication</t>
  </si>
  <si>
    <t>Palier global communication</t>
  </si>
  <si>
    <t>Utiliser les codes sociaux liés au contexte professionnel</t>
  </si>
  <si>
    <t>Travailler en groupe et en équipe</t>
  </si>
  <si>
    <t xml:space="preserve">CT </t>
  </si>
  <si>
    <t>Bilan</t>
  </si>
  <si>
    <t>Bilan maîtrise</t>
  </si>
  <si>
    <t>Compétences BPRO MFER</t>
  </si>
  <si>
    <t>Niveaux de palier</t>
  </si>
  <si>
    <t>Compétences 2nde TraNE</t>
  </si>
  <si>
    <t>Compétences BPRO MELEC</t>
  </si>
  <si>
    <t>Compétences BPRO SN</t>
  </si>
  <si>
    <t>Compétences BPRO ICCER</t>
  </si>
  <si>
    <t>Compétences BPRO MEE</t>
  </si>
  <si>
    <t xml:space="preserve">CC1 : S’informer sur l’intervention ou sur la réalisation </t>
  </si>
  <si>
    <t>C1 : Analyser les conditions de l’opération et son contexte</t>
  </si>
  <si>
    <t>C1 : Rechercher et exploiter des documents et informations</t>
  </si>
  <si>
    <t>C1 : S’informer sur la nature et sur les contraintes de l’intervention</t>
  </si>
  <si>
    <t>C1 : Déterminer les conditions de l’opération dans son contexte</t>
  </si>
  <si>
    <t xml:space="preserve">CC2 : Organiser la réalisation ou l’intervention </t>
  </si>
  <si>
    <t>C2 : Organiser l’opération dans son contexte</t>
  </si>
  <si>
    <t xml:space="preserve">C3 : Choisir les matériels, équipements et outillage </t>
  </si>
  <si>
    <t>C3 : Préparer les équipements en vue d’une installation</t>
  </si>
  <si>
    <t>C3 : Choisir les matériels, les équipements et les outillages</t>
  </si>
  <si>
    <t>C4 : Organiser et sécuriser son intervention</t>
  </si>
  <si>
    <t>C4 : Organiser son intervention en toute sécurité</t>
  </si>
  <si>
    <t xml:space="preserve">CC3 : Analyser et exploiter les données </t>
  </si>
  <si>
    <r>
      <t>C3</t>
    </r>
    <r>
      <rPr>
        <sz val="10"/>
        <color indexed="64"/>
        <rFont val="Arial"/>
        <family val="2"/>
      </rPr>
      <t> : Définir une installation à l’aide de solutions préétablies</t>
    </r>
  </si>
  <si>
    <t>C2 : Analyser et exploiter les données techniques de l’intervention</t>
  </si>
  <si>
    <t>C2 : S’approprier les caractéristiques fonctionnelles d’un système</t>
  </si>
  <si>
    <t>C2 : Analyser les données techniques de l’installation</t>
  </si>
  <si>
    <t xml:space="preserve">CC4 : Réaliser une installation ou une intervention </t>
  </si>
  <si>
    <r>
      <t>C4</t>
    </r>
    <r>
      <rPr>
        <sz val="10"/>
        <color indexed="64"/>
        <rFont val="Arial"/>
        <family val="2"/>
      </rPr>
      <t> : Réaliser une opération de manière écoresponsable</t>
    </r>
  </si>
  <si>
    <t>C6 : Réaliser une installation en adoptant une attitude écoresponsable</t>
  </si>
  <si>
    <t>C4 : Installer et mettre en œuvre les équipements</t>
  </si>
  <si>
    <t>C6 : Réaliser une installation simple ou une modification de manière écoresponsable</t>
  </si>
  <si>
    <t>C6 : Réaliser une modification de manière éco-responsable</t>
  </si>
  <si>
    <t xml:space="preserve">CC5 : Effectuer les opérations préalables </t>
  </si>
  <si>
    <t>C6 Régler, paramétrer les matériels de l’installation</t>
  </si>
  <si>
    <t>C8 : Contrôler, régler et paramétrer l’installation</t>
  </si>
  <si>
    <t>C4-3 : Effectuer les tests, certifier le support physique</t>
  </si>
  <si>
    <t>C8 : Contrôler, régler et paramétrer</t>
  </si>
  <si>
    <t>C8 : Contrôler les grandeurs caractéristiques de l’installation</t>
  </si>
  <si>
    <t xml:space="preserve">CC6 : Mettre en service </t>
  </si>
  <si>
    <t>C7 Valider le fonctionnement de l’installation</t>
  </si>
  <si>
    <t>C7 : Mettre en service une installation</t>
  </si>
  <si>
    <t xml:space="preserve">C4-4 Installer, configurer les éléments du système et vérifier la conformité du fonctionnement </t>
  </si>
  <si>
    <t>C7 : Mettre en service</t>
  </si>
  <si>
    <t>C7 : Réaliser les opérations de mise en service et d’arrêt de l’installation</t>
  </si>
  <si>
    <t>C8 : Diagnostiquer un dysfonctionnement</t>
  </si>
  <si>
    <t>C9 : Réaliser des opérations de maintenance préventive</t>
  </si>
  <si>
    <t>C5 : Assurer la maintenance de tout ou partie d’une installation</t>
  </si>
  <si>
    <t>C9 : Réaliser des opérations d’amélioration de l’efficacité énergétique</t>
  </si>
  <si>
    <t>C9 : Effectuer les réglages adaptés</t>
  </si>
  <si>
    <t xml:space="preserve">CC7 : Réaliser une opération de maintenance </t>
  </si>
  <si>
    <t>C9 : Remplacer un matériel électrique</t>
  </si>
  <si>
    <t>C10 : Réaliser des opérations de maintenance corrective</t>
  </si>
  <si>
    <t>C10 : Réaliser des travaux de dépannage</t>
  </si>
  <si>
    <t>C10 : Réaliser des opérations de maintenance préventive</t>
  </si>
  <si>
    <t>C11 : Réaliser des opérations de maintenance corrective</t>
  </si>
  <si>
    <t xml:space="preserve">CC8 : Renseigner les documents </t>
  </si>
  <si>
    <r>
      <t>C11</t>
    </r>
    <r>
      <rPr>
        <sz val="10"/>
        <color indexed="64"/>
        <rFont val="Arial"/>
        <family val="2"/>
      </rPr>
      <t> : Compléter les documents liés aux opérations</t>
    </r>
  </si>
  <si>
    <t>C11 : Consigner et transmettre les informations</t>
  </si>
  <si>
    <t>C6-3 : Renseigner le rapport de recette ou le bon d’intervention</t>
  </si>
  <si>
    <t xml:space="preserve">C11 : Consigner et transmettre les informations réglementaires </t>
  </si>
  <si>
    <t>C12 : Informer de son intervention à l’écrit et/ou à l’oral</t>
  </si>
  <si>
    <t xml:space="preserve">CC9 : Communiquer avec le client </t>
  </si>
  <si>
    <t>C13 Communiquer avec le client/usager sur l’opération</t>
  </si>
  <si>
    <t>C13 : Conseiller le client et/ou l’exploitant du système</t>
  </si>
  <si>
    <t>C6-1 : Communiquer lors de l’intervention, déceler et mettre en évidence les besoins du client</t>
  </si>
  <si>
    <t>C13 : Conseiller l’exploitant du système</t>
  </si>
  <si>
    <t>C13 : Formuler les informations nécessaires pour le client et/ou l’exploitant du système</t>
  </si>
  <si>
    <t>Activités réalisées en lien avec le RAP</t>
  </si>
  <si>
    <t>Profil à valider en fin de seconde TNE pour 1er MEE</t>
  </si>
  <si>
    <t>C5 : Gérer les approvisionnements</t>
  </si>
  <si>
    <t>C12.1 Interpréter les informations du client sur le dysfonctionnement de l’installation</t>
  </si>
  <si>
    <t>C12.1</t>
  </si>
  <si>
    <t>C12.2 Expliquer l’état d’avancement des opérations, leurs contraintes et leurs difficultés</t>
  </si>
  <si>
    <t>C12.2</t>
  </si>
  <si>
    <t xml:space="preserve">C12.3 Compléter les documents techniques et administratifs </t>
  </si>
  <si>
    <t>C12.3</t>
  </si>
  <si>
    <t>C12.4 Formuler un compte-rendu, un rapport d’activité</t>
  </si>
  <si>
    <t>C12.4</t>
  </si>
  <si>
    <t>Compétences tranversales</t>
  </si>
  <si>
    <t>C13.1 Interpréter les informations du client et/ou l’exploitant sur ses besoins</t>
  </si>
  <si>
    <t>C13.1</t>
  </si>
  <si>
    <t xml:space="preserve">C13.2 Expliquer le fonctionnement et l’utilisation de l’installation au client et/ou à l’exploitant  </t>
  </si>
  <si>
    <t>C13.2</t>
  </si>
  <si>
    <t>C13.3 Informer oralement des consignes de sécurité</t>
  </si>
  <si>
    <t>C13.3</t>
  </si>
  <si>
    <t>C13.4 Communiquer avec le client</t>
  </si>
  <si>
    <t>C13.4</t>
  </si>
  <si>
    <t xml:space="preserve">C13.5 Déterminer une solution technique pour le client et/ou l’exploitant  </t>
  </si>
  <si>
    <t>C13.5</t>
  </si>
  <si>
    <t>Bilan compétences pour intégration 1er MEE</t>
  </si>
  <si>
    <t xml:space="preserve">Suivi par blocs de compétences </t>
  </si>
  <si>
    <t>Bloc</t>
  </si>
  <si>
    <t>•</t>
  </si>
  <si>
    <t>Palier moyen</t>
  </si>
  <si>
    <t>Cœfficient</t>
  </si>
  <si>
    <t>Bilan E2</t>
  </si>
  <si>
    <t>Paliers atteints E2</t>
  </si>
  <si>
    <t>Bilan E31a</t>
  </si>
  <si>
    <t>Paliers atteints E31a</t>
  </si>
  <si>
    <t>Bilan E31b</t>
  </si>
  <si>
    <t>Paliers atteints E31b</t>
  </si>
  <si>
    <t>Bilan E32a</t>
  </si>
  <si>
    <t>Paliers atteints E32a</t>
  </si>
  <si>
    <t>Bilan E32b</t>
  </si>
  <si>
    <t>Paliers atteints E32b</t>
  </si>
  <si>
    <t>E2</t>
  </si>
  <si>
    <t>E31a</t>
  </si>
  <si>
    <t>Palier atteint</t>
  </si>
  <si>
    <t>C5.2</t>
  </si>
  <si>
    <t>C6.1</t>
  </si>
  <si>
    <t>C6.2</t>
  </si>
  <si>
    <t>C6.3</t>
  </si>
  <si>
    <t>C2.6</t>
  </si>
  <si>
    <t>C2.7</t>
  </si>
  <si>
    <t>C4</t>
  </si>
  <si>
    <t xml:space="preserve">E31b </t>
  </si>
  <si>
    <t>E32a</t>
  </si>
  <si>
    <t>C7.1</t>
  </si>
  <si>
    <t>C11.1</t>
  </si>
  <si>
    <t>C7.2</t>
  </si>
  <si>
    <t>C11.2</t>
  </si>
  <si>
    <t>C7.3</t>
  </si>
  <si>
    <t>C11.3</t>
  </si>
  <si>
    <t>C7.4</t>
  </si>
  <si>
    <t>C11.4</t>
  </si>
  <si>
    <t>C7.5</t>
  </si>
  <si>
    <t>C11.5</t>
  </si>
  <si>
    <t>C7.6</t>
  </si>
  <si>
    <t>C11.6</t>
  </si>
  <si>
    <t>C8.1</t>
  </si>
  <si>
    <t>C11.7</t>
  </si>
  <si>
    <t>C8.2</t>
  </si>
  <si>
    <t>C11.8</t>
  </si>
  <si>
    <t>C8.3</t>
  </si>
  <si>
    <t>C11.9</t>
  </si>
  <si>
    <t>C8.4</t>
  </si>
  <si>
    <t>C11.10</t>
  </si>
  <si>
    <t>C8.5</t>
  </si>
  <si>
    <t>C11.11</t>
  </si>
  <si>
    <t>C9.1</t>
  </si>
  <si>
    <t>C11.12</t>
  </si>
  <si>
    <t>C9.2</t>
  </si>
  <si>
    <t>C9.3</t>
  </si>
  <si>
    <t>C9.4</t>
  </si>
  <si>
    <t xml:space="preserve">E32b </t>
  </si>
  <si>
    <t>C10.1</t>
  </si>
  <si>
    <t>C10.2</t>
  </si>
  <si>
    <t>C10.3</t>
  </si>
  <si>
    <t>C10.4</t>
  </si>
  <si>
    <t>C10.5</t>
  </si>
  <si>
    <t>C10.6</t>
  </si>
  <si>
    <t>C10.7</t>
  </si>
  <si>
    <t>Profil à valider en fin de seconde TNE pour 1er ICCER</t>
  </si>
  <si>
    <t>Bilan compétences pour intégration 1er ICCER</t>
  </si>
  <si>
    <t>Suivi par blocs de compétences</t>
  </si>
  <si>
    <t>E2 : Préparation d’une intervention</t>
  </si>
  <si>
    <t>E31.a : Réalisation d’une installation - coefficient 5 -</t>
  </si>
  <si>
    <t>C4.2</t>
  </si>
  <si>
    <t>C4.3</t>
  </si>
  <si>
    <t>C1.7</t>
  </si>
  <si>
    <t>C6.4</t>
  </si>
  <si>
    <t>E31.b : Mise en service d’une l’installation - coefficient 1 -</t>
  </si>
  <si>
    <t>E32.a : Travaux d’amélioration de l’efficacité énergétique d’une installation - coefficient 1</t>
  </si>
  <si>
    <t>C9.5</t>
  </si>
  <si>
    <t>C10.8</t>
  </si>
  <si>
    <t>C10.9</t>
  </si>
  <si>
    <t>C10.10</t>
  </si>
  <si>
    <t>C10.11</t>
  </si>
  <si>
    <t>C10.12</t>
  </si>
  <si>
    <t>C10.13</t>
  </si>
  <si>
    <t>E32.b : Travaux de dépannage d’une installation - coefficient 1</t>
  </si>
  <si>
    <t>Profil à valider en fin de seconde TNE pour 1er MELEC</t>
  </si>
  <si>
    <t>Bilan compétences pour intégration 1er MELEC</t>
  </si>
  <si>
    <t>Bilan E31</t>
  </si>
  <si>
    <t>Paliers atteints E31</t>
  </si>
  <si>
    <t>Bilan E32</t>
  </si>
  <si>
    <t>Paliers atteints E32</t>
  </si>
  <si>
    <t>Bilan E33</t>
  </si>
  <si>
    <t>Paliers atteints E33</t>
  </si>
  <si>
    <t>E2 : Préparation d'une opération</t>
  </si>
  <si>
    <t>E31 : Réalisation d’une installation</t>
  </si>
  <si>
    <t>C1.8</t>
  </si>
  <si>
    <t>C2.8</t>
  </si>
  <si>
    <t>C2.9</t>
  </si>
  <si>
    <t>C2.10</t>
  </si>
  <si>
    <t>C2.11</t>
  </si>
  <si>
    <t>C4.4</t>
  </si>
  <si>
    <t>C4.5</t>
  </si>
  <si>
    <t>C4.6</t>
  </si>
  <si>
    <t>C4.7</t>
  </si>
  <si>
    <t>C4.8</t>
  </si>
  <si>
    <t>C4.9</t>
  </si>
  <si>
    <t>C4.10</t>
  </si>
  <si>
    <t>E32 : Livraison d’une l’installation</t>
  </si>
  <si>
    <t>E33 : Dépannage d'une installation</t>
  </si>
  <si>
    <t>C9.6</t>
  </si>
  <si>
    <t>C13.6</t>
  </si>
  <si>
    <t>C13.7</t>
  </si>
  <si>
    <t>Profil à valider en fin de seconde TNE pour 1er SN</t>
  </si>
  <si>
    <t>Bilan compétences pour intégration 1ere SN</t>
  </si>
  <si>
    <t>Profil à valider en fin de seconde TNE pour 1er MFER</t>
  </si>
  <si>
    <t>C2 : Analyser les données techniques de l'intervention</t>
  </si>
  <si>
    <t>C6 : Réaliser une modification en adoptant une attitude éco-responsable</t>
  </si>
  <si>
    <t>C8 : Contrôler, régler et paramétrer l'installation</t>
  </si>
  <si>
    <t>C9 : Réaliser des opérations de maintenance préventive</t>
  </si>
  <si>
    <t>C12 : Communiquer, rendre compte de son intervention à l'écrit et/ou à l'oral</t>
  </si>
  <si>
    <t>C13 : Conseiller le client et/ou l'exploitant du système</t>
  </si>
  <si>
    <t>Bilan compétences pour intégration 1er MFER</t>
  </si>
  <si>
    <t>Nbre</t>
  </si>
  <si>
    <t>Nom des compétences MFER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</si>
  <si>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</si>
  <si>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</si>
  <si>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</si>
  <si>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</si>
  <si>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</si>
  <si>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</si>
  <si>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</si>
  <si>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</si>
  <si>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 xml:space="preserve">C2.2 Déterminer les  caractéristiques des différents éléments de l’installation </t>
  </si>
  <si>
    <t>C2.3 Identifier les grandeurs physiques nominales associées à l’installation (températures, pression, puissances, intensités, tensions, …)</t>
  </si>
  <si>
    <t>C2.4 Identifier les consignes de réglage et de sécurité spécifiques à l’installation</t>
  </si>
  <si>
    <t xml:space="preserve">C2.5 Schématiser tout ou partie d’une installation, manuellement ou avec un outil numérique </t>
  </si>
  <si>
    <t>C2.6 Repérer, Identifier la connectique des schémas électriques d'une installation</t>
  </si>
  <si>
    <t>C2.7 Proposer une modification technique en fonction des contraintes repérées</t>
  </si>
  <si>
    <t>C3.1 Identifier les matériels outillages nécessaires à la réalisation de son intervention</t>
  </si>
  <si>
    <t>C3.2 Inventorier les EPI et EPC adaptés à l'intervention</t>
  </si>
  <si>
    <t>C3.3 Identifier les équipements spécifiques (engin de manutention, échafaudage…) nécessaires à l'intervention</t>
  </si>
  <si>
    <t>C3.4 Informer à l'interne et à l'externe des contraintes liées à l'intervention</t>
  </si>
  <si>
    <t xml:space="preserve">C4.1 Organiser son poste de travail </t>
  </si>
  <si>
    <t>C4.2 Sécuriser le poste de travail</t>
  </si>
  <si>
    <t>C4.3 Organiser l'intervention</t>
  </si>
  <si>
    <t>C5.1 Vérifier la conformité des matériels</t>
  </si>
  <si>
    <t>C5.2 Stocker les matériels</t>
  </si>
  <si>
    <t>C6.1 Implanter les matériels et les supports</t>
  </si>
  <si>
    <t>C6.2 Réaliser les réseaux fluidiques</t>
  </si>
  <si>
    <t>C6.3 Réaliser les câblages électriques</t>
  </si>
  <si>
    <t>C6.4 Adopter une attitude écoresponsable</t>
  </si>
  <si>
    <t xml:space="preserve">C7.1 Contrôler la conformité des réalisations sur les réseaux fluidiques et électriques </t>
  </si>
  <si>
    <t>C7.2 Identifier les risques professionnels</t>
  </si>
  <si>
    <t>C7.3 Réaliser les modes opératoires concernant les essais de résistance à la pression, les essais d'étanchéité, le tirage à vide</t>
  </si>
  <si>
    <t>C7.4 Prérégler les appareils de régulation et de sécurité</t>
  </si>
  <si>
    <t xml:space="preserve">C7.5 Effectuer la précharge du réseau fluidique du système </t>
  </si>
  <si>
    <t>C7.6 Mettre en service l'installation</t>
  </si>
  <si>
    <t>C8.1 Compléter la charge du réseau fluidique</t>
  </si>
  <si>
    <t>C8.2 Ajuster les réglages des systèmes de régulation et de sécurité</t>
  </si>
  <si>
    <t>C8.3 Paramétrer le régulateur</t>
  </si>
  <si>
    <t>C8.4 Réaliser les mesures nécessaires pour valider le fonctionnement de l'installation</t>
  </si>
  <si>
    <t>C8.5 Assurer la sécurité</t>
  </si>
  <si>
    <t>C9.1 Identifier les opérations prédéfinies liées au contrat de maintenance</t>
  </si>
  <si>
    <t>C9.2 Analyser l'environnement de travail et les conditions de la maintenance</t>
  </si>
  <si>
    <t>C9.3 Analyser les risques liés à l'intervention</t>
  </si>
  <si>
    <t>C9.4 Exploiter les données du dossier technqie</t>
  </si>
  <si>
    <t xml:space="preserve">C9.5 Exploiter les informations de télémaintenance </t>
  </si>
  <si>
    <t>C9.6 Vérifier les données de contrôle (indicateurs, voyants…) et repérer les dérives par rapport aux attendus</t>
  </si>
  <si>
    <t>C9.7</t>
  </si>
  <si>
    <t>C9.7 Réaliser les opérations de maintenace préventive d'ordre technique et réglementaire</t>
  </si>
  <si>
    <t>C9.8</t>
  </si>
  <si>
    <t>C9.8 Réaliser un contrôle visuel de l'état du système</t>
  </si>
  <si>
    <t>C9.9</t>
  </si>
  <si>
    <t>C9.9 Evacuer les déchets</t>
  </si>
  <si>
    <t>C10.1 Etablir le constat de défaillance</t>
  </si>
  <si>
    <t>C10.2 Emettre des hypothèses de panne et/ou de dysfonctionnement</t>
  </si>
  <si>
    <t>C10.3 Effectuer des mesures, contrôles, des tests permettant de valider ou non les hypothèses en respectant les règles de sécurité</t>
  </si>
  <si>
    <t>C10.4 Identifier le composant défectueux et/ou la cause de la défaillance</t>
  </si>
  <si>
    <t>C10.5 Vérifier la disponobilité des pièces de rechange, des consommables</t>
  </si>
  <si>
    <t>C10.6 Approvisionner en matériels, équipements et outillages</t>
  </si>
  <si>
    <t>C10.7 Consigner le système</t>
  </si>
  <si>
    <t>C10.8 Effectuer la dépose du composant défectueux</t>
  </si>
  <si>
    <t>C10.9 Installer et régler le composant de remplacement</t>
  </si>
  <si>
    <t>C10.10 Réaliser les réglages et/ou les paramétrages à l'origine de la défaillance</t>
  </si>
  <si>
    <t>C10.11 Déconsigner le système</t>
  </si>
  <si>
    <t>C10.12 Mettre en service le système</t>
  </si>
  <si>
    <t>C10.13 Evacuer les déchets</t>
  </si>
  <si>
    <t>C11.1 Compléter la fiche d'intervention/bordereau de suivi de déchet dangereux</t>
  </si>
  <si>
    <t>C11.2 Rédiger un rapport de mise en service, un bon d'intervention</t>
  </si>
  <si>
    <t>C12.1 Echanger avec le client sur le dysfonctionnement de l'installation</t>
  </si>
  <si>
    <t>C12.3 Rédiger un compte-rendu, un rapport d'activité</t>
  </si>
  <si>
    <t>C13.1 Ecouter et questionner le client et/ou l'exploitant sur ses besoins</t>
  </si>
  <si>
    <t>C13.4 Proposer une solution technique au client et/ou à l'exploitant</t>
  </si>
  <si>
    <t>Cœf.</t>
  </si>
  <si>
    <t>Épreuves</t>
  </si>
  <si>
    <t>Nom des épreuves</t>
  </si>
  <si>
    <t>Préparation d'une intervention</t>
  </si>
  <si>
    <t>Réalisation d'une installation</t>
  </si>
  <si>
    <t>Mise en service d'une installation</t>
  </si>
  <si>
    <t>Maintenance corrective d’un système</t>
  </si>
  <si>
    <t>Maintenance préventive d’un système</t>
  </si>
  <si>
    <t>Capacités</t>
  </si>
  <si>
    <t>Nom des capacités</t>
  </si>
  <si>
    <t>C1</t>
  </si>
  <si>
    <t>C1 : Analyser les conditions de l'opération et son contexte</t>
  </si>
  <si>
    <t>C2</t>
  </si>
  <si>
    <t>C3</t>
  </si>
  <si>
    <t>C3 : Choisir les matériels,  équipements et outillage</t>
  </si>
  <si>
    <t>C4 : Organiser et sécuriser son intervention son intervention</t>
  </si>
  <si>
    <t>C5</t>
  </si>
  <si>
    <t>C5 : Réceptionner les approvisionnements</t>
  </si>
  <si>
    <t>C6</t>
  </si>
  <si>
    <t>C7</t>
  </si>
  <si>
    <t>C8</t>
  </si>
  <si>
    <t>C9</t>
  </si>
  <si>
    <t>C10</t>
  </si>
  <si>
    <t>C11</t>
  </si>
  <si>
    <t>C12</t>
  </si>
  <si>
    <t>C13</t>
  </si>
  <si>
    <t>Abréviations</t>
  </si>
  <si>
    <t>Types d'évaluation</t>
  </si>
  <si>
    <t>ÉVAL-DIAG</t>
  </si>
  <si>
    <t>ÉVAL-FORM</t>
  </si>
  <si>
    <t>ÉVAL-SOM</t>
  </si>
  <si>
    <t>C-D'Œ</t>
  </si>
  <si>
    <t>Évaluation d'étape du chef d'œuvre</t>
  </si>
  <si>
    <t>CO-INT</t>
  </si>
  <si>
    <t>CCF-E2</t>
  </si>
  <si>
    <t>Contrôle en cours de formation - U2</t>
  </si>
  <si>
    <t>CCF-E31a</t>
  </si>
  <si>
    <t>Contrôle en cours de formation - U31a</t>
  </si>
  <si>
    <t>CCF-E31b</t>
  </si>
  <si>
    <t>Contrôle en cours de formation - E31b</t>
  </si>
  <si>
    <t>CCF-E32a</t>
  </si>
  <si>
    <t>Contrôle en cours de formation - U32a</t>
  </si>
  <si>
    <t>CCF-E32b</t>
  </si>
  <si>
    <t>Contrôle en cours de formation - U32b</t>
  </si>
  <si>
    <t>Nom des compétences MEE</t>
  </si>
  <si>
    <t>C1.5 Vérifier la planification de l’intervention</t>
  </si>
  <si>
    <t>C2.1 Identifier les constituants d’un système énergétique (stockage, production, distribution, émission), de son installation électrique et de son environnement numérique (adressage, mode et paramètres de connexion et d’échanges de données)</t>
  </si>
  <si>
    <t>C2.4 Identifier les consignes de réglage et de sécurité spécifiques au fonctionnement de l’installation</t>
  </si>
  <si>
    <t xml:space="preserve">C2.5 Représenter tout ou partie d’une installation, manuellement ou avec un outil numérique </t>
  </si>
  <si>
    <t xml:space="preserve">C2.6 Identifier les connexions électriques et les raccordements fluidiques d’une installation </t>
  </si>
  <si>
    <t>C2.7 Déterminer une modification technique en fonction des contraintes repérées</t>
  </si>
  <si>
    <t>C3.1 Déterminer les matériels, les produits et les outillages nécessaires à la réalisation de son intervention</t>
  </si>
  <si>
    <t>C3.2 Choisir les EPC, les EPI et les EIS adaptés à l’intervention</t>
  </si>
  <si>
    <t xml:space="preserve">C3.3 Déterminer les équipements spécifiques (engin de manutention, échafaudage …) nécessaires à l’intervention </t>
  </si>
  <si>
    <t xml:space="preserve">C4 Organiser son poste de travail en assurant la sécurité de tous les intervenants </t>
  </si>
  <si>
    <t>C5.1 Contrôler la conformité des matériels, des équipements, et des produits livrés</t>
  </si>
  <si>
    <t>C5.2 Gérer les stocks pour les interventions</t>
  </si>
  <si>
    <t>C6.2 Réaliser les modifications des réseaux fluidiques et les câblages électriques</t>
  </si>
  <si>
    <t>C6.3 Opérer avec une attitude écoresponsable</t>
  </si>
  <si>
    <t xml:space="preserve">C7.1 Contrôler la conformité des réalisations sur les réseaux fluidiques et les installations électriques </t>
  </si>
  <si>
    <t>C7.2 Appliquer les mesures de prévention des risques professionnels</t>
  </si>
  <si>
    <t>C7.3 Réaliser les modes opératoires des essais normatifs nécessaires à la mise en service des installations thermiques, fluidiques et électriques et la manipulation des fluides frigorigènes</t>
  </si>
  <si>
    <t>C7.5 Effectuer la précharge du réseau fluidique du système et des réseaux de fluides frigorigènes</t>
  </si>
  <si>
    <t>C7.6 Réaliser les opérations de mise en service et/ou d’arrêt de l’installation</t>
  </si>
  <si>
    <t>C8.1 Identifier les points de mesures sur l’installation électrique et/ou le réseau fluidique</t>
  </si>
  <si>
    <t>C8.2 Installer des appareils de mesures et de contrôle</t>
  </si>
  <si>
    <t>C8.3 Réaliser les mesures nécessaires pour valider le fonctionnement de l’installation</t>
  </si>
  <si>
    <t>C8.4 Traiter les informations des mesures</t>
  </si>
  <si>
    <t xml:space="preserve">C8.5 Comparer les grandeurs mesurées avec les grandeurs caractéristiques nominales attendues </t>
  </si>
  <si>
    <t>C9.1 Compléter la charge du réseau fluidique et des réseaux de fluides frigorigènes</t>
  </si>
  <si>
    <t>C9.2 Déterminer les réglages nécessaires pour obtenir le fonctionnement attendu du système</t>
  </si>
  <si>
    <t>C9.3 Ajuster les réglages des systèmes de régulation et de sécurité</t>
  </si>
  <si>
    <t>C9.4 Appliquer les règles de sécurité</t>
  </si>
  <si>
    <t>C10.1 Identifier les opérations prédéfinies liées au contrat de maintenance</t>
  </si>
  <si>
    <t>C10.2 Déterminer une organisation en fonction de l’environnement de travail et les conditions de la maintenance</t>
  </si>
  <si>
    <t>C10.3 Contrôler les données d’exploitation (indicateurs, voyants…) par rapport aux attendus</t>
  </si>
  <si>
    <t>C10.4 Traiter les informations de télémaintenance et celles des applications numériques</t>
  </si>
  <si>
    <t>C10.5 Réaliser les opérations de maintenance préventive d’ordre technique et réglementaire</t>
  </si>
  <si>
    <t>C10.6 Contrôler l’état du système après intervention</t>
  </si>
  <si>
    <t xml:space="preserve">C10.7 Opérer le traitement des déchets </t>
  </si>
  <si>
    <t>C11.1 Identifier le site et le lieu de l’intervention</t>
  </si>
  <si>
    <t>C11.2 Constater la défaillance</t>
  </si>
  <si>
    <t>C11.3 Lister des hypothèses de panne et/ou de dysfonctionnement</t>
  </si>
  <si>
    <t>C11.4 Vérifier les hypothèses en effectuant des mesures, des contrôles, des tests permettant en respectant les règles de sécurité</t>
  </si>
  <si>
    <t>C11.5 Identifier le composant défectueux et/ou la cause de la défaillance</t>
  </si>
  <si>
    <t>C11.6 Gérer la disponibilité des pièces de rechange, des consommables et des outillages nécessaires</t>
  </si>
  <si>
    <t>C11.7 Approvisionner en matériels, équipements et outillages</t>
  </si>
  <si>
    <t>C11.8 Consigner (déconsigner) le système (électrique, fluidique : gaz, caloporteurs…)</t>
  </si>
  <si>
    <t xml:space="preserve">C11.9 Effectuer la dépose du composant défectueux </t>
  </si>
  <si>
    <t>C11.10 Installer le composant de remplacement</t>
  </si>
  <si>
    <t xml:space="preserve">C11.11 Remettre en service l’installation </t>
  </si>
  <si>
    <t>C11.12 Opérer le traitement des déchets</t>
  </si>
  <si>
    <t>Modification d’une installation</t>
  </si>
  <si>
    <t>Mise en service et exploitation de l’installation</t>
  </si>
  <si>
    <t>Maintenance corrective d’une installation</t>
  </si>
  <si>
    <t>Maintenance préventive d’une installation</t>
  </si>
  <si>
    <t>Nom des compétences ICCER</t>
  </si>
  <si>
    <t>C1.1: Collecter les données nécessaires à l’intervention</t>
  </si>
  <si>
    <t>C1.2: Ordonner les données nécessaires à l’intervention</t>
  </si>
  <si>
    <t>C1.3: Repérer les contraintes techniques liées à l’intervention</t>
  </si>
  <si>
    <t>C1.4: Repérer les contraintes d’environnement de travail liées à l’intervention</t>
  </si>
  <si>
    <t>C1.5: S’assurer de la planification de l’intervention</t>
  </si>
  <si>
    <t>C1.6: Identifier les habilitations et les certifications nécessaires aux opérations</t>
  </si>
  <si>
    <t>C1.7: Informer à l’interne et à l’externe des contraintes liées à l’intervention</t>
  </si>
  <si>
    <t>C2.1: Identifier les éléments d’un réseau fluidique et d’un réseau électrique</t>
  </si>
  <si>
    <t>C2.2: Déterminer les caractéristiques des différents éléments de l’installation</t>
  </si>
  <si>
    <t>C2.3: Les caractéristiques sont identifiées et conformes aux normes en vigueur</t>
  </si>
  <si>
    <t>C2.4: Identifier les consignes de régulation et de sécurité spécifiques à l’installation</t>
  </si>
  <si>
    <t>C2.5: Schématiser tout ou partie d’une installation, manuellement ou avec un outil numérique</t>
  </si>
  <si>
    <t>C2.6: Repérer, identifier la connectique des schémas électriques d’une installation</t>
  </si>
  <si>
    <t>C2.7: Proposer une modification technique en fonction des contraintes repérées</t>
  </si>
  <si>
    <t>C3.1: Identifier les matériels et outillages nécessaires à la réalisation de l’intervention</t>
  </si>
  <si>
    <t>C3.2: Identifier les équipements spécifiques (engin de manutention, échafaudage …) nécessaires à l’intervention</t>
  </si>
  <si>
    <t>C3.3: Inventorier les EPI et EPC adaptés à l’intervention</t>
  </si>
  <si>
    <t>C3.4: Informer à l’interne et à l’externe des contraintes liées à l’intervention</t>
  </si>
  <si>
    <t>C4.1: Organiser son poste de travail et la zone d’intervention</t>
  </si>
  <si>
    <t>C4.2: Sécuriser le poste de travail et la zone d’intervention</t>
  </si>
  <si>
    <t>C4.3: Organiser l’intervention</t>
  </si>
  <si>
    <t>C5.1: Vérifier la conformité de la livraison</t>
  </si>
  <si>
    <t>C5.2: Stocker les matériels et matériaux</t>
  </si>
  <si>
    <t>C6.1: Implanter les matériels et les supports</t>
  </si>
  <si>
    <t>C6.2: Réaliser les réseaux fluidiques</t>
  </si>
  <si>
    <t>C6.3: Réaliser les câblages électriques</t>
  </si>
  <si>
    <t>C6.4: Adopter une attitude écoresponsable</t>
  </si>
  <si>
    <t>C7.1: Autocontrôler la conformité des réalisations des réseaux fluidiques et électriques.</t>
  </si>
  <si>
    <t>C7.2: Identifier les risques professionnels</t>
  </si>
  <si>
    <t>C7.3: Réaliser les modes opératoires concernant les essais d'étanchéité et de résistance à la pression</t>
  </si>
  <si>
    <t>C7.4: Prérégler les appareils de régulation et de sécurité</t>
  </si>
  <si>
    <t>C7.5: Mettre en service tout ou partie d’une installation</t>
  </si>
  <si>
    <t>C8.1: Ajuster les réglages des systèmes de régulation et de sécurité</t>
  </si>
  <si>
    <t>C8.2: Réaliser les mesures nécessaires pour valider le fonctionnement de l’installation</t>
  </si>
  <si>
    <t>C8.3: Respecter les règles de sécurité</t>
  </si>
  <si>
    <t>C9.1: Analyser l’environnement de travail et les conditions de l’intervention</t>
  </si>
  <si>
    <t>C9.2: Analyser les risques liés à l’intervention</t>
  </si>
  <si>
    <t>C9.3: Exploiter les données du dossier technique</t>
  </si>
  <si>
    <t>C9.4: Réaliser l’intervention d’ordre technique et/ou réglementaire</t>
  </si>
  <si>
    <t>C9.5: Évacuer les déchets</t>
  </si>
  <si>
    <t>C10.1: Établir le constat de défaillance</t>
  </si>
  <si>
    <t>C10.2: Émettre des hypothèses de panne et/ou de dysfonctionnement</t>
  </si>
  <si>
    <t>C10.3: Effectuer des mesures, des contrôles, des tests permettant de valider ou non les hypothèses en respectant les règles de sécurité</t>
  </si>
  <si>
    <t>C10.4: Identifier le composant défectueux et/ou la cause de la défaillance</t>
  </si>
  <si>
    <t>C10.5: Informer sa hiérarchie</t>
  </si>
  <si>
    <t>C10.6: Approvisionner en matériels, équipements et outillages</t>
  </si>
  <si>
    <t>C10.7: Consigner le système</t>
  </si>
  <si>
    <t>C10.8: Effectuer la dépose du composant défectueux</t>
  </si>
  <si>
    <t>C10.9: Installer le composant de remplacement</t>
  </si>
  <si>
    <t>C10.10: Déconsigner le système</t>
  </si>
  <si>
    <t>C10.11: Réaliser les réglages permettant la remise en service</t>
  </si>
  <si>
    <t>C10.12: Remettre en service le système</t>
  </si>
  <si>
    <t>C10.13: Évacuer les déchets</t>
  </si>
  <si>
    <t>C11.1: Compléter la fiche d’intervention/bordereau de suivi de déchet dangereux. Choisir et compléter les fiches d’autocontrôle des installations</t>
  </si>
  <si>
    <t>C11.2: Rédiger un rapport de mise en service, un bon d’intervention</t>
  </si>
  <si>
    <t>C12.1: Expliquer l’état d’avancement des opérations, leurs contraintes et leurs difficultés</t>
  </si>
  <si>
    <t>C12.2: Rédiger un compte-rendu, un rapport d’activité</t>
  </si>
  <si>
    <t>C13.1: Écouter et questionner le client et/ou l’exploitant sur ses besoins</t>
  </si>
  <si>
    <t>C13.2: Expliquer le fonctionnement et l’utilisation de l’installation au client et/ou à l’exploitant</t>
  </si>
  <si>
    <t>C13.3: Informer oralement des consignes de sécurité</t>
  </si>
  <si>
    <t>C13.4: Proposer une solution technique au client et/ou à l’exploitant</t>
  </si>
  <si>
    <t>Réalisation d’une installation</t>
  </si>
  <si>
    <t>Mise en service d’une l’installation</t>
  </si>
  <si>
    <t>Travaux d’amélioration de l’efficacité énergétique d’une installation</t>
  </si>
  <si>
    <t>Travaux de dépannage d’une installation</t>
  </si>
  <si>
    <t>C1 : S’informer sur la nature et sur les contraintes de l’intervention</t>
  </si>
  <si>
    <t>C2 : Analyser et exploiter les données techniques de l’intervention</t>
  </si>
  <si>
    <t>C3 : Choisir les matériels, les matériaux, les équipements et l’outillage</t>
  </si>
  <si>
    <t>C5 : Réceptionner les approvisionnements</t>
  </si>
  <si>
    <t>C6 : Réaliser une installation en adoptant une attitude écoresponsable</t>
  </si>
  <si>
    <t>C7 : Mettre en service une installation</t>
  </si>
  <si>
    <t>C8 : Contrôler et régler les paramètres</t>
  </si>
  <si>
    <t>C9 : Réaliser des opérations d’amélioration de l’efficacité énergétique</t>
  </si>
  <si>
    <t>C10 : Réaliser des travaux de dépannage</t>
  </si>
  <si>
    <t>C11 : Consigner et transmettre les informations</t>
  </si>
  <si>
    <t>C12 : Communiquer, rendre compte de son intervention à l’écrit et/ou à l’oral</t>
  </si>
  <si>
    <t>C13 : Conseiller le client et/ou l’exploitant du système</t>
  </si>
  <si>
    <t>Nom des compétences MELEC</t>
  </si>
  <si>
    <t>C1.1: Les informations nécessaires sont recueillies</t>
  </si>
  <si>
    <t>C1.2: Les contraintes techniques et d’exécution sont repérées</t>
  </si>
  <si>
    <t>C1.3: Les contraintes liées à l’efficacité énergétique sont repérées</t>
  </si>
  <si>
    <t>C1.4: Les risques professionnels sont évalués</t>
  </si>
  <si>
    <t>C1.5: Les mesures de prévention de santé et sécurité au travail sont proposées</t>
  </si>
  <si>
    <t>C1.6: Les contraintes environnementales sont recensées</t>
  </si>
  <si>
    <t>C1.7: Les interactions avec les autres intervenants sont repérées</t>
  </si>
  <si>
    <t>C1.8: Les habilitations et certifications nécessaires à l’opération sont identifiées</t>
  </si>
  <si>
    <t>C2.1: Après inventaire, les matériels, équipements et outillages manquants sont listés</t>
  </si>
  <si>
    <t>C2.2: Le bon d’approvisionnement ou bon de commande est complété</t>
  </si>
  <si>
    <t>C2.3: Les tâches sont réparties en fonction des habilitations et des certifications des électriciens affectés</t>
  </si>
  <si>
    <t>C2.4: La répartition des tâches prend en compte l’avancement des autres intervenants</t>
  </si>
  <si>
    <t>C2.5: Les activités sont organisées de manière chronologique</t>
  </si>
  <si>
    <t>C2.6: Les contraintes propres au poste de travail y compris environnementales sont prises en compte</t>
  </si>
  <si>
    <t>C2.7: Les activités sont (ré)organisées en fonction des aléas (techniques, organisationnels, …)</t>
  </si>
  <si>
    <t>C2.8: Les règles de santé et de sécurité au travail sont respectées</t>
  </si>
  <si>
    <t>C2.9: Le poste de travail est organisé avec ergonomie</t>
  </si>
  <si>
    <t>C2.10: Le poste de travail est approvisionné en matériels, équipements et outillages</t>
  </si>
  <si>
    <t>C2.11: Le lieu d’activité est restitué quotidiennement propre et en ordre</t>
  </si>
  <si>
    <t>C3.1: Le dossier technique des opérations est constitué et complet</t>
  </si>
  <si>
    <t>C3.2: La solution technique proposée répond au besoin du client et elle est pertinente</t>
  </si>
  <si>
    <t>C3.3: La solution technique proposée intègre les enjeux d’efficacité énergétique</t>
  </si>
  <si>
    <t>C4.1: Les matériels sont posés conformément aux prescriptions et règles de l’art</t>
  </si>
  <si>
    <t>C4.2: Le façonnage est réalisé conformément aux prescriptions et règles de l’art</t>
  </si>
  <si>
    <t>C4.3: Les câblages et les raccordements sont réalisés conformément aux prescriptions et règles de l’art</t>
  </si>
  <si>
    <t>C4.4: Les adaptations techniques nécessaires sont réalisées</t>
  </si>
  <si>
    <t>C4.5: Les réalisations respectent les contraintes liées à l’efficacité énergétique</t>
  </si>
  <si>
    <t>C4.6: Les autocontrôles sont réalisés et les fiches d’autocontrôles sont complétées</t>
  </si>
  <si>
    <t>C4.7: Les déchets sont triés et évacués de manière sélective</t>
  </si>
  <si>
    <t>C4.8: Le consommable est utilisé sans gaspillage</t>
  </si>
  <si>
    <t>C4.9: Les règles de santé et de sécurité au travail sont respectées</t>
  </si>
  <si>
    <t>C4.10: Les procédures de respect de l’environnement des lieux et des biens sont appliquées</t>
  </si>
  <si>
    <t>C5.1: Les contrôles (visuels, caractéristiques …) sont réalisés</t>
  </si>
  <si>
    <t>C5.2: Les mesures (électriques, dimensionnelles, …) sont réalisées</t>
  </si>
  <si>
    <t>C5.3</t>
  </si>
  <si>
    <t>C5.3: Les mesures liées à l’efficacité énergétique sont réalisées</t>
  </si>
  <si>
    <t>C5.4</t>
  </si>
  <si>
    <t>C5.4: Les essais adaptés sont réalisés</t>
  </si>
  <si>
    <t>C5.5</t>
  </si>
  <si>
    <t>C5.5: Les grandeurs contrôlées sont correctement interprétées au regard des prescriptions</t>
  </si>
  <si>
    <t>C5.6</t>
  </si>
  <si>
    <t>C5.6: Les règles de santé et de sécurité au travail sont respectées</t>
  </si>
  <si>
    <t>C6.1: Les réglages sont réalisés conformément aux prescriptions</t>
  </si>
  <si>
    <t>C6.2: Les réglages prennent en compte l’efficacité énergétique</t>
  </si>
  <si>
    <t>C6.3: Les paramétrages guidés sont réalisés conformément aux prescriptions</t>
  </si>
  <si>
    <t>C6.4: Les règles de santé et de sécurité au travail sont respectées</t>
  </si>
  <si>
    <t>C7.1: L’installation est mise en fonctionnement conformément aux prescriptions</t>
  </si>
  <si>
    <t>C7.2: Le fonctionnement est conforme aux spécifications du cahier des charges (y compris celles liées à l’efficacité énergétique)</t>
  </si>
  <si>
    <t>C7.3: Les opérations nécessaires à la levée de réserves sont faites</t>
  </si>
  <si>
    <t>C7.4: Les règles de santé et de sécurité au travail sont respectées</t>
  </si>
  <si>
    <t>C8.1: Les informations relatives au dysfonctionnement sont analysées</t>
  </si>
  <si>
    <t>C8.2: Le fonctionnement de l’installation est analysé</t>
  </si>
  <si>
    <t>C8.3: Le diagnostic est posé</t>
  </si>
  <si>
    <t>C8.4: Le diagnostic est pertinent et complet</t>
  </si>
  <si>
    <t>C8.5: Les règles de santé et de sécurité au travail sont respectées</t>
  </si>
  <si>
    <t>C9.1: Le matériel électrique à remplacer est identifié</t>
  </si>
  <si>
    <t>C9.2: Le matériel électrique à remplacer est correctement déposé</t>
  </si>
  <si>
    <t>C9.3: Le matériel électrique de remplacement est correctement choisi</t>
  </si>
  <si>
    <t>C9.4: Le matériel électrique de remplacement est correctement installé</t>
  </si>
  <si>
    <t>C9.5: Le fonctionnement est vérifié après rétablissement des énergies</t>
  </si>
  <si>
    <t>C9.6: Les règles de santé et de sécurité au travail sont respectées</t>
  </si>
  <si>
    <t>C10.1: Les applications numériques (logiciels* de représentation graphique, de dimensionnement, de chiffrage, …) sont exploitées avec pertinence</t>
  </si>
  <si>
    <t>C10.2: La recherche d’information est faite avec pertinence</t>
  </si>
  <si>
    <t>C10.3: Les moyens et outils de communication numériques sont exploités avec pertinence</t>
  </si>
  <si>
    <t>C10.4: Les moyens et outils de communication sont exploités de manière éthique et responsable</t>
  </si>
  <si>
    <t>C11.1: Les documents à compléter sont identifiés</t>
  </si>
  <si>
    <t>C11.2: Les informations nécessaires sont identifiées</t>
  </si>
  <si>
    <t>C11.3: Les documents sont complétés ou modifiés correctement</t>
  </si>
  <si>
    <t>C12.1: Les informations nécessaires à la communication (les contraintes des autres intervenants, les aléas rencontrés, les consignes de la hiérarchie, la préparation de la réunion de chantier …) sont identifiées</t>
  </si>
  <si>
    <t>C12.2: Les contraintes techniques sont expliquées</t>
  </si>
  <si>
    <t>C12.3: Les choix technologiques sont argumentés</t>
  </si>
  <si>
    <t>C12.4: Les choix économiques sont expliqués</t>
  </si>
  <si>
    <t>C12.5</t>
  </si>
  <si>
    <t>C12.5: Les contraintes techniques liées à la performance énergétique de l’installation sont expliquées</t>
  </si>
  <si>
    <t>C12.6</t>
  </si>
  <si>
    <t>C12.6: L’état d’avancement de l’opération est justifié</t>
  </si>
  <si>
    <t>C12.7</t>
  </si>
  <si>
    <t>C12.7: Les difficultés sont remontées à la hiérarchie</t>
  </si>
  <si>
    <t>C13.1: Les besoins du client sont collectés</t>
  </si>
  <si>
    <t>C13.2: Les contraintes techniques d’utilisation et de performances énergétiques de l’installation sont expliquées</t>
  </si>
  <si>
    <t>C13.3: Les usages et le fonctionnement de l’installation sont maîtrisés par le client/l’usager</t>
  </si>
  <si>
    <t>C13.4: Les choix technologiques et économiques sont expliqués</t>
  </si>
  <si>
    <t>C13.5: L’état d’avancement de l’opération et ses contraintes sont expliqués</t>
  </si>
  <si>
    <t>C13.6: Les prestations complémentaires sont expliquées</t>
  </si>
  <si>
    <t>C13.7: La satisfaction client est collectée</t>
  </si>
  <si>
    <t>Préparation d'une opération</t>
  </si>
  <si>
    <t>E31</t>
  </si>
  <si>
    <t>E32</t>
  </si>
  <si>
    <t>Livraison d’une l’installation</t>
  </si>
  <si>
    <t>E33</t>
  </si>
  <si>
    <t>Dépannage d'une installation</t>
  </si>
  <si>
    <t>C3 : Définir une installation à l’aide de solutions préétablies</t>
  </si>
  <si>
    <t>C4 : Réaliser une opération de manière écoresponsable</t>
  </si>
  <si>
    <t>C5 : Contrôler les grandeurs caractéristiques de l’installation</t>
  </si>
  <si>
    <t>C10 : Exploiter les outils numériques dans le contexte professionnel</t>
  </si>
  <si>
    <t>C11 : Compléter les documents liés aux opérations</t>
  </si>
  <si>
    <t>C12 : Communiquer entre professionnels sur l’opération</t>
  </si>
  <si>
    <t>CCF-E31</t>
  </si>
  <si>
    <t>Contrôle en cours de formation - U31</t>
  </si>
  <si>
    <t>CCF-E32</t>
  </si>
  <si>
    <t>Contrôle en cours de formation - U32</t>
  </si>
  <si>
    <t>CCF-E33</t>
  </si>
  <si>
    <t>Contrôle en cours de formation - U33</t>
  </si>
  <si>
    <t>Nom des compétences SN</t>
  </si>
  <si>
    <t>C1.1: Appréhender la mise en œuvre d'un projet simulé ou réel d'installation d'un système</t>
  </si>
  <si>
    <t>C2.1: Faire un bilan de l'existant et recueillir les informations relatives à l'explotation et aux caractéristiques des matériels de l'installation</t>
  </si>
  <si>
    <t>C2.2: Analyser le fonctionnement de l’installation actuelle ou de l’équipement en vue de l’intervention</t>
  </si>
  <si>
    <t>C3.1: Planifier l’intervention</t>
  </si>
  <si>
    <t>C3.2: Réaliser l’intégration matérielle ou logicielle d’un équipement</t>
  </si>
  <si>
    <t>C3.3: Effectuer les tests nécessaires à la validation du fonctionnement des équipements</t>
  </si>
  <si>
    <t>C4.1: Préparer le plan d’action puis établir tout ou partie du plan d’implantation et de câblage</t>
  </si>
  <si>
    <t>C4.2: Repérer les supports de transmission et d’énergie, implanter, câbler, raccorder les appareillages et les équipements d’interconnexion</t>
  </si>
  <si>
    <t>C4.3: Effectuer les tests, certifier le support physique</t>
  </si>
  <si>
    <t>C4.4: Installer, configurer les éléments du système et vérifier la conformité du
fonctionnement</t>
  </si>
  <si>
    <t>C5.1: Établir un pré diagnostic à distance</t>
  </si>
  <si>
    <t>C5.2: Vérifier la conformité du support et des alimentations en énergie, le fonctionnement des matériels et logiciels en interaction</t>
  </si>
  <si>
    <t>C5.3: Analyser et interpréter les indicateurs de fonctionnement et établir un diagnostic</t>
  </si>
  <si>
    <t>C5.4: Réaliser l’intervention</t>
  </si>
  <si>
    <t>C5.5: Vérifier la conformité du fonctionnement des matériels et logiciels identifiés puis de l’installation</t>
  </si>
  <si>
    <t>C5.6: Mettre à jour les documents relatant les historiques des interventions</t>
  </si>
  <si>
    <t>C6.1: Communiquer lors de l’intervention, déceler et mettre en évidence les besoins du client</t>
  </si>
  <si>
    <t>C6.2: S’intégrer à la démarche qualité du service et respecter les termes du contrat</t>
  </si>
  <si>
    <t>C6.3: Renseigner le rapport de recette ou le bon d’intervention</t>
  </si>
  <si>
    <t>C7.1: Gérer ses besoins de matériel, son temps d’intervention et les ressources</t>
  </si>
  <si>
    <t>C8.1: Adopter une attitude citoyenne et responsable dans le cadre de l’usage professionnel des outils numériques</t>
  </si>
  <si>
    <t>Epreuve technologique: analyse d'un système numérique</t>
  </si>
  <si>
    <t>Sous-épreuve: situations de travail et réalisées en milieu professionnel</t>
  </si>
  <si>
    <t>Préparation, installation, mise en service, maintenance d'un système numérique</t>
  </si>
  <si>
    <t>C1 : RECHERCHER ET EXPLOITER DES DOCUMENTS ET INFORMATIONS, AFIN DE CONTRIBUER À L’ÉLABORATION
D’UN PROJET D’ÉQUIPEMENT OU D’INSTALLATION D’UN SYSTÈME</t>
  </si>
  <si>
    <t>C2 : S’APPROPRIER LES CARACTÉRISTIQUES FONCTIONNELLES D’UN SYSTÈME, EN VUE D’INTERVENIR DANS LE
CADRE D’UNE ÉVOLUTION OU D’UNE OPÉRATION DE MAINTENANCE</t>
  </si>
  <si>
    <t>C3 : PRÉPARER LES ÉQUIPEMENTS EN VUE D’UNE INSTALLATION</t>
  </si>
  <si>
    <t>C4 : INSTALLER ET METTRE EN OEUVRE LES ÉQUIPEMENTS</t>
  </si>
  <si>
    <t>C5 : ASSURER LA MAINTENANCE DE TOUT OU PARTIE D’UNE INSTALLATION SUR SITE OU À DISTANCE</t>
  </si>
  <si>
    <t>C6: ÉTABLIR UNE RELATION PRIVILÉGIÉE AVEC LE CLIENT, EN VUE DE FOURNIR UNE PRESTATION CONFORME À
SES ATTENTES</t>
  </si>
  <si>
    <t>C7: ASSURER LA LOGISTIQUE LIÉE À L’INTERVENTION</t>
  </si>
  <si>
    <t>C8 : AVOIR UNE ATTITUDE CITOYENNE ET RESPONSABLE</t>
  </si>
  <si>
    <t>Evlautaion ponctuelle - U2</t>
  </si>
  <si>
    <t>N° d'évaluation</t>
  </si>
  <si>
    <t>Maîtrise</t>
  </si>
  <si>
    <t>Lycées</t>
  </si>
  <si>
    <t>Téléphone</t>
  </si>
  <si>
    <t>Activités</t>
  </si>
  <si>
    <t>Tâches</t>
  </si>
  <si>
    <t>N° compétences</t>
  </si>
  <si>
    <t>Enseignements</t>
  </si>
  <si>
    <t>CLASSE</t>
  </si>
  <si>
    <t>DDFPT</t>
  </si>
  <si>
    <t>Version du livret</t>
  </si>
  <si>
    <t>Nom des élèves</t>
  </si>
  <si>
    <t>Préom des élèves</t>
  </si>
  <si>
    <t xml:space="preserve">Préom </t>
  </si>
  <si>
    <t>MAIL</t>
  </si>
  <si>
    <t>01</t>
  </si>
  <si>
    <t>A1 - Communication</t>
  </si>
  <si>
    <r>
      <t>A1.</t>
    </r>
    <r>
      <rPr>
        <sz val="10"/>
        <color rgb="FF268DCD"/>
        <rFont val="Helvetica"/>
      </rPr>
      <t>T1 - Prendre connaissance des informations liées â son intervention </t>
    </r>
  </si>
  <si>
    <t>02</t>
  </si>
  <si>
    <t>2021-2022</t>
  </si>
  <si>
    <t xml:space="preserve">A2 - Préparation </t>
  </si>
  <si>
    <t>A1.T2 - Communiquer avec I'utiIisateur de I’instaIIation</t>
  </si>
  <si>
    <t>Volt</t>
  </si>
  <si>
    <t>Yann</t>
  </si>
  <si>
    <t>03</t>
  </si>
  <si>
    <t>2022-2023</t>
  </si>
  <si>
    <t>A3 - Réalisation</t>
  </si>
  <si>
    <r>
      <t>A1.T3 - Communiquer avec les différents intervenants</t>
    </r>
    <r>
      <rPr>
        <sz val="10"/>
        <color rgb="FF268DCD"/>
        <rFont val="Helvetica"/>
      </rPr>
      <t xml:space="preserve"> </t>
    </r>
  </si>
  <si>
    <t>Économie gestion</t>
  </si>
  <si>
    <t>Chot</t>
  </si>
  <si>
    <t>Troy</t>
  </si>
  <si>
    <t>04</t>
  </si>
  <si>
    <t>2023-2024</t>
  </si>
  <si>
    <t>A4 - Contrôle, mise en service, maintenance</t>
  </si>
  <si>
    <t>A1.T4 - Renseigner et transmettre des documents d’intervention</t>
  </si>
  <si>
    <t>Cagla</t>
  </si>
  <si>
    <t>05</t>
  </si>
  <si>
    <t>2024-2025</t>
  </si>
  <si>
    <t>A2.T5 - Organiser son intervention en adoptant une attitude éco-responsable</t>
  </si>
  <si>
    <t>Oktet</t>
  </si>
  <si>
    <t>06</t>
  </si>
  <si>
    <t>A2.T6 - Préparer et vérifier les matériels et les outillages </t>
  </si>
  <si>
    <t>Lettres anglais</t>
  </si>
  <si>
    <t>Nom élève 5</t>
  </si>
  <si>
    <t>Prénom élève 5</t>
  </si>
  <si>
    <t>07</t>
  </si>
  <si>
    <r>
      <t>A2.T7 - Etablir les éléments de la commande liée â son intervention</t>
    </r>
    <r>
      <rPr>
        <sz val="10"/>
        <color rgb="FF268DCD"/>
        <rFont val="Helvetica"/>
      </rPr>
      <t> </t>
    </r>
  </si>
  <si>
    <t>Nom élève 6</t>
  </si>
  <si>
    <t>Prénom élève 6</t>
  </si>
  <si>
    <t>08</t>
  </si>
  <si>
    <t>Diplômes</t>
  </si>
  <si>
    <t>R1 - Exercice de renforcement des savoirs associés</t>
  </si>
  <si>
    <t>A3.T8 - Réceptionner et vérifier une livraison</t>
  </si>
  <si>
    <t>Nom élève 7</t>
  </si>
  <si>
    <t>Prénom élève 7</t>
  </si>
  <si>
    <t>09</t>
  </si>
  <si>
    <t>R2 - Exercices de renforcement des savoir-faire</t>
  </si>
  <si>
    <t>A3.T9 - Equiper les appareils d’une installation thermique</t>
  </si>
  <si>
    <t>Nom élève 8</t>
  </si>
  <si>
    <t>Prénom élève 8</t>
  </si>
  <si>
    <t>…</t>
  </si>
  <si>
    <t>A3.T10 - Implanter et fixer les appareils et leurs accessoires</t>
  </si>
  <si>
    <t>EPS</t>
  </si>
  <si>
    <t>Nom élève 9</t>
  </si>
  <si>
    <t>Prénom élève 9</t>
  </si>
  <si>
    <t>CAP</t>
  </si>
  <si>
    <t>A3.T11 - Implanter et fixer les supports des réseaux</t>
  </si>
  <si>
    <t>Nom élève 10</t>
  </si>
  <si>
    <t>Prénom élève 10</t>
  </si>
  <si>
    <t>BMA</t>
  </si>
  <si>
    <t xml:space="preserve"> C1 • Communiquer</t>
  </si>
  <si>
    <t>A3.T12 - Façonner, poser et raccorder les réseaux ; raccorder les appareils</t>
  </si>
  <si>
    <t>Nom élève 11</t>
  </si>
  <si>
    <t>Prénom élève 11</t>
  </si>
  <si>
    <t>DTMS</t>
  </si>
  <si>
    <t>C2 • Préparer</t>
  </si>
  <si>
    <t>Spécialités</t>
  </si>
  <si>
    <r>
      <t>A3.T13 - Utiliser les moyens de prévention adaptés à la situation</t>
    </r>
    <r>
      <rPr>
        <sz val="10"/>
        <color rgb="FF268DCD"/>
        <rFont val="Helvetica"/>
      </rPr>
      <t> </t>
    </r>
  </si>
  <si>
    <t>Évaluateur</t>
  </si>
  <si>
    <t>Nom élève 12</t>
  </si>
  <si>
    <t>Prénom élève 12</t>
  </si>
  <si>
    <t>C3 • Réaliser</t>
  </si>
  <si>
    <t>A3.T14 - Vérifier la conformité du travail réalisé</t>
  </si>
  <si>
    <t>Nom élève 13</t>
  </si>
  <si>
    <t>Prénom élève 13</t>
  </si>
  <si>
    <t xml:space="preserve">C4 • Contrôler mettre en service </t>
  </si>
  <si>
    <t>A4.T15 - Mettre en pression, contrôler et purger les circuits d’une installation thermique</t>
  </si>
  <si>
    <t>Professeur(s)</t>
  </si>
  <si>
    <t>Nom élève 14</t>
  </si>
  <si>
    <t>Prénom élève 14</t>
  </si>
  <si>
    <t>Classe / Niveau</t>
  </si>
  <si>
    <t>Métiers de l’électricité et de ses environnements connectés (MELEC)</t>
  </si>
  <si>
    <t>A4.T16 - Mettre en service et régler une installation thermique </t>
  </si>
  <si>
    <t>Formateur(s)</t>
  </si>
  <si>
    <t>Nom élève 15</t>
  </si>
  <si>
    <t>Prénom élève 15</t>
  </si>
  <si>
    <t>Métiers du froid et des énergies renouvelables (MFER)</t>
  </si>
  <si>
    <t>A4.T17 - Mettre en œuvre une procédure de maintenance préventive</t>
  </si>
  <si>
    <t>Tuteur(s)</t>
  </si>
  <si>
    <t>Nom élève 16</t>
  </si>
  <si>
    <t>Prénom élève 16</t>
  </si>
  <si>
    <t>1re année</t>
  </si>
  <si>
    <t>Installateur en chauffage, climatisation et énergies renouvelables (ICCER)</t>
  </si>
  <si>
    <t>A4.T18 - Réaliser une action de maintenance corrective</t>
  </si>
  <si>
    <t>Nom élève 17</t>
  </si>
  <si>
    <t>Prénom élève 17</t>
  </si>
  <si>
    <t>2de année</t>
  </si>
  <si>
    <t>Maintenance et efficacité énergétique (MEE)</t>
  </si>
  <si>
    <t>Nom élève 18</t>
  </si>
  <si>
    <t>Prénom élève 18</t>
  </si>
  <si>
    <t>Systèmes numériques (SN)</t>
  </si>
  <si>
    <t>Équipe 1</t>
  </si>
  <si>
    <t>Nom élève 19</t>
  </si>
  <si>
    <t>Prénom élève 19</t>
  </si>
  <si>
    <t>Première</t>
  </si>
  <si>
    <t>Nom élève 20</t>
  </si>
  <si>
    <t>Prénom élève 20</t>
  </si>
  <si>
    <t>Terminale</t>
  </si>
  <si>
    <t>Nom élève 21</t>
  </si>
  <si>
    <t>Prénom élève 21</t>
  </si>
  <si>
    <t>FDD 1 an</t>
  </si>
  <si>
    <t>Formateurs</t>
  </si>
  <si>
    <t>Nom élève 22</t>
  </si>
  <si>
    <t>Prénom élève 22</t>
  </si>
  <si>
    <t>Nom élève 23</t>
  </si>
  <si>
    <t>Prénom élève 23</t>
  </si>
  <si>
    <t>Nom élève 24</t>
  </si>
  <si>
    <t>Prénom élève 24</t>
  </si>
  <si>
    <t>Équipe 2</t>
  </si>
  <si>
    <t>Nom élève 25</t>
  </si>
  <si>
    <t>Prénom élève 25</t>
  </si>
  <si>
    <t>Nom élève 26</t>
  </si>
  <si>
    <t>Prénom élève 26</t>
  </si>
  <si>
    <t>Directeur délégué aux formations :</t>
  </si>
  <si>
    <t>Nom élève 27</t>
  </si>
  <si>
    <t>Prénom élève 27</t>
  </si>
  <si>
    <t>Directeur des enseignements :</t>
  </si>
  <si>
    <t>Nom élève 28</t>
  </si>
  <si>
    <t>Prénom élève 28</t>
  </si>
  <si>
    <t>Nom élève 29</t>
  </si>
  <si>
    <t>Prénom élève 29</t>
  </si>
  <si>
    <t>Nom élève 30</t>
  </si>
  <si>
    <t>Prénom élève 30</t>
  </si>
  <si>
    <t>Équipe 3</t>
  </si>
  <si>
    <t>Nom élève 31</t>
  </si>
  <si>
    <t>Prénom élève 31</t>
  </si>
  <si>
    <t>Unités</t>
  </si>
  <si>
    <t>Nom élève 32</t>
  </si>
  <si>
    <t>Prénom élève 32</t>
  </si>
  <si>
    <t>EP1</t>
  </si>
  <si>
    <t>Professeur principal :</t>
  </si>
  <si>
    <t>Nom élève 33</t>
  </si>
  <si>
    <t>Prénom élève 33</t>
  </si>
  <si>
    <t>EP2</t>
  </si>
  <si>
    <t>Coordonnateur pédagogique :</t>
  </si>
  <si>
    <t>Nom élève 34</t>
  </si>
  <si>
    <t>Prénom élève 34</t>
  </si>
  <si>
    <t>EP3</t>
  </si>
  <si>
    <t>Nom élève 35</t>
  </si>
  <si>
    <t>Prénom élève 35</t>
  </si>
  <si>
    <t>N°</t>
  </si>
  <si>
    <t>Compétences Transversales</t>
  </si>
  <si>
    <t>Élèves</t>
  </si>
  <si>
    <t>1: Communiquer à l’oral dans le monde professionnel</t>
  </si>
  <si>
    <t>Noms</t>
  </si>
  <si>
    <t>2: Communiquer à l’écrit dans le monde professionnel</t>
  </si>
  <si>
    <t>3: Mobiliser les raisonnements mathématiques</t>
  </si>
  <si>
    <t>Semestre</t>
  </si>
  <si>
    <t>4: Utiliser les outils numériques et l’informatique</t>
  </si>
  <si>
    <t>5: Gérer des informations</t>
  </si>
  <si>
    <t>6: S’organiser dans son activité professionnelle</t>
  </si>
  <si>
    <t>9: Apprendre et se former tout au long de la vie</t>
  </si>
  <si>
    <t>10: Construire son parcours professionnel</t>
  </si>
  <si>
    <t>11: Réaliser son activité selon les cadres réglementaires établis</t>
  </si>
  <si>
    <t>12: Adapter son action face à des aléas et à des situations d’urgence</t>
  </si>
  <si>
    <t>Initiales</t>
  </si>
  <si>
    <t>mail</t>
  </si>
  <si>
    <t>Secteur</t>
  </si>
  <si>
    <t>Ville</t>
  </si>
  <si>
    <t>Dépt.</t>
  </si>
  <si>
    <t>Code disc.</t>
  </si>
  <si>
    <t>Discipline</t>
  </si>
  <si>
    <t>PMF</t>
  </si>
  <si>
    <t>RENNES</t>
  </si>
  <si>
    <t>E31 : Situations de travail réalisées en milieu professionnel</t>
  </si>
  <si>
    <t>E2 : Analyse d'un  système numérique</t>
  </si>
  <si>
    <t>E32 : Préparation, installation, mise en service, maintenance d'un système numérique</t>
  </si>
  <si>
    <t xml:space="preserve">% </t>
  </si>
  <si>
    <t xml:space="preserve">Conception et réalisation : Thierry GÉRARD IEN-ET STI Design &amp; Métiers d'art - Version 5.2 • Septembre 2020    
Adaptation Equipe Académique Rennes [ 07 83 77 09 55 ] - Version 5.2 • Mars 2021 </t>
  </si>
  <si>
    <t>Direction</t>
  </si>
  <si>
    <t xml:space="preserve"> Sait s'adapter et transférer la compétence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</si>
</sst>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40C]d\ mmmm\ yyyy;@"/>
    <numFmt numFmtId="166" formatCode="d/m;@"/>
    <numFmt numFmtId="167" formatCode="0.0%"/>
  </numFmts>
  <fonts count="242">
    <font>
      <sz val="11"/>
      <color theme="1"/>
      <name val="Calibri"/>
      <scheme val="minor"/>
    </font>
    <font>
      <u/>
      <sz val="11"/>
      <color theme="10"/>
      <name val="Calibri"/>
      <family val="2"/>
      <scheme val="minor"/>
    </font>
    <font>
      <u/>
      <sz val="12"/>
      <color theme="10"/>
      <name val="Calibri"/>
      <family val="2"/>
      <scheme val="minor"/>
    </font>
    <font>
      <sz val="12"/>
      <color theme="1"/>
      <name val="Calibri"/>
      <family val="2"/>
      <scheme val="minor"/>
    </font>
    <font>
      <b/>
      <sz val="8"/>
      <color rgb="FF268CCD"/>
      <name val="Calibri"/>
      <family val="2"/>
      <scheme val="minor"/>
    </font>
    <font>
      <b/>
      <sz val="10"/>
      <color theme="0"/>
      <name val="Calibri"/>
      <family val="2"/>
      <scheme val="minor"/>
    </font>
    <font>
      <b/>
      <sz val="24"/>
      <color rgb="FF99ABB5"/>
      <name val="Calibri"/>
      <family val="2"/>
      <scheme val="minor"/>
    </font>
    <font>
      <sz val="26"/>
      <color theme="1"/>
      <name val="Calibri"/>
      <family val="2"/>
      <scheme val="minor"/>
    </font>
    <font>
      <sz val="26"/>
      <color theme="0" tint="-0.499984740745262"/>
      <name val="Calibri"/>
      <family val="2"/>
      <scheme val="minor"/>
    </font>
    <font>
      <sz val="26"/>
      <color rgb="FFCAA883"/>
      <name val="Calibri"/>
      <family val="2"/>
      <scheme val="minor"/>
    </font>
    <font>
      <b/>
      <sz val="24"/>
      <color theme="1"/>
      <name val="Calibri Light"/>
      <family val="2"/>
      <scheme val="major"/>
    </font>
    <font>
      <sz val="11"/>
      <color rgb="FFCAA883"/>
      <name val="Calibri"/>
      <family val="2"/>
      <scheme val="minor"/>
    </font>
    <font>
      <b/>
      <sz val="100"/>
      <color theme="0"/>
      <name val="Calibri"/>
      <family val="2"/>
      <scheme val="minor"/>
    </font>
    <font>
      <sz val="36"/>
      <color theme="0"/>
      <name val="Calibri"/>
      <family val="2"/>
      <scheme val="minor"/>
    </font>
    <font>
      <b/>
      <sz val="24"/>
      <color theme="0"/>
      <name val="Calibri"/>
      <family val="2"/>
      <scheme val="minor"/>
    </font>
    <font>
      <sz val="72"/>
      <color rgb="FF00B050"/>
      <name val="Calibri"/>
      <family val="2"/>
      <scheme val="minor"/>
    </font>
    <font>
      <sz val="28"/>
      <color theme="1"/>
      <name val="Calibri"/>
      <family val="2"/>
      <scheme val="minor"/>
    </font>
    <font>
      <sz val="28"/>
      <color theme="0"/>
      <name val="Calibri"/>
      <family val="2"/>
      <scheme val="minor"/>
    </font>
    <font>
      <sz val="20"/>
      <color rgb="FF268CCD"/>
      <name val="Calibri"/>
      <family val="2"/>
      <scheme val="minor"/>
    </font>
    <font>
      <sz val="11"/>
      <color theme="0"/>
      <name val="Calibri"/>
      <family val="2"/>
      <scheme val="minor"/>
    </font>
    <font>
      <sz val="22"/>
      <color rgb="FF268CCD"/>
      <name val="Calibri"/>
      <family val="2"/>
      <scheme val="minor"/>
    </font>
    <font>
      <sz val="20"/>
      <color rgb="FF00B0F0"/>
      <name val="Calibri"/>
      <family val="2"/>
      <scheme val="minor"/>
    </font>
    <font>
      <b/>
      <sz val="11"/>
      <color theme="1"/>
      <name val="Calibri"/>
      <family val="2"/>
      <scheme val="minor"/>
    </font>
    <font>
      <b/>
      <sz val="14"/>
      <color theme="0"/>
      <name val="Calibri"/>
      <family val="2"/>
      <scheme val="minor"/>
    </font>
    <font>
      <b/>
      <sz val="9"/>
      <color theme="0"/>
      <name val="Calibri"/>
      <family val="2"/>
      <scheme val="minor"/>
    </font>
    <font>
      <sz val="12"/>
      <color theme="0"/>
      <name val="Calibri"/>
      <family val="2"/>
      <scheme val="minor"/>
    </font>
    <font>
      <sz val="48"/>
      <color indexed="23"/>
      <name val="Calibri"/>
      <family val="2"/>
      <scheme val="minor"/>
    </font>
    <font>
      <sz val="30"/>
      <color rgb="FF268DCD"/>
      <name val="Calibri"/>
      <family val="2"/>
      <scheme val="minor"/>
    </font>
    <font>
      <sz val="14"/>
      <color rgb="FF268DCD"/>
      <name val="Calibri"/>
      <family val="2"/>
      <scheme val="minor"/>
    </font>
    <font>
      <sz val="18"/>
      <color theme="0"/>
      <name val="Calibri"/>
      <family val="2"/>
      <scheme val="minor"/>
    </font>
    <font>
      <sz val="9"/>
      <color theme="0"/>
      <name val="Calibri"/>
      <family val="2"/>
      <scheme val="minor"/>
    </font>
    <font>
      <sz val="24"/>
      <color rgb="FF268CCD"/>
      <name val="Calibri"/>
      <family val="2"/>
      <scheme val="minor"/>
    </font>
    <font>
      <sz val="36"/>
      <color rgb="FF268CCD"/>
      <name val="Calibri"/>
      <family val="2"/>
      <scheme val="minor"/>
    </font>
    <font>
      <sz val="10"/>
      <color theme="0"/>
      <name val="Calibri"/>
      <family val="2"/>
      <scheme val="minor"/>
    </font>
    <font>
      <sz val="26"/>
      <color indexed="23"/>
      <name val="Calibri"/>
      <family val="2"/>
      <scheme val="minor"/>
    </font>
    <font>
      <sz val="13"/>
      <color theme="0" tint="-0.499984740745262"/>
      <name val="Calibri"/>
      <family val="2"/>
      <scheme val="minor"/>
    </font>
    <font>
      <sz val="14"/>
      <color theme="0" tint="-0.499984740745262"/>
      <name val="Calibri"/>
      <family val="2"/>
      <scheme val="minor"/>
    </font>
    <font>
      <sz val="11"/>
      <color theme="0" tint="-0.499984740745262"/>
      <name val="Calibri"/>
      <family val="2"/>
      <scheme val="minor"/>
    </font>
    <font>
      <sz val="22"/>
      <color indexed="23"/>
      <name val="Calibri"/>
      <family val="2"/>
      <scheme val="minor"/>
    </font>
    <font>
      <b/>
      <sz val="14"/>
      <color indexed="23"/>
      <name val="Calibri"/>
      <family val="2"/>
      <scheme val="minor"/>
    </font>
    <font>
      <b/>
      <sz val="16"/>
      <color indexed="23"/>
      <name val="Calibri"/>
      <family val="2"/>
      <scheme val="minor"/>
    </font>
    <font>
      <sz val="11"/>
      <color indexed="23"/>
      <name val="Calibri"/>
      <family val="2"/>
      <scheme val="minor"/>
    </font>
    <font>
      <sz val="14"/>
      <color theme="0"/>
      <name val="Calibri"/>
      <family val="2"/>
      <scheme val="minor"/>
    </font>
    <font>
      <sz val="16"/>
      <color rgb="FF268CCD"/>
      <name val="Calibri"/>
      <family val="2"/>
      <scheme val="minor"/>
    </font>
    <font>
      <sz val="18"/>
      <color indexed="23"/>
      <name val="Calibri"/>
      <family val="2"/>
      <scheme val="minor"/>
    </font>
    <font>
      <b/>
      <sz val="13"/>
      <color theme="0" tint="-0.499984740745262"/>
      <name val="Calibri"/>
      <family val="2"/>
      <scheme val="minor"/>
    </font>
    <font>
      <sz val="24"/>
      <color theme="2" tint="-0.249977111117893"/>
      <name val="Calibri"/>
      <family val="2"/>
      <scheme val="minor"/>
    </font>
    <font>
      <sz val="16"/>
      <color rgb="FF7F26CE"/>
      <name val="Calibri"/>
      <family val="2"/>
      <scheme val="minor"/>
    </font>
    <font>
      <sz val="26"/>
      <color rgb="FF268CCD"/>
      <name val="Calibri"/>
      <family val="2"/>
      <scheme val="minor"/>
    </font>
    <font>
      <b/>
      <sz val="24"/>
      <color rgb="FF268DCD"/>
      <name val="Calibri"/>
      <family val="2"/>
      <scheme val="minor"/>
    </font>
    <font>
      <b/>
      <i/>
      <sz val="14"/>
      <color rgb="FF268CCD"/>
      <name val="Calibri"/>
      <family val="2"/>
      <scheme val="minor"/>
    </font>
    <font>
      <b/>
      <sz val="14"/>
      <color rgb="FF7F26CE"/>
      <name val="Calibri"/>
      <family val="2"/>
      <scheme val="minor"/>
    </font>
    <font>
      <b/>
      <sz val="20"/>
      <color rgb="FF268DCD"/>
      <name val="Calibri"/>
      <family val="2"/>
      <scheme val="minor"/>
    </font>
    <font>
      <sz val="16"/>
      <color rgb="FF268DCD"/>
      <name val="Calibri"/>
      <family val="2"/>
      <scheme val="minor"/>
    </font>
    <font>
      <sz val="20"/>
      <color rgb="FF268DCD"/>
      <name val="Calibri"/>
      <family val="2"/>
      <scheme val="minor"/>
    </font>
    <font>
      <sz val="11"/>
      <color rgb="FF268CCD"/>
      <name val="Calibri"/>
      <family val="2"/>
      <scheme val="minor"/>
    </font>
    <font>
      <sz val="22"/>
      <color theme="1"/>
      <name val="Trebuchet MS"/>
      <family val="2"/>
    </font>
    <font>
      <b/>
      <i/>
      <sz val="12"/>
      <color rgb="FF268CCD"/>
      <name val="Calibri"/>
      <family val="2"/>
      <scheme val="minor"/>
    </font>
    <font>
      <i/>
      <sz val="24"/>
      <color rgb="FF268DCD"/>
      <name val="Calibri"/>
      <family val="2"/>
      <scheme val="minor"/>
    </font>
    <font>
      <sz val="18"/>
      <color rgb="FF268DCD"/>
      <name val="Calibri"/>
      <family val="2"/>
      <scheme val="minor"/>
    </font>
    <font>
      <sz val="11"/>
      <color rgb="FF268DCD"/>
      <name val="Calibri"/>
      <family val="2"/>
      <scheme val="minor"/>
    </font>
    <font>
      <b/>
      <i/>
      <sz val="12"/>
      <color indexed="2"/>
      <name val="Calibri"/>
      <family val="2"/>
      <scheme val="minor"/>
    </font>
    <font>
      <sz val="14"/>
      <color rgb="FF268DCD"/>
      <name val="Helvetica"/>
    </font>
    <font>
      <sz val="22"/>
      <color rgb="FFEEEEEE"/>
      <name val="Trebuchet MS"/>
      <family val="2"/>
    </font>
    <font>
      <sz val="11"/>
      <color rgb="FF268CCD"/>
      <name val="Calibri (Corps)"/>
    </font>
    <font>
      <b/>
      <sz val="16"/>
      <color theme="0"/>
      <name val="Calibri"/>
      <family val="2"/>
      <scheme val="minor"/>
    </font>
    <font>
      <b/>
      <sz val="11"/>
      <color theme="0"/>
      <name val="Calibri"/>
      <family val="2"/>
      <scheme val="minor"/>
    </font>
    <font>
      <sz val="26"/>
      <color rgb="FF00B0F0"/>
      <name val="Calibri"/>
      <family val="2"/>
      <scheme val="minor"/>
    </font>
    <font>
      <b/>
      <sz val="48"/>
      <color theme="0"/>
      <name val="Calibri"/>
      <family val="2"/>
      <scheme val="minor"/>
    </font>
    <font>
      <sz val="34"/>
      <color rgb="FF268CCD"/>
      <name val="Calibri"/>
      <family val="2"/>
      <scheme val="minor"/>
    </font>
    <font>
      <sz val="34"/>
      <color rgb="FFCD2698"/>
      <name val="Calibri"/>
      <family val="2"/>
      <scheme val="minor"/>
    </font>
    <font>
      <b/>
      <sz val="14"/>
      <color theme="1"/>
      <name val="Calibri"/>
      <family val="2"/>
      <scheme val="minor"/>
    </font>
    <font>
      <sz val="18"/>
      <color rgb="FF268CCD"/>
      <name val="Calibri"/>
      <family val="2"/>
      <scheme val="minor"/>
    </font>
    <font>
      <i/>
      <sz val="18"/>
      <color rgb="FF268CCD"/>
      <name val="Calibri (Corps)"/>
    </font>
    <font>
      <i/>
      <sz val="24"/>
      <color rgb="FF268CCD"/>
      <name val="Calibri"/>
      <family val="2"/>
      <scheme val="minor"/>
    </font>
    <font>
      <sz val="11"/>
      <color rgb="FF9B55D9"/>
      <name val="Calibri"/>
      <family val="2"/>
      <scheme val="minor"/>
    </font>
    <font>
      <b/>
      <sz val="14"/>
      <color rgb="FF268DCD"/>
      <name val="Calibri"/>
      <family val="2"/>
      <scheme val="minor"/>
    </font>
    <font>
      <b/>
      <sz val="14"/>
      <color rgb="FF8026CE"/>
      <name val="Calibri"/>
      <family val="2"/>
      <scheme val="minor"/>
    </font>
    <font>
      <b/>
      <sz val="14"/>
      <color rgb="FF268CCD"/>
      <name val="Calibri"/>
      <family val="2"/>
      <scheme val="minor"/>
    </font>
    <font>
      <b/>
      <sz val="16"/>
      <color rgb="FF268CCD"/>
      <name val="Calibri"/>
      <family val="2"/>
      <scheme val="minor"/>
    </font>
    <font>
      <b/>
      <i/>
      <sz val="8"/>
      <color rgb="FF268DCD"/>
      <name val="Calibri"/>
      <family val="2"/>
      <scheme val="minor"/>
    </font>
    <font>
      <i/>
      <sz val="12"/>
      <color rgb="FF238ECE"/>
      <name val="Calibri"/>
      <family val="2"/>
      <scheme val="minor"/>
    </font>
    <font>
      <i/>
      <sz val="14"/>
      <color rgb="FF238ECE"/>
      <name val="Calibri"/>
      <family val="2"/>
      <scheme val="minor"/>
    </font>
    <font>
      <b/>
      <i/>
      <sz val="12"/>
      <color rgb="FF238ECE"/>
      <name val="Calibri"/>
      <family val="2"/>
      <scheme val="minor"/>
    </font>
    <font>
      <i/>
      <sz val="16"/>
      <color rgb="FF238ECE"/>
      <name val="Calibri"/>
      <family val="2"/>
      <scheme val="minor"/>
    </font>
    <font>
      <b/>
      <i/>
      <sz val="16"/>
      <color rgb="FF238ECE"/>
      <name val="Calibri"/>
      <family val="2"/>
      <scheme val="minor"/>
    </font>
    <font>
      <b/>
      <sz val="11"/>
      <color rgb="FF238ECE"/>
      <name val="Calibri"/>
      <family val="2"/>
      <scheme val="minor"/>
    </font>
    <font>
      <b/>
      <i/>
      <sz val="10"/>
      <color rgb="FF238ECE"/>
      <name val="Calibri"/>
      <family val="2"/>
      <scheme val="minor"/>
    </font>
    <font>
      <b/>
      <sz val="11"/>
      <color indexed="2"/>
      <name val="Calibri"/>
      <family val="2"/>
      <scheme val="minor"/>
    </font>
    <font>
      <b/>
      <i/>
      <sz val="10"/>
      <color indexed="2"/>
      <name val="Calibri"/>
      <family val="2"/>
      <scheme val="minor"/>
    </font>
    <font>
      <sz val="14"/>
      <color rgb="FF268CCD"/>
      <name val="Calibri"/>
      <family val="2"/>
      <scheme val="minor"/>
    </font>
    <font>
      <sz val="14"/>
      <color theme="1"/>
      <name val="Calibri"/>
      <family val="2"/>
      <scheme val="minor"/>
    </font>
    <font>
      <sz val="11"/>
      <color rgb="FFDDEBF9"/>
      <name val="Calibri"/>
      <family val="2"/>
      <scheme val="minor"/>
    </font>
    <font>
      <b/>
      <sz val="11"/>
      <color rgb="FFDDEBF9"/>
      <name val="Calibri"/>
      <family val="2"/>
      <scheme val="minor"/>
    </font>
    <font>
      <b/>
      <sz val="20"/>
      <color rgb="FF9B26CD"/>
      <name val="Calibri"/>
      <family val="2"/>
      <scheme val="minor"/>
    </font>
    <font>
      <b/>
      <sz val="20"/>
      <name val="Calibri"/>
      <family val="2"/>
      <scheme val="minor"/>
    </font>
    <font>
      <b/>
      <sz val="11"/>
      <color rgb="FF7F26CE"/>
      <name val="Calibri"/>
      <family val="2"/>
      <scheme val="minor"/>
    </font>
    <font>
      <b/>
      <sz val="11"/>
      <color rgb="FF268CCD"/>
      <name val="Calibri"/>
      <family val="2"/>
      <scheme val="minor"/>
    </font>
    <font>
      <b/>
      <sz val="16"/>
      <color rgb="FF7F26CE"/>
      <name val="Calibri"/>
      <family val="2"/>
      <scheme val="minor"/>
    </font>
    <font>
      <sz val="16"/>
      <color rgb="FF7F26CE"/>
      <name val="Calibri (Corps)"/>
    </font>
    <font>
      <sz val="16"/>
      <color theme="0"/>
      <name val="Calibri"/>
      <family val="2"/>
      <scheme val="minor"/>
    </font>
    <font>
      <b/>
      <sz val="16"/>
      <color rgb="FF268DCD"/>
      <name val="Calibri"/>
      <family val="2"/>
      <scheme val="minor"/>
    </font>
    <font>
      <b/>
      <sz val="16"/>
      <color theme="0" tint="-0.499984740745262"/>
      <name val="Calibri"/>
      <family val="2"/>
      <scheme val="minor"/>
    </font>
    <font>
      <sz val="16"/>
      <color rgb="FF00B0F0"/>
      <name val="Calibri"/>
      <family val="2"/>
      <scheme val="minor"/>
    </font>
    <font>
      <sz val="24"/>
      <color rgb="FF268DCD"/>
      <name val="Calibri"/>
      <family val="2"/>
      <scheme val="minor"/>
    </font>
    <font>
      <sz val="26"/>
      <color rgb="FF268DCD"/>
      <name val="Calibri"/>
      <family val="2"/>
      <scheme val="minor"/>
    </font>
    <font>
      <b/>
      <sz val="24"/>
      <color theme="0" tint="-0.499984740745262"/>
      <name val="Calibri Light"/>
      <family val="2"/>
      <scheme val="major"/>
    </font>
    <font>
      <b/>
      <sz val="24"/>
      <color rgb="FF268DCD"/>
      <name val="Calibri Light"/>
      <family val="2"/>
      <scheme val="major"/>
    </font>
    <font>
      <sz val="22"/>
      <color theme="0"/>
      <name val="Calibri"/>
      <family val="2"/>
      <scheme val="minor"/>
    </font>
    <font>
      <sz val="16"/>
      <color theme="1"/>
      <name val="Calibri"/>
      <family val="2"/>
      <scheme val="minor"/>
    </font>
    <font>
      <sz val="16"/>
      <color rgb="FF1F8CCD"/>
      <name val="Calibri"/>
      <family val="2"/>
      <scheme val="minor"/>
    </font>
    <font>
      <b/>
      <sz val="9"/>
      <color rgb="FF7F26CE"/>
      <name val="Calibri"/>
      <family val="2"/>
      <scheme val="minor"/>
    </font>
    <font>
      <sz val="9"/>
      <color rgb="FF268CCD"/>
      <name val="Calibri"/>
      <family val="2"/>
      <scheme val="minor"/>
    </font>
    <font>
      <b/>
      <sz val="10"/>
      <color rgb="FF7F26CE"/>
      <name val="Calibri"/>
      <family val="2"/>
      <scheme val="minor"/>
    </font>
    <font>
      <b/>
      <sz val="9"/>
      <color rgb="FF268CCD"/>
      <name val="Calibri"/>
      <family val="2"/>
      <scheme val="minor"/>
    </font>
    <font>
      <b/>
      <sz val="10"/>
      <color rgb="FF268CCD"/>
      <name val="Calibri"/>
      <family val="2"/>
      <scheme val="minor"/>
    </font>
    <font>
      <b/>
      <sz val="16"/>
      <color theme="4"/>
      <name val="Calibri"/>
      <family val="2"/>
      <scheme val="minor"/>
    </font>
    <font>
      <b/>
      <sz val="11"/>
      <color rgb="FF268DCD"/>
      <name val="Calibri"/>
      <family val="2"/>
      <scheme val="minor"/>
    </font>
    <font>
      <b/>
      <sz val="10"/>
      <color rgb="FF1F8CCD"/>
      <name val="Calibri"/>
      <family val="2"/>
      <scheme val="minor"/>
    </font>
    <font>
      <sz val="10"/>
      <color rgb="FF238ECE"/>
      <name val="Calibri"/>
      <family val="2"/>
      <scheme val="minor"/>
    </font>
    <font>
      <sz val="11"/>
      <color rgb="FF0070B2"/>
      <name val="Calibri"/>
      <family val="2"/>
      <scheme val="minor"/>
    </font>
    <font>
      <b/>
      <sz val="16"/>
      <color rgb="FF1F8CCD"/>
      <name val="Calibri"/>
      <family val="2"/>
      <scheme val="minor"/>
    </font>
    <font>
      <sz val="36"/>
      <color rgb="FF7F26CE"/>
      <name val="Webdings"/>
      <family val="1"/>
      <charset val="2"/>
    </font>
    <font>
      <i/>
      <sz val="16"/>
      <color rgb="FF268CCD"/>
      <name val="Calibri"/>
      <family val="2"/>
      <scheme val="minor"/>
    </font>
    <font>
      <sz val="10"/>
      <color rgb="FF00B0F0"/>
      <name val="Webdings"/>
      <family val="1"/>
      <charset val="2"/>
    </font>
    <font>
      <sz val="24"/>
      <color theme="0"/>
      <name val="Calibri"/>
      <family val="2"/>
      <scheme val="minor"/>
    </font>
    <font>
      <sz val="11"/>
      <color rgb="FF7F26CE"/>
      <name val="Calibri"/>
      <family val="2"/>
      <scheme val="minor"/>
    </font>
    <font>
      <b/>
      <sz val="24"/>
      <color rgb="FF268CCD"/>
      <name val="Calibri"/>
      <family val="2"/>
      <scheme val="minor"/>
    </font>
    <font>
      <b/>
      <sz val="24"/>
      <color rgb="FF7F26CE"/>
      <name val="Calibri"/>
      <family val="2"/>
      <scheme val="minor"/>
    </font>
    <font>
      <sz val="36"/>
      <color rgb="FF7F26CE"/>
      <name val="Calibri"/>
      <family val="2"/>
      <scheme val="minor"/>
    </font>
    <font>
      <i/>
      <sz val="26"/>
      <color rgb="FF268CCD"/>
      <name val="Calibri"/>
      <family val="2"/>
      <scheme val="minor"/>
    </font>
    <font>
      <i/>
      <sz val="11"/>
      <color theme="0"/>
      <name val="Calibri"/>
      <family val="2"/>
      <scheme val="minor"/>
    </font>
    <font>
      <sz val="14"/>
      <color rgb="FF1F8CCD"/>
      <name val="Calibri"/>
      <family val="2"/>
      <scheme val="minor"/>
    </font>
    <font>
      <b/>
      <sz val="14"/>
      <color theme="0" tint="-0.499984740745262"/>
      <name val="Calibri Light"/>
      <family val="2"/>
      <scheme val="major"/>
    </font>
    <font>
      <sz val="12"/>
      <color rgb="FF268CCD"/>
      <name val="Calibri"/>
      <family val="2"/>
      <scheme val="minor"/>
    </font>
    <font>
      <sz val="11"/>
      <color indexed="2"/>
      <name val="Calibri"/>
      <family val="2"/>
      <scheme val="minor"/>
    </font>
    <font>
      <b/>
      <sz val="12"/>
      <color rgb="FF268CCD"/>
      <name val="Calibri"/>
      <family val="2"/>
      <scheme val="minor"/>
    </font>
    <font>
      <i/>
      <sz val="22"/>
      <color indexed="23"/>
      <name val="Calibri"/>
      <family val="2"/>
      <scheme val="minor"/>
    </font>
    <font>
      <sz val="80"/>
      <color rgb="FF7030A0"/>
      <name val="Webdings"/>
      <family val="1"/>
      <charset val="2"/>
    </font>
    <font>
      <sz val="26"/>
      <color theme="0"/>
      <name val="Calibri"/>
      <family val="2"/>
      <scheme val="minor"/>
    </font>
    <font>
      <sz val="48"/>
      <color theme="0"/>
      <name val="Calibri"/>
      <family val="2"/>
      <scheme val="minor"/>
    </font>
    <font>
      <sz val="80"/>
      <color theme="0"/>
      <name val="Webdings"/>
      <family val="1"/>
      <charset val="2"/>
    </font>
    <font>
      <sz val="34"/>
      <color theme="0"/>
      <name val="Calibri"/>
      <family val="2"/>
      <scheme val="minor"/>
    </font>
    <font>
      <sz val="22"/>
      <color rgb="FF278CCE"/>
      <name val="Calibri"/>
      <family val="2"/>
      <scheme val="minor"/>
    </font>
    <font>
      <b/>
      <sz val="24"/>
      <color theme="1"/>
      <name val="Calibri"/>
      <family val="2"/>
      <scheme val="minor"/>
    </font>
    <font>
      <b/>
      <sz val="22"/>
      <color theme="1"/>
      <name val="Calibri"/>
      <family val="2"/>
      <scheme val="minor"/>
    </font>
    <font>
      <b/>
      <sz val="48"/>
      <color theme="1"/>
      <name val="Calibri"/>
      <family val="2"/>
      <scheme val="minor"/>
    </font>
    <font>
      <b/>
      <sz val="12"/>
      <color rgb="FF278CCE"/>
      <name val="Calibri"/>
      <family val="2"/>
      <scheme val="minor"/>
    </font>
    <font>
      <b/>
      <sz val="12"/>
      <color theme="1"/>
      <name val="Calibri"/>
      <family val="2"/>
      <scheme val="minor"/>
    </font>
    <font>
      <b/>
      <sz val="12"/>
      <color rgb="FF7030A0"/>
      <name val="Calibri"/>
      <family val="2"/>
      <scheme val="minor"/>
    </font>
    <font>
      <i/>
      <sz val="28"/>
      <color theme="0"/>
      <name val="Calibri"/>
      <family val="2"/>
      <scheme val="minor"/>
    </font>
    <font>
      <b/>
      <sz val="24"/>
      <color rgb="FF278CCE"/>
      <name val="Calibri"/>
      <family val="2"/>
      <scheme val="minor"/>
    </font>
    <font>
      <b/>
      <sz val="14"/>
      <color rgb="FF24994B"/>
      <name val="Calibri (Corps)"/>
    </font>
    <font>
      <b/>
      <i/>
      <sz val="13"/>
      <color rgb="FF24994B"/>
      <name val="Calibri"/>
      <family val="2"/>
      <scheme val="minor"/>
    </font>
    <font>
      <i/>
      <sz val="13"/>
      <color rgb="FF24994B"/>
      <name val="Calibri"/>
      <family val="2"/>
      <scheme val="minor"/>
    </font>
    <font>
      <sz val="18"/>
      <color rgb="FF278CCE"/>
      <name val="Calibri"/>
      <family val="2"/>
      <scheme val="minor"/>
    </font>
    <font>
      <sz val="24"/>
      <color rgb="FF278CCE"/>
      <name val="Calibri"/>
      <family val="2"/>
      <scheme val="minor"/>
    </font>
    <font>
      <b/>
      <sz val="18"/>
      <color theme="0"/>
      <name val="Calibri"/>
      <family val="2"/>
      <scheme val="minor"/>
    </font>
    <font>
      <sz val="18"/>
      <color rgb="FF9B26CD"/>
      <name val="Calibri"/>
      <family val="2"/>
      <scheme val="minor"/>
    </font>
    <font>
      <b/>
      <sz val="10"/>
      <color rgb="FF278CCE"/>
      <name val="Calibri"/>
      <family val="2"/>
      <scheme val="minor"/>
    </font>
    <font>
      <b/>
      <sz val="26"/>
      <color indexed="23"/>
      <name val="Calibri"/>
      <family val="2"/>
      <scheme val="minor"/>
    </font>
    <font>
      <sz val="120"/>
      <color rgb="FF7030A0"/>
      <name val="Webdings"/>
      <family val="1"/>
      <charset val="2"/>
    </font>
    <font>
      <b/>
      <sz val="11"/>
      <color rgb="FF1F8CCD"/>
      <name val="Calibri"/>
      <family val="2"/>
      <scheme val="minor"/>
    </font>
    <font>
      <sz val="24"/>
      <color theme="1"/>
      <name val="Calibri"/>
      <family val="2"/>
      <scheme val="minor"/>
    </font>
    <font>
      <sz val="20"/>
      <color theme="1"/>
      <name val="Calibri"/>
      <family val="2"/>
      <scheme val="minor"/>
    </font>
    <font>
      <sz val="11"/>
      <color rgb="FFB5CBD6"/>
      <name val="Calibri"/>
      <family val="2"/>
      <scheme val="minor"/>
    </font>
    <font>
      <sz val="18"/>
      <color theme="1"/>
      <name val="Calibri"/>
      <family val="2"/>
      <scheme val="minor"/>
    </font>
    <font>
      <b/>
      <sz val="11"/>
      <color rgb="FFB5CBD6"/>
      <name val="Calibri"/>
      <family val="2"/>
      <scheme val="minor"/>
    </font>
    <font>
      <b/>
      <sz val="18"/>
      <color rgb="FF00B0F0"/>
      <name val="Calibri"/>
      <family val="2"/>
      <scheme val="minor"/>
    </font>
    <font>
      <sz val="11"/>
      <color rgb="FF05AFF1"/>
      <name val="Calibri"/>
      <family val="2"/>
      <scheme val="minor"/>
    </font>
    <font>
      <b/>
      <sz val="16"/>
      <color rgb="FF9B26CD"/>
      <name val="Calibri"/>
      <family val="2"/>
      <scheme val="minor"/>
    </font>
    <font>
      <b/>
      <sz val="18"/>
      <color rgb="FF268CCD"/>
      <name val="Calibri"/>
      <family val="2"/>
      <scheme val="minor"/>
    </font>
    <font>
      <sz val="20"/>
      <color theme="0"/>
      <name val="Calibri"/>
      <family val="2"/>
      <scheme val="minor"/>
    </font>
    <font>
      <sz val="11"/>
      <color rgb="FF00B0F0"/>
      <name val="Calibri"/>
      <family val="2"/>
      <scheme val="minor"/>
    </font>
    <font>
      <sz val="34"/>
      <color rgb="FF31AEF1"/>
      <name val="Calibri"/>
      <family val="2"/>
      <scheme val="minor"/>
    </font>
    <font>
      <sz val="18"/>
      <color rgb="FF92D050"/>
      <name val="Calibri"/>
      <family val="2"/>
      <scheme val="minor"/>
    </font>
    <font>
      <sz val="18"/>
      <color rgb="FF31AEF1"/>
      <name val="Calibri"/>
      <family val="2"/>
      <scheme val="minor"/>
    </font>
    <font>
      <sz val="11"/>
      <color rgb="FF31AEF1"/>
      <name val="Calibri"/>
      <family val="2"/>
      <scheme val="minor"/>
    </font>
    <font>
      <sz val="26"/>
      <color rgb="FF31AEF1"/>
      <name val="Calibri"/>
      <family val="2"/>
      <scheme val="minor"/>
    </font>
    <font>
      <b/>
      <sz val="36"/>
      <color indexed="23"/>
      <name val="Calibri"/>
      <family val="2"/>
      <scheme val="minor"/>
    </font>
    <font>
      <sz val="16"/>
      <color indexed="2"/>
      <name val="Calibri"/>
      <family val="2"/>
      <scheme val="minor"/>
    </font>
    <font>
      <b/>
      <sz val="28"/>
      <color indexed="23"/>
      <name val="Calibri"/>
      <family val="2"/>
      <scheme val="minor"/>
    </font>
    <font>
      <b/>
      <sz val="48"/>
      <color indexed="23"/>
      <name val="Calibri"/>
      <family val="2"/>
      <scheme val="minor"/>
    </font>
    <font>
      <b/>
      <sz val="26"/>
      <color theme="0" tint="-0.499984740745262"/>
      <name val="Calibri Light"/>
      <family val="2"/>
      <scheme val="major"/>
    </font>
    <font>
      <b/>
      <i/>
      <sz val="16"/>
      <color rgb="FF268CCD"/>
      <name val="Calibri"/>
      <family val="2"/>
      <scheme val="minor"/>
    </font>
    <font>
      <sz val="8"/>
      <color theme="1"/>
      <name val="Arial"/>
      <family val="2"/>
    </font>
    <font>
      <sz val="10"/>
      <color theme="1"/>
      <name val="Arial"/>
      <family val="2"/>
    </font>
    <font>
      <sz val="10"/>
      <color indexed="64"/>
      <name val="Arial"/>
      <family val="2"/>
    </font>
    <font>
      <sz val="22"/>
      <color rgb="FF268DCD"/>
      <name val="Calibri"/>
      <family val="2"/>
      <scheme val="minor"/>
    </font>
    <font>
      <sz val="72"/>
      <color rgb="FF268CCD"/>
      <name val="Webdings"/>
      <family val="1"/>
      <charset val="2"/>
    </font>
    <font>
      <b/>
      <sz val="26"/>
      <color rgb="FF9B55D9"/>
      <name val="Calibri"/>
      <family val="2"/>
      <scheme val="minor"/>
    </font>
    <font>
      <b/>
      <sz val="12"/>
      <color theme="0"/>
      <name val="Calibri"/>
      <family val="2"/>
      <scheme val="minor"/>
    </font>
    <font>
      <b/>
      <sz val="18"/>
      <color rgb="FF288DCD"/>
      <name val="Calibri"/>
      <family val="2"/>
      <scheme val="minor"/>
    </font>
    <font>
      <b/>
      <sz val="18"/>
      <color rgb="FF33B1FF"/>
      <name val="Calibri"/>
      <family val="2"/>
      <scheme val="minor"/>
    </font>
    <font>
      <b/>
      <sz val="18"/>
      <color rgb="FF9B26CD"/>
      <name val="Calibri"/>
      <family val="2"/>
      <scheme val="minor"/>
    </font>
    <font>
      <b/>
      <sz val="24"/>
      <color indexed="23"/>
      <name val="Calibri"/>
      <family val="2"/>
      <scheme val="minor"/>
    </font>
    <font>
      <sz val="48"/>
      <color rgb="FF31AEF1"/>
      <name val="Calibri"/>
      <family val="2"/>
      <scheme val="minor"/>
    </font>
    <font>
      <sz val="36"/>
      <color rgb="FF31AEF1"/>
      <name val="Calibri"/>
      <family val="2"/>
      <scheme val="minor"/>
    </font>
    <font>
      <b/>
      <sz val="24"/>
      <color rgb="FF31AEF1"/>
      <name val="Calibri"/>
      <family val="2"/>
      <scheme val="minor"/>
    </font>
    <font>
      <b/>
      <sz val="28"/>
      <color rgb="FF31AEF1"/>
      <name val="Calibri"/>
      <family val="2"/>
      <scheme val="minor"/>
    </font>
    <font>
      <b/>
      <sz val="55"/>
      <color rgb="FF268DCD"/>
      <name val="Calibri"/>
      <family val="2"/>
      <scheme val="minor"/>
    </font>
    <font>
      <b/>
      <sz val="34"/>
      <color theme="0"/>
      <name val="Calibri"/>
      <family val="2"/>
      <scheme val="minor"/>
    </font>
    <font>
      <b/>
      <sz val="14"/>
      <color rgb="FF7030A0"/>
      <name val="Calibri"/>
      <family val="2"/>
      <scheme val="minor"/>
    </font>
    <font>
      <b/>
      <sz val="24"/>
      <color rgb="FF00B0F0"/>
      <name val="Calibri"/>
      <family val="2"/>
      <scheme val="minor"/>
    </font>
    <font>
      <sz val="36"/>
      <color theme="0"/>
      <name val="Calibri (Corps)"/>
    </font>
    <font>
      <b/>
      <sz val="20"/>
      <color rgb="FF9B55D9"/>
      <name val="Calibri"/>
      <family val="2"/>
      <scheme val="minor"/>
    </font>
    <font>
      <b/>
      <sz val="23"/>
      <color rgb="FF31AEF1"/>
      <name val="Calibri"/>
      <family val="2"/>
      <scheme val="minor"/>
    </font>
    <font>
      <b/>
      <sz val="26"/>
      <color rgb="FF31AEF1"/>
      <name val="Calibri"/>
      <family val="2"/>
      <scheme val="minor"/>
    </font>
    <font>
      <b/>
      <sz val="24"/>
      <color rgb="FF05AFF1"/>
      <name val="Calibri"/>
      <family val="2"/>
      <scheme val="minor"/>
    </font>
    <font>
      <b/>
      <sz val="20"/>
      <color theme="4"/>
      <name val="Calibri"/>
      <family val="2"/>
      <scheme val="minor"/>
    </font>
    <font>
      <i/>
      <sz val="22"/>
      <color rgb="FF288DCD"/>
      <name val="Calibri"/>
      <family val="2"/>
      <scheme val="minor"/>
    </font>
    <font>
      <sz val="20"/>
      <color rgb="FF288DCD"/>
      <name val="Calibri"/>
      <family val="2"/>
      <scheme val="minor"/>
    </font>
    <font>
      <b/>
      <sz val="20"/>
      <color theme="0"/>
      <name val="Calibri"/>
      <family val="2"/>
      <scheme val="minor"/>
    </font>
    <font>
      <b/>
      <sz val="36"/>
      <color rgb="FF288DCD"/>
      <name val="Calibri"/>
      <family val="2"/>
      <scheme val="minor"/>
    </font>
    <font>
      <i/>
      <sz val="18"/>
      <color rgb="FF288DCD"/>
      <name val="Calibri"/>
      <family val="2"/>
      <scheme val="minor"/>
    </font>
    <font>
      <b/>
      <sz val="36"/>
      <color rgb="FF9B55D9"/>
      <name val="Calibri"/>
      <family val="2"/>
      <scheme val="minor"/>
    </font>
    <font>
      <i/>
      <sz val="14"/>
      <color rgb="FF268CCD"/>
      <name val="Calibri"/>
      <family val="2"/>
      <scheme val="minor"/>
    </font>
    <font>
      <sz val="24"/>
      <color rgb="FF31AEF1"/>
      <name val="Calibri"/>
      <family val="2"/>
      <scheme val="minor"/>
    </font>
    <font>
      <b/>
      <sz val="35"/>
      <color indexed="23"/>
      <name val="Calibri"/>
      <family val="2"/>
      <scheme val="minor"/>
    </font>
    <font>
      <b/>
      <sz val="11"/>
      <color rgb="FF2E75B6"/>
      <name val="Calibri"/>
      <family val="2"/>
      <scheme val="minor"/>
    </font>
    <font>
      <b/>
      <sz val="36"/>
      <color theme="0"/>
      <name val="Calibri"/>
      <family val="2"/>
      <scheme val="minor"/>
    </font>
    <font>
      <b/>
      <sz val="10"/>
      <color theme="0"/>
      <name val="Helvetica"/>
    </font>
    <font>
      <b/>
      <sz val="10"/>
      <color rgb="FF268DCD"/>
      <name val="Helvetica"/>
    </font>
    <font>
      <sz val="11"/>
      <color theme="1"/>
      <name val="Calibri"/>
      <family val="2"/>
      <scheme val="minor"/>
    </font>
    <font>
      <sz val="72"/>
      <color rgb="FF92D050"/>
      <name val="Calibri (Corps)"/>
    </font>
    <font>
      <b/>
      <sz val="72"/>
      <color rgb="FF00B050"/>
      <name val="Calibri (Corps)"/>
    </font>
    <font>
      <sz val="48"/>
      <color rgb="FF00B050"/>
      <name val="Calibri (Corps)"/>
    </font>
    <font>
      <b/>
      <sz val="72"/>
      <color rgb="FF00B050"/>
      <name val="Calibri"/>
      <family val="2"/>
      <scheme val="minor"/>
    </font>
    <font>
      <b/>
      <sz val="48"/>
      <color theme="0"/>
      <name val="Calibri (Corps)"/>
    </font>
    <font>
      <b/>
      <sz val="13"/>
      <color rgb="FF8026CE"/>
      <name val="Calibri"/>
      <family val="2"/>
      <scheme val="minor"/>
    </font>
    <font>
      <b/>
      <sz val="8"/>
      <color rgb="FF8026CE"/>
      <name val="Calibri (Corps)"/>
    </font>
    <font>
      <b/>
      <sz val="13"/>
      <color indexed="2"/>
      <name val="Calibri (Corps)"/>
    </font>
    <font>
      <sz val="11"/>
      <color rgb="FF8026CE"/>
      <name val="Calibri (Corps)"/>
    </font>
    <font>
      <b/>
      <sz val="13"/>
      <color rgb="FF7F26CE"/>
      <name val="Calibri"/>
      <family val="2"/>
      <scheme val="minor"/>
    </font>
    <font>
      <b/>
      <sz val="8"/>
      <color rgb="FF7F26CE"/>
      <name val="Calibri (Corps)"/>
    </font>
    <font>
      <sz val="11"/>
      <color rgb="FF7F26CE"/>
      <name val="Calibri (Corps)"/>
    </font>
    <font>
      <b/>
      <i/>
      <sz val="12"/>
      <color indexed="2"/>
      <name val="Calibri (Corps)"/>
    </font>
    <font>
      <b/>
      <sz val="11"/>
      <color indexed="2"/>
      <name val="Calibri (Corps)"/>
    </font>
    <font>
      <b/>
      <sz val="26"/>
      <color theme="1"/>
      <name val="Calibri"/>
      <family val="2"/>
      <scheme val="minor"/>
    </font>
    <font>
      <b/>
      <sz val="36"/>
      <color theme="1"/>
      <name val="Calibri"/>
      <family val="2"/>
      <scheme val="minor"/>
    </font>
    <font>
      <sz val="10"/>
      <color rgb="FF268DCD"/>
      <name val="Helvetica"/>
    </font>
    <font>
      <sz val="10"/>
      <color rgb="FF268CCD"/>
      <name val="Calibri (Corps)"/>
    </font>
  </fonts>
  <fills count="74">
    <fill>
      <patternFill patternType="none"/>
    </fill>
    <fill>
      <patternFill patternType="gray125"/>
    </fill>
    <fill>
      <patternFill patternType="solid">
        <fgColor theme="0"/>
        <bgColor indexed="64"/>
      </patternFill>
    </fill>
    <fill>
      <patternFill patternType="solid">
        <fgColor rgb="FF268CCD"/>
        <bgColor indexed="64"/>
      </patternFill>
    </fill>
    <fill>
      <patternFill patternType="solid">
        <fgColor rgb="FFFBAE43"/>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31AEF1"/>
        <bgColor indexed="64"/>
      </patternFill>
    </fill>
    <fill>
      <patternFill patternType="solid">
        <fgColor rgb="FFCDE0F2"/>
        <bgColor indexed="64"/>
      </patternFill>
    </fill>
    <fill>
      <patternFill patternType="solid">
        <fgColor rgb="FF1F8CCD"/>
        <bgColor indexed="64"/>
      </patternFill>
    </fill>
    <fill>
      <patternFill patternType="solid">
        <fgColor indexed="2"/>
        <bgColor indexed="64"/>
      </patternFill>
    </fill>
    <fill>
      <patternFill patternType="solid">
        <fgColor rgb="FF7F26CE"/>
        <bgColor indexed="64"/>
      </patternFill>
    </fill>
    <fill>
      <patternFill patternType="solid">
        <fgColor rgb="FFEEEEEE"/>
        <bgColor indexed="64"/>
      </patternFill>
    </fill>
    <fill>
      <patternFill patternType="solid">
        <fgColor rgb="FF2FB0FF"/>
        <bgColor indexed="64"/>
      </patternFill>
    </fill>
    <fill>
      <patternFill patternType="solid">
        <fgColor indexed="5"/>
        <bgColor indexed="64"/>
      </patternFill>
    </fill>
    <fill>
      <patternFill patternType="solid">
        <fgColor rgb="FFA55BE6"/>
        <bgColor indexed="64"/>
      </patternFill>
    </fill>
    <fill>
      <patternFill patternType="solid">
        <fgColor rgb="FFCF98FF"/>
        <bgColor indexed="64"/>
      </patternFill>
    </fill>
    <fill>
      <patternFill patternType="solid">
        <fgColor rgb="FFE2C0FF"/>
        <bgColor indexed="64"/>
      </patternFill>
    </fill>
    <fill>
      <patternFill patternType="solid">
        <fgColor rgb="FFF4E6FF"/>
        <bgColor indexed="64"/>
      </patternFill>
    </fill>
    <fill>
      <patternFill patternType="solid">
        <fgColor rgb="FFEFEEEE"/>
        <bgColor indexed="64"/>
      </patternFill>
    </fill>
    <fill>
      <patternFill patternType="solid">
        <fgColor rgb="FFEDEFED"/>
        <bgColor indexed="64"/>
      </patternFill>
    </fill>
    <fill>
      <patternFill patternType="solid">
        <fgColor rgb="FF238ECE"/>
        <bgColor indexed="64"/>
      </patternFill>
    </fill>
    <fill>
      <patternFill patternType="solid">
        <fgColor rgb="FFDDEBF9"/>
        <bgColor indexed="64"/>
      </patternFill>
    </fill>
    <fill>
      <patternFill patternType="solid">
        <fgColor rgb="FFCFB2FF"/>
        <bgColor indexed="64"/>
      </patternFill>
    </fill>
    <fill>
      <patternFill patternType="solid">
        <fgColor rgb="FFC2FF7F"/>
        <bgColor indexed="64"/>
      </patternFill>
    </fill>
    <fill>
      <patternFill patternType="solid">
        <fgColor rgb="FF33B1FF"/>
        <bgColor indexed="64"/>
      </patternFill>
    </fill>
    <fill>
      <patternFill patternType="solid">
        <fgColor rgb="FFF3E5FF"/>
        <bgColor indexed="64"/>
      </patternFill>
    </fill>
    <fill>
      <patternFill patternType="solid">
        <fgColor rgb="FFE6B0FB"/>
        <bgColor indexed="64"/>
      </patternFill>
    </fill>
    <fill>
      <patternFill patternType="solid">
        <fgColor rgb="FFB1DCFC"/>
        <bgColor indexed="64"/>
      </patternFill>
    </fill>
    <fill>
      <patternFill patternType="solid">
        <fgColor rgb="FF894BC0"/>
        <bgColor indexed="64"/>
      </patternFill>
    </fill>
    <fill>
      <patternFill patternType="solid">
        <fgColor rgb="FFDDECF9"/>
        <bgColor indexed="64"/>
      </patternFill>
    </fill>
    <fill>
      <patternFill patternType="solid">
        <fgColor rgb="FF268DCD"/>
        <bgColor indexed="64"/>
      </patternFill>
    </fill>
    <fill>
      <patternFill patternType="solid">
        <fgColor rgb="FF0070C0"/>
        <bgColor indexed="64"/>
      </patternFill>
    </fill>
    <fill>
      <patternFill patternType="solid">
        <fgColor rgb="FFFA9100"/>
        <bgColor indexed="64"/>
      </patternFill>
    </fill>
    <fill>
      <patternFill patternType="solid">
        <fgColor rgb="FF77DA00"/>
        <bgColor indexed="64"/>
      </patternFill>
    </fill>
    <fill>
      <patternFill patternType="solid">
        <fgColor rgb="FF8ED6AC"/>
        <bgColor indexed="64"/>
      </patternFill>
    </fill>
    <fill>
      <patternFill patternType="solid">
        <fgColor rgb="FFD4F0DE"/>
        <bgColor indexed="64"/>
      </patternFill>
    </fill>
    <fill>
      <patternFill patternType="solid">
        <fgColor rgb="FF29AE55"/>
        <bgColor indexed="64"/>
      </patternFill>
    </fill>
    <fill>
      <patternFill patternType="solid">
        <fgColor theme="2" tint="-9.9978637043366805E-2"/>
        <bgColor indexed="64"/>
      </patternFill>
    </fill>
    <fill>
      <patternFill patternType="solid">
        <fgColor rgb="FFFDCDCE"/>
        <bgColor indexed="64"/>
      </patternFill>
    </fill>
    <fill>
      <patternFill patternType="solid">
        <fgColor rgb="FFFBECD5"/>
        <bgColor indexed="64"/>
      </patternFill>
    </fill>
    <fill>
      <patternFill patternType="solid">
        <fgColor rgb="FFFFFAF2"/>
        <bgColor indexed="64"/>
      </patternFill>
    </fill>
    <fill>
      <patternFill patternType="solid">
        <fgColor theme="4"/>
        <bgColor indexed="64"/>
      </patternFill>
    </fill>
    <fill>
      <patternFill patternType="solid">
        <fgColor rgb="FFE9CCFE"/>
        <bgColor indexed="64"/>
      </patternFill>
    </fill>
    <fill>
      <patternFill patternType="solid">
        <fgColor rgb="FFFDE9D9"/>
        <bgColor indexed="64"/>
      </patternFill>
    </fill>
    <fill>
      <patternFill patternType="solid">
        <fgColor theme="5"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EAF1DD"/>
        <bgColor indexed="64"/>
      </patternFill>
    </fill>
    <fill>
      <patternFill patternType="solid">
        <fgColor theme="0" tint="-0.14999847407452621"/>
        <bgColor indexed="64"/>
      </patternFill>
    </fill>
    <fill>
      <patternFill patternType="solid">
        <fgColor rgb="FFF2DBDB"/>
        <bgColor indexed="64"/>
      </patternFill>
    </fill>
    <fill>
      <patternFill patternType="solid">
        <fgColor rgb="FFFCECD5"/>
        <bgColor indexed="64"/>
      </patternFill>
    </fill>
    <fill>
      <patternFill patternType="solid">
        <fgColor indexed="65"/>
        <bgColor indexed="64"/>
      </patternFill>
    </fill>
    <fill>
      <patternFill patternType="solid">
        <fgColor rgb="FFFCEDD5"/>
        <bgColor indexed="64"/>
      </patternFill>
    </fill>
    <fill>
      <patternFill patternType="solid">
        <fgColor rgb="FFF4E5FF"/>
        <bgColor indexed="64"/>
      </patternFill>
    </fill>
    <fill>
      <patternFill patternType="solid">
        <fgColor rgb="FFE9FF00"/>
        <bgColor indexed="64"/>
      </patternFill>
    </fill>
    <fill>
      <patternFill patternType="solid">
        <fgColor rgb="FF00FFE0"/>
        <bgColor indexed="64"/>
      </patternFill>
    </fill>
    <fill>
      <patternFill patternType="solid">
        <fgColor rgb="FF00D1FF"/>
        <bgColor indexed="64"/>
      </patternFill>
    </fill>
    <fill>
      <patternFill patternType="solid">
        <fgColor rgb="FF669CFF"/>
        <bgColor indexed="64"/>
      </patternFill>
    </fill>
    <fill>
      <patternFill patternType="solid">
        <fgColor rgb="FFFFB264"/>
        <bgColor indexed="64"/>
      </patternFill>
    </fill>
    <fill>
      <patternFill patternType="solid">
        <fgColor theme="7" tint="0.39997558519241921"/>
        <bgColor indexed="64"/>
      </patternFill>
    </fill>
    <fill>
      <patternFill patternType="solid">
        <fgColor rgb="FFE165FF"/>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1C70B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EF2CC"/>
        <bgColor indexed="64"/>
      </patternFill>
    </fill>
    <fill>
      <patternFill patternType="solid">
        <fgColor rgb="FFE3EFDA"/>
        <bgColor indexed="64"/>
      </patternFill>
    </fill>
    <fill>
      <patternFill patternType="solid">
        <fgColor theme="7"/>
        <bgColor indexed="64"/>
      </patternFill>
    </fill>
    <fill>
      <patternFill patternType="solid">
        <fgColor theme="5" tint="0.39997558519241921"/>
        <bgColor indexed="64"/>
      </patternFill>
    </fill>
  </fills>
  <borders count="310">
    <border>
      <left/>
      <right/>
      <top/>
      <bottom/>
      <diagonal/>
    </border>
    <border>
      <left style="thin">
        <color rgb="FF268CCD"/>
      </left>
      <right/>
      <top style="thin">
        <color rgb="FF268CCD"/>
      </top>
      <bottom/>
      <diagonal/>
    </border>
    <border>
      <left/>
      <right/>
      <top style="thin">
        <color rgb="FF268CCD"/>
      </top>
      <bottom/>
      <diagonal/>
    </border>
    <border>
      <left/>
      <right style="thin">
        <color rgb="FF268CCD"/>
      </right>
      <top style="thin">
        <color rgb="FF268CCD"/>
      </top>
      <bottom/>
      <diagonal/>
    </border>
    <border>
      <left style="thin">
        <color rgb="FF268CCD"/>
      </left>
      <right/>
      <top/>
      <bottom/>
      <diagonal/>
    </border>
    <border>
      <left/>
      <right style="thin">
        <color rgb="FF268CCD"/>
      </right>
      <top/>
      <bottom/>
      <diagonal/>
    </border>
    <border>
      <left style="thick">
        <color theme="0"/>
      </left>
      <right style="thick">
        <color theme="0"/>
      </right>
      <top style="thick">
        <color theme="0"/>
      </top>
      <bottom style="thick">
        <color theme="0"/>
      </bottom>
      <diagonal/>
    </border>
    <border>
      <left style="thin">
        <color theme="1"/>
      </left>
      <right/>
      <top/>
      <bottom/>
      <diagonal/>
    </border>
    <border>
      <left style="thin">
        <color rgb="FF268DCD"/>
      </left>
      <right/>
      <top style="thin">
        <color rgb="FF268DCD"/>
      </top>
      <bottom/>
      <diagonal/>
    </border>
    <border>
      <left/>
      <right/>
      <top style="thin">
        <color rgb="FF268DCD"/>
      </top>
      <bottom/>
      <diagonal/>
    </border>
    <border>
      <left/>
      <right style="thin">
        <color rgb="FF268DCD"/>
      </right>
      <top style="thin">
        <color rgb="FF268DCD"/>
      </top>
      <bottom/>
      <diagonal/>
    </border>
    <border>
      <left style="thin">
        <color rgb="FF268DCD"/>
      </left>
      <right/>
      <top/>
      <bottom style="thin">
        <color rgb="FF268DCD"/>
      </bottom>
      <diagonal/>
    </border>
    <border>
      <left/>
      <right/>
      <top/>
      <bottom style="thin">
        <color rgb="FF268DCD"/>
      </bottom>
      <diagonal/>
    </border>
    <border>
      <left/>
      <right style="thin">
        <color rgb="FF268DCD"/>
      </right>
      <top/>
      <bottom style="thin">
        <color rgb="FF268DCD"/>
      </bottom>
      <diagonal/>
    </border>
    <border>
      <left style="thin">
        <color rgb="FF268DCD"/>
      </left>
      <right style="thin">
        <color rgb="FF268DCD"/>
      </right>
      <top style="thin">
        <color rgb="FF268DCD"/>
      </top>
      <bottom/>
      <diagonal/>
    </border>
    <border>
      <left style="thin">
        <color rgb="FF268DCD"/>
      </left>
      <right style="thin">
        <color rgb="FF268DCD"/>
      </right>
      <top/>
      <bottom style="thin">
        <color rgb="FF268DCD"/>
      </bottom>
      <diagonal/>
    </border>
    <border>
      <left style="thin">
        <color rgb="FF268CCD"/>
      </left>
      <right/>
      <top/>
      <bottom style="thin">
        <color rgb="FF268CCD"/>
      </bottom>
      <diagonal/>
    </border>
    <border>
      <left/>
      <right/>
      <top/>
      <bottom style="thin">
        <color rgb="FF268CCD"/>
      </bottom>
      <diagonal/>
    </border>
    <border>
      <left/>
      <right style="thin">
        <color rgb="FF268CCD"/>
      </right>
      <top/>
      <bottom style="thin">
        <color rgb="FF268CCD"/>
      </bottom>
      <diagonal/>
    </border>
    <border>
      <left style="medium">
        <color rgb="FF894BC0"/>
      </left>
      <right style="thin">
        <color rgb="FF7F26CE"/>
      </right>
      <top style="medium">
        <color rgb="FF894BC0"/>
      </top>
      <bottom style="thin">
        <color rgb="FF7F26CE"/>
      </bottom>
      <diagonal/>
    </border>
    <border>
      <left/>
      <right style="thin">
        <color rgb="FF751ED8"/>
      </right>
      <top style="medium">
        <color rgb="FF894BC0"/>
      </top>
      <bottom/>
      <diagonal/>
    </border>
    <border>
      <left style="thin">
        <color rgb="FF751ED8"/>
      </left>
      <right style="medium">
        <color rgb="FF894BC0"/>
      </right>
      <top style="medium">
        <color rgb="FF894BC0"/>
      </top>
      <bottom/>
      <diagonal/>
    </border>
    <border>
      <left style="medium">
        <color rgb="FF894BC0"/>
      </left>
      <right/>
      <top/>
      <bottom/>
      <diagonal/>
    </border>
    <border>
      <left style="thin">
        <color rgb="FF751ED8"/>
      </left>
      <right style="medium">
        <color rgb="FF894BC0"/>
      </right>
      <top/>
      <bottom/>
      <diagonal/>
    </border>
    <border>
      <left style="medium">
        <color rgb="FF894BC0"/>
      </left>
      <right style="thin">
        <color rgb="FF7F26CE"/>
      </right>
      <top style="thin">
        <color rgb="FF7F26CE"/>
      </top>
      <bottom style="thin">
        <color rgb="FF7F26CE"/>
      </bottom>
      <diagonal/>
    </border>
    <border>
      <left style="thick">
        <color rgb="FF00B050"/>
      </left>
      <right/>
      <top style="thick">
        <color rgb="FF00B050"/>
      </top>
      <bottom style="thick">
        <color rgb="FF00B050"/>
      </bottom>
      <diagonal/>
    </border>
    <border>
      <left style="thick">
        <color theme="9" tint="-0.249977111117893"/>
      </left>
      <right/>
      <top style="thick">
        <color theme="9" tint="-0.249977111117893"/>
      </top>
      <bottom style="thick">
        <color theme="9" tint="-0.249977111117893"/>
      </bottom>
      <diagonal/>
    </border>
    <border>
      <left/>
      <right/>
      <top style="thick">
        <color theme="9" tint="-0.249977111117893"/>
      </top>
      <bottom style="thick">
        <color theme="9" tint="-0.249977111117893"/>
      </bottom>
      <diagonal/>
    </border>
    <border>
      <left/>
      <right style="thick">
        <color theme="9" tint="-0.249977111117893"/>
      </right>
      <top style="thick">
        <color theme="9" tint="-0.249977111117893"/>
      </top>
      <bottom style="thick">
        <color theme="9" tint="-0.249977111117893"/>
      </bottom>
      <diagonal/>
    </border>
    <border>
      <left style="thin">
        <color rgb="FF7F26CE"/>
      </left>
      <right style="medium">
        <color rgb="FF894BC0"/>
      </right>
      <top/>
      <bottom/>
      <diagonal/>
    </border>
    <border>
      <left style="thick">
        <color theme="9" tint="-0.249977111117893"/>
      </left>
      <right/>
      <top style="thick">
        <color theme="9" tint="-0.249977111117893"/>
      </top>
      <bottom/>
      <diagonal/>
    </border>
    <border>
      <left/>
      <right/>
      <top style="thick">
        <color theme="9" tint="-0.249977111117893"/>
      </top>
      <bottom/>
      <diagonal/>
    </border>
    <border>
      <left/>
      <right style="thick">
        <color theme="9" tint="-0.249977111117893"/>
      </right>
      <top style="thick">
        <color theme="9" tint="-0.249977111117893"/>
      </top>
      <bottom/>
      <diagonal/>
    </border>
    <border>
      <left style="thin">
        <color rgb="FF7F26CE"/>
      </left>
      <right/>
      <top style="medium">
        <color rgb="FF7F26CE"/>
      </top>
      <bottom/>
      <diagonal/>
    </border>
    <border>
      <left style="medium">
        <color rgb="FF894BC0"/>
      </left>
      <right style="medium">
        <color rgb="FF894BC0"/>
      </right>
      <top style="medium">
        <color rgb="FF894BC0"/>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right style="thick">
        <color theme="9" tint="-0.249977111117893"/>
      </right>
      <top/>
      <bottom style="thick">
        <color theme="9" tint="-0.249977111117893"/>
      </bottom>
      <diagonal/>
    </border>
    <border>
      <left style="medium">
        <color rgb="FF894BC0"/>
      </left>
      <right style="medium">
        <color rgb="FF894BC0"/>
      </right>
      <top/>
      <bottom/>
      <diagonal/>
    </border>
    <border>
      <left style="thick">
        <color theme="0"/>
      </left>
      <right style="thick">
        <color theme="0"/>
      </right>
      <top/>
      <bottom/>
      <diagonal/>
    </border>
    <border>
      <left style="thin">
        <color rgb="FF7F26CE"/>
      </left>
      <right/>
      <top/>
      <bottom/>
      <diagonal/>
    </border>
    <border>
      <left style="thick">
        <color rgb="FF92D050"/>
      </left>
      <right/>
      <top style="thick">
        <color rgb="FF92D050"/>
      </top>
      <bottom style="thick">
        <color rgb="FF92D050"/>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medium">
        <color rgb="FF894BC0"/>
      </left>
      <right style="thin">
        <color rgb="FF894BC0"/>
      </right>
      <top style="thin">
        <color rgb="FF894BC0"/>
      </top>
      <bottom style="thin">
        <color rgb="FF894BC0"/>
      </bottom>
      <diagonal/>
    </border>
    <border>
      <left style="medium">
        <color rgb="FF894BC0"/>
      </left>
      <right style="medium">
        <color rgb="FF894BC0"/>
      </right>
      <top/>
      <bottom style="medium">
        <color rgb="FF894BC0"/>
      </bottom>
      <diagonal/>
    </border>
    <border>
      <left style="thick">
        <color rgb="FFFBAE43"/>
      </left>
      <right/>
      <top style="thick">
        <color rgb="FFFBAE43"/>
      </top>
      <bottom style="thick">
        <color rgb="FFFBAE43"/>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medium">
        <color rgb="FF894BC0"/>
      </right>
      <top/>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medium">
        <color rgb="FF894BC0"/>
      </left>
      <right/>
      <top/>
      <bottom style="medium">
        <color rgb="FF894BC0"/>
      </bottom>
      <diagonal/>
    </border>
    <border>
      <left/>
      <right/>
      <top/>
      <bottom style="medium">
        <color rgb="FF894BC0"/>
      </bottom>
      <diagonal/>
    </border>
    <border>
      <left/>
      <right style="medium">
        <color rgb="FF894BC0"/>
      </right>
      <top/>
      <bottom style="medium">
        <color rgb="FF894BC0"/>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indexed="2"/>
      </left>
      <right/>
      <top style="thick">
        <color indexed="2"/>
      </top>
      <bottom style="thick">
        <color indexed="2"/>
      </bottom>
      <diagonal/>
    </border>
    <border>
      <left style="thick">
        <color indexed="2"/>
      </left>
      <right style="thin">
        <color rgb="FF268DCD"/>
      </right>
      <top style="thick">
        <color indexed="2"/>
      </top>
      <bottom style="thick">
        <color indexed="2"/>
      </bottom>
      <diagonal/>
    </border>
    <border>
      <left style="thin">
        <color rgb="FF268DCD"/>
      </left>
      <right style="thin">
        <color rgb="FF268DCD"/>
      </right>
      <top style="thick">
        <color indexed="2"/>
      </top>
      <bottom style="thick">
        <color indexed="2"/>
      </bottom>
      <diagonal/>
    </border>
    <border>
      <left style="thin">
        <color rgb="FF268DCD"/>
      </left>
      <right style="thick">
        <color indexed="2"/>
      </right>
      <top style="thick">
        <color indexed="2"/>
      </top>
      <bottom style="thick">
        <color indexed="2"/>
      </bottom>
      <diagonal/>
    </border>
    <border>
      <left style="thick">
        <color indexed="2"/>
      </left>
      <right/>
      <top style="thick">
        <color indexed="2"/>
      </top>
      <bottom/>
      <diagonal/>
    </border>
    <border>
      <left/>
      <right/>
      <top style="thick">
        <color indexed="2"/>
      </top>
      <bottom/>
      <diagonal/>
    </border>
    <border>
      <left/>
      <right style="thick">
        <color indexed="2"/>
      </right>
      <top style="thick">
        <color indexed="2"/>
      </top>
      <bottom/>
      <diagonal/>
    </border>
    <border>
      <left style="thick">
        <color indexed="2"/>
      </left>
      <right/>
      <top/>
      <bottom style="thick">
        <color indexed="2"/>
      </bottom>
      <diagonal/>
    </border>
    <border>
      <left/>
      <right/>
      <top/>
      <bottom style="thick">
        <color indexed="2"/>
      </bottom>
      <diagonal/>
    </border>
    <border>
      <left/>
      <right style="thick">
        <color indexed="2"/>
      </right>
      <top/>
      <bottom style="thick">
        <color indexed="2"/>
      </bottom>
      <diagonal/>
    </border>
    <border>
      <left/>
      <right/>
      <top/>
      <bottom style="thin">
        <color indexed="64"/>
      </bottom>
      <diagonal/>
    </border>
    <border>
      <left/>
      <right/>
      <top style="thin">
        <color indexed="64"/>
      </top>
      <bottom/>
      <diagonal/>
    </border>
    <border>
      <left/>
      <right/>
      <top/>
      <bottom style="thin">
        <color rgb="FF278DCD"/>
      </bottom>
      <diagonal/>
    </border>
    <border>
      <left/>
      <right/>
      <top style="thin">
        <color rgb="FF278DCD"/>
      </top>
      <bottom/>
      <diagonal/>
    </border>
    <border>
      <left style="thin">
        <color rgb="FF268CCD"/>
      </left>
      <right style="thin">
        <color rgb="FF268CCD"/>
      </right>
      <top style="thin">
        <color rgb="FF268CCD"/>
      </top>
      <bottom style="thin">
        <color rgb="FF268CCD"/>
      </bottom>
      <diagonal/>
    </border>
    <border>
      <left style="thin">
        <color rgb="FF268CCD"/>
      </left>
      <right style="thin">
        <color rgb="FF268CCD"/>
      </right>
      <top/>
      <bottom/>
      <diagonal/>
    </border>
    <border>
      <left style="thin">
        <color rgb="FF268CCD"/>
      </left>
      <right/>
      <top style="thin">
        <color rgb="FF268CCD"/>
      </top>
      <bottom style="thin">
        <color rgb="FF268CCD"/>
      </bottom>
      <diagonal/>
    </border>
    <border>
      <left/>
      <right style="thin">
        <color rgb="FF268DCD"/>
      </right>
      <top style="thin">
        <color rgb="FF268CCD"/>
      </top>
      <bottom style="thin">
        <color rgb="FF268CCD"/>
      </bottom>
      <diagonal/>
    </border>
    <border>
      <left style="thin">
        <color rgb="FF268DCD"/>
      </left>
      <right/>
      <top/>
      <bottom/>
      <diagonal/>
    </border>
    <border>
      <left/>
      <right/>
      <top style="thin">
        <color rgb="FF268CCD"/>
      </top>
      <bottom style="thin">
        <color rgb="FF268CCD"/>
      </bottom>
      <diagonal/>
    </border>
    <border>
      <left/>
      <right style="thin">
        <color rgb="FF268CCD"/>
      </right>
      <top style="thin">
        <color rgb="FF268CCD"/>
      </top>
      <bottom style="thin">
        <color rgb="FF268CCD"/>
      </bottom>
      <diagonal/>
    </border>
    <border>
      <left/>
      <right/>
      <top style="thin">
        <color rgb="FF268DCD"/>
      </top>
      <bottom style="thin">
        <color rgb="FF268DCD"/>
      </bottom>
      <diagonal/>
    </border>
    <border>
      <left style="thin">
        <color rgb="FF268DCD"/>
      </left>
      <right/>
      <top style="thin">
        <color rgb="FF268DCD"/>
      </top>
      <bottom style="thin">
        <color rgb="FF268DCD"/>
      </bottom>
      <diagonal/>
    </border>
    <border>
      <left/>
      <right style="thin">
        <color rgb="FF268DCD"/>
      </right>
      <top style="thin">
        <color rgb="FF268DCD"/>
      </top>
      <bottom style="thin">
        <color rgb="FF268DCD"/>
      </bottom>
      <diagonal/>
    </border>
    <border>
      <left style="thin">
        <color rgb="FF1F8CCD"/>
      </left>
      <right/>
      <top style="thin">
        <color rgb="FF1F8CCD"/>
      </top>
      <bottom style="thin">
        <color rgb="FF1F8CCD"/>
      </bottom>
      <diagonal/>
    </border>
    <border>
      <left/>
      <right style="thin">
        <color rgb="FF1F8CCD"/>
      </right>
      <top style="thin">
        <color rgb="FF1F8CCD"/>
      </top>
      <bottom style="thin">
        <color rgb="FF1F8CCD"/>
      </bottom>
      <diagonal/>
    </border>
    <border>
      <left/>
      <right/>
      <top style="thin">
        <color rgb="FF1F8CCD"/>
      </top>
      <bottom style="thin">
        <color rgb="FF1F8CCD"/>
      </bottom>
      <diagonal/>
    </border>
    <border>
      <left/>
      <right/>
      <top style="thin">
        <color rgb="FF7F26CE"/>
      </top>
      <bottom/>
      <diagonal/>
    </border>
    <border>
      <left/>
      <right/>
      <top style="thick">
        <color theme="0"/>
      </top>
      <bottom/>
      <diagonal/>
    </border>
    <border>
      <left/>
      <right/>
      <top/>
      <bottom style="thin">
        <color rgb="FF7F26CE"/>
      </bottom>
      <diagonal/>
    </border>
    <border>
      <left/>
      <right style="thick">
        <color theme="0"/>
      </right>
      <top/>
      <bottom/>
      <diagonal/>
    </border>
    <border>
      <left style="thick">
        <color theme="0"/>
      </left>
      <right style="thick">
        <color theme="0"/>
      </right>
      <top style="thick">
        <color theme="0"/>
      </top>
      <bottom style="thin">
        <color rgb="FF7F26CE"/>
      </bottom>
      <diagonal/>
    </border>
    <border>
      <left style="thin">
        <color rgb="FF268DCD"/>
      </left>
      <right style="thin">
        <color rgb="FF268DCD"/>
      </right>
      <top style="thin">
        <color rgb="FF268DCD"/>
      </top>
      <bottom style="thin">
        <color rgb="FF268DCD"/>
      </bottom>
      <diagonal/>
    </border>
    <border>
      <left style="thin">
        <color rgb="FF7F26CE"/>
      </left>
      <right style="thin">
        <color rgb="FF7F26CE"/>
      </right>
      <top style="thin">
        <color rgb="FF7F26CE"/>
      </top>
      <bottom style="thin">
        <color rgb="FF7F26CE"/>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n">
        <color rgb="FF002060"/>
      </left>
      <right style="thin">
        <color rgb="FF002060"/>
      </right>
      <top style="thin">
        <color rgb="FF002060"/>
      </top>
      <bottom style="thin">
        <color rgb="FF002060"/>
      </bottom>
      <diagonal/>
    </border>
    <border>
      <left/>
      <right style="thin">
        <color rgb="FF268DCD"/>
      </right>
      <top style="thin">
        <color rgb="FF1F8CCD"/>
      </top>
      <bottom style="thin">
        <color rgb="FF1F8CCD"/>
      </bottom>
      <diagonal/>
    </border>
    <border>
      <left/>
      <right style="thin">
        <color rgb="FF268DCD"/>
      </right>
      <top/>
      <bottom/>
      <diagonal/>
    </border>
    <border>
      <left style="thin">
        <color rgb="FF7F26CE"/>
      </left>
      <right/>
      <top style="thin">
        <color rgb="FF7F26CE"/>
      </top>
      <bottom style="thin">
        <color rgb="FF7F26CE"/>
      </bottom>
      <diagonal/>
    </border>
    <border>
      <left/>
      <right/>
      <top style="thin">
        <color rgb="FF7F26CE"/>
      </top>
      <bottom style="thin">
        <color rgb="FF7F26CE"/>
      </bottom>
      <diagonal/>
    </border>
    <border>
      <left/>
      <right style="thin">
        <color rgb="FF7F26CE"/>
      </right>
      <top style="thin">
        <color rgb="FF7F26CE"/>
      </top>
      <bottom style="thin">
        <color rgb="FF7F26CE"/>
      </bottom>
      <diagonal/>
    </border>
    <border>
      <left style="thin">
        <color rgb="FF268DCD"/>
      </left>
      <right style="thin">
        <color rgb="FF268DCD"/>
      </right>
      <top/>
      <bottom/>
      <diagonal/>
    </border>
    <border>
      <left style="thin">
        <color rgb="FF278CCE"/>
      </left>
      <right/>
      <top style="thin">
        <color rgb="FF278CCE"/>
      </top>
      <bottom/>
      <diagonal/>
    </border>
    <border>
      <left/>
      <right/>
      <top style="thin">
        <color rgb="FF278CCE"/>
      </top>
      <bottom/>
      <diagonal/>
    </border>
    <border>
      <left style="thin">
        <color rgb="FF278CCE"/>
      </left>
      <right/>
      <top/>
      <bottom/>
      <diagonal/>
    </border>
    <border>
      <left/>
      <right style="thin">
        <color rgb="FF278CCE"/>
      </right>
      <top/>
      <bottom/>
      <diagonal/>
    </border>
    <border>
      <left style="thin">
        <color rgb="FF278CCE"/>
      </left>
      <right/>
      <top style="thin">
        <color rgb="FF278CCE"/>
      </top>
      <bottom style="thin">
        <color rgb="FF278CCE"/>
      </bottom>
      <diagonal/>
    </border>
    <border>
      <left/>
      <right/>
      <top style="thin">
        <color rgb="FF278CCE"/>
      </top>
      <bottom style="thin">
        <color rgb="FF278CCE"/>
      </bottom>
      <diagonal/>
    </border>
    <border>
      <left/>
      <right style="thin">
        <color rgb="FF278CCE"/>
      </right>
      <top style="thin">
        <color rgb="FF278CCE"/>
      </top>
      <bottom style="thin">
        <color rgb="FF278CCE"/>
      </bottom>
      <diagonal/>
    </border>
    <border>
      <left style="thin">
        <color indexed="2"/>
      </left>
      <right style="thick">
        <color theme="0"/>
      </right>
      <top/>
      <bottom style="thin">
        <color indexed="2"/>
      </bottom>
      <diagonal/>
    </border>
    <border>
      <left style="thick">
        <color theme="0"/>
      </left>
      <right style="thick">
        <color theme="0"/>
      </right>
      <top/>
      <bottom style="thin">
        <color rgb="FFFFC000"/>
      </bottom>
      <diagonal/>
    </border>
    <border>
      <left style="thick">
        <color theme="0"/>
      </left>
      <right style="thick">
        <color theme="0"/>
      </right>
      <top/>
      <bottom style="thin">
        <color rgb="FF92D050"/>
      </bottom>
      <diagonal/>
    </border>
    <border>
      <left style="thick">
        <color theme="0"/>
      </left>
      <right style="thin">
        <color rgb="FF00B050"/>
      </right>
      <top/>
      <bottom style="thin">
        <color rgb="FF00B050"/>
      </bottom>
      <diagonal/>
    </border>
    <border>
      <left style="thin">
        <color rgb="FF24994B"/>
      </left>
      <right/>
      <top style="thin">
        <color rgb="FF24994B"/>
      </top>
      <bottom/>
      <diagonal/>
    </border>
    <border>
      <left/>
      <right/>
      <top style="thin">
        <color rgb="FF24994B"/>
      </top>
      <bottom style="thick">
        <color theme="1"/>
      </bottom>
      <diagonal/>
    </border>
    <border>
      <left/>
      <right style="thin">
        <color rgb="FF24994B"/>
      </right>
      <top style="thin">
        <color rgb="FF24994B"/>
      </top>
      <bottom/>
      <diagonal/>
    </border>
    <border>
      <left/>
      <right style="thin">
        <color rgb="FF24994B"/>
      </right>
      <top/>
      <bottom/>
      <diagonal/>
    </border>
    <border>
      <left style="thin">
        <color rgb="FF24994B"/>
      </left>
      <right/>
      <top/>
      <bottom/>
      <diagonal/>
    </border>
    <border>
      <left style="thick">
        <color indexed="64"/>
      </left>
      <right/>
      <top style="thick">
        <color indexed="64"/>
      </top>
      <bottom/>
      <diagonal/>
    </border>
    <border>
      <left/>
      <right/>
      <top style="thick">
        <color theme="1"/>
      </top>
      <bottom/>
      <diagonal/>
    </border>
    <border>
      <left/>
      <right style="thin">
        <color indexed="64"/>
      </right>
      <top style="thick">
        <color theme="1"/>
      </top>
      <bottom/>
      <diagonal/>
    </border>
    <border>
      <left style="thin">
        <color theme="1"/>
      </left>
      <right/>
      <top style="thick">
        <color theme="1"/>
      </top>
      <bottom/>
      <diagonal/>
    </border>
    <border>
      <left/>
      <right style="medium">
        <color theme="1"/>
      </right>
      <top style="thick">
        <color indexed="64"/>
      </top>
      <bottom/>
      <diagonal/>
    </border>
    <border>
      <left style="medium">
        <color theme="1"/>
      </left>
      <right/>
      <top style="thick">
        <color theme="1"/>
      </top>
      <bottom style="thin">
        <color indexed="64"/>
      </bottom>
      <diagonal/>
    </border>
    <border>
      <left/>
      <right/>
      <top style="thick">
        <color theme="1"/>
      </top>
      <bottom style="thin">
        <color indexed="64"/>
      </bottom>
      <diagonal/>
    </border>
    <border>
      <left/>
      <right style="thin">
        <color theme="1"/>
      </right>
      <top style="thick">
        <color theme="1"/>
      </top>
      <bottom style="thin">
        <color theme="1"/>
      </bottom>
      <diagonal/>
    </border>
    <border>
      <left style="thin">
        <color theme="1"/>
      </left>
      <right style="thick">
        <color theme="1"/>
      </right>
      <top style="thick">
        <color theme="1"/>
      </top>
      <bottom/>
      <diagonal/>
    </border>
    <border>
      <left style="thick">
        <color theme="1"/>
      </left>
      <right style="thin">
        <color rgb="FF24994B"/>
      </right>
      <top/>
      <bottom/>
      <diagonal/>
    </border>
    <border>
      <left style="thick">
        <color indexed="64"/>
      </left>
      <right/>
      <top/>
      <bottom style="thick">
        <color theme="1"/>
      </bottom>
      <diagonal/>
    </border>
    <border>
      <left/>
      <right/>
      <top/>
      <bottom style="thick">
        <color theme="1"/>
      </bottom>
      <diagonal/>
    </border>
    <border>
      <left/>
      <right style="thin">
        <color theme="1"/>
      </right>
      <top/>
      <bottom style="thick">
        <color theme="1"/>
      </bottom>
      <diagonal/>
    </border>
    <border>
      <left style="thin">
        <color theme="1"/>
      </left>
      <right style="thin">
        <color theme="1"/>
      </right>
      <top style="thin">
        <color theme="1"/>
      </top>
      <bottom style="thick">
        <color theme="1"/>
      </bottom>
      <diagonal/>
    </border>
    <border>
      <left style="thin">
        <color theme="1"/>
      </left>
      <right/>
      <top style="thin">
        <color theme="1"/>
      </top>
      <bottom style="thick">
        <color theme="1"/>
      </bottom>
      <diagonal/>
    </border>
    <border>
      <left/>
      <right/>
      <top style="thin">
        <color theme="1"/>
      </top>
      <bottom style="thick">
        <color theme="1"/>
      </bottom>
      <diagonal/>
    </border>
    <border>
      <left/>
      <right style="medium">
        <color indexed="64"/>
      </right>
      <top style="thin">
        <color indexed="64"/>
      </top>
      <bottom style="thick">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indexed="64"/>
      </left>
      <right/>
      <top style="thin">
        <color indexed="64"/>
      </top>
      <bottom/>
      <diagonal/>
    </border>
    <border>
      <left style="thin">
        <color theme="1"/>
      </left>
      <right style="thick">
        <color theme="1"/>
      </right>
      <top/>
      <bottom style="thick">
        <color theme="1"/>
      </bottom>
      <diagonal/>
    </border>
    <border>
      <left style="thick">
        <color theme="1"/>
      </left>
      <right/>
      <top style="thick">
        <color theme="1"/>
      </top>
      <bottom/>
      <diagonal/>
    </border>
    <border>
      <left/>
      <right style="thin">
        <color theme="1"/>
      </right>
      <top style="thick">
        <color theme="1"/>
      </top>
      <bottom/>
      <diagonal/>
    </border>
    <border>
      <left style="thin">
        <color theme="1"/>
      </left>
      <right style="thin">
        <color theme="1"/>
      </right>
      <top style="thick">
        <color theme="1"/>
      </top>
      <bottom/>
      <diagonal/>
    </border>
    <border>
      <left style="thin">
        <color indexed="64"/>
      </left>
      <right/>
      <top style="thick">
        <color theme="1"/>
      </top>
      <bottom/>
      <diagonal/>
    </border>
    <border>
      <left/>
      <right style="thick">
        <color theme="1"/>
      </right>
      <top style="thick">
        <color theme="1"/>
      </top>
      <bottom/>
      <diagonal/>
    </border>
    <border>
      <left/>
      <right style="thick">
        <color indexed="64"/>
      </right>
      <top style="thick">
        <color theme="1"/>
      </top>
      <bottom/>
      <diagonal/>
    </border>
    <border>
      <left/>
      <right style="thick">
        <color theme="1"/>
      </right>
      <top/>
      <bottom style="thick">
        <color theme="1"/>
      </bottom>
      <diagonal/>
    </border>
    <border>
      <left style="thick">
        <color theme="1"/>
      </left>
      <right/>
      <top/>
      <bottom style="thick">
        <color theme="1"/>
      </bottom>
      <diagonal/>
    </border>
    <border>
      <left style="thin">
        <color theme="1"/>
      </left>
      <right style="thin">
        <color theme="1"/>
      </right>
      <top style="thick">
        <color theme="1"/>
      </top>
      <bottom style="thin">
        <color theme="1"/>
      </bottom>
      <diagonal/>
    </border>
    <border>
      <left style="thin">
        <color theme="1"/>
      </left>
      <right style="medium">
        <color theme="1"/>
      </right>
      <top style="thick">
        <color theme="1"/>
      </top>
      <bottom style="thin">
        <color theme="1"/>
      </bottom>
      <diagonal/>
    </border>
    <border>
      <left style="thin">
        <color theme="1"/>
      </left>
      <right style="thin">
        <color indexed="64"/>
      </right>
      <top style="thick">
        <color theme="1"/>
      </top>
      <bottom/>
      <diagonal/>
    </border>
    <border>
      <left style="medium">
        <color theme="1"/>
      </left>
      <right style="thick">
        <color indexed="64"/>
      </right>
      <top style="thick">
        <color theme="1"/>
      </top>
      <bottom/>
      <diagonal/>
    </border>
    <border>
      <left style="thick">
        <color theme="1"/>
      </left>
      <right/>
      <top/>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rgb="FF24994B"/>
      </left>
      <right/>
      <top style="thin">
        <color rgb="FF24994B"/>
      </top>
      <bottom style="thin">
        <color rgb="FF24994B"/>
      </bottom>
      <diagonal/>
    </border>
    <border>
      <left/>
      <right/>
      <top style="thin">
        <color rgb="FF24994B"/>
      </top>
      <bottom style="thin">
        <color rgb="FF24994B"/>
      </bottom>
      <diagonal/>
    </border>
    <border>
      <left/>
      <right style="thin">
        <color rgb="FF24994B"/>
      </right>
      <top style="thin">
        <color rgb="FF24994B"/>
      </top>
      <bottom style="thin">
        <color rgb="FF24994B"/>
      </bottom>
      <diagonal/>
    </border>
    <border>
      <left style="thin">
        <color rgb="FF24994B"/>
      </left>
      <right style="thin">
        <color rgb="FF24994B"/>
      </right>
      <top style="thin">
        <color rgb="FF24994B"/>
      </top>
      <bottom style="thin">
        <color rgb="FF24994B"/>
      </bottom>
      <diagonal/>
    </border>
    <border>
      <left style="thin">
        <color rgb="FF7300D8"/>
      </left>
      <right style="thin">
        <color rgb="FF7300D8"/>
      </right>
      <top style="thin">
        <color rgb="FF7300D8"/>
      </top>
      <bottom style="thin">
        <color rgb="FF7300D8"/>
      </bottom>
      <diagonal/>
    </border>
    <border>
      <left style="medium">
        <color theme="1"/>
      </left>
      <right style="thick">
        <color indexed="64"/>
      </right>
      <top/>
      <bottom/>
      <diagonal/>
    </border>
    <border>
      <left style="thin">
        <color theme="1"/>
      </left>
      <right style="thick">
        <color theme="1"/>
      </right>
      <top/>
      <bottom/>
      <diagonal/>
    </border>
    <border>
      <left style="thin">
        <color theme="1"/>
      </left>
      <right style="thin">
        <color theme="1"/>
      </right>
      <top/>
      <bottom style="medium">
        <color theme="1"/>
      </bottom>
      <diagonal/>
    </border>
    <border>
      <left/>
      <right style="thick">
        <color theme="1"/>
      </right>
      <top/>
      <bottom/>
      <diagonal/>
    </border>
    <border>
      <left/>
      <right style="thin">
        <color theme="1"/>
      </right>
      <top style="medium">
        <color theme="1"/>
      </top>
      <bottom style="thin">
        <color theme="1"/>
      </bottom>
      <diagonal/>
    </border>
    <border>
      <left style="thin">
        <color indexed="64"/>
      </left>
      <right/>
      <top style="medium">
        <color theme="1"/>
      </top>
      <bottom/>
      <diagonal/>
    </border>
    <border>
      <left/>
      <right/>
      <top style="medium">
        <color indexed="64"/>
      </top>
      <bottom/>
      <diagonal/>
    </border>
    <border>
      <left style="thick">
        <color theme="1"/>
      </left>
      <right/>
      <top style="medium">
        <color theme="1"/>
      </top>
      <bottom/>
      <diagonal/>
    </border>
    <border>
      <left/>
      <right style="thick">
        <color theme="1"/>
      </right>
      <top style="medium">
        <color theme="1"/>
      </top>
      <bottom/>
      <diagonal/>
    </border>
    <border>
      <left/>
      <right style="thin">
        <color indexed="64"/>
      </right>
      <top style="thin">
        <color indexed="64"/>
      </top>
      <bottom style="medium">
        <color theme="1"/>
      </bottom>
      <diagonal/>
    </border>
    <border>
      <left style="thin">
        <color indexed="64"/>
      </left>
      <right/>
      <top/>
      <bottom style="medium">
        <color theme="1"/>
      </bottom>
      <diagonal/>
    </border>
    <border>
      <left/>
      <right/>
      <top/>
      <bottom style="medium">
        <color indexed="64"/>
      </bottom>
      <diagonal/>
    </border>
    <border>
      <left style="thick">
        <color theme="1"/>
      </left>
      <right/>
      <top/>
      <bottom style="medium">
        <color theme="1"/>
      </bottom>
      <diagonal/>
    </border>
    <border>
      <left/>
      <right style="thick">
        <color theme="1"/>
      </right>
      <top/>
      <bottom style="medium">
        <color theme="1"/>
      </bottom>
      <diagonal/>
    </border>
    <border>
      <left/>
      <right style="medium">
        <color indexed="64"/>
      </right>
      <top style="thin">
        <color theme="1"/>
      </top>
      <bottom/>
      <diagonal/>
    </border>
    <border>
      <left/>
      <right style="medium">
        <color indexed="64"/>
      </right>
      <top/>
      <bottom/>
      <diagonal/>
    </border>
    <border>
      <left/>
      <right style="medium">
        <color indexed="64"/>
      </right>
      <top style="medium">
        <color indexed="64"/>
      </top>
      <bottom/>
      <diagonal/>
    </border>
    <border>
      <left style="thin">
        <color theme="1"/>
      </left>
      <right/>
      <top/>
      <bottom style="thick">
        <color theme="1"/>
      </bottom>
      <diagonal/>
    </border>
    <border>
      <left/>
      <right style="medium">
        <color theme="1"/>
      </right>
      <top/>
      <bottom style="thick">
        <color theme="1"/>
      </bottom>
      <diagonal/>
    </border>
    <border>
      <left/>
      <right style="thin">
        <color theme="1"/>
      </right>
      <top style="thin">
        <color theme="1"/>
      </top>
      <bottom style="thick">
        <color theme="1"/>
      </bottom>
      <diagonal/>
    </border>
    <border>
      <left style="thin">
        <color theme="1"/>
      </left>
      <right style="thin">
        <color theme="1"/>
      </right>
      <top/>
      <bottom style="thick">
        <color theme="1"/>
      </bottom>
      <diagonal/>
    </border>
    <border>
      <left style="medium">
        <color theme="1"/>
      </left>
      <right style="thick">
        <color theme="1"/>
      </right>
      <top/>
      <bottom style="thick">
        <color theme="1"/>
      </bottom>
      <diagonal/>
    </border>
    <border>
      <left style="thin">
        <color rgb="FF24994B"/>
      </left>
      <right/>
      <top/>
      <bottom style="thin">
        <color rgb="FF24994B"/>
      </bottom>
      <diagonal/>
    </border>
    <border>
      <left/>
      <right/>
      <top/>
      <bottom style="thin">
        <color rgb="FF24994B"/>
      </bottom>
      <diagonal/>
    </border>
    <border>
      <left/>
      <right style="thin">
        <color rgb="FF24994B"/>
      </right>
      <top/>
      <bottom style="thin">
        <color rgb="FF24994B"/>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268CCD"/>
      </left>
      <right/>
      <top style="thick">
        <color rgb="FF268CCD"/>
      </top>
      <bottom/>
      <diagonal/>
    </border>
    <border>
      <left/>
      <right/>
      <top style="thick">
        <color rgb="FF268CCD"/>
      </top>
      <bottom/>
      <diagonal/>
    </border>
    <border>
      <left/>
      <right style="thick">
        <color rgb="FF268CCD"/>
      </right>
      <top style="thick">
        <color rgb="FF268CCD"/>
      </top>
      <bottom/>
      <diagonal/>
    </border>
    <border>
      <left/>
      <right style="thick">
        <color rgb="FF268CCD"/>
      </right>
      <top/>
      <bottom/>
      <diagonal/>
    </border>
    <border>
      <left style="thick">
        <color rgb="FF2FB0FF"/>
      </left>
      <right/>
      <top style="thick">
        <color rgb="FF2FB0FF"/>
      </top>
      <bottom style="thick">
        <color rgb="FF2FB0FF"/>
      </bottom>
      <diagonal/>
    </border>
    <border>
      <left/>
      <right style="thick">
        <color rgb="FF2FB0FF"/>
      </right>
      <top style="thick">
        <color rgb="FF2FB0FF"/>
      </top>
      <bottom style="thick">
        <color rgb="FF2FB0FF"/>
      </bottom>
      <diagonal/>
    </border>
    <border>
      <left style="thick">
        <color rgb="FF268CCD"/>
      </left>
      <right/>
      <top/>
      <bottom/>
      <diagonal/>
    </border>
    <border>
      <left/>
      <right style="thick">
        <color theme="0" tint="-0.34998626667073579"/>
      </right>
      <top/>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rgb="FFA6A6A6"/>
      </left>
      <right style="thick">
        <color rgb="FFA6A6A6"/>
      </right>
      <top style="thick">
        <color rgb="FFA6A6A6"/>
      </top>
      <bottom style="thick">
        <color rgb="FFA6A6A6"/>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rgb="FF268CCD"/>
      </left>
      <right/>
      <top/>
      <bottom style="thick">
        <color rgb="FF268CCD"/>
      </bottom>
      <diagonal/>
    </border>
    <border>
      <left/>
      <right/>
      <top/>
      <bottom style="thick">
        <color rgb="FF268CCD"/>
      </bottom>
      <diagonal/>
    </border>
    <border>
      <left/>
      <right style="thick">
        <color rgb="FF268CCD"/>
      </right>
      <top/>
      <bottom style="thick">
        <color rgb="FF268CCD"/>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rgb="FFFBAE43"/>
      </left>
      <right style="thick">
        <color rgb="FFFBAE43"/>
      </right>
      <top style="thick">
        <color rgb="FFFBAE43"/>
      </top>
      <bottom style="thick">
        <color rgb="FFFBAE43"/>
      </bottom>
      <diagonal/>
    </border>
    <border>
      <left style="thick">
        <color rgb="FFFBAE43"/>
      </left>
      <right/>
      <top style="thick">
        <color rgb="FFFBAE43"/>
      </top>
      <bottom/>
      <diagonal/>
    </border>
    <border>
      <left/>
      <right/>
      <top style="thick">
        <color rgb="FFFBAE43"/>
      </top>
      <bottom/>
      <diagonal/>
    </border>
    <border>
      <left/>
      <right style="thick">
        <color rgb="FFFBAE43"/>
      </right>
      <top style="thick">
        <color rgb="FFFBAE43"/>
      </top>
      <bottom/>
      <diagonal/>
    </border>
    <border>
      <left style="thick">
        <color rgb="FFFBAE43"/>
      </left>
      <right/>
      <top/>
      <bottom/>
      <diagonal/>
    </border>
    <border>
      <left/>
      <right style="thick">
        <color rgb="FFFBAE43"/>
      </right>
      <top/>
      <bottom/>
      <diagonal/>
    </border>
    <border>
      <left style="thick">
        <color rgb="FFFBAE43"/>
      </left>
      <right/>
      <top/>
      <bottom style="thick">
        <color rgb="FFFBAE43"/>
      </bottom>
      <diagonal/>
    </border>
    <border>
      <left/>
      <right/>
      <top/>
      <bottom style="thick">
        <color rgb="FFFBAE43"/>
      </bottom>
      <diagonal/>
    </border>
    <border>
      <left/>
      <right style="thick">
        <color rgb="FFFBAE43"/>
      </right>
      <top/>
      <bottom style="thick">
        <color rgb="FFFBAE43"/>
      </bottom>
      <diagonal/>
    </border>
    <border>
      <left style="thick">
        <color theme="0" tint="-0.24994659260841701"/>
      </left>
      <right style="thick">
        <color theme="0" tint="-0.24994659260841701"/>
      </right>
      <top style="thick">
        <color theme="0" tint="-0.24994659260841701"/>
      </top>
      <bottom/>
      <diagonal/>
    </border>
    <border>
      <left style="thick">
        <color theme="0" tint="-0.24994659260841701"/>
      </left>
      <right style="thick">
        <color theme="0" tint="-0.24994659260841701"/>
      </right>
      <top/>
      <bottom/>
      <diagonal/>
    </border>
    <border>
      <left style="thick">
        <color theme="0" tint="-0.24994659260841701"/>
      </left>
      <right style="thick">
        <color theme="0" tint="-0.24994659260841701"/>
      </right>
      <top/>
      <bottom style="thick">
        <color theme="0" tint="-0.24994659260841701"/>
      </bottom>
      <diagonal/>
    </border>
    <border>
      <left style="thin">
        <color rgb="FF894BC0"/>
      </left>
      <right/>
      <top/>
      <bottom/>
      <diagonal/>
    </border>
    <border>
      <left style="thin">
        <color rgb="FF894BC0"/>
      </left>
      <right/>
      <top style="thin">
        <color rgb="FFFBAE43"/>
      </top>
      <bottom/>
      <diagonal/>
    </border>
    <border>
      <left/>
      <right/>
      <top style="thin">
        <color rgb="FFFBAE43"/>
      </top>
      <bottom/>
      <diagonal/>
    </border>
    <border>
      <left/>
      <right style="thin">
        <color rgb="FF894BC0"/>
      </right>
      <top/>
      <bottom/>
      <diagonal/>
    </border>
    <border>
      <left/>
      <right style="thin">
        <color rgb="FFFBAE43"/>
      </right>
      <top style="thin">
        <color rgb="FFFBAE43"/>
      </top>
      <bottom/>
      <diagonal/>
    </border>
    <border>
      <left style="thin">
        <color rgb="FFFBAE43"/>
      </left>
      <right/>
      <top style="thin">
        <color rgb="FFFBAE43"/>
      </top>
      <bottom/>
      <diagonal/>
    </border>
    <border>
      <left/>
      <right style="thin">
        <color rgb="FF894BC0"/>
      </right>
      <top style="thin">
        <color rgb="FFFBAE43"/>
      </top>
      <bottom/>
      <diagonal/>
    </border>
    <border>
      <left style="medium">
        <color indexed="2"/>
      </left>
      <right style="medium">
        <color indexed="2"/>
      </right>
      <top style="medium">
        <color indexed="2"/>
      </top>
      <bottom/>
      <diagonal/>
    </border>
    <border>
      <left/>
      <right style="thin">
        <color rgb="FFFBAE43"/>
      </right>
      <top/>
      <bottom/>
      <diagonal/>
    </border>
    <border>
      <left style="thin">
        <color rgb="FFFBAE43"/>
      </left>
      <right/>
      <top/>
      <bottom/>
      <diagonal/>
    </border>
    <border>
      <left style="medium">
        <color indexed="2"/>
      </left>
      <right style="medium">
        <color indexed="2"/>
      </right>
      <top/>
      <bottom/>
      <diagonal/>
    </border>
    <border>
      <left style="medium">
        <color indexed="2"/>
      </left>
      <right style="medium">
        <color indexed="2"/>
      </right>
      <top/>
      <bottom style="medium">
        <color indexed="2"/>
      </bottom>
      <diagonal/>
    </border>
    <border>
      <left style="thin">
        <color rgb="FF894BC0"/>
      </left>
      <right/>
      <top/>
      <bottom style="thin">
        <color rgb="FFFBAE43"/>
      </bottom>
      <diagonal/>
    </border>
    <border>
      <left/>
      <right/>
      <top/>
      <bottom style="thin">
        <color rgb="FFFBAE43"/>
      </bottom>
      <diagonal/>
    </border>
    <border>
      <left/>
      <right style="thin">
        <color rgb="FFFBAE43"/>
      </right>
      <top/>
      <bottom style="thin">
        <color rgb="FFFBAE43"/>
      </bottom>
      <diagonal/>
    </border>
    <border>
      <left style="thin">
        <color rgb="FFFBAE43"/>
      </left>
      <right/>
      <top/>
      <bottom style="thin">
        <color rgb="FFFBAE43"/>
      </bottom>
      <diagonal/>
    </border>
    <border>
      <left/>
      <right style="thin">
        <color rgb="FF894BC0"/>
      </right>
      <top/>
      <bottom style="thin">
        <color rgb="FFFBAE43"/>
      </bottom>
      <diagonal/>
    </border>
    <border>
      <left/>
      <right style="thick">
        <color rgb="FF2FB0FF"/>
      </right>
      <top/>
      <bottom/>
      <diagonal/>
    </border>
    <border>
      <left style="thick">
        <color rgb="FF268DCD"/>
      </left>
      <right/>
      <top style="thick">
        <color rgb="FF268DCD"/>
      </top>
      <bottom style="thick">
        <color rgb="FF268DCD"/>
      </bottom>
      <diagonal/>
    </border>
    <border>
      <left/>
      <right/>
      <top style="thick">
        <color rgb="FF268DCD"/>
      </top>
      <bottom style="thick">
        <color rgb="FF268DCD"/>
      </bottom>
      <diagonal/>
    </border>
    <border>
      <left/>
      <right style="thick">
        <color rgb="FF268DCD"/>
      </right>
      <top style="thick">
        <color rgb="FF268DCD"/>
      </top>
      <bottom style="thick">
        <color rgb="FF268DCD"/>
      </bottom>
      <diagonal/>
    </border>
    <border>
      <left style="thin">
        <color rgb="FF7300D8"/>
      </left>
      <right/>
      <top/>
      <bottom/>
      <diagonal/>
    </border>
    <border>
      <left/>
      <right/>
      <top style="thick">
        <color rgb="FF2FB0FF"/>
      </top>
      <bottom/>
      <diagonal/>
    </border>
    <border>
      <left style="thin">
        <color rgb="FF894BC0"/>
      </left>
      <right/>
      <top/>
      <bottom style="thin">
        <color rgb="FF268DCD"/>
      </bottom>
      <diagonal/>
    </border>
    <border>
      <left/>
      <right style="thin">
        <color rgb="FFFBAE43"/>
      </right>
      <top/>
      <bottom style="thin">
        <color rgb="FF268DCD"/>
      </bottom>
      <diagonal/>
    </border>
    <border>
      <left style="thin">
        <color rgb="FF268DCD"/>
      </left>
      <right/>
      <top style="thin">
        <color rgb="FFFBAE43"/>
      </top>
      <bottom/>
      <diagonal/>
    </border>
    <border>
      <left style="thin">
        <color rgb="FF268DCD"/>
      </left>
      <right/>
      <top/>
      <bottom style="thin">
        <color rgb="FFFBAE43"/>
      </bottom>
      <diagonal/>
    </border>
    <border>
      <left style="thin">
        <color rgb="FF894BC0"/>
      </left>
      <right/>
      <top/>
      <bottom style="thin">
        <color rgb="FF894BC0"/>
      </bottom>
      <diagonal/>
    </border>
    <border>
      <left/>
      <right/>
      <top/>
      <bottom style="thin">
        <color rgb="FF894BC0"/>
      </bottom>
      <diagonal/>
    </border>
    <border>
      <left/>
      <right style="thin">
        <color rgb="FF894BC0"/>
      </right>
      <top/>
      <bottom style="thin">
        <color rgb="FF894BC0"/>
      </bottom>
      <diagonal/>
    </border>
    <border>
      <left/>
      <right style="thin">
        <color rgb="FF268CCD"/>
      </right>
      <top style="thin">
        <color rgb="FFFBAE43"/>
      </top>
      <bottom/>
      <diagonal/>
    </border>
    <border>
      <left style="thin">
        <color rgb="FF278DCD"/>
      </left>
      <right/>
      <top style="thin">
        <color rgb="FFFBAE43"/>
      </top>
      <bottom/>
      <diagonal/>
    </border>
    <border>
      <left style="thin">
        <color rgb="FFFBAE43"/>
      </left>
      <right style="thin">
        <color rgb="FFFBAE43"/>
      </right>
      <top style="thin">
        <color rgb="FFFBAE43"/>
      </top>
      <bottom/>
      <diagonal/>
    </border>
    <border>
      <left style="thin">
        <color rgb="FF278DCD"/>
      </left>
      <right/>
      <top style="thin">
        <color rgb="FF278DCD"/>
      </top>
      <bottom style="thin">
        <color rgb="FF278DCD"/>
      </bottom>
      <diagonal/>
    </border>
    <border>
      <left/>
      <right/>
      <top style="thin">
        <color rgb="FF278DCD"/>
      </top>
      <bottom style="thin">
        <color rgb="FF278DCD"/>
      </bottom>
      <diagonal/>
    </border>
    <border>
      <left/>
      <right style="thin">
        <color rgb="FF278DCD"/>
      </right>
      <top style="thin">
        <color rgb="FF278DCD"/>
      </top>
      <bottom style="thin">
        <color rgb="FF278DCD"/>
      </bottom>
      <diagonal/>
    </border>
    <border>
      <left style="thin">
        <color rgb="FFFBAE43"/>
      </left>
      <right style="thin">
        <color rgb="FFFBAE43"/>
      </right>
      <top/>
      <bottom/>
      <diagonal/>
    </border>
    <border>
      <left/>
      <right/>
      <top/>
      <bottom style="thick">
        <color rgb="FF31AEF1"/>
      </bottom>
      <diagonal/>
    </border>
    <border>
      <left style="thick">
        <color rgb="FF31AEF1"/>
      </left>
      <right/>
      <top style="thick">
        <color rgb="FF31AEF1"/>
      </top>
      <bottom/>
      <diagonal/>
    </border>
    <border>
      <left/>
      <right style="thick">
        <color rgb="FF31AEF1"/>
      </right>
      <top style="thick">
        <color rgb="FF31AEF1"/>
      </top>
      <bottom/>
      <diagonal/>
    </border>
    <border>
      <left style="thick">
        <color rgb="FF268DCD"/>
      </left>
      <right/>
      <top style="thick">
        <color rgb="FF268DCD"/>
      </top>
      <bottom/>
      <diagonal/>
    </border>
    <border>
      <left/>
      <right style="thick">
        <color rgb="FF268DCD"/>
      </right>
      <top style="thick">
        <color rgb="FF268DCD"/>
      </top>
      <bottom/>
      <diagonal/>
    </border>
    <border>
      <left/>
      <right/>
      <top style="thick">
        <color rgb="FF31AEF1"/>
      </top>
      <bottom/>
      <diagonal/>
    </border>
    <border>
      <left style="thick">
        <color rgb="FF31AEF1"/>
      </left>
      <right/>
      <top/>
      <bottom/>
      <diagonal/>
    </border>
    <border>
      <left/>
      <right style="thick">
        <color rgb="FF31AEF1"/>
      </right>
      <top/>
      <bottom/>
      <diagonal/>
    </border>
    <border>
      <left style="thick">
        <color rgb="FF268DCD"/>
      </left>
      <right/>
      <top/>
      <bottom/>
      <diagonal/>
    </border>
    <border>
      <left/>
      <right style="thick">
        <color rgb="FF268DCD"/>
      </right>
      <top/>
      <bottom/>
      <diagonal/>
    </border>
    <border>
      <left style="thick">
        <color rgb="FF31AEF1"/>
      </left>
      <right/>
      <top/>
      <bottom style="thick">
        <color rgb="FF31AEF1"/>
      </bottom>
      <diagonal/>
    </border>
    <border>
      <left/>
      <right style="thick">
        <color rgb="FF31AEF1"/>
      </right>
      <top/>
      <bottom style="thick">
        <color rgb="FF31AEF1"/>
      </bottom>
      <diagonal/>
    </border>
    <border>
      <left style="thick">
        <color rgb="FF268DCD"/>
      </left>
      <right/>
      <top/>
      <bottom style="thick">
        <color rgb="FF268DCD"/>
      </bottom>
      <diagonal/>
    </border>
    <border>
      <left/>
      <right style="thick">
        <color rgb="FF268DCD"/>
      </right>
      <top/>
      <bottom style="thick">
        <color rgb="FF268DCD"/>
      </bottom>
      <diagonal/>
    </border>
    <border>
      <left/>
      <right style="thick">
        <color rgb="FF7030A0"/>
      </right>
      <top/>
      <bottom/>
      <diagonal/>
    </border>
    <border>
      <left style="thick">
        <color rgb="FF7030A0"/>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rgb="FFFBAE43"/>
      </left>
      <right style="thin">
        <color rgb="FFFBAE43"/>
      </right>
      <top/>
      <bottom style="thin">
        <color rgb="FFFBAE43"/>
      </bottom>
      <diagonal/>
    </border>
    <border>
      <left/>
      <right style="thin">
        <color rgb="FF268CCD"/>
      </right>
      <top/>
      <bottom style="thin">
        <color rgb="FFFBAE43"/>
      </bottom>
      <diagonal/>
    </border>
    <border>
      <left style="thin">
        <color rgb="FF268CCD"/>
      </left>
      <right/>
      <top/>
      <bottom style="thin">
        <color rgb="FFFBAE43"/>
      </bottom>
      <diagonal/>
    </border>
    <border>
      <left/>
      <right/>
      <top style="thin">
        <color rgb="FFFBAE43"/>
      </top>
      <bottom style="thick">
        <color rgb="FF894BC0"/>
      </bottom>
      <diagonal/>
    </border>
    <border>
      <left style="thick">
        <color rgb="FF268DCD"/>
      </left>
      <right/>
      <top style="thick">
        <color rgb="FF894BC0"/>
      </top>
      <bottom/>
      <diagonal/>
    </border>
    <border>
      <left/>
      <right/>
      <top style="thick">
        <color rgb="FF894BC0"/>
      </top>
      <bottom/>
      <diagonal/>
    </border>
    <border>
      <left/>
      <right style="thick">
        <color rgb="FF268DCD"/>
      </right>
      <top style="thick">
        <color rgb="FF894BC0"/>
      </top>
      <bottom/>
      <diagonal/>
    </border>
    <border>
      <left style="thick">
        <color rgb="FF894BC0"/>
      </left>
      <right style="thick">
        <color rgb="FF894BC0"/>
      </right>
      <top style="thick">
        <color rgb="FF894BC0"/>
      </top>
      <bottom/>
      <diagonal/>
    </border>
    <border>
      <left style="thick">
        <color rgb="FF894BC0"/>
      </left>
      <right style="thick">
        <color rgb="FF894BC0"/>
      </right>
      <top/>
      <bottom/>
      <diagonal/>
    </border>
    <border>
      <left/>
      <right/>
      <top/>
      <bottom style="thick">
        <color rgb="FF268DCD"/>
      </bottom>
      <diagonal/>
    </border>
    <border>
      <left style="thick">
        <color rgb="FF894BC0"/>
      </left>
      <right style="thick">
        <color rgb="FF894BC0"/>
      </right>
      <top/>
      <bottom style="thick">
        <color rgb="FF894BC0"/>
      </bottom>
      <diagonal/>
    </border>
    <border>
      <left/>
      <right style="thin">
        <color rgb="FF268CCD"/>
      </right>
      <top/>
      <bottom style="thin">
        <color rgb="FF278DCD"/>
      </bottom>
      <diagonal/>
    </border>
    <border>
      <left/>
      <right/>
      <top/>
      <bottom style="thick">
        <color rgb="FF2FB0FF"/>
      </bottom>
      <diagonal/>
    </border>
    <border>
      <left style="thin">
        <color rgb="FF894BC0"/>
      </left>
      <right/>
      <top style="thin">
        <color rgb="FFFBAE43"/>
      </top>
      <bottom style="thin">
        <color rgb="FFFBAE43"/>
      </bottom>
      <diagonal/>
    </border>
    <border>
      <left/>
      <right/>
      <top style="thin">
        <color rgb="FFFBAE43"/>
      </top>
      <bottom style="thin">
        <color rgb="FFFBAE43"/>
      </bottom>
      <diagonal/>
    </border>
    <border>
      <left style="thin">
        <color theme="5"/>
      </left>
      <right/>
      <top/>
      <bottom/>
      <diagonal/>
    </border>
    <border>
      <left/>
      <right/>
      <top/>
      <bottom style="thin">
        <color theme="7"/>
      </bottom>
      <diagonal/>
    </border>
    <border>
      <left/>
      <right style="thin">
        <color rgb="FF894BC0"/>
      </right>
      <top/>
      <bottom style="thin">
        <color theme="7"/>
      </bottom>
      <diagonal/>
    </border>
    <border>
      <left style="thick">
        <color rgb="FF2FB0FF"/>
      </left>
      <right/>
      <top/>
      <bottom/>
      <diagonal/>
    </border>
    <border>
      <left style="thick">
        <color rgb="FF268DCD"/>
      </left>
      <right style="thin">
        <color rgb="FF268DCD"/>
      </right>
      <top/>
      <bottom/>
      <diagonal/>
    </border>
    <border>
      <left style="thin">
        <color rgb="FF268DCD"/>
      </left>
      <right style="thin">
        <color rgb="FF7300D8"/>
      </right>
      <top/>
      <bottom/>
      <diagonal/>
    </border>
    <border>
      <left/>
      <right style="thin">
        <color rgb="FF894BC0"/>
      </right>
      <top/>
      <bottom style="thin">
        <color theme="1"/>
      </bottom>
      <diagonal/>
    </border>
    <border>
      <left/>
      <right style="thin">
        <color rgb="FFFBAE43"/>
      </right>
      <top/>
      <bottom style="thin">
        <color rgb="FF894BC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s>
  <cellStyleXfs count="5">
    <xf numFmtId="0" fontId="0" fillId="0" borderId="0"/>
    <xf numFmtId="0" fontId="1" fillId="0" borderId="0" applyNumberFormat="0" applyFill="0" applyBorder="0"/>
    <xf numFmtId="0" fontId="2" fillId="0" borderId="0" applyNumberFormat="0" applyFill="0" applyBorder="0"/>
    <xf numFmtId="0" fontId="3" fillId="0" borderId="0"/>
    <xf numFmtId="0" fontId="223" fillId="0" borderId="0"/>
  </cellStyleXfs>
  <cellXfs count="1641">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4"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3" borderId="0" xfId="0" applyFill="1"/>
    <xf numFmtId="0" fontId="0" fillId="2" borderId="5" xfId="0" applyFill="1" applyBorder="1"/>
    <xf numFmtId="0" fontId="7" fillId="2" borderId="0" xfId="0" applyFont="1" applyFill="1" applyAlignment="1">
      <alignment vertical="center"/>
    </xf>
    <xf numFmtId="0" fontId="7" fillId="2" borderId="4" xfId="0" applyFont="1" applyFill="1" applyBorder="1" applyAlignment="1">
      <alignment vertical="center"/>
    </xf>
    <xf numFmtId="0" fontId="7" fillId="4" borderId="0" xfId="0" applyFont="1" applyFill="1" applyAlignment="1">
      <alignmen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6" borderId="0" xfId="0" applyFont="1" applyFill="1" applyAlignment="1">
      <alignment vertical="center"/>
    </xf>
    <xf numFmtId="0" fontId="8" fillId="2" borderId="0" xfId="0" applyFont="1" applyFill="1"/>
    <xf numFmtId="0" fontId="8" fillId="7" borderId="0" xfId="0" applyFont="1" applyFill="1" applyAlignment="1">
      <alignment vertical="center"/>
    </xf>
    <xf numFmtId="0" fontId="9" fillId="2" borderId="0" xfId="0" applyFont="1" applyFill="1" applyAlignment="1">
      <alignment vertical="center"/>
    </xf>
    <xf numFmtId="0" fontId="7" fillId="2" borderId="5" xfId="0" applyFont="1" applyFill="1" applyBorder="1" applyAlignment="1">
      <alignment vertical="center"/>
    </xf>
    <xf numFmtId="0" fontId="0" fillId="2" borderId="0" xfId="0" applyFill="1" applyAlignment="1">
      <alignment vertical="center"/>
    </xf>
    <xf numFmtId="0" fontId="0" fillId="2" borderId="4" xfId="0" applyFill="1" applyBorder="1" applyAlignment="1">
      <alignment vertical="center"/>
    </xf>
    <xf numFmtId="0" fontId="10" fillId="2" borderId="0" xfId="0" applyFont="1" applyFill="1" applyAlignment="1">
      <alignment horizontal="left" vertical="top"/>
    </xf>
    <xf numFmtId="0" fontId="10" fillId="2" borderId="0" xfId="0" applyFont="1" applyFill="1" applyAlignment="1">
      <alignment vertical="top"/>
    </xf>
    <xf numFmtId="0" fontId="11" fillId="2" borderId="0" xfId="0" applyFont="1" applyFill="1" applyAlignment="1">
      <alignment vertical="center"/>
    </xf>
    <xf numFmtId="0" fontId="0" fillId="2" borderId="5" xfId="0" applyFill="1" applyBorder="1" applyAlignment="1">
      <alignment vertical="center"/>
    </xf>
    <xf numFmtId="0" fontId="11" fillId="2" borderId="0" xfId="0" applyFont="1" applyFill="1"/>
    <xf numFmtId="0" fontId="0" fillId="2" borderId="0" xfId="0" applyFill="1" applyAlignment="1">
      <alignment horizontal="center"/>
    </xf>
    <xf numFmtId="0" fontId="13" fillId="2" borderId="0" xfId="0" applyFont="1" applyFill="1" applyAlignment="1">
      <alignment vertical="center"/>
    </xf>
    <xf numFmtId="0" fontId="14" fillId="8" borderId="0" xfId="0" applyFont="1" applyFill="1" applyAlignment="1">
      <alignment horizontal="center" vertical="center"/>
    </xf>
    <xf numFmtId="0" fontId="13" fillId="2" borderId="5" xfId="0" applyFont="1" applyFill="1" applyBorder="1" applyAlignment="1">
      <alignment vertical="center"/>
    </xf>
    <xf numFmtId="0" fontId="16" fillId="2" borderId="0" xfId="0" applyFont="1" applyFill="1"/>
    <xf numFmtId="0" fontId="16" fillId="9" borderId="4" xfId="0" applyFont="1" applyFill="1" applyBorder="1"/>
    <xf numFmtId="0" fontId="16" fillId="9" borderId="0" xfId="0" applyFont="1" applyFill="1"/>
    <xf numFmtId="0" fontId="17" fillId="9" borderId="0" xfId="0" applyFont="1" applyFill="1" applyAlignment="1">
      <alignment vertical="center"/>
    </xf>
    <xf numFmtId="0" fontId="18" fillId="9" borderId="0" xfId="0" applyFont="1" applyFill="1" applyAlignment="1">
      <alignment horizontal="right" vertical="top"/>
    </xf>
    <xf numFmtId="0" fontId="19" fillId="2" borderId="0" xfId="0" applyFont="1" applyFill="1" applyAlignment="1">
      <alignment vertical="center"/>
    </xf>
    <xf numFmtId="0" fontId="20" fillId="2" borderId="0" xfId="0" applyFont="1" applyFill="1" applyAlignment="1">
      <alignment horizontal="left" vertical="center"/>
    </xf>
    <xf numFmtId="0" fontId="21" fillId="2" borderId="0" xfId="0" applyFont="1" applyFill="1" applyAlignment="1">
      <alignment horizontal="right"/>
    </xf>
    <xf numFmtId="0" fontId="19" fillId="2" borderId="0" xfId="0" applyFont="1" applyFill="1" applyAlignment="1">
      <alignment horizontal="center" vertical="center"/>
    </xf>
    <xf numFmtId="0" fontId="22" fillId="2" borderId="0" xfId="0" quotePrefix="1" applyFont="1" applyFill="1" applyAlignment="1">
      <alignment horizontal="center" vertical="center"/>
    </xf>
    <xf numFmtId="0" fontId="22" fillId="11" borderId="6" xfId="0" quotePrefix="1" applyFont="1" applyFill="1" applyBorder="1" applyAlignment="1">
      <alignment horizontal="center" vertical="center"/>
    </xf>
    <xf numFmtId="0" fontId="22" fillId="4" borderId="6" xfId="0" quotePrefix="1" applyFont="1" applyFill="1" applyBorder="1" applyAlignment="1">
      <alignment horizontal="center" vertical="center"/>
    </xf>
    <xf numFmtId="0" fontId="22" fillId="5" borderId="6" xfId="0" quotePrefix="1" applyFont="1" applyFill="1" applyBorder="1" applyAlignment="1">
      <alignment horizontal="center" vertical="center"/>
    </xf>
    <xf numFmtId="0" fontId="22" fillId="6" borderId="6" xfId="0" quotePrefix="1" applyFont="1" applyFill="1" applyBorder="1" applyAlignment="1">
      <alignment horizontal="center" vertical="center"/>
    </xf>
    <xf numFmtId="0" fontId="19" fillId="2" borderId="6" xfId="0" applyFont="1" applyFill="1" applyBorder="1" applyAlignment="1">
      <alignment vertical="center"/>
    </xf>
    <xf numFmtId="0" fontId="19" fillId="3" borderId="6" xfId="0" applyFont="1" applyFill="1" applyBorder="1" applyAlignment="1">
      <alignment horizontal="center" vertical="center"/>
    </xf>
    <xf numFmtId="0" fontId="19" fillId="12" borderId="6" xfId="0" applyFont="1" applyFill="1" applyBorder="1" applyAlignment="1">
      <alignment horizontal="center" vertical="center"/>
    </xf>
    <xf numFmtId="0" fontId="23" fillId="2" borderId="0" xfId="0" quotePrefix="1" applyFont="1" applyFill="1" applyAlignment="1">
      <alignment horizontal="center" vertical="center"/>
    </xf>
    <xf numFmtId="0" fontId="0" fillId="2" borderId="7" xfId="0" applyFill="1" applyBorder="1"/>
    <xf numFmtId="0" fontId="23" fillId="2" borderId="0" xfId="0" applyFont="1" applyFill="1" applyAlignment="1">
      <alignment vertical="center"/>
    </xf>
    <xf numFmtId="0" fontId="24" fillId="2" borderId="0" xfId="0" applyFont="1" applyFill="1" applyAlignment="1">
      <alignment vertical="center"/>
    </xf>
    <xf numFmtId="0" fontId="25" fillId="7" borderId="0" xfId="0" applyFont="1" applyFill="1" applyAlignment="1">
      <alignment horizontal="right" vertical="center"/>
    </xf>
    <xf numFmtId="0" fontId="26" fillId="2" borderId="0" xfId="0" applyFont="1" applyFill="1" applyAlignment="1">
      <alignment horizontal="left" wrapText="1"/>
    </xf>
    <xf numFmtId="0" fontId="28" fillId="2" borderId="0" xfId="0" applyFont="1" applyFill="1" applyAlignment="1">
      <alignment vertical="center"/>
    </xf>
    <xf numFmtId="0" fontId="14"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vertical="center"/>
    </xf>
    <xf numFmtId="0" fontId="31" fillId="2" borderId="0" xfId="0" applyFont="1" applyFill="1" applyAlignment="1">
      <alignment wrapText="1"/>
    </xf>
    <xf numFmtId="0" fontId="20" fillId="2" borderId="0" xfId="0" applyFont="1" applyFill="1" applyAlignment="1">
      <alignment horizontal="center" vertical="center" wrapText="1"/>
    </xf>
    <xf numFmtId="0" fontId="32" fillId="2" borderId="0" xfId="0" applyFont="1" applyFill="1" applyAlignment="1">
      <alignment horizontal="left" wrapText="1"/>
    </xf>
    <xf numFmtId="0" fontId="19" fillId="2" borderId="0" xfId="0" applyFont="1" applyFill="1" applyAlignment="1">
      <alignment horizontal="left" vertical="center"/>
    </xf>
    <xf numFmtId="0" fontId="33" fillId="4" borderId="0" xfId="0" applyFont="1" applyFill="1" applyAlignment="1">
      <alignment vertical="center"/>
    </xf>
    <xf numFmtId="0" fontId="34" fillId="2" borderId="0" xfId="0" applyFont="1" applyFill="1" applyAlignment="1">
      <alignment horizontal="left" vertical="center" wrapText="1"/>
    </xf>
    <xf numFmtId="0" fontId="35" fillId="2" borderId="0" xfId="0" applyFont="1" applyFill="1" applyAlignment="1">
      <alignment vertical="center"/>
    </xf>
    <xf numFmtId="0" fontId="36"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Alignment="1">
      <alignment horizontal="left" vertical="center"/>
    </xf>
    <xf numFmtId="0" fontId="38" fillId="2" borderId="0" xfId="0" applyFont="1" applyFill="1" applyAlignment="1">
      <alignment horizontal="center" vertical="center" wrapText="1"/>
    </xf>
    <xf numFmtId="0" fontId="39" fillId="2" borderId="0" xfId="0" applyFont="1" applyFill="1" applyAlignment="1">
      <alignment vertical="center" wrapText="1"/>
    </xf>
    <xf numFmtId="0" fontId="40" fillId="2" borderId="0" xfId="0" applyFont="1" applyFill="1" applyAlignment="1">
      <alignment vertical="center" wrapText="1"/>
    </xf>
    <xf numFmtId="0" fontId="34" fillId="2" borderId="0" xfId="0" applyFont="1" applyFill="1" applyAlignment="1">
      <alignment horizontal="center" vertical="center"/>
    </xf>
    <xf numFmtId="0" fontId="41" fillId="2" borderId="0" xfId="0" applyFont="1" applyFill="1" applyAlignment="1">
      <alignment vertical="center"/>
    </xf>
    <xf numFmtId="0" fontId="41" fillId="2" borderId="0" xfId="0" applyFont="1" applyFill="1" applyAlignment="1">
      <alignment horizontal="center" vertical="center"/>
    </xf>
    <xf numFmtId="0" fontId="33" fillId="5" borderId="0" xfId="0" applyFont="1" applyFill="1" applyAlignment="1">
      <alignment vertical="center"/>
    </xf>
    <xf numFmtId="0" fontId="42" fillId="2" borderId="0" xfId="0" applyFont="1" applyFill="1" applyAlignment="1">
      <alignment vertical="center" wrapText="1"/>
    </xf>
    <xf numFmtId="0" fontId="36" fillId="2" borderId="0" xfId="0" applyFont="1" applyFill="1" applyAlignment="1">
      <alignment horizontal="center" vertical="center"/>
    </xf>
    <xf numFmtId="0" fontId="43" fillId="2" borderId="0" xfId="0" applyFont="1" applyFill="1" applyAlignment="1">
      <alignment horizontal="center" vertical="center" wrapText="1"/>
    </xf>
    <xf numFmtId="0" fontId="44" fillId="2" borderId="0" xfId="0" applyFont="1" applyFill="1" applyAlignment="1">
      <alignment horizontal="center" vertical="center" wrapText="1"/>
    </xf>
    <xf numFmtId="0" fontId="33" fillId="6" borderId="0" xfId="0" applyFont="1" applyFill="1" applyAlignment="1">
      <alignment vertical="center"/>
    </xf>
    <xf numFmtId="0" fontId="23" fillId="2" borderId="0" xfId="0" applyFont="1" applyFill="1" applyAlignment="1">
      <alignment vertical="center" wrapText="1"/>
    </xf>
    <xf numFmtId="0" fontId="46" fillId="2" borderId="0" xfId="0" applyFont="1" applyFill="1" applyAlignment="1">
      <alignment horizontal="left" vertical="top" wrapText="1"/>
    </xf>
    <xf numFmtId="0" fontId="47" fillId="2" borderId="0" xfId="0" applyFont="1" applyFill="1" applyAlignment="1">
      <alignment vertical="center" wrapText="1"/>
    </xf>
    <xf numFmtId="0" fontId="48" fillId="2" borderId="0" xfId="0" applyFont="1" applyFill="1" applyAlignment="1">
      <alignment horizontal="center" vertical="center"/>
    </xf>
    <xf numFmtId="0" fontId="33" fillId="7" borderId="0" xfId="0" applyFont="1" applyFill="1" applyAlignment="1">
      <alignment horizontal="right" vertical="center"/>
    </xf>
    <xf numFmtId="0" fontId="49" fillId="2" borderId="0" xfId="0" applyFont="1" applyFill="1" applyAlignment="1">
      <alignment horizontal="left" vertical="center" wrapText="1"/>
    </xf>
    <xf numFmtId="0" fontId="49" fillId="2" borderId="0" xfId="0" applyFont="1" applyFill="1" applyAlignment="1">
      <alignment vertical="center" wrapText="1"/>
    </xf>
    <xf numFmtId="0" fontId="50" fillId="2" borderId="0" xfId="0" applyFont="1" applyFill="1" applyAlignment="1">
      <alignment horizontal="right" vertical="center"/>
    </xf>
    <xf numFmtId="0" fontId="51" fillId="2" borderId="0" xfId="0" applyFont="1" applyFill="1" applyAlignment="1">
      <alignment vertical="center" wrapText="1"/>
    </xf>
    <xf numFmtId="0" fontId="52" fillId="2" borderId="0" xfId="0" applyFont="1" applyFill="1" applyAlignment="1">
      <alignment horizontal="left" vertical="center" wrapText="1"/>
    </xf>
    <xf numFmtId="0" fontId="52" fillId="2" borderId="0" xfId="0" applyFont="1" applyFill="1" applyAlignment="1">
      <alignment vertical="center" wrapText="1"/>
    </xf>
    <xf numFmtId="0" fontId="53" fillId="2" borderId="0" xfId="0" applyFont="1" applyFill="1" applyAlignment="1">
      <alignment horizontal="left" vertical="center" wrapText="1"/>
    </xf>
    <xf numFmtId="0" fontId="54" fillId="2" borderId="0" xfId="0" applyFont="1" applyFill="1" applyAlignment="1">
      <alignment horizontal="left" vertical="center" wrapText="1"/>
    </xf>
    <xf numFmtId="0" fontId="55" fillId="2" borderId="0" xfId="0" applyFont="1" applyFill="1" applyAlignment="1">
      <alignment vertical="center"/>
    </xf>
    <xf numFmtId="0" fontId="56" fillId="2" borderId="0" xfId="0" applyFont="1" applyFill="1" applyAlignment="1">
      <alignment vertical="center"/>
    </xf>
    <xf numFmtId="0" fontId="54" fillId="2" borderId="0" xfId="1" applyFont="1" applyFill="1" applyAlignment="1">
      <alignment vertical="center"/>
    </xf>
    <xf numFmtId="0" fontId="54" fillId="2" borderId="0" xfId="0" applyFont="1" applyFill="1" applyAlignment="1">
      <alignment vertical="center"/>
    </xf>
    <xf numFmtId="0" fontId="56" fillId="2" borderId="5" xfId="0" applyFont="1" applyFill="1" applyBorder="1" applyAlignment="1">
      <alignment vertical="center"/>
    </xf>
    <xf numFmtId="0" fontId="53" fillId="2" borderId="0" xfId="1" applyFont="1" applyFill="1" applyAlignment="1">
      <alignment horizontal="left" vertical="center"/>
    </xf>
    <xf numFmtId="0" fontId="53" fillId="2" borderId="0" xfId="0" applyFont="1" applyFill="1" applyAlignment="1">
      <alignment horizontal="left" vertical="center"/>
    </xf>
    <xf numFmtId="0" fontId="55" fillId="2" borderId="0" xfId="0" applyFont="1" applyFill="1"/>
    <xf numFmtId="0" fontId="57" fillId="2" borderId="0" xfId="0" applyFont="1" applyFill="1" applyAlignment="1">
      <alignment vertical="center"/>
    </xf>
    <xf numFmtId="0" fontId="58" fillId="2" borderId="0" xfId="0" applyFont="1" applyFill="1" applyAlignment="1">
      <alignment vertical="center"/>
    </xf>
    <xf numFmtId="0" fontId="59" fillId="2" borderId="0" xfId="0" applyFont="1" applyFill="1" applyAlignment="1">
      <alignment horizontal="right" vertical="center"/>
    </xf>
    <xf numFmtId="0" fontId="53" fillId="2" borderId="0" xfId="0" applyFont="1" applyFill="1" applyAlignment="1">
      <alignment horizontal="center" vertical="center"/>
    </xf>
    <xf numFmtId="0" fontId="60" fillId="2" borderId="0" xfId="0" applyFont="1" applyFill="1"/>
    <xf numFmtId="0" fontId="61" fillId="2" borderId="0" xfId="0" applyFont="1" applyFill="1" applyAlignment="1">
      <alignment horizontal="center" wrapText="1"/>
    </xf>
    <xf numFmtId="0" fontId="19" fillId="2" borderId="4" xfId="0" applyFont="1" applyFill="1" applyBorder="1" applyAlignment="1">
      <alignment vertical="center"/>
    </xf>
    <xf numFmtId="0" fontId="61" fillId="2" borderId="0" xfId="0" applyFont="1" applyFill="1" applyAlignment="1">
      <alignment wrapText="1"/>
    </xf>
    <xf numFmtId="0" fontId="61" fillId="2" borderId="0" xfId="0" applyFont="1" applyFill="1" applyAlignment="1">
      <alignment horizontal="left" wrapText="1"/>
    </xf>
    <xf numFmtId="0" fontId="56" fillId="2" borderId="0" xfId="0" applyFont="1" applyFill="1"/>
    <xf numFmtId="0" fontId="61" fillId="2" borderId="0" xfId="0" applyFont="1" applyFill="1"/>
    <xf numFmtId="0" fontId="56" fillId="2" borderId="5" xfId="0" applyFont="1" applyFill="1" applyBorder="1"/>
    <xf numFmtId="0" fontId="63" fillId="2" borderId="0" xfId="0" applyFont="1" applyFill="1"/>
    <xf numFmtId="0" fontId="11" fillId="2" borderId="0" xfId="0" applyFont="1" applyFill="1" applyAlignment="1">
      <alignment horizontal="center"/>
    </xf>
    <xf numFmtId="0" fontId="3" fillId="2" borderId="0" xfId="0" applyFont="1" applyFill="1"/>
    <xf numFmtId="0" fontId="3" fillId="2" borderId="0" xfId="0" applyFont="1" applyFill="1" applyAlignment="1">
      <alignment wrapText="1"/>
    </xf>
    <xf numFmtId="0" fontId="0" fillId="2" borderId="16" xfId="0" applyFill="1" applyBorder="1"/>
    <xf numFmtId="0" fontId="64" fillId="2" borderId="17" xfId="0" applyFont="1" applyFill="1" applyBorder="1" applyAlignment="1">
      <alignment vertical="center"/>
    </xf>
    <xf numFmtId="0" fontId="64" fillId="2" borderId="17" xfId="0" applyFont="1" applyFill="1" applyBorder="1" applyAlignment="1">
      <alignment vertical="center" wrapText="1"/>
    </xf>
    <xf numFmtId="0" fontId="64" fillId="4" borderId="17" xfId="0" applyFont="1" applyFill="1" applyBorder="1" applyAlignment="1">
      <alignment vertical="center"/>
    </xf>
    <xf numFmtId="0" fontId="64" fillId="2" borderId="18" xfId="0" applyFont="1" applyFill="1" applyBorder="1" applyAlignment="1">
      <alignment vertical="center"/>
    </xf>
    <xf numFmtId="0" fontId="19" fillId="2" borderId="0" xfId="0" applyFont="1" applyFill="1"/>
    <xf numFmtId="0" fontId="66" fillId="2" borderId="0" xfId="0" applyFont="1" applyFill="1" applyAlignment="1">
      <alignment horizontal="center" vertical="center"/>
    </xf>
    <xf numFmtId="0" fontId="66" fillId="2" borderId="0" xfId="0" applyFont="1" applyFill="1" applyAlignment="1">
      <alignment horizontal="center" vertical="center" wrapText="1"/>
    </xf>
    <xf numFmtId="1" fontId="19"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0" fontId="0" fillId="13" borderId="0" xfId="0" applyFill="1" applyAlignment="1">
      <alignment vertical="center"/>
    </xf>
    <xf numFmtId="0" fontId="68" fillId="3" borderId="0" xfId="0" applyFont="1" applyFill="1" applyAlignment="1">
      <alignment horizontal="center" vertical="center"/>
    </xf>
    <xf numFmtId="0" fontId="69" fillId="2" borderId="0" xfId="0" applyFont="1" applyFill="1"/>
    <xf numFmtId="0" fontId="69" fillId="2" borderId="0" xfId="0" applyFont="1" applyFill="1" applyAlignment="1">
      <alignment vertical="center"/>
    </xf>
    <xf numFmtId="0" fontId="70" fillId="2" borderId="0" xfId="0" applyFont="1" applyFill="1" applyAlignment="1">
      <alignment vertical="center"/>
    </xf>
    <xf numFmtId="0" fontId="0" fillId="9" borderId="4" xfId="0" applyFill="1" applyBorder="1"/>
    <xf numFmtId="0" fontId="0" fillId="9" borderId="0" xfId="0" applyFill="1"/>
    <xf numFmtId="0" fontId="19" fillId="9" borderId="0" xfId="0" applyFont="1" applyFill="1" applyAlignment="1">
      <alignment vertical="center"/>
    </xf>
    <xf numFmtId="0" fontId="20" fillId="9" borderId="0" xfId="0" applyFont="1" applyFill="1" applyAlignment="1">
      <alignment vertical="center"/>
    </xf>
    <xf numFmtId="0" fontId="42" fillId="2" borderId="0" xfId="0" applyFont="1" applyFill="1" applyAlignment="1">
      <alignment horizontal="center" vertical="center"/>
    </xf>
    <xf numFmtId="0" fontId="71" fillId="2" borderId="0" xfId="0" quotePrefix="1" applyFont="1" applyFill="1" applyAlignment="1">
      <alignment horizontal="center" vertical="center"/>
    </xf>
    <xf numFmtId="0" fontId="72" fillId="2" borderId="0" xfId="0" applyFont="1" applyFill="1" applyAlignment="1">
      <alignment horizontal="center" vertical="center" wrapText="1"/>
    </xf>
    <xf numFmtId="0" fontId="75" fillId="2" borderId="0" xfId="0" applyFont="1" applyFill="1" applyAlignment="1">
      <alignment horizontal="center" vertical="center"/>
    </xf>
    <xf numFmtId="0" fontId="76" fillId="15" borderId="19" xfId="0" applyFont="1" applyFill="1" applyBorder="1" applyAlignment="1">
      <alignment horizontal="center" vertical="center"/>
    </xf>
    <xf numFmtId="0" fontId="42" fillId="2" borderId="20" xfId="0" applyFont="1" applyFill="1" applyBorder="1" applyAlignment="1">
      <alignment vertical="center" wrapText="1"/>
    </xf>
    <xf numFmtId="0" fontId="20" fillId="2" borderId="0" xfId="0" applyFont="1" applyFill="1" applyAlignment="1">
      <alignment vertical="center" wrapText="1"/>
    </xf>
    <xf numFmtId="0" fontId="78" fillId="2" borderId="0" xfId="0" applyFont="1" applyFill="1" applyAlignment="1">
      <alignment vertical="center" wrapText="1"/>
    </xf>
    <xf numFmtId="0" fontId="79" fillId="2" borderId="0" xfId="0" applyFont="1" applyFill="1" applyAlignment="1">
      <alignment vertical="center" wrapText="1"/>
    </xf>
    <xf numFmtId="0" fontId="0" fillId="2" borderId="22" xfId="0" applyFill="1" applyBorder="1" applyAlignment="1">
      <alignment horizontal="center"/>
    </xf>
    <xf numFmtId="0" fontId="23" fillId="16" borderId="24" xfId="0" applyFont="1" applyFill="1" applyBorder="1" applyAlignment="1">
      <alignment horizontal="center" vertical="center"/>
    </xf>
    <xf numFmtId="0" fontId="66" fillId="6" borderId="25" xfId="0" quotePrefix="1" applyFont="1" applyFill="1" applyBorder="1" applyAlignment="1">
      <alignment horizontal="center" vertical="center"/>
    </xf>
    <xf numFmtId="0" fontId="43" fillId="2" borderId="22"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3" fillId="6" borderId="25" xfId="0" quotePrefix="1" applyFont="1" applyFill="1" applyBorder="1" applyAlignment="1">
      <alignment horizontal="center" vertical="center"/>
    </xf>
    <xf numFmtId="0" fontId="23" fillId="17" borderId="24" xfId="0" applyFont="1" applyFill="1" applyBorder="1" applyAlignment="1">
      <alignment horizontal="center" vertical="center"/>
    </xf>
    <xf numFmtId="0" fontId="23" fillId="2" borderId="33" xfId="0" applyFont="1" applyFill="1" applyBorder="1" applyAlignment="1">
      <alignment vertical="center" wrapText="1"/>
    </xf>
    <xf numFmtId="0" fontId="19" fillId="2" borderId="39" xfId="0" applyFont="1" applyFill="1" applyBorder="1" applyAlignment="1">
      <alignment vertical="center"/>
    </xf>
    <xf numFmtId="0" fontId="51" fillId="18" borderId="24" xfId="0" applyFont="1" applyFill="1" applyBorder="1" applyAlignment="1">
      <alignment horizontal="center" vertical="center"/>
    </xf>
    <xf numFmtId="0" fontId="23" fillId="2" borderId="40" xfId="0" applyFont="1" applyFill="1" applyBorder="1" applyAlignment="1">
      <alignment vertical="center" wrapText="1"/>
    </xf>
    <xf numFmtId="0" fontId="22" fillId="5" borderId="41" xfId="0" quotePrefix="1" applyFont="1" applyFill="1" applyBorder="1" applyAlignment="1">
      <alignment horizontal="center" vertical="center"/>
    </xf>
    <xf numFmtId="0" fontId="71" fillId="5" borderId="41" xfId="0" quotePrefix="1" applyFont="1" applyFill="1" applyBorder="1" applyAlignment="1">
      <alignment horizontal="center" vertical="center"/>
    </xf>
    <xf numFmtId="0" fontId="51" fillId="19" borderId="24" xfId="0" applyFont="1" applyFill="1" applyBorder="1" applyAlignment="1">
      <alignment horizontal="center" vertical="center"/>
    </xf>
    <xf numFmtId="0" fontId="51" fillId="0" borderId="22" xfId="0" applyFont="1" applyBorder="1" applyAlignment="1">
      <alignment horizontal="center" vertical="center"/>
    </xf>
    <xf numFmtId="0" fontId="22" fillId="0" borderId="0" xfId="0" quotePrefix="1" applyFont="1" applyAlignment="1">
      <alignment horizontal="center" vertical="center"/>
    </xf>
    <xf numFmtId="0" fontId="45" fillId="2" borderId="0" xfId="0" applyFont="1" applyFill="1" applyAlignment="1">
      <alignment horizontal="left" vertical="center" wrapText="1"/>
    </xf>
    <xf numFmtId="0" fontId="51" fillId="2" borderId="51" xfId="0" applyFont="1" applyFill="1" applyBorder="1" applyAlignment="1">
      <alignment horizontal="center" vertical="center"/>
    </xf>
    <xf numFmtId="0" fontId="71" fillId="4" borderId="53" xfId="0" quotePrefix="1" applyFont="1" applyFill="1" applyBorder="1" applyAlignment="1">
      <alignment horizontal="center" vertical="center"/>
    </xf>
    <xf numFmtId="0" fontId="51" fillId="2" borderId="22" xfId="0" applyFont="1" applyFill="1" applyBorder="1" applyAlignment="1">
      <alignment horizontal="center" vertical="center"/>
    </xf>
    <xf numFmtId="0" fontId="47" fillId="2" borderId="57" xfId="0" applyFont="1" applyFill="1" applyBorder="1" applyAlignment="1">
      <alignment horizontal="center" vertical="center" wrapText="1"/>
    </xf>
    <xf numFmtId="0" fontId="22" fillId="4" borderId="53" xfId="0" quotePrefix="1" applyFont="1" applyFill="1" applyBorder="1" applyAlignment="1">
      <alignment horizontal="center" vertical="center"/>
    </xf>
    <xf numFmtId="0" fontId="80" fillId="2" borderId="0" xfId="0" applyFont="1" applyFill="1" applyAlignment="1">
      <alignment vertical="center" wrapText="1"/>
    </xf>
    <xf numFmtId="0" fontId="80" fillId="2" borderId="0" xfId="0" applyFont="1" applyFill="1" applyAlignment="1">
      <alignment horizontal="center" vertical="center" wrapText="1"/>
    </xf>
    <xf numFmtId="0" fontId="66" fillId="11" borderId="67" xfId="0" quotePrefix="1" applyFont="1" applyFill="1" applyBorder="1" applyAlignment="1">
      <alignment horizontal="center" vertical="center"/>
    </xf>
    <xf numFmtId="0" fontId="23" fillId="11" borderId="67" xfId="0" quotePrefix="1" applyFont="1" applyFill="1" applyBorder="1" applyAlignment="1">
      <alignment horizontal="center" vertical="center"/>
    </xf>
    <xf numFmtId="0" fontId="80" fillId="2" borderId="77" xfId="0" applyFont="1" applyFill="1" applyBorder="1" applyAlignment="1">
      <alignment vertical="center" wrapText="1"/>
    </xf>
    <xf numFmtId="0" fontId="19" fillId="2" borderId="0" xfId="0" applyFont="1" applyFill="1" applyAlignment="1">
      <alignment horizontal="center"/>
    </xf>
    <xf numFmtId="0" fontId="81" fillId="2" borderId="0" xfId="0" applyFont="1" applyFill="1" applyAlignment="1">
      <alignment horizontal="left" vertical="top" wrapText="1"/>
    </xf>
    <xf numFmtId="0" fontId="82" fillId="2" borderId="0" xfId="0" applyFont="1" applyFill="1" applyAlignment="1">
      <alignment vertical="top" wrapText="1"/>
    </xf>
    <xf numFmtId="0" fontId="84" fillId="2" borderId="0" xfId="0" applyFont="1" applyFill="1" applyAlignment="1">
      <alignment vertical="top" wrapText="1"/>
    </xf>
    <xf numFmtId="0" fontId="83" fillId="2" borderId="0" xfId="0" applyFont="1" applyFill="1" applyAlignment="1">
      <alignment horizontal="left" vertical="top" wrapText="1"/>
    </xf>
    <xf numFmtId="0" fontId="85" fillId="2" borderId="0" xfId="0" applyFont="1" applyFill="1" applyAlignment="1">
      <alignment vertical="top" wrapText="1"/>
    </xf>
    <xf numFmtId="0" fontId="86" fillId="2" borderId="0" xfId="0" applyFont="1" applyFill="1" applyAlignment="1">
      <alignment horizontal="left" wrapText="1"/>
    </xf>
    <xf numFmtId="0" fontId="87" fillId="2" borderId="0" xfId="0" applyFont="1" applyFill="1" applyAlignment="1">
      <alignment wrapText="1"/>
    </xf>
    <xf numFmtId="0" fontId="64" fillId="2" borderId="17" xfId="0" applyFont="1" applyFill="1" applyBorder="1" applyAlignment="1">
      <alignment horizontal="left" vertical="center"/>
    </xf>
    <xf numFmtId="0" fontId="14" fillId="2" borderId="0" xfId="0" applyFont="1" applyFill="1" applyAlignment="1">
      <alignment horizontal="right" vertical="center"/>
    </xf>
    <xf numFmtId="164" fontId="90" fillId="2" borderId="0" xfId="0" applyNumberFormat="1" applyFont="1" applyFill="1" applyAlignment="1">
      <alignment horizontal="center" vertical="center"/>
    </xf>
    <xf numFmtId="0" fontId="91" fillId="2" borderId="0" xfId="0" applyFont="1" applyFill="1" applyAlignment="1">
      <alignment horizontal="center"/>
    </xf>
    <xf numFmtId="164" fontId="43" fillId="2" borderId="0" xfId="0" applyNumberFormat="1" applyFont="1" applyFill="1" applyAlignment="1">
      <alignment vertical="center"/>
    </xf>
    <xf numFmtId="164" fontId="23" fillId="2" borderId="0" xfId="0" applyNumberFormat="1" applyFont="1" applyFill="1" applyAlignment="1">
      <alignment horizontal="center" vertical="center"/>
    </xf>
    <xf numFmtId="0" fontId="54" fillId="2" borderId="5" xfId="0" applyFont="1" applyFill="1" applyBorder="1" applyAlignment="1">
      <alignment horizontal="left" vertical="center" wrapText="1"/>
    </xf>
    <xf numFmtId="164" fontId="92" fillId="2" borderId="0" xfId="0" applyNumberFormat="1" applyFont="1" applyFill="1" applyAlignment="1">
      <alignment horizontal="center" vertical="center"/>
    </xf>
    <xf numFmtId="0" fontId="93" fillId="2" borderId="0" xfId="0" applyFont="1" applyFill="1" applyAlignment="1">
      <alignment horizontal="center" vertical="center"/>
    </xf>
    <xf numFmtId="164" fontId="78"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0" fontId="94" fillId="2" borderId="0" xfId="0" applyFont="1" applyFill="1" applyAlignment="1">
      <alignment horizontal="center" vertical="center"/>
    </xf>
    <xf numFmtId="0" fontId="95" fillId="2" borderId="0" xfId="0" quotePrefix="1" applyFont="1" applyFill="1" applyAlignment="1">
      <alignment vertical="center"/>
    </xf>
    <xf numFmtId="0" fontId="96" fillId="2" borderId="0" xfId="0" applyFont="1" applyFill="1" applyAlignment="1">
      <alignment horizontal="center" vertical="center"/>
    </xf>
    <xf numFmtId="0" fontId="97" fillId="2" borderId="0" xfId="0" applyFont="1"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xf>
    <xf numFmtId="0" fontId="25" fillId="3" borderId="0" xfId="0" applyFont="1" applyFill="1" applyAlignment="1">
      <alignment horizontal="center" vertical="center"/>
    </xf>
    <xf numFmtId="0" fontId="25" fillId="2" borderId="0" xfId="0" applyFont="1" applyFill="1" applyAlignment="1">
      <alignment vertical="center"/>
    </xf>
    <xf numFmtId="0" fontId="25" fillId="2" borderId="0" xfId="0" applyFont="1" applyFill="1" applyAlignment="1">
      <alignment horizontal="center" vertical="center"/>
    </xf>
    <xf numFmtId="0" fontId="98" fillId="2" borderId="0" xfId="0" applyFont="1" applyFill="1" applyAlignment="1">
      <alignment horizontal="left" vertical="center"/>
    </xf>
    <xf numFmtId="164" fontId="99" fillId="2" borderId="0" xfId="0" applyNumberFormat="1" applyFont="1" applyFill="1" applyAlignment="1">
      <alignment horizontal="center" vertical="center"/>
    </xf>
    <xf numFmtId="164" fontId="100" fillId="2" borderId="0" xfId="0" applyNumberFormat="1" applyFont="1" applyFill="1" applyAlignment="1">
      <alignment horizontal="left" vertical="center"/>
    </xf>
    <xf numFmtId="164" fontId="43" fillId="2" borderId="82" xfId="0" applyNumberFormat="1" applyFont="1" applyFill="1" applyBorder="1" applyAlignment="1">
      <alignment vertical="center"/>
    </xf>
    <xf numFmtId="0" fontId="91" fillId="2" borderId="85" xfId="0" applyFont="1" applyFill="1" applyBorder="1" applyAlignment="1">
      <alignment horizontal="center"/>
    </xf>
    <xf numFmtId="0" fontId="54" fillId="2" borderId="0" xfId="0" applyFont="1" applyFill="1" applyAlignment="1">
      <alignment vertical="center" wrapText="1"/>
    </xf>
    <xf numFmtId="0" fontId="101" fillId="2" borderId="0" xfId="0" applyFont="1" applyFill="1" applyAlignment="1">
      <alignment horizontal="right" vertical="center"/>
    </xf>
    <xf numFmtId="164" fontId="99" fillId="2" borderId="86" xfId="0" applyNumberFormat="1" applyFont="1" applyFill="1" applyBorder="1" applyAlignment="1">
      <alignment horizontal="center" vertical="center"/>
    </xf>
    <xf numFmtId="164" fontId="19" fillId="2" borderId="5" xfId="0" applyNumberFormat="1" applyFont="1" applyFill="1" applyBorder="1" applyAlignment="1">
      <alignment horizontal="center" vertical="center"/>
    </xf>
    <xf numFmtId="0" fontId="31" fillId="2" borderId="0" xfId="0" applyFont="1" applyFill="1" applyAlignment="1">
      <alignment vertical="center"/>
    </xf>
    <xf numFmtId="0" fontId="79" fillId="2" borderId="0" xfId="0" applyFont="1" applyFill="1" applyAlignment="1">
      <alignment vertical="center"/>
    </xf>
    <xf numFmtId="0" fontId="43" fillId="2" borderId="0" xfId="0" applyFont="1" applyFill="1" applyAlignment="1">
      <alignment vertical="center"/>
    </xf>
    <xf numFmtId="0" fontId="102" fillId="2" borderId="0" xfId="0" applyFont="1" applyFill="1" applyAlignment="1">
      <alignment vertical="center"/>
    </xf>
    <xf numFmtId="0" fontId="103" fillId="2" borderId="0" xfId="0" applyFont="1" applyFill="1" applyAlignment="1">
      <alignment vertical="center"/>
    </xf>
    <xf numFmtId="0" fontId="79" fillId="2" borderId="0" xfId="0" applyFont="1" applyFill="1"/>
    <xf numFmtId="0" fontId="79" fillId="2" borderId="5" xfId="0" applyFont="1" applyFill="1" applyBorder="1"/>
    <xf numFmtId="164" fontId="100" fillId="2" borderId="0" xfId="0" applyNumberFormat="1" applyFont="1" applyFill="1" applyAlignment="1">
      <alignment vertical="center"/>
    </xf>
    <xf numFmtId="0" fontId="104" fillId="2" borderId="0" xfId="0" applyFont="1" applyFill="1" applyAlignment="1">
      <alignment vertical="center" wrapText="1"/>
    </xf>
    <xf numFmtId="164" fontId="90" fillId="2" borderId="86" xfId="0" applyNumberFormat="1" applyFont="1" applyFill="1" applyBorder="1" applyAlignment="1">
      <alignment horizontal="center" vertical="center"/>
    </xf>
    <xf numFmtId="164" fontId="90" fillId="2" borderId="88" xfId="0" applyNumberFormat="1" applyFont="1" applyFill="1" applyBorder="1" applyAlignment="1">
      <alignment horizontal="center" vertical="center"/>
    </xf>
    <xf numFmtId="0" fontId="53" fillId="2" borderId="0" xfId="0" applyFont="1" applyFill="1" applyAlignment="1">
      <alignment vertical="center" wrapText="1"/>
    </xf>
    <xf numFmtId="0" fontId="53" fillId="2" borderId="0" xfId="0" applyFont="1" applyFill="1" applyAlignment="1">
      <alignment vertical="center"/>
    </xf>
    <xf numFmtId="164" fontId="23" fillId="2" borderId="0" xfId="0" applyNumberFormat="1" applyFont="1" applyFill="1" applyAlignment="1">
      <alignment vertical="center"/>
    </xf>
    <xf numFmtId="0" fontId="54" fillId="2" borderId="5" xfId="0" applyFont="1" applyFill="1" applyBorder="1" applyAlignment="1">
      <alignment vertical="center" wrapText="1"/>
    </xf>
    <xf numFmtId="164" fontId="90" fillId="2" borderId="2" xfId="0" applyNumberFormat="1" applyFont="1" applyFill="1" applyBorder="1" applyAlignment="1">
      <alignment horizontal="center" vertical="center"/>
    </xf>
    <xf numFmtId="0" fontId="0" fillId="2" borderId="0" xfId="0" applyFill="1" applyAlignment="1">
      <alignment horizontal="right"/>
    </xf>
    <xf numFmtId="0" fontId="60" fillId="2" borderId="0" xfId="0" applyFont="1" applyFill="1" applyAlignment="1">
      <alignment horizontal="center" vertical="center"/>
    </xf>
    <xf numFmtId="0" fontId="0" fillId="2" borderId="2" xfId="0" applyFill="1" applyBorder="1" applyAlignment="1">
      <alignment horizontal="right"/>
    </xf>
    <xf numFmtId="0" fontId="0" fillId="4" borderId="0" xfId="0" applyFill="1"/>
    <xf numFmtId="0" fontId="106" fillId="2" borderId="0" xfId="0" applyFont="1" applyFill="1" applyAlignment="1">
      <alignment vertical="top"/>
    </xf>
    <xf numFmtId="0" fontId="106" fillId="2" borderId="0" xfId="0" applyFont="1" applyFill="1" applyAlignment="1">
      <alignment horizontal="left" vertical="top"/>
    </xf>
    <xf numFmtId="0" fontId="105" fillId="2" borderId="0" xfId="0" applyFont="1" applyFill="1" applyAlignment="1">
      <alignment horizontal="left" vertical="center"/>
    </xf>
    <xf numFmtId="0" fontId="8" fillId="2" borderId="0" xfId="0" applyFont="1" applyFill="1" applyAlignment="1">
      <alignment vertical="center"/>
    </xf>
    <xf numFmtId="0" fontId="107" fillId="2" borderId="0" xfId="0" applyFont="1" applyFill="1" applyAlignment="1">
      <alignment vertical="top"/>
    </xf>
    <xf numFmtId="0" fontId="0" fillId="2" borderId="0" xfId="0" applyFill="1" applyAlignment="1">
      <alignment horizontal="right" vertical="center"/>
    </xf>
    <xf numFmtId="14" fontId="106" fillId="2" borderId="0" xfId="0" applyNumberFormat="1" applyFont="1" applyFill="1" applyAlignment="1">
      <alignment vertical="top"/>
    </xf>
    <xf numFmtId="0" fontId="11" fillId="2" borderId="0" xfId="0" applyFont="1" applyFill="1" applyAlignment="1">
      <alignment horizontal="right"/>
    </xf>
    <xf numFmtId="14" fontId="70" fillId="2" borderId="0" xfId="0" applyNumberFormat="1" applyFont="1" applyFill="1" applyAlignment="1">
      <alignment vertical="center"/>
    </xf>
    <xf numFmtId="0" fontId="0" fillId="9" borderId="0" xfId="0" applyFill="1" applyAlignment="1">
      <alignment horizontal="right"/>
    </xf>
    <xf numFmtId="0" fontId="20" fillId="9" borderId="0" xfId="0" applyFont="1" applyFill="1" applyAlignment="1">
      <alignment horizontal="right" vertical="center"/>
    </xf>
    <xf numFmtId="0" fontId="20" fillId="2" borderId="0" xfId="0" applyFont="1" applyFill="1" applyAlignment="1">
      <alignment vertical="center"/>
    </xf>
    <xf numFmtId="0" fontId="20" fillId="2" borderId="5" xfId="0" applyFont="1" applyFill="1" applyBorder="1" applyAlignment="1">
      <alignment vertical="center"/>
    </xf>
    <xf numFmtId="14" fontId="20" fillId="2" borderId="0" xfId="0" applyNumberFormat="1" applyFont="1" applyFill="1" applyAlignment="1">
      <alignment horizontal="left" vertical="center"/>
    </xf>
    <xf numFmtId="0" fontId="20" fillId="2" borderId="5" xfId="0" applyFont="1" applyFill="1" applyBorder="1" applyAlignment="1">
      <alignment horizontal="left" vertical="center"/>
    </xf>
    <xf numFmtId="0" fontId="109" fillId="2" borderId="0" xfId="0" applyFont="1" applyFill="1"/>
    <xf numFmtId="0" fontId="109" fillId="2" borderId="4" xfId="0" applyFont="1" applyFill="1" applyBorder="1"/>
    <xf numFmtId="0" fontId="109" fillId="2" borderId="0" xfId="0" applyFont="1" applyFill="1" applyAlignment="1">
      <alignment horizontal="right"/>
    </xf>
    <xf numFmtId="0" fontId="100" fillId="2" borderId="0" xfId="0" applyFont="1" applyFill="1" applyAlignment="1">
      <alignment vertical="center"/>
    </xf>
    <xf numFmtId="0" fontId="98" fillId="2" borderId="0" xfId="0" applyFont="1" applyFill="1" applyAlignment="1">
      <alignment horizontal="center"/>
    </xf>
    <xf numFmtId="0" fontId="109" fillId="2" borderId="0" xfId="0" applyFont="1" applyFill="1" applyAlignment="1">
      <alignment horizontal="center" vertical="center"/>
    </xf>
    <xf numFmtId="0" fontId="109" fillId="2" borderId="5" xfId="0" applyFont="1" applyFill="1" applyBorder="1"/>
    <xf numFmtId="0" fontId="97" fillId="2" borderId="0" xfId="0" applyFont="1" applyFill="1" applyAlignment="1">
      <alignment horizontal="right" vertical="center"/>
    </xf>
    <xf numFmtId="1" fontId="24" fillId="3" borderId="6" xfId="0" applyNumberFormat="1" applyFont="1" applyFill="1" applyBorder="1" applyAlignment="1">
      <alignment horizontal="center" vertical="center"/>
    </xf>
    <xf numFmtId="0" fontId="24" fillId="2" borderId="0" xfId="0" applyFont="1" applyFill="1" applyAlignment="1">
      <alignment horizontal="center" vertical="center"/>
    </xf>
    <xf numFmtId="0" fontId="111" fillId="2" borderId="94" xfId="0" applyFont="1" applyFill="1" applyBorder="1" applyAlignment="1">
      <alignment horizontal="center" vertical="center"/>
    </xf>
    <xf numFmtId="0" fontId="111" fillId="2" borderId="95" xfId="0" applyFont="1" applyFill="1" applyBorder="1" applyAlignment="1">
      <alignment horizontal="center" vertical="center"/>
    </xf>
    <xf numFmtId="166" fontId="113" fillId="2" borderId="16" xfId="0" applyNumberFormat="1" applyFont="1" applyFill="1" applyBorder="1" applyAlignment="1">
      <alignment horizontal="center" vertical="center"/>
    </xf>
    <xf numFmtId="0" fontId="19" fillId="2" borderId="17" xfId="0" applyFont="1" applyFill="1" applyBorder="1" applyAlignment="1">
      <alignment vertical="center"/>
    </xf>
    <xf numFmtId="0" fontId="33" fillId="2" borderId="17" xfId="0" applyFont="1" applyFill="1" applyBorder="1" applyAlignment="1">
      <alignment horizontal="center" vertical="center"/>
    </xf>
    <xf numFmtId="0" fontId="114" fillId="2" borderId="0" xfId="0" applyFont="1" applyFill="1" applyAlignment="1">
      <alignment horizontal="center" vertical="center"/>
    </xf>
    <xf numFmtId="0" fontId="20" fillId="2" borderId="3" xfId="0" applyFont="1" applyFill="1" applyBorder="1" applyAlignment="1">
      <alignment horizontal="left" vertical="center"/>
    </xf>
    <xf numFmtId="166" fontId="113" fillId="2" borderId="0" xfId="0" applyNumberFormat="1" applyFont="1" applyFill="1" applyAlignment="1">
      <alignment horizontal="center" vertical="center"/>
    </xf>
    <xf numFmtId="0" fontId="33" fillId="2" borderId="0" xfId="0" applyFont="1" applyFill="1" applyAlignment="1">
      <alignment horizontal="center" vertical="center"/>
    </xf>
    <xf numFmtId="0" fontId="19" fillId="2" borderId="5" xfId="0" applyFont="1" applyFill="1" applyBorder="1" applyAlignment="1">
      <alignment vertical="center"/>
    </xf>
    <xf numFmtId="166" fontId="115" fillId="2" borderId="0" xfId="0" applyNumberFormat="1" applyFont="1" applyFill="1" applyAlignment="1">
      <alignment horizontal="center" vertical="center"/>
    </xf>
    <xf numFmtId="0" fontId="116" fillId="2" borderId="0" xfId="0" applyFont="1" applyFill="1" applyAlignment="1">
      <alignment horizontal="center" vertical="center" textRotation="90" wrapText="1"/>
    </xf>
    <xf numFmtId="0" fontId="96" fillId="2" borderId="96" xfId="0" applyFont="1" applyFill="1" applyBorder="1" applyAlignment="1">
      <alignment horizontal="center"/>
    </xf>
    <xf numFmtId="166" fontId="0" fillId="2" borderId="0" xfId="0" applyNumberFormat="1" applyFill="1" applyAlignment="1">
      <alignment horizontal="center" vertical="center"/>
    </xf>
    <xf numFmtId="0" fontId="33" fillId="3" borderId="0" xfId="0" applyFont="1" applyFill="1" applyAlignment="1">
      <alignment horizontal="center" vertical="center"/>
    </xf>
    <xf numFmtId="0" fontId="118" fillId="23" borderId="97" xfId="0" applyFont="1" applyFill="1" applyBorder="1" applyAlignment="1">
      <alignment horizontal="center" vertical="center"/>
    </xf>
    <xf numFmtId="0" fontId="96" fillId="2" borderId="98" xfId="0" applyFont="1" applyFill="1" applyBorder="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center" vertical="center"/>
    </xf>
    <xf numFmtId="0" fontId="119" fillId="2" borderId="90" xfId="0" applyFont="1" applyFill="1" applyBorder="1" applyAlignment="1">
      <alignment horizontal="center" vertical="center"/>
    </xf>
    <xf numFmtId="0" fontId="120" fillId="24" borderId="99" xfId="0" applyFont="1" applyFill="1" applyBorder="1" applyAlignment="1">
      <alignment horizontal="center" vertical="center"/>
    </xf>
    <xf numFmtId="166" fontId="109" fillId="2" borderId="0" xfId="0" applyNumberFormat="1" applyFont="1" applyFill="1" applyAlignment="1">
      <alignment horizontal="center" vertical="center"/>
    </xf>
    <xf numFmtId="0" fontId="19" fillId="6" borderId="99" xfId="0" applyFont="1" applyFill="1" applyBorder="1" applyAlignment="1">
      <alignment horizontal="center"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19" fillId="4" borderId="0" xfId="0" applyFont="1" applyFill="1" applyAlignment="1">
      <alignment vertical="center"/>
    </xf>
    <xf numFmtId="0" fontId="122" fillId="2" borderId="4" xfId="0" applyFont="1" applyFill="1" applyBorder="1"/>
    <xf numFmtId="0" fontId="122" fillId="2" borderId="0" xfId="0" applyFont="1" applyFill="1"/>
    <xf numFmtId="0" fontId="120" fillId="25" borderId="99" xfId="0" applyFont="1" applyFill="1" applyBorder="1" applyAlignment="1">
      <alignment horizontal="center" vertical="center"/>
    </xf>
    <xf numFmtId="0" fontId="123" fillId="2" borderId="0" xfId="0" applyFont="1" applyFill="1" applyAlignment="1">
      <alignment vertical="center" wrapText="1"/>
    </xf>
    <xf numFmtId="0" fontId="124" fillId="2" borderId="0" xfId="0" applyFont="1" applyFill="1" applyAlignment="1">
      <alignment vertical="center"/>
    </xf>
    <xf numFmtId="0" fontId="95" fillId="2" borderId="0" xfId="0" quotePrefix="1" applyFont="1" applyFill="1" applyAlignment="1">
      <alignment horizontal="center" vertical="center"/>
    </xf>
    <xf numFmtId="0" fontId="60" fillId="2" borderId="0" xfId="0" applyFont="1" applyFill="1" applyAlignment="1">
      <alignment horizontal="center"/>
    </xf>
    <xf numFmtId="166" fontId="60" fillId="2" borderId="0" xfId="0" applyNumberFormat="1" applyFont="1" applyFill="1" applyAlignment="1">
      <alignment horizontal="center" vertical="center"/>
    </xf>
    <xf numFmtId="0" fontId="66" fillId="12" borderId="100" xfId="0" applyFont="1" applyFill="1" applyBorder="1" applyAlignment="1">
      <alignment horizontal="center" vertical="center"/>
    </xf>
    <xf numFmtId="0" fontId="60" fillId="2" borderId="0" xfId="0" applyFont="1" applyFill="1" applyAlignment="1">
      <alignment vertical="center"/>
    </xf>
    <xf numFmtId="0" fontId="117" fillId="2" borderId="0" xfId="0" applyFont="1" applyFill="1" applyAlignment="1">
      <alignment horizontal="center" vertical="center"/>
    </xf>
    <xf numFmtId="0" fontId="96" fillId="28" borderId="100" xfId="0" applyFont="1" applyFill="1" applyBorder="1" applyAlignment="1">
      <alignment horizontal="center" vertical="center"/>
    </xf>
    <xf numFmtId="0" fontId="120" fillId="29" borderId="99" xfId="0" applyFont="1" applyFill="1" applyBorder="1" applyAlignment="1">
      <alignment horizontal="center" vertical="center"/>
    </xf>
    <xf numFmtId="0" fontId="96" fillId="2" borderId="100" xfId="0" applyFont="1" applyFill="1" applyBorder="1" applyAlignment="1">
      <alignment horizontal="center" vertical="center"/>
    </xf>
    <xf numFmtId="0" fontId="120" fillId="29" borderId="14" xfId="0" applyFont="1" applyFill="1" applyBorder="1" applyAlignment="1">
      <alignment horizontal="center" vertical="center"/>
    </xf>
    <xf numFmtId="0" fontId="120" fillId="0" borderId="78" xfId="0" applyFont="1" applyBorder="1" applyAlignment="1">
      <alignment horizontal="center" vertical="center"/>
    </xf>
    <xf numFmtId="0" fontId="120" fillId="0" borderId="0" xfId="0" applyFont="1" applyAlignment="1">
      <alignment horizontal="center" vertical="center"/>
    </xf>
    <xf numFmtId="0" fontId="19" fillId="0" borderId="0" xfId="0" applyFont="1" applyAlignment="1">
      <alignment vertical="center"/>
    </xf>
    <xf numFmtId="0" fontId="126" fillId="2" borderId="4" xfId="0" applyFont="1" applyFill="1" applyBorder="1"/>
    <xf numFmtId="0" fontId="126" fillId="2" borderId="0" xfId="0" applyFont="1" applyFill="1"/>
    <xf numFmtId="0" fontId="127" fillId="2" borderId="0" xfId="0" applyFont="1" applyFill="1" applyAlignment="1">
      <alignment vertical="center" wrapText="1"/>
    </xf>
    <xf numFmtId="0" fontId="60" fillId="2" borderId="0" xfId="0" applyFont="1" applyFill="1" applyAlignment="1">
      <alignment horizontal="center" vertical="center" wrapText="1"/>
    </xf>
    <xf numFmtId="0" fontId="128" fillId="2" borderId="0" xfId="0" applyFont="1" applyFill="1" applyAlignment="1">
      <alignment horizontal="right" vertical="center"/>
    </xf>
    <xf numFmtId="0" fontId="129" fillId="2" borderId="0" xfId="0" applyFont="1" applyFill="1" applyAlignment="1">
      <alignment horizontal="right"/>
    </xf>
    <xf numFmtId="164" fontId="19" fillId="2" borderId="0" xfId="0" applyNumberFormat="1" applyFont="1" applyFill="1" applyAlignment="1">
      <alignment vertical="center"/>
    </xf>
    <xf numFmtId="0" fontId="130" fillId="2" borderId="0" xfId="0" applyFont="1" applyFill="1" applyAlignment="1">
      <alignment horizontal="center" vertical="center"/>
    </xf>
    <xf numFmtId="0" fontId="131" fillId="2" borderId="0" xfId="0" applyFont="1" applyFill="1" applyAlignment="1">
      <alignment vertical="center"/>
    </xf>
    <xf numFmtId="0" fontId="19" fillId="15" borderId="103" xfId="0" applyFont="1" applyFill="1" applyBorder="1" applyAlignment="1">
      <alignment vertical="center"/>
    </xf>
    <xf numFmtId="164" fontId="19" fillId="31" borderId="8" xfId="0" applyNumberFormat="1" applyFont="1" applyFill="1" applyBorder="1" applyAlignment="1">
      <alignment horizontal="center" vertical="center"/>
    </xf>
    <xf numFmtId="164" fontId="19" fillId="31" borderId="9" xfId="0" applyNumberFormat="1" applyFont="1" applyFill="1" applyBorder="1" applyAlignment="1">
      <alignment horizontal="center" vertical="center"/>
    </xf>
    <xf numFmtId="164" fontId="19" fillId="31" borderId="10" xfId="0" applyNumberFormat="1" applyFont="1" applyFill="1" applyBorder="1" applyAlignment="1">
      <alignment horizontal="center" vertical="center"/>
    </xf>
    <xf numFmtId="0" fontId="0" fillId="31" borderId="85" xfId="0" applyFill="1" applyBorder="1"/>
    <xf numFmtId="0" fontId="42" fillId="32" borderId="91" xfId="0" applyFont="1" applyFill="1" applyBorder="1" applyAlignment="1">
      <alignment horizontal="center" vertical="center"/>
    </xf>
    <xf numFmtId="0" fontId="91" fillId="31" borderId="0" xfId="0" applyFont="1" applyFill="1"/>
    <xf numFmtId="0" fontId="42" fillId="32" borderId="99" xfId="0" applyFont="1" applyFill="1" applyBorder="1" applyAlignment="1">
      <alignment horizontal="center" vertical="center"/>
    </xf>
    <xf numFmtId="0" fontId="0" fillId="31" borderId="105" xfId="0" applyFill="1" applyBorder="1"/>
    <xf numFmtId="0" fontId="133" fillId="31" borderId="0" xfId="0" applyFont="1" applyFill="1" applyAlignment="1">
      <alignment horizontal="left" vertical="top"/>
    </xf>
    <xf numFmtId="0" fontId="133" fillId="31" borderId="0" xfId="0" applyFont="1" applyFill="1" applyAlignment="1">
      <alignment vertical="top"/>
    </xf>
    <xf numFmtId="164" fontId="42" fillId="31" borderId="0" xfId="0" applyNumberFormat="1" applyFont="1" applyFill="1" applyAlignment="1">
      <alignment horizontal="center" vertical="center"/>
    </xf>
    <xf numFmtId="164" fontId="19" fillId="31" borderId="105" xfId="0" applyNumberFormat="1" applyFont="1" applyFill="1" applyBorder="1" applyAlignment="1">
      <alignment horizontal="center" vertical="center"/>
    </xf>
    <xf numFmtId="0" fontId="28" fillId="31" borderId="0" xfId="0" applyFont="1" applyFill="1" applyAlignment="1">
      <alignment horizontal="left" vertical="center"/>
    </xf>
    <xf numFmtId="0" fontId="54" fillId="31" borderId="105" xfId="0" applyFont="1" applyFill="1" applyBorder="1" applyAlignment="1">
      <alignment horizontal="left" vertical="center"/>
    </xf>
    <xf numFmtId="0" fontId="54" fillId="2" borderId="0" xfId="0" applyFont="1" applyFill="1" applyAlignment="1">
      <alignment horizontal="left" vertical="center"/>
    </xf>
    <xf numFmtId="0" fontId="111" fillId="2" borderId="0" xfId="0" applyFont="1" applyFill="1" applyAlignment="1">
      <alignment horizontal="left" vertical="center"/>
    </xf>
    <xf numFmtId="164" fontId="43" fillId="31" borderId="11" xfId="0" applyNumberFormat="1" applyFont="1" applyFill="1" applyBorder="1" applyAlignment="1">
      <alignment horizontal="center" vertical="center"/>
    </xf>
    <xf numFmtId="164" fontId="43" fillId="31" borderId="12" xfId="0" applyNumberFormat="1" applyFont="1" applyFill="1" applyBorder="1" applyAlignment="1">
      <alignment horizontal="center" vertical="center"/>
    </xf>
    <xf numFmtId="0" fontId="0" fillId="31" borderId="12" xfId="0" applyFill="1" applyBorder="1"/>
    <xf numFmtId="0" fontId="0" fillId="31" borderId="13" xfId="0" applyFill="1" applyBorder="1"/>
    <xf numFmtId="0" fontId="0" fillId="3" borderId="0" xfId="0" applyFill="1" applyAlignment="1">
      <alignment horizontal="right"/>
    </xf>
    <xf numFmtId="0" fontId="64" fillId="2" borderId="17" xfId="0" applyFont="1" applyFill="1" applyBorder="1" applyAlignment="1">
      <alignment horizontal="right" vertical="center"/>
    </xf>
    <xf numFmtId="0" fontId="55" fillId="2" borderId="0" xfId="0" applyFont="1" applyFill="1" applyAlignment="1">
      <alignment horizontal="center" vertical="center"/>
    </xf>
    <xf numFmtId="0" fontId="55" fillId="2" borderId="0" xfId="0" applyFont="1" applyFill="1" applyAlignment="1">
      <alignment horizontal="right"/>
    </xf>
    <xf numFmtId="0" fontId="19" fillId="2" borderId="0" xfId="0" applyFont="1" applyFill="1" applyAlignment="1">
      <alignment horizontal="right"/>
    </xf>
    <xf numFmtId="0" fontId="60" fillId="2" borderId="0" xfId="0" applyFont="1" applyFill="1" applyAlignment="1">
      <alignment horizontal="right"/>
    </xf>
    <xf numFmtId="0" fontId="60" fillId="2" borderId="0" xfId="1" applyFont="1" applyFill="1" applyAlignment="1">
      <alignment horizontal="center" vertical="center"/>
    </xf>
    <xf numFmtId="0" fontId="134" fillId="2" borderId="99" xfId="0" applyFont="1" applyFill="1" applyBorder="1" applyAlignment="1">
      <alignment horizontal="center" vertical="center"/>
    </xf>
    <xf numFmtId="0" fontId="135" fillId="2" borderId="0" xfId="0" applyFont="1" applyFill="1"/>
    <xf numFmtId="0" fontId="96" fillId="19" borderId="100" xfId="0" applyFont="1" applyFill="1" applyBorder="1" applyAlignment="1">
      <alignment horizontal="center" vertical="center"/>
    </xf>
    <xf numFmtId="0" fontId="96" fillId="18" borderId="100" xfId="0" applyFont="1" applyFill="1" applyBorder="1" applyAlignment="1">
      <alignment horizontal="center" vertical="center"/>
    </xf>
    <xf numFmtId="2" fontId="136" fillId="2" borderId="99" xfId="0" applyNumberFormat="1" applyFont="1" applyFill="1" applyBorder="1" applyAlignment="1">
      <alignment horizontal="center" vertical="center"/>
    </xf>
    <xf numFmtId="0" fontId="135" fillId="2" borderId="0" xfId="0" applyFont="1" applyFill="1" applyAlignment="1">
      <alignment horizontal="center" vertical="center"/>
    </xf>
    <xf numFmtId="0" fontId="136" fillId="2" borderId="99" xfId="0" applyFont="1" applyFill="1" applyBorder="1" applyAlignment="1">
      <alignment horizontal="center" vertical="center"/>
    </xf>
    <xf numFmtId="0" fontId="135" fillId="2" borderId="0" xfId="0" applyFont="1" applyFill="1" applyAlignment="1">
      <alignment horizontal="right"/>
    </xf>
    <xf numFmtId="0" fontId="19" fillId="32" borderId="89" xfId="0" applyFont="1" applyFill="1" applyBorder="1" applyAlignment="1">
      <alignment vertical="center"/>
    </xf>
    <xf numFmtId="0" fontId="19" fillId="32" borderId="90" xfId="0" applyFont="1" applyFill="1" applyBorder="1" applyAlignment="1">
      <alignment vertical="center"/>
    </xf>
    <xf numFmtId="0" fontId="19" fillId="32" borderId="99" xfId="0" applyFont="1" applyFill="1" applyBorder="1" applyAlignment="1">
      <alignment horizontal="center" vertical="center"/>
    </xf>
    <xf numFmtId="0" fontId="60" fillId="2" borderId="99" xfId="0" applyFont="1" applyFill="1" applyBorder="1" applyAlignment="1">
      <alignment horizontal="center" vertical="center"/>
    </xf>
    <xf numFmtId="0" fontId="60" fillId="23" borderId="99" xfId="0" applyFont="1" applyFill="1" applyBorder="1" applyAlignment="1">
      <alignment horizontal="center" vertical="center"/>
    </xf>
    <xf numFmtId="0" fontId="0" fillId="2" borderId="110" xfId="0" applyFill="1" applyBorder="1"/>
    <xf numFmtId="0" fontId="0" fillId="2" borderId="111" xfId="0" applyFill="1" applyBorder="1"/>
    <xf numFmtId="0" fontId="0" fillId="2" borderId="112" xfId="0" applyFill="1" applyBorder="1"/>
    <xf numFmtId="0" fontId="7" fillId="2" borderId="0" xfId="4" applyFont="1" applyFill="1" applyAlignment="1">
      <alignment vertical="center"/>
    </xf>
    <xf numFmtId="0" fontId="7" fillId="2" borderId="112" xfId="0" applyFont="1" applyFill="1" applyBorder="1" applyAlignment="1">
      <alignment vertical="center"/>
    </xf>
    <xf numFmtId="0" fontId="137" fillId="2" borderId="0" xfId="0" applyFont="1" applyFill="1" applyAlignment="1">
      <alignment horizontal="left" vertical="center" wrapText="1"/>
    </xf>
    <xf numFmtId="0" fontId="7" fillId="2" borderId="0" xfId="0" applyFont="1" applyFill="1" applyAlignment="1">
      <alignment vertical="center" wrapText="1"/>
    </xf>
    <xf numFmtId="0" fontId="138" fillId="2" borderId="0" xfId="0" applyFont="1" applyFill="1" applyAlignment="1">
      <alignment horizontal="right"/>
    </xf>
    <xf numFmtId="0" fontId="139" fillId="2" borderId="0" xfId="0" applyFont="1" applyFill="1" applyAlignment="1">
      <alignment vertical="center"/>
    </xf>
    <xf numFmtId="0" fontId="140" fillId="2" borderId="0" xfId="0" applyFont="1" applyFill="1" applyAlignment="1">
      <alignment vertical="center"/>
    </xf>
    <xf numFmtId="0" fontId="140" fillId="2" borderId="0" xfId="4" applyFont="1" applyFill="1" applyAlignment="1">
      <alignment vertical="center"/>
    </xf>
    <xf numFmtId="0" fontId="139" fillId="2" borderId="0" xfId="4" applyFont="1" applyFill="1" applyAlignment="1">
      <alignment vertical="center"/>
    </xf>
    <xf numFmtId="0" fontId="223" fillId="2" borderId="0" xfId="4" applyFill="1" applyAlignment="1">
      <alignment vertical="center"/>
    </xf>
    <xf numFmtId="0" fontId="0" fillId="2" borderId="112" xfId="0" applyFill="1" applyBorder="1" applyAlignment="1">
      <alignment vertical="center"/>
    </xf>
    <xf numFmtId="0" fontId="19" fillId="2" borderId="0" xfId="4" applyFont="1" applyFill="1"/>
    <xf numFmtId="0" fontId="141" fillId="2" borderId="0" xfId="4" applyFont="1" applyFill="1"/>
    <xf numFmtId="0" fontId="19" fillId="2" borderId="0" xfId="4" applyFont="1" applyFill="1" applyAlignment="1">
      <alignment vertical="center"/>
    </xf>
    <xf numFmtId="0" fontId="7" fillId="2" borderId="113" xfId="0" applyFont="1" applyFill="1" applyBorder="1" applyAlignment="1">
      <alignment vertical="center"/>
    </xf>
    <xf numFmtId="0" fontId="142" fillId="2" borderId="0" xfId="4" applyFont="1" applyFill="1" applyAlignment="1">
      <alignment vertical="center"/>
    </xf>
    <xf numFmtId="0" fontId="13" fillId="2" borderId="0" xfId="4" applyFont="1" applyFill="1" applyAlignment="1">
      <alignment vertical="center"/>
    </xf>
    <xf numFmtId="165" fontId="108" fillId="3" borderId="0" xfId="0" applyNumberFormat="1" applyFont="1" applyFill="1" applyAlignment="1">
      <alignment vertical="center"/>
    </xf>
    <xf numFmtId="165" fontId="108" fillId="2" borderId="0" xfId="0" applyNumberFormat="1" applyFont="1" applyFill="1" applyAlignment="1">
      <alignment vertical="center"/>
    </xf>
    <xf numFmtId="0" fontId="143" fillId="2" borderId="112" xfId="0" applyFont="1" applyFill="1" applyBorder="1" applyAlignment="1">
      <alignment horizontal="right" vertical="center"/>
    </xf>
    <xf numFmtId="0" fontId="143" fillId="2" borderId="0" xfId="0" applyFont="1" applyFill="1" applyAlignment="1">
      <alignment horizontal="right" vertical="center"/>
    </xf>
    <xf numFmtId="14" fontId="108" fillId="2" borderId="0" xfId="0" applyNumberFormat="1" applyFont="1" applyFill="1" applyAlignment="1">
      <alignment horizontal="left" vertical="center"/>
    </xf>
    <xf numFmtId="0" fontId="108" fillId="2" borderId="0" xfId="0" applyFont="1" applyFill="1" applyAlignment="1">
      <alignment horizontal="left" vertical="center"/>
    </xf>
    <xf numFmtId="0" fontId="0" fillId="2" borderId="113" xfId="0" applyFill="1" applyBorder="1" applyAlignment="1">
      <alignment vertical="center"/>
    </xf>
    <xf numFmtId="0" fontId="14" fillId="2" borderId="112" xfId="0" applyFont="1" applyFill="1" applyBorder="1" applyAlignment="1">
      <alignment horizontal="center" vertical="center"/>
    </xf>
    <xf numFmtId="0" fontId="0" fillId="2" borderId="113" xfId="0" applyFill="1" applyBorder="1"/>
    <xf numFmtId="0" fontId="22" fillId="11" borderId="117" xfId="4" quotePrefix="1" applyFont="1" applyFill="1" applyBorder="1" applyAlignment="1">
      <alignment horizontal="center" vertical="center"/>
    </xf>
    <xf numFmtId="0" fontId="22" fillId="34" borderId="118" xfId="4" quotePrefix="1" applyFont="1" applyFill="1" applyBorder="1" applyAlignment="1">
      <alignment horizontal="center" vertical="center"/>
    </xf>
    <xf numFmtId="0" fontId="22" fillId="35" borderId="119" xfId="4" quotePrefix="1" applyFont="1" applyFill="1" applyBorder="1" applyAlignment="1">
      <alignment horizontal="center" vertical="center"/>
    </xf>
    <xf numFmtId="0" fontId="22" fillId="6" borderId="120" xfId="4" quotePrefix="1" applyFont="1" applyFill="1" applyBorder="1" applyAlignment="1">
      <alignment horizontal="center" vertical="center"/>
    </xf>
    <xf numFmtId="0" fontId="13" fillId="2" borderId="113" xfId="0" applyFont="1" applyFill="1" applyBorder="1" applyAlignment="1">
      <alignment vertical="center"/>
    </xf>
    <xf numFmtId="0" fontId="22" fillId="2" borderId="0" xfId="4" quotePrefix="1" applyFont="1" applyFill="1" applyAlignment="1">
      <alignment horizontal="center" vertical="center"/>
    </xf>
    <xf numFmtId="0" fontId="14" fillId="36" borderId="121" xfId="0" applyFont="1" applyFill="1" applyBorder="1" applyAlignment="1">
      <alignment horizontal="center" vertical="center"/>
    </xf>
    <xf numFmtId="0" fontId="0" fillId="36" borderId="123" xfId="0" applyFill="1" applyBorder="1"/>
    <xf numFmtId="165" fontId="108" fillId="2" borderId="0" xfId="0" applyNumberFormat="1" applyFont="1" applyFill="1" applyAlignment="1">
      <alignment horizontal="left" vertical="center"/>
    </xf>
    <xf numFmtId="165" fontId="108" fillId="2" borderId="113" xfId="0" applyNumberFormat="1" applyFont="1" applyFill="1" applyBorder="1" applyAlignment="1">
      <alignment horizontal="left" vertical="center"/>
    </xf>
    <xf numFmtId="0" fontId="0" fillId="36" borderId="125" xfId="0" applyFill="1" applyBorder="1" applyAlignment="1">
      <alignment vertical="center"/>
    </xf>
    <xf numFmtId="0" fontId="0" fillId="36" borderId="135" xfId="0" applyFill="1" applyBorder="1" applyAlignment="1">
      <alignment vertical="center"/>
    </xf>
    <xf numFmtId="0" fontId="22" fillId="2" borderId="6" xfId="0" quotePrefix="1" applyFont="1" applyFill="1" applyBorder="1" applyAlignment="1">
      <alignment horizontal="center" vertical="center"/>
    </xf>
    <xf numFmtId="0" fontId="19" fillId="2" borderId="6" xfId="0" applyFont="1" applyFill="1" applyBorder="1" applyAlignment="1">
      <alignment horizontal="center" vertical="center"/>
    </xf>
    <xf numFmtId="0" fontId="0" fillId="37" borderId="145" xfId="0" applyFill="1" applyBorder="1" applyAlignment="1">
      <alignment horizontal="left" vertical="center" wrapText="1"/>
    </xf>
    <xf numFmtId="0" fontId="0" fillId="37" borderId="143" xfId="0" applyFill="1" applyBorder="1" applyAlignment="1">
      <alignment horizontal="center"/>
    </xf>
    <xf numFmtId="0" fontId="0" fillId="37" borderId="144" xfId="0" applyFill="1" applyBorder="1" applyAlignment="1">
      <alignment horizontal="center"/>
    </xf>
    <xf numFmtId="0" fontId="0" fillId="37" borderId="145" xfId="0" applyFill="1" applyBorder="1" applyAlignment="1">
      <alignment horizontal="center"/>
    </xf>
    <xf numFmtId="0" fontId="0" fillId="2" borderId="145" xfId="0" applyFill="1" applyBorder="1" applyAlignment="1">
      <alignment horizontal="center"/>
    </xf>
    <xf numFmtId="0" fontId="147" fillId="2" borderId="78" xfId="0" applyFont="1" applyFill="1" applyBorder="1" applyAlignment="1">
      <alignment horizontal="center" wrapText="1"/>
    </xf>
    <xf numFmtId="0" fontId="148" fillId="2" borderId="78" xfId="0" applyFont="1" applyFill="1" applyBorder="1" applyAlignment="1">
      <alignment horizontal="center"/>
    </xf>
    <xf numFmtId="0" fontId="149" fillId="2" borderId="78" xfId="0" applyFont="1" applyFill="1" applyBorder="1" applyAlignment="1">
      <alignment horizontal="center"/>
    </xf>
    <xf numFmtId="0" fontId="0" fillId="2" borderId="78" xfId="0" applyFill="1" applyBorder="1" applyAlignment="1">
      <alignment horizontal="center"/>
    </xf>
    <xf numFmtId="0" fontId="0" fillId="36" borderId="124" xfId="0" applyFill="1" applyBorder="1" applyAlignment="1">
      <alignment vertical="center"/>
    </xf>
    <xf numFmtId="0" fontId="0" fillId="37" borderId="147" xfId="0" applyFill="1" applyBorder="1" applyAlignment="1">
      <alignment horizontal="left" vertical="center" wrapText="1"/>
    </xf>
    <xf numFmtId="0" fontId="0" fillId="37" borderId="148" xfId="0" applyFill="1" applyBorder="1" applyAlignment="1">
      <alignment horizontal="center"/>
    </xf>
    <xf numFmtId="0" fontId="0" fillId="37" borderId="149" xfId="0" applyFill="1" applyBorder="1" applyAlignment="1">
      <alignment horizontal="center"/>
    </xf>
    <xf numFmtId="0" fontId="0" fillId="37" borderId="150" xfId="0" applyFill="1" applyBorder="1" applyAlignment="1">
      <alignment horizontal="center"/>
    </xf>
    <xf numFmtId="0" fontId="0" fillId="2" borderId="150" xfId="0" applyFill="1" applyBorder="1" applyAlignment="1">
      <alignment horizontal="center"/>
    </xf>
    <xf numFmtId="0" fontId="147" fillId="2" borderId="127" xfId="0" applyFont="1" applyFill="1" applyBorder="1" applyAlignment="1">
      <alignment horizontal="center" wrapText="1"/>
    </xf>
    <xf numFmtId="0" fontId="148" fillId="2" borderId="127" xfId="0" applyFont="1" applyFill="1" applyBorder="1" applyAlignment="1">
      <alignment horizontal="center"/>
    </xf>
    <xf numFmtId="0" fontId="149" fillId="2" borderId="127" xfId="0" applyFont="1" applyFill="1" applyBorder="1" applyAlignment="1">
      <alignment horizontal="center"/>
    </xf>
    <xf numFmtId="0" fontId="0" fillId="2" borderId="151" xfId="0" applyFill="1" applyBorder="1" applyAlignment="1">
      <alignment horizontal="center"/>
    </xf>
    <xf numFmtId="0" fontId="71" fillId="2" borderId="0" xfId="0" applyFont="1" applyFill="1" applyAlignment="1">
      <alignment vertical="center" wrapText="1"/>
    </xf>
    <xf numFmtId="0" fontId="0" fillId="36" borderId="125" xfId="0" applyFill="1" applyBorder="1"/>
    <xf numFmtId="0" fontId="0" fillId="36" borderId="124" xfId="0" applyFill="1" applyBorder="1"/>
    <xf numFmtId="0" fontId="0" fillId="38" borderId="147" xfId="0" applyFill="1" applyBorder="1"/>
    <xf numFmtId="0" fontId="0" fillId="38" borderId="127" xfId="0" applyFill="1" applyBorder="1"/>
    <xf numFmtId="0" fontId="0" fillId="38" borderId="151" xfId="0" applyFill="1" applyBorder="1"/>
    <xf numFmtId="0" fontId="0" fillId="2" borderId="5" xfId="0" applyFill="1" applyBorder="1" applyAlignment="1">
      <alignment horizontal="center" vertical="center"/>
    </xf>
    <xf numFmtId="0" fontId="0" fillId="38" borderId="154" xfId="0" applyFill="1" applyBorder="1"/>
    <xf numFmtId="0" fontId="0" fillId="38" borderId="137" xfId="0" applyFill="1" applyBorder="1"/>
    <xf numFmtId="0" fontId="0" fillId="38" borderId="153" xfId="0" applyFill="1" applyBorder="1"/>
    <xf numFmtId="0" fontId="154" fillId="2" borderId="127" xfId="0" applyFont="1" applyFill="1" applyBorder="1" applyAlignment="1">
      <alignment horizontal="left" vertical="center" wrapText="1"/>
    </xf>
    <xf numFmtId="0" fontId="0" fillId="2" borderId="127" xfId="0" applyFill="1" applyBorder="1"/>
    <xf numFmtId="0" fontId="154" fillId="2" borderId="147" xfId="0" applyFont="1" applyFill="1" applyBorder="1" applyAlignment="1">
      <alignment horizontal="left" vertical="center" wrapText="1"/>
    </xf>
    <xf numFmtId="0" fontId="0" fillId="2" borderId="151" xfId="0" applyFill="1" applyBorder="1"/>
    <xf numFmtId="0" fontId="154" fillId="2" borderId="0" xfId="0" applyFont="1" applyFill="1" applyAlignment="1">
      <alignment horizontal="left" vertical="center" wrapText="1"/>
    </xf>
    <xf numFmtId="164" fontId="157" fillId="2" borderId="168" xfId="0" applyNumberFormat="1" applyFont="1" applyFill="1" applyBorder="1" applyAlignment="1">
      <alignment horizontal="center" vertical="center"/>
    </xf>
    <xf numFmtId="0" fontId="158" fillId="2" borderId="169" xfId="0" applyFont="1" applyFill="1" applyBorder="1" applyAlignment="1">
      <alignment horizontal="center" vertical="center"/>
    </xf>
    <xf numFmtId="0" fontId="154" fillId="2" borderId="159" xfId="0" applyFont="1" applyFill="1" applyBorder="1" applyAlignment="1">
      <alignment horizontal="left" vertical="center" wrapText="1"/>
    </xf>
    <xf numFmtId="0" fontId="0" fillId="2" borderId="171" xfId="0" applyFill="1" applyBorder="1"/>
    <xf numFmtId="0" fontId="0" fillId="2" borderId="173" xfId="0" applyFill="1" applyBorder="1"/>
    <xf numFmtId="0" fontId="154" fillId="2" borderId="175" xfId="0" applyFont="1" applyFill="1" applyBorder="1" applyAlignment="1">
      <alignment horizontal="center" vertical="center" wrapText="1"/>
    </xf>
    <xf numFmtId="0" fontId="0" fillId="2" borderId="176" xfId="0" applyFill="1" applyBorder="1"/>
    <xf numFmtId="0" fontId="154" fillId="2" borderId="177" xfId="0" applyFont="1" applyFill="1" applyBorder="1" applyAlignment="1">
      <alignment horizontal="center" vertical="center" wrapText="1"/>
    </xf>
    <xf numFmtId="0" fontId="0" fillId="2" borderId="178" xfId="0" applyFill="1" applyBorder="1"/>
    <xf numFmtId="0" fontId="154" fillId="2" borderId="7" xfId="0" applyFont="1" applyFill="1" applyBorder="1" applyAlignment="1">
      <alignment horizontal="center" vertical="center" wrapText="1"/>
    </xf>
    <xf numFmtId="0" fontId="154" fillId="2" borderId="159" xfId="0" applyFont="1" applyFill="1" applyBorder="1" applyAlignment="1">
      <alignment horizontal="center" vertical="center" wrapText="1"/>
    </xf>
    <xf numFmtId="0" fontId="154" fillId="2" borderId="180" xfId="0" applyFont="1" applyFill="1" applyBorder="1" applyAlignment="1">
      <alignment horizontal="center" vertical="center" wrapText="1"/>
    </xf>
    <xf numFmtId="0" fontId="0" fillId="2" borderId="181" xfId="0" applyFill="1" applyBorder="1"/>
    <xf numFmtId="0" fontId="154" fillId="2" borderId="182" xfId="0" applyFont="1" applyFill="1" applyBorder="1" applyAlignment="1">
      <alignment horizontal="center" vertical="center" wrapText="1"/>
    </xf>
    <xf numFmtId="0" fontId="0" fillId="2" borderId="183" xfId="0" applyFill="1" applyBorder="1"/>
    <xf numFmtId="0" fontId="0" fillId="2" borderId="186" xfId="0" applyFill="1" applyBorder="1"/>
    <xf numFmtId="166" fontId="19" fillId="2" borderId="0" xfId="0" applyNumberFormat="1" applyFont="1" applyFill="1" applyAlignment="1">
      <alignment horizontal="center" vertical="center"/>
    </xf>
    <xf numFmtId="0" fontId="154" fillId="2" borderId="187" xfId="0" applyFont="1" applyFill="1" applyBorder="1" applyAlignment="1">
      <alignment horizontal="center" vertical="center" wrapText="1"/>
    </xf>
    <xf numFmtId="0" fontId="0" fillId="2" borderId="137" xfId="0" applyFill="1" applyBorder="1"/>
    <xf numFmtId="0" fontId="0" fillId="36" borderId="192" xfId="0" applyFill="1" applyBorder="1"/>
    <xf numFmtId="0" fontId="0" fillId="36" borderId="193" xfId="0" applyFill="1" applyBorder="1"/>
    <xf numFmtId="0" fontId="0" fillId="36" borderId="194" xfId="0" applyFill="1" applyBorder="1"/>
    <xf numFmtId="0" fontId="0" fillId="2" borderId="17" xfId="0" applyFill="1" applyBorder="1"/>
    <xf numFmtId="0" fontId="154" fillId="2" borderId="154" xfId="0" applyFont="1" applyFill="1" applyBorder="1" applyAlignment="1">
      <alignment horizontal="center" vertical="center" wrapText="1"/>
    </xf>
    <xf numFmtId="0" fontId="0" fillId="2" borderId="153" xfId="0" applyFill="1" applyBorder="1"/>
    <xf numFmtId="0" fontId="0" fillId="36" borderId="154" xfId="0" applyFill="1" applyBorder="1"/>
    <xf numFmtId="0" fontId="0" fillId="36" borderId="137" xfId="0" applyFill="1" applyBorder="1"/>
    <xf numFmtId="0" fontId="0" fillId="36" borderId="153" xfId="0" applyFill="1" applyBorder="1"/>
    <xf numFmtId="0" fontId="7" fillId="32" borderId="0" xfId="0" applyFont="1" applyFill="1" applyAlignment="1">
      <alignment vertical="center"/>
    </xf>
    <xf numFmtId="0" fontId="44" fillId="2" borderId="0" xfId="0" applyFont="1" applyFill="1" applyAlignment="1">
      <alignment vertical="center" wrapText="1"/>
    </xf>
    <xf numFmtId="0" fontId="161" fillId="2" borderId="0" xfId="0" applyFont="1" applyFill="1" applyAlignment="1">
      <alignment vertical="top"/>
    </xf>
    <xf numFmtId="0" fontId="22" fillId="11" borderId="117" xfId="0" quotePrefix="1" applyFont="1" applyFill="1" applyBorder="1" applyAlignment="1">
      <alignment horizontal="center" vertical="center"/>
    </xf>
    <xf numFmtId="0" fontId="22" fillId="34" borderId="118" xfId="0" quotePrefix="1" applyFont="1" applyFill="1" applyBorder="1" applyAlignment="1">
      <alignment horizontal="center" vertical="center"/>
    </xf>
    <xf numFmtId="0" fontId="22" fillId="35" borderId="119" xfId="0" quotePrefix="1" applyFont="1" applyFill="1" applyBorder="1" applyAlignment="1">
      <alignment horizontal="center" vertical="center"/>
    </xf>
    <xf numFmtId="0" fontId="22" fillId="6" borderId="120" xfId="0" quotePrefix="1" applyFont="1" applyFill="1" applyBorder="1" applyAlignment="1">
      <alignment horizontal="center" vertical="center"/>
    </xf>
    <xf numFmtId="0" fontId="162" fillId="23" borderId="0" xfId="0" applyFont="1" applyFill="1" applyAlignment="1">
      <alignment horizontal="center" vertical="center"/>
    </xf>
    <xf numFmtId="0" fontId="96" fillId="2" borderId="96" xfId="0" applyFont="1" applyFill="1" applyBorder="1" applyAlignment="1">
      <alignment horizontal="center" vertical="center"/>
    </xf>
    <xf numFmtId="0" fontId="162" fillId="2" borderId="0" xfId="0" applyFont="1" applyFill="1" applyAlignment="1">
      <alignment horizontal="center" vertical="center"/>
    </xf>
    <xf numFmtId="0" fontId="3" fillId="40" borderId="197" xfId="0" applyFont="1" applyFill="1" applyBorder="1"/>
    <xf numFmtId="0" fontId="3" fillId="40" borderId="181" xfId="0" applyFont="1" applyFill="1" applyBorder="1"/>
    <xf numFmtId="0" fontId="3" fillId="40" borderId="198" xfId="0" applyFont="1" applyFill="1" applyBorder="1"/>
    <xf numFmtId="0" fontId="19" fillId="2" borderId="202" xfId="0" applyFont="1" applyFill="1" applyBorder="1" applyAlignment="1">
      <alignment vertical="center"/>
    </xf>
    <xf numFmtId="0" fontId="0" fillId="2" borderId="144" xfId="0" applyFill="1" applyBorder="1"/>
    <xf numFmtId="0" fontId="0" fillId="2" borderId="145" xfId="0" applyFill="1" applyBorder="1"/>
    <xf numFmtId="0" fontId="59" fillId="2" borderId="0" xfId="0" applyFont="1" applyFill="1" applyAlignment="1">
      <alignment horizontal="center" vertical="center"/>
    </xf>
    <xf numFmtId="0" fontId="123" fillId="2" borderId="0" xfId="0" applyFont="1" applyFill="1" applyAlignment="1">
      <alignment horizontal="center" vertical="center" wrapText="1"/>
    </xf>
    <xf numFmtId="0" fontId="72" fillId="2" borderId="0" xfId="0" applyFont="1" applyFill="1" applyAlignment="1">
      <alignment horizontal="center" vertical="center"/>
    </xf>
    <xf numFmtId="164" fontId="157" fillId="2" borderId="210" xfId="0" applyNumberFormat="1" applyFont="1" applyFill="1" applyBorder="1" applyAlignment="1">
      <alignment horizontal="center" vertical="center"/>
    </xf>
    <xf numFmtId="0" fontId="94" fillId="2" borderId="211" xfId="0" applyFont="1" applyFill="1" applyBorder="1" applyAlignment="1">
      <alignment horizontal="center" vertical="center"/>
    </xf>
    <xf numFmtId="0" fontId="163" fillId="2" borderId="164" xfId="0" applyFont="1" applyFill="1" applyBorder="1"/>
    <xf numFmtId="0" fontId="163" fillId="2" borderId="7" xfId="0" applyFont="1" applyFill="1" applyBorder="1"/>
    <xf numFmtId="0" fontId="164" fillId="40" borderId="164" xfId="0" applyFont="1" applyFill="1" applyBorder="1"/>
    <xf numFmtId="0" fontId="66" fillId="2" borderId="0" xfId="0" applyFont="1" applyFill="1" applyAlignment="1">
      <alignment vertical="center"/>
    </xf>
    <xf numFmtId="0" fontId="0" fillId="2" borderId="164" xfId="0" applyFill="1" applyBorder="1"/>
    <xf numFmtId="0" fontId="22" fillId="2" borderId="0" xfId="0" applyFont="1" applyFill="1"/>
    <xf numFmtId="0" fontId="165" fillId="2" borderId="0" xfId="0" applyFont="1" applyFill="1" applyAlignment="1">
      <alignment horizontal="left" vertical="center"/>
    </xf>
    <xf numFmtId="0" fontId="164" fillId="2" borderId="0" xfId="0" applyFont="1" applyFill="1" applyAlignment="1">
      <alignment horizontal="center" vertical="center"/>
    </xf>
    <xf numFmtId="0" fontId="166" fillId="2" borderId="0" xfId="0" applyFont="1" applyFill="1" applyAlignment="1">
      <alignment horizontal="center" vertical="center"/>
    </xf>
    <xf numFmtId="0" fontId="167" fillId="2" borderId="0" xfId="0" applyFont="1" applyFill="1" applyAlignment="1">
      <alignment horizontal="left" vertical="center"/>
    </xf>
    <xf numFmtId="0" fontId="165" fillId="2" borderId="0" xfId="0" applyFont="1" applyFill="1" applyAlignment="1">
      <alignment vertical="center"/>
    </xf>
    <xf numFmtId="0" fontId="0" fillId="2" borderId="164" xfId="0" applyFill="1" applyBorder="1" applyAlignment="1">
      <alignment vertical="center"/>
    </xf>
    <xf numFmtId="0" fontId="0" fillId="2" borderId="7" xfId="0" applyFill="1" applyBorder="1" applyAlignment="1">
      <alignment vertical="center"/>
    </xf>
    <xf numFmtId="0" fontId="48" fillId="2" borderId="0" xfId="0" applyFont="1" applyFill="1" applyAlignment="1">
      <alignment vertical="center"/>
    </xf>
    <xf numFmtId="0" fontId="169" fillId="2" borderId="0" xfId="0" applyFont="1" applyFill="1" applyAlignment="1">
      <alignment vertical="center"/>
    </xf>
    <xf numFmtId="0" fontId="170" fillId="2" borderId="0" xfId="0" applyFont="1" applyFill="1" applyAlignment="1">
      <alignment horizontal="center" vertical="center"/>
    </xf>
    <xf numFmtId="0" fontId="164" fillId="2" borderId="4" xfId="0" applyFont="1" applyFill="1" applyBorder="1" applyAlignment="1">
      <alignment horizontal="center" vertical="center"/>
    </xf>
    <xf numFmtId="0" fontId="171" fillId="2" borderId="0" xfId="0" applyFont="1" applyFill="1" applyAlignment="1">
      <alignment horizontal="right" vertical="center"/>
    </xf>
    <xf numFmtId="1" fontId="29" fillId="2" borderId="211" xfId="0" applyNumberFormat="1" applyFont="1" applyFill="1" applyBorder="1" applyAlignment="1">
      <alignment horizontal="center" vertical="center"/>
    </xf>
    <xf numFmtId="0" fontId="164" fillId="2" borderId="0" xfId="0" applyFont="1" applyFill="1" applyAlignment="1">
      <alignment horizontal="left" vertical="center"/>
    </xf>
    <xf numFmtId="164" fontId="94" fillId="2" borderId="211" xfId="0" applyNumberFormat="1" applyFont="1" applyFill="1" applyBorder="1" applyAlignment="1">
      <alignment horizontal="center" vertical="center"/>
    </xf>
    <xf numFmtId="0" fontId="172" fillId="2" borderId="0" xfId="0" applyFont="1" applyFill="1" applyAlignment="1">
      <alignment horizontal="center" vertical="center"/>
    </xf>
    <xf numFmtId="0" fontId="66" fillId="32" borderId="99" xfId="0" applyFont="1" applyFill="1" applyBorder="1" applyAlignment="1">
      <alignment horizontal="center" vertical="center"/>
    </xf>
    <xf numFmtId="0" fontId="66" fillId="32" borderId="99" xfId="0" applyFont="1" applyFill="1" applyBorder="1" applyAlignment="1">
      <alignment horizontal="center" vertical="center" wrapText="1"/>
    </xf>
    <xf numFmtId="0" fontId="0" fillId="2" borderId="215" xfId="0" applyFill="1" applyBorder="1"/>
    <xf numFmtId="0" fontId="0" fillId="2" borderId="216" xfId="0" applyFill="1" applyBorder="1"/>
    <xf numFmtId="1" fontId="60" fillId="2" borderId="99" xfId="0" applyNumberFormat="1" applyFont="1" applyFill="1" applyBorder="1" applyAlignment="1">
      <alignment horizontal="center" vertical="center"/>
    </xf>
    <xf numFmtId="164" fontId="60" fillId="2" borderId="99" xfId="0" applyNumberFormat="1" applyFont="1" applyFill="1" applyBorder="1" applyAlignment="1">
      <alignment horizontal="center" vertical="center"/>
    </xf>
    <xf numFmtId="0" fontId="7" fillId="2" borderId="161" xfId="0" applyFont="1" applyFill="1" applyBorder="1" applyAlignment="1">
      <alignment vertical="center"/>
    </xf>
    <xf numFmtId="0" fontId="173" fillId="2" borderId="0" xfId="0" applyFont="1" applyFill="1"/>
    <xf numFmtId="0" fontId="174" fillId="2" borderId="0" xfId="0" applyFont="1" applyFill="1" applyAlignment="1">
      <alignment vertical="center"/>
    </xf>
    <xf numFmtId="0" fontId="0" fillId="23" borderId="4" xfId="0" applyFill="1" applyBorder="1"/>
    <xf numFmtId="0" fontId="0" fillId="23" borderId="0" xfId="0" applyFill="1"/>
    <xf numFmtId="0" fontId="19" fillId="23" borderId="0" xfId="0" applyFont="1" applyFill="1" applyAlignment="1">
      <alignment vertical="center"/>
    </xf>
    <xf numFmtId="0" fontId="20" fillId="23" borderId="0" xfId="0" applyFont="1" applyFill="1" applyAlignment="1">
      <alignment horizontal="right" vertical="center"/>
    </xf>
    <xf numFmtId="0" fontId="66" fillId="2" borderId="0" xfId="0" quotePrefix="1" applyFont="1" applyFill="1" applyAlignment="1">
      <alignment horizontal="center" vertical="center"/>
    </xf>
    <xf numFmtId="0" fontId="19" fillId="2" borderId="0" xfId="0" applyFont="1" applyFill="1" applyAlignment="1">
      <alignment horizontal="right" vertical="center"/>
    </xf>
    <xf numFmtId="0" fontId="175" fillId="2" borderId="17" xfId="0" applyFont="1" applyFill="1" applyBorder="1" applyAlignment="1">
      <alignment horizontal="left" vertical="center"/>
    </xf>
    <xf numFmtId="0" fontId="176" fillId="2" borderId="17" xfId="0" applyFont="1" applyFill="1" applyBorder="1" applyAlignment="1">
      <alignment horizontal="left" vertical="center"/>
    </xf>
    <xf numFmtId="0" fontId="177" fillId="2" borderId="17" xfId="0" applyFont="1" applyFill="1" applyBorder="1" applyAlignment="1">
      <alignment horizontal="left" vertical="center"/>
    </xf>
    <xf numFmtId="0" fontId="178" fillId="2" borderId="17" xfId="0" applyFont="1" applyFill="1" applyBorder="1" applyAlignment="1">
      <alignment horizontal="left" vertical="center"/>
    </xf>
    <xf numFmtId="164" fontId="157" fillId="2" borderId="0" xfId="0" applyNumberFormat="1" applyFont="1" applyFill="1" applyAlignment="1">
      <alignment horizontal="center" vertical="center"/>
    </xf>
    <xf numFmtId="164" fontId="65" fillId="2" borderId="0" xfId="0" applyNumberFormat="1" applyFont="1" applyFill="1" applyAlignment="1">
      <alignment horizontal="center" vertical="center"/>
    </xf>
    <xf numFmtId="0" fontId="168" fillId="2" borderId="0" xfId="0" applyFont="1" applyFill="1" applyAlignment="1">
      <alignment vertical="center" wrapText="1"/>
    </xf>
    <xf numFmtId="0" fontId="168" fillId="2" borderId="0" xfId="0" applyFont="1" applyFill="1" applyAlignment="1">
      <alignment vertical="center"/>
    </xf>
    <xf numFmtId="0" fontId="14" fillId="2" borderId="0" xfId="0" applyFont="1" applyFill="1" applyAlignment="1">
      <alignment vertical="center"/>
    </xf>
    <xf numFmtId="164" fontId="29" fillId="2" borderId="211" xfId="0" applyNumberFormat="1" applyFont="1" applyFill="1" applyBorder="1" applyAlignment="1">
      <alignment horizontal="center" vertical="center"/>
    </xf>
    <xf numFmtId="0" fontId="100" fillId="2" borderId="0" xfId="0" applyFont="1" applyFill="1" applyAlignment="1">
      <alignment horizontal="center" vertical="center"/>
    </xf>
    <xf numFmtId="0" fontId="109" fillId="2" borderId="0" xfId="0" applyFont="1" applyFill="1" applyAlignment="1">
      <alignment horizontal="left" vertical="center"/>
    </xf>
    <xf numFmtId="0" fontId="164" fillId="2" borderId="5" xfId="0" applyFont="1" applyFill="1" applyBorder="1" applyAlignment="1">
      <alignment horizontal="center" vertical="center"/>
    </xf>
    <xf numFmtId="0" fontId="0" fillId="2" borderId="9" xfId="0" applyFill="1" applyBorder="1"/>
    <xf numFmtId="0" fontId="7" fillId="2" borderId="0" xfId="0" applyFont="1" applyFill="1"/>
    <xf numFmtId="0" fontId="7" fillId="2" borderId="4" xfId="0" applyFont="1" applyFill="1" applyBorder="1"/>
    <xf numFmtId="0" fontId="7" fillId="4" borderId="0" xfId="0" applyFont="1" applyFill="1"/>
    <xf numFmtId="0" fontId="9" fillId="2" borderId="0" xfId="0" applyFont="1" applyFill="1"/>
    <xf numFmtId="0" fontId="7" fillId="2" borderId="5" xfId="0" applyFont="1" applyFill="1" applyBorder="1"/>
    <xf numFmtId="0" fontId="180" fillId="2" borderId="0" xfId="0" applyFont="1" applyFill="1" applyAlignment="1">
      <alignment horizontal="center" vertical="center"/>
    </xf>
    <xf numFmtId="0" fontId="64" fillId="2" borderId="0" xfId="0" applyFont="1" applyFill="1" applyAlignment="1">
      <alignment vertical="center"/>
    </xf>
    <xf numFmtId="0" fontId="163" fillId="2" borderId="0" xfId="0" applyFont="1" applyFill="1" applyAlignment="1">
      <alignment horizontal="left" vertical="top"/>
    </xf>
    <xf numFmtId="0" fontId="163" fillId="2" borderId="0" xfId="0" applyFont="1" applyFill="1" applyAlignment="1">
      <alignment vertical="top"/>
    </xf>
    <xf numFmtId="0" fontId="182" fillId="2" borderId="0" xfId="0" applyFont="1" applyFill="1" applyAlignment="1">
      <alignment vertical="top"/>
    </xf>
    <xf numFmtId="164" fontId="166" fillId="2" borderId="0" xfId="0" applyNumberFormat="1" applyFont="1" applyFill="1" applyAlignment="1">
      <alignment horizontal="center" vertical="center"/>
    </xf>
    <xf numFmtId="164" fontId="94" fillId="2" borderId="0" xfId="0" applyNumberFormat="1" applyFont="1" applyFill="1" applyAlignment="1">
      <alignment horizontal="center" vertical="center"/>
    </xf>
    <xf numFmtId="0" fontId="171" fillId="2" borderId="0" xfId="0" applyFont="1" applyFill="1" applyAlignment="1">
      <alignment vertical="center"/>
    </xf>
    <xf numFmtId="0" fontId="64" fillId="2" borderId="12" xfId="0" applyFont="1" applyFill="1" applyBorder="1" applyAlignment="1">
      <alignment vertical="center"/>
    </xf>
    <xf numFmtId="0" fontId="64" fillId="4" borderId="12" xfId="0" applyFont="1" applyFill="1" applyBorder="1" applyAlignment="1">
      <alignment vertical="center"/>
    </xf>
    <xf numFmtId="0" fontId="7" fillId="2" borderId="215" xfId="0" applyFont="1" applyFill="1" applyBorder="1" applyAlignment="1">
      <alignment vertical="center"/>
    </xf>
    <xf numFmtId="2" fontId="19" fillId="2" borderId="0" xfId="0" applyNumberFormat="1" applyFont="1" applyFill="1" applyAlignment="1">
      <alignment vertical="center"/>
    </xf>
    <xf numFmtId="0" fontId="171" fillId="2" borderId="0" xfId="0" applyFont="1" applyFill="1" applyAlignment="1">
      <alignment horizontal="left" vertical="center"/>
    </xf>
    <xf numFmtId="164" fontId="94" fillId="2" borderId="207" xfId="0" applyNumberFormat="1" applyFont="1" applyFill="1" applyBorder="1" applyAlignment="1">
      <alignment horizontal="right" vertical="center"/>
    </xf>
    <xf numFmtId="164" fontId="94" fillId="2" borderId="209" xfId="0" applyNumberFormat="1" applyFont="1" applyFill="1" applyBorder="1" applyAlignment="1">
      <alignment horizontal="center" vertical="center"/>
    </xf>
    <xf numFmtId="2" fontId="19" fillId="2" borderId="0" xfId="0" applyNumberFormat="1" applyFont="1" applyFill="1"/>
    <xf numFmtId="0" fontId="183" fillId="2" borderId="0" xfId="0" applyFont="1" applyFill="1" applyAlignment="1">
      <alignment horizontal="left" vertical="center"/>
    </xf>
    <xf numFmtId="165" fontId="108" fillId="2" borderId="5" xfId="0" applyNumberFormat="1" applyFont="1" applyFill="1" applyBorder="1" applyAlignment="1">
      <alignment horizontal="left" vertical="center"/>
    </xf>
    <xf numFmtId="0" fontId="19" fillId="4" borderId="217" xfId="0" applyFont="1" applyFill="1" applyBorder="1" applyAlignment="1">
      <alignment vertical="center"/>
    </xf>
    <xf numFmtId="0" fontId="19" fillId="41" borderId="218" xfId="0" applyFont="1" applyFill="1" applyBorder="1" applyAlignment="1">
      <alignment vertical="center"/>
    </xf>
    <xf numFmtId="0" fontId="123" fillId="41" borderId="219" xfId="0" applyFont="1" applyFill="1" applyBorder="1" applyAlignment="1">
      <alignment vertical="center" wrapText="1"/>
    </xf>
    <xf numFmtId="0" fontId="0" fillId="41" borderId="219" xfId="0" applyFill="1" applyBorder="1" applyAlignment="1">
      <alignment horizontal="center" vertical="center"/>
    </xf>
    <xf numFmtId="166" fontId="0" fillId="41" borderId="220" xfId="0" applyNumberFormat="1" applyFill="1" applyBorder="1" applyAlignment="1">
      <alignment horizontal="center" vertical="center"/>
    </xf>
    <xf numFmtId="0" fontId="123" fillId="41" borderId="221" xfId="0" applyFont="1" applyFill="1" applyBorder="1" applyAlignment="1">
      <alignment vertical="center" wrapText="1"/>
    </xf>
    <xf numFmtId="0" fontId="123" fillId="41" borderId="0" xfId="0" applyFont="1" applyFill="1" applyAlignment="1">
      <alignment vertical="center" wrapText="1"/>
    </xf>
    <xf numFmtId="0" fontId="48" fillId="41" borderId="0" xfId="0" applyFont="1" applyFill="1" applyAlignment="1">
      <alignment horizontal="center" vertical="center"/>
    </xf>
    <xf numFmtId="0" fontId="19" fillId="41" borderId="0" xfId="0" applyFont="1" applyFill="1" applyAlignment="1">
      <alignment vertical="center"/>
    </xf>
    <xf numFmtId="0" fontId="124" fillId="41" borderId="0" xfId="0" applyFont="1" applyFill="1" applyAlignment="1">
      <alignment vertical="center"/>
    </xf>
    <xf numFmtId="0" fontId="95" fillId="41" borderId="0" xfId="0" quotePrefix="1" applyFont="1" applyFill="1" applyAlignment="1">
      <alignment horizontal="center" vertical="center"/>
    </xf>
    <xf numFmtId="0" fontId="0" fillId="41" borderId="0" xfId="0" applyFill="1"/>
    <xf numFmtId="166" fontId="0" fillId="41" borderId="222" xfId="0" applyNumberFormat="1" applyFill="1" applyBorder="1" applyAlignment="1">
      <alignment horizontal="center" vertical="center"/>
    </xf>
    <xf numFmtId="0" fontId="19" fillId="41" borderId="221" xfId="0" applyFont="1" applyFill="1" applyBorder="1" applyAlignment="1">
      <alignment vertical="center"/>
    </xf>
    <xf numFmtId="0" fontId="19" fillId="41" borderId="222" xfId="0" applyFont="1" applyFill="1" applyBorder="1" applyAlignment="1">
      <alignment vertical="center"/>
    </xf>
    <xf numFmtId="0" fontId="19" fillId="41" borderId="223" xfId="0" applyFont="1" applyFill="1" applyBorder="1" applyAlignment="1">
      <alignment vertical="center"/>
    </xf>
    <xf numFmtId="0" fontId="175" fillId="41" borderId="224" xfId="0" applyFont="1" applyFill="1" applyBorder="1" applyAlignment="1">
      <alignment horizontal="center" vertical="center"/>
    </xf>
    <xf numFmtId="0" fontId="176" fillId="41" borderId="224" xfId="0" applyFont="1" applyFill="1" applyBorder="1" applyAlignment="1">
      <alignment horizontal="center" vertical="center"/>
    </xf>
    <xf numFmtId="0" fontId="177" fillId="41" borderId="224" xfId="0" applyFont="1" applyFill="1" applyBorder="1" applyAlignment="1">
      <alignment vertical="center"/>
    </xf>
    <xf numFmtId="0" fontId="178" fillId="41" borderId="224" xfId="0" applyFont="1" applyFill="1" applyBorder="1" applyAlignment="1">
      <alignment horizontal="center" vertical="center"/>
    </xf>
    <xf numFmtId="0" fontId="48" fillId="41" borderId="224" xfId="0" applyFont="1" applyFill="1" applyBorder="1" applyAlignment="1">
      <alignment horizontal="center" vertical="center"/>
    </xf>
    <xf numFmtId="0" fontId="19" fillId="41" borderId="224" xfId="0" applyFont="1" applyFill="1" applyBorder="1" applyAlignment="1">
      <alignment vertical="center"/>
    </xf>
    <xf numFmtId="0" fontId="0" fillId="41" borderId="224" xfId="0" applyFill="1" applyBorder="1"/>
    <xf numFmtId="0" fontId="19" fillId="41" borderId="225" xfId="0" applyFont="1" applyFill="1" applyBorder="1" applyAlignment="1">
      <alignment vertical="center"/>
    </xf>
    <xf numFmtId="0" fontId="122" fillId="2" borderId="4" xfId="0" applyFont="1" applyFill="1" applyBorder="1" applyAlignment="1">
      <alignment horizontal="right"/>
    </xf>
    <xf numFmtId="0" fontId="122" fillId="2" borderId="0" xfId="0" applyFont="1" applyFill="1" applyAlignment="1">
      <alignment horizontal="right"/>
    </xf>
    <xf numFmtId="0" fontId="19" fillId="42" borderId="218" xfId="0" applyFont="1" applyFill="1" applyBorder="1" applyAlignment="1">
      <alignment vertical="center"/>
    </xf>
    <xf numFmtId="0" fontId="123" fillId="42" borderId="219" xfId="0" applyFont="1" applyFill="1" applyBorder="1" applyAlignment="1">
      <alignment vertical="center" wrapText="1"/>
    </xf>
    <xf numFmtId="0" fontId="0" fillId="42" borderId="219" xfId="0" applyFill="1" applyBorder="1" applyAlignment="1">
      <alignment horizontal="center" vertical="center"/>
    </xf>
    <xf numFmtId="166" fontId="0" fillId="42" borderId="220" xfId="0" applyNumberFormat="1" applyFill="1" applyBorder="1" applyAlignment="1">
      <alignment horizontal="center" vertical="center"/>
    </xf>
    <xf numFmtId="0" fontId="0" fillId="2" borderId="4" xfId="0" applyFill="1" applyBorder="1" applyAlignment="1">
      <alignment horizontal="right"/>
    </xf>
    <xf numFmtId="0" fontId="123" fillId="42" borderId="221" xfId="0" applyFont="1" applyFill="1" applyBorder="1" applyAlignment="1">
      <alignment vertical="center" wrapText="1"/>
    </xf>
    <xf numFmtId="0" fontId="123" fillId="42" borderId="0" xfId="0" applyFont="1" applyFill="1" applyAlignment="1">
      <alignment vertical="center" wrapText="1"/>
    </xf>
    <xf numFmtId="0" fontId="48" fillId="42" borderId="0" xfId="0" applyFont="1" applyFill="1" applyAlignment="1">
      <alignment horizontal="center" vertical="center"/>
    </xf>
    <xf numFmtId="0" fontId="19" fillId="42" borderId="0" xfId="0" applyFont="1" applyFill="1" applyAlignment="1">
      <alignment vertical="center"/>
    </xf>
    <xf numFmtId="0" fontId="124" fillId="42" borderId="0" xfId="0" applyFont="1" applyFill="1" applyAlignment="1">
      <alignment vertical="center"/>
    </xf>
    <xf numFmtId="0" fontId="95" fillId="42" borderId="0" xfId="0" quotePrefix="1" applyFont="1" applyFill="1" applyAlignment="1">
      <alignment horizontal="center" vertical="center"/>
    </xf>
    <xf numFmtId="0" fontId="0" fillId="42" borderId="0" xfId="0" applyFill="1"/>
    <xf numFmtId="166" fontId="0" fillId="42" borderId="222" xfId="0" applyNumberFormat="1" applyFill="1" applyBorder="1" applyAlignment="1">
      <alignment horizontal="center" vertical="center"/>
    </xf>
    <xf numFmtId="0" fontId="19" fillId="42" borderId="223" xfId="0" applyFont="1" applyFill="1" applyBorder="1" applyAlignment="1">
      <alignment vertical="center"/>
    </xf>
    <xf numFmtId="0" fontId="123" fillId="42" borderId="224" xfId="0" applyFont="1" applyFill="1" applyBorder="1" applyAlignment="1">
      <alignment vertical="center" wrapText="1"/>
    </xf>
    <xf numFmtId="0" fontId="48" fillId="42" borderId="224" xfId="0" applyFont="1" applyFill="1" applyBorder="1" applyAlignment="1">
      <alignment horizontal="center" vertical="center"/>
    </xf>
    <xf numFmtId="0" fontId="19" fillId="42" borderId="224" xfId="0" applyFont="1" applyFill="1" applyBorder="1" applyAlignment="1">
      <alignment vertical="center"/>
    </xf>
    <xf numFmtId="0" fontId="0" fillId="42" borderId="224" xfId="0" applyFill="1" applyBorder="1"/>
    <xf numFmtId="166" fontId="0" fillId="42" borderId="225" xfId="0" applyNumberFormat="1" applyFill="1" applyBorder="1" applyAlignment="1">
      <alignment horizontal="center" vertical="center"/>
    </xf>
    <xf numFmtId="0" fontId="123" fillId="41" borderId="224" xfId="0" applyFont="1" applyFill="1" applyBorder="1" applyAlignment="1">
      <alignment vertical="center" wrapText="1"/>
    </xf>
    <xf numFmtId="166" fontId="0" fillId="41" borderId="225" xfId="0" applyNumberFormat="1" applyFill="1" applyBorder="1" applyAlignment="1">
      <alignment horizontal="center" vertical="center"/>
    </xf>
    <xf numFmtId="0" fontId="122" fillId="2" borderId="4" xfId="0" applyFont="1" applyFill="1" applyBorder="1" applyAlignment="1">
      <alignment vertical="center"/>
    </xf>
    <xf numFmtId="0" fontId="122" fillId="2" borderId="0" xfId="0" applyFont="1" applyFill="1" applyAlignment="1">
      <alignment vertical="center"/>
    </xf>
    <xf numFmtId="0" fontId="117" fillId="2" borderId="99" xfId="0" applyFont="1" applyFill="1" applyBorder="1" applyAlignment="1">
      <alignment horizontal="center" vertical="center"/>
    </xf>
    <xf numFmtId="0" fontId="117" fillId="2" borderId="99" xfId="0" applyFont="1" applyFill="1" applyBorder="1" applyAlignment="1">
      <alignment horizontal="center" vertical="center" wrapText="1"/>
    </xf>
    <xf numFmtId="0" fontId="8" fillId="2" borderId="0" xfId="0" applyFont="1" applyFill="1" applyAlignment="1">
      <alignment vertical="top"/>
    </xf>
    <xf numFmtId="0" fontId="48" fillId="2" borderId="205" xfId="0" applyFont="1" applyFill="1" applyBorder="1" applyAlignment="1">
      <alignment vertical="center"/>
    </xf>
    <xf numFmtId="0" fontId="0" fillId="2" borderId="0" xfId="0" applyFill="1" applyAlignment="1">
      <alignment horizontal="left"/>
    </xf>
    <xf numFmtId="0" fontId="71" fillId="2" borderId="0" xfId="0" applyFont="1" applyFill="1"/>
    <xf numFmtId="0" fontId="117" fillId="2" borderId="0" xfId="0" applyFont="1" applyFill="1" applyAlignment="1">
      <alignment horizontal="center" vertical="center" wrapText="1"/>
    </xf>
    <xf numFmtId="0" fontId="60" fillId="2" borderId="0" xfId="0" applyFont="1" applyFill="1" applyAlignment="1">
      <alignment horizontal="left"/>
    </xf>
    <xf numFmtId="0" fontId="60" fillId="2" borderId="144" xfId="0" applyFont="1" applyFill="1" applyBorder="1" applyAlignment="1">
      <alignment horizontal="center"/>
    </xf>
    <xf numFmtId="0" fontId="185" fillId="0" borderId="161" xfId="0" applyFont="1" applyBorder="1" applyAlignment="1">
      <alignment horizontal="left" vertical="center"/>
    </xf>
    <xf numFmtId="0" fontId="186" fillId="44" borderId="161" xfId="0" applyFont="1" applyFill="1" applyBorder="1" applyAlignment="1">
      <alignment vertical="center" wrapText="1"/>
    </xf>
    <xf numFmtId="0" fontId="187" fillId="45" borderId="161" xfId="0" applyFont="1" applyFill="1" applyBorder="1" applyAlignment="1">
      <alignment vertical="center" wrapText="1"/>
    </xf>
    <xf numFmtId="0" fontId="185" fillId="47" borderId="161" xfId="0" applyFont="1" applyFill="1" applyBorder="1" applyAlignment="1">
      <alignment horizontal="left" vertical="center"/>
    </xf>
    <xf numFmtId="0" fontId="186" fillId="44" borderId="161" xfId="0" applyFont="1" applyFill="1" applyBorder="1" applyAlignment="1">
      <alignment vertical="center"/>
    </xf>
    <xf numFmtId="0" fontId="186" fillId="0" borderId="161" xfId="0" applyFont="1" applyBorder="1" applyAlignment="1">
      <alignment vertical="center"/>
    </xf>
    <xf numFmtId="0" fontId="186" fillId="0" borderId="161" xfId="0" applyFont="1" applyBorder="1"/>
    <xf numFmtId="0" fontId="185" fillId="44" borderId="161" xfId="0" applyFont="1" applyFill="1" applyBorder="1" applyAlignment="1">
      <alignment horizontal="left" vertical="center"/>
    </xf>
    <xf numFmtId="0" fontId="185" fillId="48" borderId="161" xfId="0" applyFont="1" applyFill="1" applyBorder="1" applyAlignment="1">
      <alignment horizontal="left" vertical="center"/>
    </xf>
    <xf numFmtId="0" fontId="185" fillId="49" borderId="161" xfId="0" applyFont="1" applyFill="1" applyBorder="1" applyAlignment="1">
      <alignment horizontal="left" vertical="center"/>
    </xf>
    <xf numFmtId="0" fontId="187" fillId="50" borderId="161" xfId="0" applyFont="1" applyFill="1" applyBorder="1" applyAlignment="1">
      <alignment vertical="center" wrapText="1"/>
    </xf>
    <xf numFmtId="0" fontId="187" fillId="0" borderId="161" xfId="0" applyFont="1" applyBorder="1" applyAlignment="1">
      <alignment vertical="center"/>
    </xf>
    <xf numFmtId="0" fontId="185" fillId="15" borderId="161" xfId="0" applyFont="1" applyFill="1" applyBorder="1" applyAlignment="1">
      <alignment horizontal="left" vertical="center"/>
    </xf>
    <xf numFmtId="0" fontId="185" fillId="7" borderId="161" xfId="0" applyFont="1" applyFill="1" applyBorder="1" applyAlignment="1">
      <alignment horizontal="left" vertical="center"/>
    </xf>
    <xf numFmtId="0" fontId="185" fillId="5" borderId="161" xfId="0" applyFont="1" applyFill="1" applyBorder="1" applyAlignment="1">
      <alignment horizontal="left" vertical="center"/>
    </xf>
    <xf numFmtId="0" fontId="186" fillId="44" borderId="161" xfId="0" applyFont="1" applyFill="1" applyBorder="1"/>
    <xf numFmtId="0" fontId="187" fillId="0" borderId="161" xfId="0" applyFont="1" applyBorder="1"/>
    <xf numFmtId="0" fontId="185" fillId="51" borderId="161" xfId="0" applyFont="1" applyFill="1" applyBorder="1" applyAlignment="1">
      <alignment horizontal="left" vertical="center"/>
    </xf>
    <xf numFmtId="0" fontId="187" fillId="52" borderId="161" xfId="0" applyFont="1" applyFill="1" applyBorder="1" applyAlignment="1">
      <alignment vertical="center" wrapText="1"/>
    </xf>
    <xf numFmtId="0" fontId="185" fillId="33" borderId="161" xfId="0" applyFont="1" applyFill="1" applyBorder="1" applyAlignment="1">
      <alignment horizontal="left" vertical="center"/>
    </xf>
    <xf numFmtId="0" fontId="57" fillId="2" borderId="0" xfId="0" applyFont="1" applyFill="1" applyAlignment="1">
      <alignment wrapText="1"/>
    </xf>
    <xf numFmtId="0" fontId="7" fillId="2" borderId="229" xfId="0" applyFont="1" applyFill="1" applyBorder="1" applyAlignment="1">
      <alignment vertical="center"/>
    </xf>
    <xf numFmtId="0" fontId="0" fillId="2" borderId="229" xfId="0" applyFill="1" applyBorder="1" applyAlignment="1">
      <alignment vertical="center"/>
    </xf>
    <xf numFmtId="0" fontId="0" fillId="2" borderId="229" xfId="0" applyFill="1" applyBorder="1"/>
    <xf numFmtId="0" fontId="19" fillId="42" borderId="230" xfId="0" applyFont="1" applyFill="1" applyBorder="1" applyAlignment="1">
      <alignment vertical="center"/>
    </xf>
    <xf numFmtId="0" fontId="0" fillId="2" borderId="231" xfId="0" applyFill="1" applyBorder="1"/>
    <xf numFmtId="0" fontId="0" fillId="42" borderId="231" xfId="0" applyFill="1" applyBorder="1"/>
    <xf numFmtId="0" fontId="19" fillId="42" borderId="231" xfId="0" applyFont="1" applyFill="1" applyBorder="1" applyAlignment="1">
      <alignment vertical="center"/>
    </xf>
    <xf numFmtId="0" fontId="0" fillId="42" borderId="229" xfId="0" applyFill="1" applyBorder="1"/>
    <xf numFmtId="0" fontId="19" fillId="42" borderId="232" xfId="0" applyFont="1" applyFill="1" applyBorder="1" applyAlignment="1">
      <alignment vertical="center"/>
    </xf>
    <xf numFmtId="0" fontId="0" fillId="53" borderId="230" xfId="0" applyFill="1" applyBorder="1"/>
    <xf numFmtId="0" fontId="0" fillId="53" borderId="231" xfId="0" applyFill="1" applyBorder="1"/>
    <xf numFmtId="0" fontId="19" fillId="53" borderId="231" xfId="0" applyFont="1" applyFill="1" applyBorder="1" applyAlignment="1">
      <alignment vertical="center"/>
    </xf>
    <xf numFmtId="0" fontId="0" fillId="53" borderId="234" xfId="0" applyFill="1" applyBorder="1"/>
    <xf numFmtId="0" fontId="0" fillId="53" borderId="229" xfId="0" applyFill="1" applyBorder="1"/>
    <xf numFmtId="0" fontId="48" fillId="53" borderId="0" xfId="0" applyFont="1" applyFill="1" applyAlignment="1">
      <alignment horizontal="center" vertical="center"/>
    </xf>
    <xf numFmtId="0" fontId="0" fillId="53" borderId="238" xfId="0" applyFill="1" applyBorder="1"/>
    <xf numFmtId="0" fontId="0" fillId="53" borderId="241" xfId="0" applyFill="1" applyBorder="1"/>
    <xf numFmtId="0" fontId="48" fillId="53" borderId="242" xfId="0" applyFont="1" applyFill="1" applyBorder="1" applyAlignment="1">
      <alignment horizontal="center" vertical="center"/>
    </xf>
    <xf numFmtId="0" fontId="19" fillId="53" borderId="242" xfId="0" applyFont="1" applyFill="1" applyBorder="1" applyAlignment="1">
      <alignment vertical="center"/>
    </xf>
    <xf numFmtId="0" fontId="0" fillId="53" borderId="244" xfId="0" applyFill="1" applyBorder="1"/>
    <xf numFmtId="0" fontId="19" fillId="53" borderId="233" xfId="0" applyFont="1" applyFill="1" applyBorder="1" applyAlignment="1">
      <alignment vertical="center"/>
    </xf>
    <xf numFmtId="0" fontId="19" fillId="42" borderId="238" xfId="0" applyFont="1" applyFill="1" applyBorder="1" applyAlignment="1">
      <alignment vertical="center"/>
    </xf>
    <xf numFmtId="0" fontId="19" fillId="53" borderId="235" xfId="0" applyFont="1" applyFill="1" applyBorder="1" applyAlignment="1">
      <alignment vertical="center"/>
    </xf>
    <xf numFmtId="0" fontId="0" fillId="53" borderId="0" xfId="0" applyFill="1"/>
    <xf numFmtId="0" fontId="0" fillId="53" borderId="0" xfId="0" applyFill="1" applyAlignment="1">
      <alignment horizontal="center"/>
    </xf>
    <xf numFmtId="0" fontId="19" fillId="53" borderId="0" xfId="0" applyFont="1" applyFill="1" applyAlignment="1">
      <alignment vertical="center"/>
    </xf>
    <xf numFmtId="0" fontId="19" fillId="53" borderId="202" xfId="0" applyFont="1" applyFill="1" applyBorder="1" applyAlignment="1">
      <alignment vertical="center"/>
    </xf>
    <xf numFmtId="0" fontId="19" fillId="53" borderId="237" xfId="0" applyFont="1" applyFill="1" applyBorder="1" applyAlignment="1">
      <alignment vertical="center"/>
    </xf>
    <xf numFmtId="0" fontId="19" fillId="53" borderId="232" xfId="0" applyFont="1" applyFill="1" applyBorder="1" applyAlignment="1">
      <alignment vertical="center"/>
    </xf>
    <xf numFmtId="0" fontId="60" fillId="53" borderId="229" xfId="0" applyFont="1" applyFill="1" applyBorder="1" applyAlignment="1">
      <alignment horizontal="center" vertical="center"/>
    </xf>
    <xf numFmtId="0" fontId="59" fillId="53" borderId="0" xfId="0" applyFont="1" applyFill="1" applyAlignment="1">
      <alignment horizontal="center" vertical="center"/>
    </xf>
    <xf numFmtId="0" fontId="48" fillId="53" borderId="206"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95" fillId="53" borderId="0" xfId="0" quotePrefix="1" applyFont="1" applyFill="1" applyAlignment="1">
      <alignment horizontal="center" vertical="center"/>
    </xf>
    <xf numFmtId="164" fontId="157" fillId="2" borderId="99" xfId="0" applyNumberFormat="1" applyFont="1" applyFill="1" applyBorder="1" applyAlignment="1">
      <alignment horizontal="center" vertical="center"/>
    </xf>
    <xf numFmtId="0" fontId="19" fillId="53" borderId="250" xfId="0" applyFont="1" applyFill="1" applyBorder="1" applyAlignment="1">
      <alignment vertical="center"/>
    </xf>
    <xf numFmtId="0" fontId="0" fillId="53" borderId="229" xfId="0" applyFill="1" applyBorder="1" applyAlignment="1">
      <alignment vertical="center"/>
    </xf>
    <xf numFmtId="0" fontId="0" fillId="53" borderId="0" xfId="0" applyFill="1" applyAlignment="1">
      <alignment vertical="center"/>
    </xf>
    <xf numFmtId="0" fontId="19" fillId="53" borderId="0" xfId="0" applyFont="1" applyFill="1" applyAlignment="1">
      <alignment horizontal="right" vertical="center"/>
    </xf>
    <xf numFmtId="0" fontId="56" fillId="53" borderId="0" xfId="0" applyFont="1" applyFill="1" applyAlignment="1">
      <alignment vertical="center"/>
    </xf>
    <xf numFmtId="0" fontId="165" fillId="53" borderId="0" xfId="0" applyFont="1" applyFill="1" applyAlignment="1">
      <alignment horizontal="left" vertical="center"/>
    </xf>
    <xf numFmtId="0" fontId="165" fillId="53" borderId="237" xfId="0" applyFont="1" applyFill="1" applyBorder="1" applyAlignment="1">
      <alignment horizontal="left" vertical="center"/>
    </xf>
    <xf numFmtId="0" fontId="165" fillId="42" borderId="238" xfId="0" applyFont="1" applyFill="1" applyBorder="1" applyAlignment="1">
      <alignment horizontal="left" vertical="center"/>
    </xf>
    <xf numFmtId="0" fontId="165" fillId="42" borderId="0" xfId="0" applyFont="1" applyFill="1" applyAlignment="1">
      <alignment horizontal="left" vertical="center"/>
    </xf>
    <xf numFmtId="0" fontId="0" fillId="53" borderId="238" xfId="0" applyFill="1" applyBorder="1" applyAlignment="1">
      <alignment vertical="center"/>
    </xf>
    <xf numFmtId="0" fontId="165" fillId="53" borderId="232" xfId="0" applyFont="1" applyFill="1" applyBorder="1" applyAlignment="1">
      <alignment horizontal="left" vertical="center"/>
    </xf>
    <xf numFmtId="0" fontId="191" fillId="2" borderId="0" xfId="0" applyFont="1" applyFill="1" applyAlignment="1">
      <alignment horizontal="center" vertical="center"/>
    </xf>
    <xf numFmtId="0" fontId="175" fillId="53" borderId="17" xfId="0" applyFont="1" applyFill="1" applyBorder="1" applyAlignment="1">
      <alignment horizontal="center" vertical="center"/>
    </xf>
    <xf numFmtId="0" fontId="176" fillId="53" borderId="17" xfId="0" applyFont="1" applyFill="1" applyBorder="1" applyAlignment="1">
      <alignment horizontal="center" vertical="center"/>
    </xf>
    <xf numFmtId="0" fontId="177" fillId="53" borderId="17" xfId="0" applyFont="1" applyFill="1" applyBorder="1" applyAlignment="1">
      <alignment vertical="center"/>
    </xf>
    <xf numFmtId="0" fontId="178" fillId="53" borderId="17" xfId="0" applyFont="1" applyFill="1" applyBorder="1" applyAlignment="1">
      <alignment horizontal="center" vertical="center"/>
    </xf>
    <xf numFmtId="0" fontId="192" fillId="42" borderId="238" xfId="0" applyFont="1" applyFill="1" applyBorder="1" applyAlignment="1">
      <alignment horizontal="center" vertical="center" wrapText="1"/>
    </xf>
    <xf numFmtId="0" fontId="193" fillId="42" borderId="0" xfId="0" applyFont="1" applyFill="1" applyAlignment="1">
      <alignment horizontal="center" vertical="center" wrapText="1"/>
    </xf>
    <xf numFmtId="0" fontId="60" fillId="53" borderId="229" xfId="0" applyFont="1" applyFill="1" applyBorder="1" applyAlignment="1">
      <alignment horizontal="right" vertical="center"/>
    </xf>
    <xf numFmtId="164" fontId="194" fillId="42" borderId="238" xfId="0" applyNumberFormat="1" applyFont="1" applyFill="1" applyBorder="1" applyAlignment="1">
      <alignment horizontal="center" vertical="center"/>
    </xf>
    <xf numFmtId="0" fontId="94" fillId="42" borderId="0" xfId="0" applyFont="1" applyFill="1" applyAlignment="1">
      <alignment horizontal="center" vertical="center"/>
    </xf>
    <xf numFmtId="0" fontId="60" fillId="53" borderId="238" xfId="0" applyFont="1" applyFill="1" applyBorder="1" applyAlignment="1">
      <alignment horizontal="right" vertical="center"/>
    </xf>
    <xf numFmtId="0" fontId="19" fillId="53" borderId="17" xfId="0" applyFont="1" applyFill="1" applyBorder="1" applyAlignment="1">
      <alignment vertical="center"/>
    </xf>
    <xf numFmtId="0" fontId="157" fillId="42" borderId="238" xfId="0" applyFont="1" applyFill="1" applyBorder="1" applyAlignment="1">
      <alignment vertical="center" wrapText="1"/>
    </xf>
    <xf numFmtId="0" fontId="157" fillId="42" borderId="0" xfId="0" applyFont="1" applyFill="1" applyAlignment="1">
      <alignment vertical="center" wrapText="1"/>
    </xf>
    <xf numFmtId="0" fontId="157" fillId="42" borderId="238" xfId="0" applyFont="1" applyFill="1" applyBorder="1" applyAlignment="1">
      <alignment vertical="center"/>
    </xf>
    <xf numFmtId="0" fontId="157" fillId="42" borderId="0" xfId="0" applyFont="1" applyFill="1" applyAlignment="1">
      <alignment vertical="center"/>
    </xf>
    <xf numFmtId="0" fontId="19" fillId="42" borderId="238" xfId="0" applyFont="1" applyFill="1" applyBorder="1" applyAlignment="1">
      <alignment horizontal="center" vertical="center"/>
    </xf>
    <xf numFmtId="0" fontId="19" fillId="42" borderId="0" xfId="0" applyFont="1" applyFill="1" applyAlignment="1">
      <alignment horizontal="center" vertical="center"/>
    </xf>
    <xf numFmtId="0" fontId="0" fillId="53" borderId="0" xfId="0" applyFill="1" applyAlignment="1">
      <alignment horizontal="right"/>
    </xf>
    <xf numFmtId="0" fontId="19" fillId="53" borderId="0" xfId="0" applyFont="1" applyFill="1"/>
    <xf numFmtId="0" fontId="19" fillId="53" borderId="237" xfId="0" applyFont="1" applyFill="1" applyBorder="1"/>
    <xf numFmtId="0" fontId="19" fillId="53" borderId="232" xfId="0" applyFont="1" applyFill="1" applyBorder="1"/>
    <xf numFmtId="0" fontId="60" fillId="53" borderId="0" xfId="0" applyFont="1" applyFill="1" applyAlignment="1">
      <alignment horizontal="center" vertical="center"/>
    </xf>
    <xf numFmtId="0" fontId="94" fillId="42" borderId="238" xfId="0" applyFont="1" applyFill="1" applyBorder="1" applyAlignment="1">
      <alignment horizontal="center" vertical="center"/>
    </xf>
    <xf numFmtId="0" fontId="0" fillId="53" borderId="237" xfId="0" applyFill="1" applyBorder="1"/>
    <xf numFmtId="0" fontId="0" fillId="53" borderId="232" xfId="0" applyFill="1" applyBorder="1"/>
    <xf numFmtId="0" fontId="0" fillId="53" borderId="241" xfId="0" applyFill="1" applyBorder="1" applyAlignment="1">
      <alignment vertical="center"/>
    </xf>
    <xf numFmtId="0" fontId="0" fillId="53" borderId="242" xfId="0" applyFill="1" applyBorder="1" applyAlignment="1">
      <alignment vertical="center"/>
    </xf>
    <xf numFmtId="0" fontId="56" fillId="53" borderId="242" xfId="0" applyFont="1" applyFill="1" applyBorder="1" applyAlignment="1">
      <alignment vertical="center"/>
    </xf>
    <xf numFmtId="0" fontId="169" fillId="53" borderId="242" xfId="0" applyFont="1" applyFill="1" applyBorder="1" applyAlignment="1">
      <alignment vertical="center"/>
    </xf>
    <xf numFmtId="0" fontId="19" fillId="53" borderId="243" xfId="0" applyFont="1" applyFill="1" applyBorder="1" applyAlignment="1">
      <alignment vertical="center"/>
    </xf>
    <xf numFmtId="0" fontId="0" fillId="53" borderId="244" xfId="0" applyFill="1" applyBorder="1" applyAlignment="1">
      <alignment vertical="center"/>
    </xf>
    <xf numFmtId="0" fontId="19" fillId="53" borderId="245" xfId="0" applyFont="1" applyFill="1" applyBorder="1" applyAlignment="1">
      <alignment vertical="center"/>
    </xf>
    <xf numFmtId="0" fontId="175" fillId="53" borderId="0" xfId="0" applyFont="1" applyFill="1" applyAlignment="1">
      <alignment horizontal="center" vertical="center"/>
    </xf>
    <xf numFmtId="0" fontId="176" fillId="53" borderId="0" xfId="0" applyFont="1" applyFill="1" applyAlignment="1">
      <alignment horizontal="center" vertical="center"/>
    </xf>
    <xf numFmtId="0" fontId="177" fillId="53" borderId="0" xfId="0" applyFont="1" applyFill="1" applyAlignment="1">
      <alignment vertical="center"/>
    </xf>
    <xf numFmtId="0" fontId="178" fillId="53" borderId="0" xfId="0" applyFont="1" applyFill="1" applyAlignment="1">
      <alignment horizontal="center" vertical="center"/>
    </xf>
    <xf numFmtId="0" fontId="0" fillId="53" borderId="229" xfId="0" applyFill="1" applyBorder="1" applyAlignment="1">
      <alignment horizontal="center"/>
    </xf>
    <xf numFmtId="164" fontId="194" fillId="42" borderId="0" xfId="0" applyNumberFormat="1" applyFont="1" applyFill="1" applyAlignment="1">
      <alignment horizontal="center" vertical="center"/>
    </xf>
    <xf numFmtId="0" fontId="19" fillId="53" borderId="253" xfId="0" applyFont="1" applyFill="1" applyBorder="1" applyAlignment="1">
      <alignment vertical="center"/>
    </xf>
    <xf numFmtId="0" fontId="157" fillId="42" borderId="237" xfId="0" applyFont="1" applyFill="1" applyBorder="1" applyAlignment="1">
      <alignment vertical="center" wrapText="1"/>
    </xf>
    <xf numFmtId="0" fontId="157" fillId="42" borderId="237" xfId="0" applyFont="1" applyFill="1" applyBorder="1" applyAlignment="1">
      <alignment vertical="center"/>
    </xf>
    <xf numFmtId="0" fontId="19" fillId="42" borderId="237" xfId="0" applyFont="1" applyFill="1" applyBorder="1" applyAlignment="1">
      <alignment vertical="center"/>
    </xf>
    <xf numFmtId="0" fontId="19" fillId="42" borderId="237" xfId="0" applyFont="1" applyFill="1" applyBorder="1" applyAlignment="1">
      <alignment horizontal="center" vertical="center"/>
    </xf>
    <xf numFmtId="0" fontId="193" fillId="42" borderId="237" xfId="0" applyFont="1" applyFill="1" applyBorder="1" applyAlignment="1">
      <alignment horizontal="center" vertical="center" wrapText="1"/>
    </xf>
    <xf numFmtId="0" fontId="94" fillId="42" borderId="237" xfId="0" applyFont="1" applyFill="1" applyBorder="1" applyAlignment="1">
      <alignment horizontal="center" vertical="center"/>
    </xf>
    <xf numFmtId="0" fontId="0" fillId="53" borderId="254" xfId="0" applyFill="1" applyBorder="1"/>
    <xf numFmtId="0" fontId="0" fillId="53" borderId="85" xfId="0" applyFill="1" applyBorder="1"/>
    <xf numFmtId="0" fontId="0" fillId="53" borderId="255" xfId="0" applyFill="1" applyBorder="1"/>
    <xf numFmtId="0" fontId="165" fillId="42" borderId="237" xfId="0" applyFont="1" applyFill="1" applyBorder="1" applyAlignment="1">
      <alignment horizontal="left" vertical="center"/>
    </xf>
    <xf numFmtId="0" fontId="60" fillId="53" borderId="0" xfId="0" applyFont="1" applyFill="1" applyAlignment="1">
      <alignment horizontal="right" vertical="center"/>
    </xf>
    <xf numFmtId="0" fontId="0" fillId="42" borderId="241" xfId="0" applyFill="1" applyBorder="1"/>
    <xf numFmtId="0" fontId="0" fillId="42" borderId="242" xfId="0" applyFill="1" applyBorder="1"/>
    <xf numFmtId="0" fontId="19" fillId="42" borderId="242" xfId="0" applyFont="1" applyFill="1" applyBorder="1" applyAlignment="1">
      <alignment vertical="center"/>
    </xf>
    <xf numFmtId="0" fontId="19" fillId="42" borderId="245" xfId="0" applyFont="1" applyFill="1" applyBorder="1" applyAlignment="1">
      <alignment vertical="center"/>
    </xf>
    <xf numFmtId="0" fontId="0" fillId="54" borderId="0" xfId="0" applyFill="1"/>
    <xf numFmtId="0" fontId="0" fillId="54" borderId="229" xfId="0" applyFill="1" applyBorder="1" applyAlignment="1">
      <alignment vertical="center"/>
    </xf>
    <xf numFmtId="0" fontId="0" fillId="54" borderId="0" xfId="0" applyFill="1" applyAlignment="1">
      <alignment vertical="center"/>
    </xf>
    <xf numFmtId="0" fontId="56" fillId="54" borderId="0" xfId="0" applyFont="1" applyFill="1" applyAlignment="1">
      <alignment vertical="center"/>
    </xf>
    <xf numFmtId="0" fontId="19" fillId="54" borderId="0" xfId="0" applyFont="1" applyFill="1" applyAlignment="1">
      <alignment vertical="center"/>
    </xf>
    <xf numFmtId="0" fontId="169" fillId="54" borderId="0" xfId="0" applyFont="1" applyFill="1" applyAlignment="1">
      <alignment vertical="center"/>
    </xf>
    <xf numFmtId="0" fontId="19" fillId="54" borderId="0" xfId="0" applyFont="1" applyFill="1" applyAlignment="1">
      <alignment horizontal="center" vertical="center"/>
    </xf>
    <xf numFmtId="0" fontId="19" fillId="54" borderId="232" xfId="0" applyFont="1" applyFill="1" applyBorder="1" applyAlignment="1">
      <alignment vertical="center"/>
    </xf>
    <xf numFmtId="0" fontId="0" fillId="2" borderId="232" xfId="0" applyFill="1" applyBorder="1"/>
    <xf numFmtId="0" fontId="0" fillId="3" borderId="256" xfId="0" applyFill="1" applyBorder="1"/>
    <xf numFmtId="0" fontId="0" fillId="3" borderId="257" xfId="0" applyFill="1" applyBorder="1"/>
    <xf numFmtId="0" fontId="64" fillId="2" borderId="257" xfId="0" applyFont="1" applyFill="1" applyBorder="1" applyAlignment="1">
      <alignment vertical="center"/>
    </xf>
    <xf numFmtId="0" fontId="64" fillId="4" borderId="257" xfId="0" applyFont="1" applyFill="1" applyBorder="1" applyAlignment="1">
      <alignment vertical="center"/>
    </xf>
    <xf numFmtId="0" fontId="64" fillId="4" borderId="258" xfId="0" applyFont="1" applyFill="1" applyBorder="1" applyAlignment="1">
      <alignment vertical="center"/>
    </xf>
    <xf numFmtId="0" fontId="223" fillId="2" borderId="0" xfId="4" applyFill="1"/>
    <xf numFmtId="0" fontId="223" fillId="0" borderId="0" xfId="4"/>
    <xf numFmtId="0" fontId="223" fillId="11" borderId="0" xfId="4" applyFill="1"/>
    <xf numFmtId="0" fontId="223" fillId="15" borderId="0" xfId="4" applyFill="1"/>
    <xf numFmtId="0" fontId="223" fillId="2" borderId="1" xfId="4" applyFill="1" applyBorder="1"/>
    <xf numFmtId="0" fontId="223" fillId="2" borderId="2" xfId="4" applyFill="1" applyBorder="1"/>
    <xf numFmtId="0" fontId="223" fillId="2" borderId="3" xfId="4" applyFill="1" applyBorder="1"/>
    <xf numFmtId="0" fontId="223" fillId="2" borderId="4" xfId="4" applyFill="1" applyBorder="1"/>
    <xf numFmtId="0" fontId="4" fillId="2" borderId="0" xfId="4" applyFont="1" applyFill="1" applyAlignment="1">
      <alignment vertical="center"/>
    </xf>
    <xf numFmtId="0" fontId="6" fillId="2" borderId="0" xfId="4" applyFont="1" applyFill="1" applyAlignment="1">
      <alignment vertical="center"/>
    </xf>
    <xf numFmtId="0" fontId="223" fillId="2" borderId="5" xfId="4" applyFill="1" applyBorder="1"/>
    <xf numFmtId="0" fontId="11" fillId="2" borderId="0" xfId="4" applyFont="1" applyFill="1"/>
    <xf numFmtId="0" fontId="223" fillId="23" borderId="4" xfId="4" applyFill="1" applyBorder="1"/>
    <xf numFmtId="0" fontId="223" fillId="23" borderId="0" xfId="4" applyFill="1"/>
    <xf numFmtId="0" fontId="19" fillId="23" borderId="0" xfId="4" applyFont="1" applyFill="1" applyAlignment="1">
      <alignment vertical="center"/>
    </xf>
    <xf numFmtId="0" fontId="20" fillId="23" borderId="0" xfId="4" applyFont="1" applyFill="1" applyAlignment="1">
      <alignment horizontal="right" vertical="center"/>
    </xf>
    <xf numFmtId="0" fontId="20" fillId="2" borderId="0" xfId="4" applyFont="1" applyFill="1" applyAlignment="1">
      <alignment vertical="center"/>
    </xf>
    <xf numFmtId="0" fontId="20" fillId="2" borderId="5" xfId="4" applyFont="1" applyFill="1" applyBorder="1" applyAlignment="1">
      <alignment vertical="center"/>
    </xf>
    <xf numFmtId="0" fontId="19" fillId="2" borderId="0" xfId="4" applyFont="1" applyFill="1" applyAlignment="1">
      <alignment horizontal="center" vertical="center"/>
    </xf>
    <xf numFmtId="0" fontId="22" fillId="2" borderId="5" xfId="4" quotePrefix="1" applyFont="1" applyFill="1" applyBorder="1" applyAlignment="1">
      <alignment horizontal="center" vertical="center"/>
    </xf>
    <xf numFmtId="0" fontId="117" fillId="2" borderId="0" xfId="4" applyFont="1" applyFill="1" applyAlignment="1">
      <alignment horizontal="center" vertical="center"/>
    </xf>
    <xf numFmtId="0" fontId="162" fillId="2" borderId="0" xfId="4" applyFont="1" applyFill="1" applyAlignment="1">
      <alignment horizontal="center" vertical="center"/>
    </xf>
    <xf numFmtId="0" fontId="96" fillId="2" borderId="0" xfId="4" applyFont="1" applyFill="1" applyAlignment="1">
      <alignment horizontal="center" vertical="center"/>
    </xf>
    <xf numFmtId="0" fontId="19" fillId="2" borderId="5" xfId="4" applyFont="1" applyFill="1" applyBorder="1" applyAlignment="1">
      <alignment horizontal="center" vertical="center"/>
    </xf>
    <xf numFmtId="0" fontId="191" fillId="2" borderId="0" xfId="4" applyFont="1" applyFill="1" applyAlignment="1">
      <alignment horizontal="center" vertical="center"/>
    </xf>
    <xf numFmtId="0" fontId="42" fillId="2" borderId="0" xfId="4" applyFont="1" applyFill="1" applyAlignment="1">
      <alignment horizontal="center" vertical="center"/>
    </xf>
    <xf numFmtId="0" fontId="66" fillId="2" borderId="0" xfId="4" quotePrefix="1" applyFont="1" applyFill="1" applyAlignment="1">
      <alignment horizontal="center" vertical="center"/>
    </xf>
    <xf numFmtId="0" fontId="19" fillId="2" borderId="5" xfId="4" applyFont="1" applyFill="1" applyBorder="1" applyAlignment="1">
      <alignment vertical="center"/>
    </xf>
    <xf numFmtId="0" fontId="223" fillId="42" borderId="254" xfId="4" applyFill="1" applyBorder="1"/>
    <xf numFmtId="0" fontId="223" fillId="42" borderId="231" xfId="4" applyFill="1" applyBorder="1"/>
    <xf numFmtId="0" fontId="19" fillId="42" borderId="231" xfId="4" applyFont="1" applyFill="1" applyBorder="1" applyAlignment="1">
      <alignment vertical="center"/>
    </xf>
    <xf numFmtId="0" fontId="19" fillId="42" borderId="259" xfId="4" applyFont="1" applyFill="1" applyBorder="1" applyAlignment="1">
      <alignment vertical="center"/>
    </xf>
    <xf numFmtId="0" fontId="223" fillId="55" borderId="260" xfId="4" applyFill="1" applyBorder="1"/>
    <xf numFmtId="0" fontId="223" fillId="55" borderId="231" xfId="4" applyFill="1" applyBorder="1"/>
    <xf numFmtId="0" fontId="19" fillId="55" borderId="231" xfId="4" applyFont="1" applyFill="1" applyBorder="1" applyAlignment="1">
      <alignment vertical="center"/>
    </xf>
    <xf numFmtId="0" fontId="19" fillId="55" borderId="233" xfId="4" applyFont="1" applyFill="1" applyBorder="1" applyAlignment="1">
      <alignment vertical="center"/>
    </xf>
    <xf numFmtId="0" fontId="19" fillId="42" borderId="238" xfId="4" applyFont="1" applyFill="1" applyBorder="1" applyAlignment="1">
      <alignment vertical="center"/>
    </xf>
    <xf numFmtId="0" fontId="19" fillId="53" borderId="234" xfId="4" applyFont="1" applyFill="1" applyBorder="1" applyAlignment="1">
      <alignment vertical="center"/>
    </xf>
    <xf numFmtId="0" fontId="19" fillId="53" borderId="231" xfId="4" applyFont="1" applyFill="1" applyBorder="1" applyAlignment="1">
      <alignment vertical="center"/>
    </xf>
    <xf numFmtId="0" fontId="223" fillId="53" borderId="231" xfId="4" applyFill="1" applyBorder="1"/>
    <xf numFmtId="0" fontId="19" fillId="55" borderId="259" xfId="4" applyFont="1" applyFill="1" applyBorder="1" applyAlignment="1">
      <alignment vertical="center"/>
    </xf>
    <xf numFmtId="0" fontId="109" fillId="2" borderId="0" xfId="4" applyFont="1" applyFill="1" applyAlignment="1">
      <alignment horizontal="center" vertical="center"/>
    </xf>
    <xf numFmtId="0" fontId="223" fillId="53" borderId="85" xfId="4" applyFill="1" applyBorder="1"/>
    <xf numFmtId="0" fontId="223" fillId="53" borderId="0" xfId="4" applyFill="1"/>
    <xf numFmtId="0" fontId="19" fillId="53" borderId="0" xfId="4" applyFont="1" applyFill="1" applyAlignment="1">
      <alignment vertical="center"/>
    </xf>
    <xf numFmtId="0" fontId="197" fillId="53" borderId="0" xfId="4" applyFont="1" applyFill="1" applyAlignment="1">
      <alignment vertical="center"/>
    </xf>
    <xf numFmtId="0" fontId="197" fillId="53" borderId="237" xfId="4" applyFont="1" applyFill="1" applyBorder="1" applyAlignment="1">
      <alignment vertical="center"/>
    </xf>
    <xf numFmtId="0" fontId="19" fillId="53" borderId="238" xfId="4" applyFont="1" applyFill="1" applyBorder="1" applyAlignment="1">
      <alignment vertical="center"/>
    </xf>
    <xf numFmtId="0" fontId="223" fillId="53" borderId="79" xfId="4" applyFill="1" applyBorder="1"/>
    <xf numFmtId="0" fontId="197" fillId="53" borderId="5" xfId="4" applyFont="1" applyFill="1" applyBorder="1" applyAlignment="1">
      <alignment vertical="center"/>
    </xf>
    <xf numFmtId="0" fontId="29" fillId="2" borderId="0" xfId="4" applyFont="1" applyFill="1" applyAlignment="1">
      <alignment horizontal="center" vertical="center"/>
    </xf>
    <xf numFmtId="0" fontId="198" fillId="2" borderId="0" xfId="4" applyFont="1" applyFill="1" applyAlignment="1">
      <alignment vertical="center" wrapText="1"/>
    </xf>
    <xf numFmtId="0" fontId="197" fillId="53" borderId="237" xfId="4" applyFont="1" applyFill="1" applyBorder="1" applyAlignment="1">
      <alignment horizontal="center" vertical="center"/>
    </xf>
    <xf numFmtId="0" fontId="197" fillId="53" borderId="5" xfId="4" applyFont="1" applyFill="1" applyBorder="1" applyAlignment="1">
      <alignment horizontal="center" vertical="center"/>
    </xf>
    <xf numFmtId="0" fontId="197" fillId="53" borderId="0" xfId="4" applyFont="1" applyFill="1" applyAlignment="1">
      <alignment horizontal="center" vertical="center"/>
    </xf>
    <xf numFmtId="0" fontId="48" fillId="53" borderId="0" xfId="4" applyFont="1" applyFill="1" applyAlignment="1">
      <alignment horizontal="center" vertical="center"/>
    </xf>
    <xf numFmtId="0" fontId="19" fillId="53" borderId="202" xfId="4" applyFont="1" applyFill="1" applyBorder="1" applyAlignment="1">
      <alignment vertical="center"/>
    </xf>
    <xf numFmtId="0" fontId="19" fillId="53" borderId="237" xfId="4" applyFont="1" applyFill="1" applyBorder="1" applyAlignment="1">
      <alignment vertical="center"/>
    </xf>
    <xf numFmtId="0" fontId="19" fillId="53" borderId="5" xfId="4" applyFont="1" applyFill="1" applyBorder="1" applyAlignment="1">
      <alignment vertical="center"/>
    </xf>
    <xf numFmtId="0" fontId="59" fillId="53" borderId="0" xfId="4" applyFont="1" applyFill="1" applyAlignment="1">
      <alignment horizontal="center" vertical="center"/>
    </xf>
    <xf numFmtId="0" fontId="95" fillId="53" borderId="0" xfId="4" quotePrefix="1" applyFont="1" applyFill="1" applyAlignment="1">
      <alignment horizontal="center" vertical="center"/>
    </xf>
    <xf numFmtId="0" fontId="158" fillId="53" borderId="237" xfId="4" applyFont="1" applyFill="1" applyBorder="1" applyAlignment="1">
      <alignment horizontal="center" vertical="center"/>
    </xf>
    <xf numFmtId="0" fontId="158" fillId="53" borderId="5" xfId="4" applyFont="1" applyFill="1" applyBorder="1" applyAlignment="1">
      <alignment horizontal="center" vertical="center"/>
    </xf>
    <xf numFmtId="0" fontId="223" fillId="53" borderId="85" xfId="4" applyFill="1" applyBorder="1" applyAlignment="1">
      <alignment vertical="center"/>
    </xf>
    <xf numFmtId="0" fontId="223" fillId="53" borderId="0" xfId="4" applyFill="1" applyAlignment="1">
      <alignment vertical="center"/>
    </xf>
    <xf numFmtId="0" fontId="19" fillId="53" borderId="0" xfId="4" applyFont="1" applyFill="1" applyAlignment="1">
      <alignment horizontal="right" vertical="center"/>
    </xf>
    <xf numFmtId="0" fontId="56" fillId="53" borderId="0" xfId="4" applyFont="1" applyFill="1" applyAlignment="1">
      <alignment vertical="center"/>
    </xf>
    <xf numFmtId="0" fontId="165" fillId="53" borderId="0" xfId="4" applyFont="1" applyFill="1" applyAlignment="1">
      <alignment horizontal="left" vertical="center"/>
    </xf>
    <xf numFmtId="0" fontId="165" fillId="42" borderId="238" xfId="4" applyFont="1" applyFill="1" applyBorder="1" applyAlignment="1">
      <alignment horizontal="left" vertical="center"/>
    </xf>
    <xf numFmtId="0" fontId="165" fillId="53" borderId="238" xfId="4" applyFont="1" applyFill="1" applyBorder="1" applyAlignment="1">
      <alignment horizontal="left" vertical="center"/>
    </xf>
    <xf numFmtId="0" fontId="165" fillId="53" borderId="5" xfId="4" applyFont="1" applyFill="1" applyBorder="1" applyAlignment="1">
      <alignment horizontal="left" vertical="center"/>
    </xf>
    <xf numFmtId="164" fontId="203" fillId="15" borderId="81" xfId="4" applyNumberFormat="1" applyFont="1" applyFill="1" applyBorder="1" applyAlignment="1">
      <alignment horizontal="center" vertical="center"/>
    </xf>
    <xf numFmtId="0" fontId="204" fillId="53" borderId="0" xfId="4" applyFont="1" applyFill="1" applyAlignment="1">
      <alignment horizontal="center" vertical="center"/>
    </xf>
    <xf numFmtId="0" fontId="202" fillId="55" borderId="280" xfId="4" applyFont="1" applyFill="1" applyBorder="1" applyAlignment="1">
      <alignment horizontal="center" vertical="center"/>
    </xf>
    <xf numFmtId="0" fontId="165" fillId="53" borderId="237" xfId="4" applyFont="1" applyFill="1" applyBorder="1" applyAlignment="1">
      <alignment horizontal="left" vertical="center"/>
    </xf>
    <xf numFmtId="0" fontId="198" fillId="2" borderId="0" xfId="4" applyFont="1" applyFill="1" applyAlignment="1">
      <alignment horizontal="center" vertical="center" wrapText="1"/>
    </xf>
    <xf numFmtId="0" fontId="223" fillId="53" borderId="255" xfId="4" applyFill="1" applyBorder="1" applyAlignment="1">
      <alignment vertical="center"/>
    </xf>
    <xf numFmtId="0" fontId="223" fillId="53" borderId="242" xfId="4" applyFill="1" applyBorder="1" applyAlignment="1">
      <alignment vertical="center"/>
    </xf>
    <xf numFmtId="0" fontId="19" fillId="53" borderId="242" xfId="4" applyFont="1" applyFill="1" applyBorder="1" applyAlignment="1">
      <alignment horizontal="right" vertical="center"/>
    </xf>
    <xf numFmtId="0" fontId="19" fillId="53" borderId="242" xfId="4" applyFont="1" applyFill="1" applyBorder="1" applyAlignment="1">
      <alignment vertical="center"/>
    </xf>
    <xf numFmtId="0" fontId="56" fillId="53" borderId="242" xfId="4" applyFont="1" applyFill="1" applyBorder="1" applyAlignment="1">
      <alignment vertical="center"/>
    </xf>
    <xf numFmtId="0" fontId="223" fillId="53" borderId="242" xfId="4" applyFill="1" applyBorder="1" applyAlignment="1">
      <alignment horizontal="center"/>
    </xf>
    <xf numFmtId="0" fontId="165" fillId="53" borderId="242" xfId="4" applyFont="1" applyFill="1" applyBorder="1" applyAlignment="1">
      <alignment horizontal="left" vertical="center"/>
    </xf>
    <xf numFmtId="0" fontId="165" fillId="53" borderId="243" xfId="4" applyFont="1" applyFill="1" applyBorder="1" applyAlignment="1">
      <alignment horizontal="left" vertical="center"/>
    </xf>
    <xf numFmtId="0" fontId="165" fillId="53" borderId="244" xfId="4" applyFont="1" applyFill="1" applyBorder="1" applyAlignment="1">
      <alignment horizontal="left" vertical="center"/>
    </xf>
    <xf numFmtId="0" fontId="223" fillId="53" borderId="242" xfId="4" applyFill="1" applyBorder="1"/>
    <xf numFmtId="0" fontId="165" fillId="53" borderId="284" xfId="4" applyFont="1" applyFill="1" applyBorder="1" applyAlignment="1">
      <alignment horizontal="left" vertical="center"/>
    </xf>
    <xf numFmtId="0" fontId="223" fillId="42" borderId="254" xfId="4" applyFill="1" applyBorder="1" applyAlignment="1">
      <alignment vertical="center"/>
    </xf>
    <xf numFmtId="0" fontId="223" fillId="42" borderId="231" xfId="4" applyFill="1" applyBorder="1" applyAlignment="1">
      <alignment vertical="center"/>
    </xf>
    <xf numFmtId="0" fontId="19" fillId="42" borderId="231" xfId="4" applyFont="1" applyFill="1" applyBorder="1" applyAlignment="1">
      <alignment horizontal="right" vertical="center"/>
    </xf>
    <xf numFmtId="0" fontId="56" fillId="42" borderId="231" xfId="4" applyFont="1" applyFill="1" applyBorder="1" applyAlignment="1">
      <alignment vertical="center"/>
    </xf>
    <xf numFmtId="0" fontId="223" fillId="42" borderId="231" xfId="4" applyFill="1" applyBorder="1" applyAlignment="1">
      <alignment horizontal="center"/>
    </xf>
    <xf numFmtId="0" fontId="165" fillId="42" borderId="231" xfId="4" applyFont="1" applyFill="1" applyBorder="1" applyAlignment="1">
      <alignment horizontal="left" vertical="center"/>
    </xf>
    <xf numFmtId="0" fontId="165" fillId="42" borderId="0" xfId="4" applyFont="1" applyFill="1" applyAlignment="1">
      <alignment horizontal="left" vertical="center"/>
    </xf>
    <xf numFmtId="0" fontId="19" fillId="42" borderId="0" xfId="4" applyFont="1" applyFill="1" applyAlignment="1">
      <alignment vertical="center"/>
    </xf>
    <xf numFmtId="0" fontId="223" fillId="42" borderId="0" xfId="4" applyFill="1"/>
    <xf numFmtId="0" fontId="223" fillId="42" borderId="5" xfId="4" applyFill="1" applyBorder="1"/>
    <xf numFmtId="0" fontId="223" fillId="42" borderId="285" xfId="4" applyFill="1" applyBorder="1" applyAlignment="1">
      <alignment vertical="center"/>
    </xf>
    <xf numFmtId="0" fontId="223" fillId="42" borderId="242" xfId="4" applyFill="1" applyBorder="1" applyAlignment="1">
      <alignment vertical="center"/>
    </xf>
    <xf numFmtId="0" fontId="56" fillId="42" borderId="242" xfId="4" applyFont="1" applyFill="1" applyBorder="1" applyAlignment="1">
      <alignment vertical="center"/>
    </xf>
    <xf numFmtId="0" fontId="19" fillId="42" borderId="242" xfId="4" applyFont="1" applyFill="1" applyBorder="1" applyAlignment="1">
      <alignment vertical="center"/>
    </xf>
    <xf numFmtId="0" fontId="169" fillId="42" borderId="242" xfId="4" applyFont="1" applyFill="1" applyBorder="1" applyAlignment="1">
      <alignment vertical="center"/>
    </xf>
    <xf numFmtId="0" fontId="19" fillId="42" borderId="242" xfId="4" applyFont="1" applyFill="1" applyBorder="1" applyAlignment="1">
      <alignment horizontal="center" vertical="center"/>
    </xf>
    <xf numFmtId="0" fontId="169" fillId="42" borderId="284" xfId="4" applyFont="1" applyFill="1" applyBorder="1" applyAlignment="1">
      <alignment vertical="center"/>
    </xf>
    <xf numFmtId="0" fontId="23" fillId="2" borderId="0" xfId="4" applyFont="1" applyFill="1" applyAlignment="1">
      <alignment horizontal="center" vertical="center"/>
    </xf>
    <xf numFmtId="0" fontId="223" fillId="2" borderId="4" xfId="4" applyFill="1" applyBorder="1" applyAlignment="1">
      <alignment vertical="center"/>
    </xf>
    <xf numFmtId="0" fontId="56" fillId="2" borderId="0" xfId="4" applyFont="1" applyFill="1" applyAlignment="1">
      <alignment vertical="center"/>
    </xf>
    <xf numFmtId="0" fontId="209" fillId="2" borderId="0" xfId="4" applyFont="1" applyFill="1" applyAlignment="1">
      <alignment horizontal="center"/>
    </xf>
    <xf numFmtId="0" fontId="169" fillId="2" borderId="0" xfId="4" applyFont="1" applyFill="1" applyAlignment="1">
      <alignment vertical="center"/>
    </xf>
    <xf numFmtId="0" fontId="169" fillId="2" borderId="5" xfId="4" applyFont="1" applyFill="1" applyBorder="1" applyAlignment="1">
      <alignment vertical="center"/>
    </xf>
    <xf numFmtId="0" fontId="55" fillId="2" borderId="0" xfId="4" applyFont="1" applyFill="1"/>
    <xf numFmtId="0" fontId="210" fillId="2" borderId="0" xfId="4" applyFont="1" applyFill="1" applyAlignment="1">
      <alignment horizontal="center" vertical="center"/>
    </xf>
    <xf numFmtId="2" fontId="125" fillId="2" borderId="0" xfId="4" applyNumberFormat="1" applyFont="1" applyFill="1" applyAlignment="1">
      <alignment horizontal="center" vertical="center"/>
    </xf>
    <xf numFmtId="167" fontId="49" fillId="2" borderId="0" xfId="4" applyNumberFormat="1" applyFont="1" applyFill="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vertical="center"/>
    </xf>
    <xf numFmtId="164" fontId="212" fillId="2" borderId="0" xfId="4" applyNumberFormat="1" applyFont="1" applyFill="1" applyAlignment="1">
      <alignment horizontal="center" vertical="center"/>
    </xf>
    <xf numFmtId="0" fontId="211" fillId="2" borderId="0" xfId="4" applyFont="1" applyFill="1" applyAlignment="1">
      <alignment horizontal="right" vertical="center"/>
    </xf>
    <xf numFmtId="0" fontId="54" fillId="2" borderId="0" xfId="4" quotePrefix="1" applyFont="1" applyFill="1" applyAlignment="1">
      <alignment vertical="center"/>
    </xf>
    <xf numFmtId="0" fontId="211" fillId="2" borderId="5" xfId="4" applyFont="1" applyFill="1" applyBorder="1" applyAlignment="1">
      <alignment horizontal="left" vertical="center"/>
    </xf>
    <xf numFmtId="0" fontId="214" fillId="2" borderId="0" xfId="4" applyFont="1" applyFill="1" applyAlignment="1">
      <alignment horizontal="left"/>
    </xf>
    <xf numFmtId="2" fontId="139" fillId="2" borderId="0" xfId="4" applyNumberFormat="1" applyFont="1" applyFill="1" applyAlignment="1">
      <alignment horizontal="center" vertical="center"/>
    </xf>
    <xf numFmtId="0" fontId="171" fillId="2" borderId="0" xfId="4" applyFont="1" applyFill="1" applyAlignment="1">
      <alignment horizontal="right" vertical="center"/>
    </xf>
    <xf numFmtId="0" fontId="56" fillId="2" borderId="0" xfId="4" applyFont="1" applyFill="1"/>
    <xf numFmtId="0" fontId="100" fillId="2" borderId="0" xfId="4" applyFont="1" applyFill="1" applyAlignment="1">
      <alignment horizontal="center" vertical="center"/>
    </xf>
    <xf numFmtId="0" fontId="109" fillId="2" borderId="0" xfId="4" applyFont="1" applyFill="1" applyAlignment="1">
      <alignment horizontal="left" vertical="center"/>
    </xf>
    <xf numFmtId="0" fontId="109" fillId="2" borderId="5" xfId="4" applyFont="1" applyFill="1" applyBorder="1" applyAlignment="1">
      <alignment horizontal="left" vertical="center"/>
    </xf>
    <xf numFmtId="0" fontId="223" fillId="3" borderId="0" xfId="4" applyFill="1"/>
    <xf numFmtId="0" fontId="63" fillId="2" borderId="0" xfId="4" applyFont="1" applyFill="1"/>
    <xf numFmtId="0" fontId="11" fillId="2" borderId="0" xfId="4" applyFont="1" applyFill="1" applyAlignment="1">
      <alignment horizontal="center"/>
    </xf>
    <xf numFmtId="0" fontId="11" fillId="2" borderId="5" xfId="4" applyFont="1" applyFill="1" applyBorder="1" applyAlignment="1">
      <alignment horizontal="center"/>
    </xf>
    <xf numFmtId="0" fontId="3" fillId="2" borderId="0" xfId="4" applyFont="1" applyFill="1"/>
    <xf numFmtId="0" fontId="56" fillId="2" borderId="5" xfId="4" applyFont="1" applyFill="1" applyBorder="1"/>
    <xf numFmtId="0" fontId="223" fillId="2" borderId="16" xfId="4" applyFill="1" applyBorder="1"/>
    <xf numFmtId="0" fontId="64" fillId="2" borderId="17" xfId="4" applyFont="1" applyFill="1" applyBorder="1" applyAlignment="1">
      <alignment vertical="center"/>
    </xf>
    <xf numFmtId="0" fontId="64" fillId="2" borderId="12" xfId="4" applyFont="1" applyFill="1" applyBorder="1" applyAlignment="1">
      <alignment vertical="center"/>
    </xf>
    <xf numFmtId="164" fontId="117" fillId="2" borderId="99" xfId="0" applyNumberFormat="1" applyFont="1" applyFill="1" applyBorder="1" applyAlignment="1">
      <alignment horizontal="center" vertical="center"/>
    </xf>
    <xf numFmtId="0" fontId="117" fillId="23" borderId="99" xfId="0" applyFont="1" applyFill="1" applyBorder="1" applyAlignment="1">
      <alignment horizontal="center" vertical="center"/>
    </xf>
    <xf numFmtId="164" fontId="117" fillId="23" borderId="99" xfId="0" applyNumberFormat="1" applyFont="1" applyFill="1" applyBorder="1" applyAlignment="1">
      <alignment horizontal="center" vertical="center"/>
    </xf>
    <xf numFmtId="0" fontId="19" fillId="42" borderId="235" xfId="0" applyFont="1" applyFill="1" applyBorder="1" applyAlignment="1">
      <alignment vertical="center"/>
    </xf>
    <xf numFmtId="0" fontId="0" fillId="42" borderId="296" xfId="0" applyFill="1" applyBorder="1"/>
    <xf numFmtId="0" fontId="0" fillId="42" borderId="297" xfId="0" applyFill="1" applyBorder="1"/>
    <xf numFmtId="0" fontId="19" fillId="42" borderId="297" xfId="0" applyFont="1" applyFill="1" applyBorder="1" applyAlignment="1">
      <alignment vertical="center"/>
    </xf>
    <xf numFmtId="0" fontId="60" fillId="53" borderId="229" xfId="0" applyFont="1" applyFill="1" applyBorder="1" applyAlignment="1">
      <alignment vertical="center"/>
    </xf>
    <xf numFmtId="0" fontId="60" fillId="53" borderId="0" xfId="0" applyFont="1" applyFill="1" applyAlignment="1">
      <alignment vertical="center"/>
    </xf>
    <xf numFmtId="0" fontId="60" fillId="53" borderId="237" xfId="0" applyFont="1" applyFill="1" applyBorder="1" applyAlignment="1">
      <alignment vertical="center"/>
    </xf>
    <xf numFmtId="0" fontId="60" fillId="53" borderId="238" xfId="0" applyFont="1" applyFill="1" applyBorder="1" applyAlignment="1">
      <alignment vertical="center"/>
    </xf>
    <xf numFmtId="0" fontId="60" fillId="53" borderId="232" xfId="0" applyFont="1" applyFill="1" applyBorder="1" applyAlignment="1">
      <alignment vertical="center"/>
    </xf>
    <xf numFmtId="0" fontId="196" fillId="2" borderId="5" xfId="4" applyFont="1" applyFill="1" applyBorder="1" applyAlignment="1">
      <alignment vertical="center"/>
    </xf>
    <xf numFmtId="0" fontId="138" fillId="2" borderId="5" xfId="4" applyFont="1" applyFill="1" applyBorder="1"/>
    <xf numFmtId="0" fontId="70" fillId="2" borderId="5" xfId="4" applyFont="1" applyFill="1" applyBorder="1" applyAlignment="1">
      <alignment vertical="center"/>
    </xf>
    <xf numFmtId="0" fontId="203" fillId="15" borderId="81" xfId="4" applyFont="1" applyFill="1" applyBorder="1" applyAlignment="1">
      <alignment horizontal="center" vertical="center"/>
    </xf>
    <xf numFmtId="164" fontId="158" fillId="2" borderId="0" xfId="4" applyNumberFormat="1" applyFont="1" applyFill="1" applyAlignment="1">
      <alignment vertical="center"/>
    </xf>
    <xf numFmtId="0" fontId="211" fillId="2" borderId="0" xfId="4" applyFont="1" applyFill="1" applyAlignment="1">
      <alignment vertical="center"/>
    </xf>
    <xf numFmtId="1" fontId="117" fillId="2" borderId="99" xfId="0" applyNumberFormat="1" applyFont="1" applyFill="1" applyBorder="1" applyAlignment="1">
      <alignment horizontal="center" vertical="center"/>
    </xf>
    <xf numFmtId="164" fontId="194" fillId="42" borderId="238" xfId="0" applyNumberFormat="1" applyFont="1" applyFill="1" applyBorder="1" applyAlignment="1">
      <alignment vertical="center"/>
    </xf>
    <xf numFmtId="0" fontId="192" fillId="42" borderId="238" xfId="0" applyFont="1" applyFill="1" applyBorder="1" applyAlignment="1">
      <alignment vertical="center" wrapText="1"/>
    </xf>
    <xf numFmtId="0" fontId="60" fillId="53" borderId="244" xfId="0" applyFont="1" applyFill="1" applyBorder="1" applyAlignment="1">
      <alignment vertical="center"/>
    </xf>
    <xf numFmtId="0" fontId="60" fillId="53" borderId="242" xfId="0" applyFont="1" applyFill="1" applyBorder="1" applyAlignment="1">
      <alignment vertical="center"/>
    </xf>
    <xf numFmtId="0" fontId="60" fillId="53" borderId="245" xfId="0" applyFont="1" applyFill="1" applyBorder="1" applyAlignment="1">
      <alignment vertical="center"/>
    </xf>
    <xf numFmtId="0" fontId="219" fillId="57" borderId="144" xfId="0" applyFont="1" applyFill="1" applyBorder="1" applyAlignment="1">
      <alignment horizontal="center" vertical="center" wrapText="1"/>
    </xf>
    <xf numFmtId="0" fontId="219" fillId="58" borderId="161" xfId="0" applyFont="1" applyFill="1" applyBorder="1" applyAlignment="1">
      <alignment horizontal="center" vertical="center" wrapText="1"/>
    </xf>
    <xf numFmtId="0" fontId="219" fillId="59" borderId="161" xfId="0" applyFont="1" applyFill="1" applyBorder="1" applyAlignment="1">
      <alignment horizontal="center" vertical="center" wrapText="1"/>
    </xf>
    <xf numFmtId="0" fontId="66" fillId="5" borderId="161" xfId="0" applyFont="1" applyFill="1" applyBorder="1" applyAlignment="1">
      <alignment horizontal="center" vertical="center" wrapText="1"/>
    </xf>
    <xf numFmtId="0" fontId="66" fillId="60" borderId="161" xfId="0" applyFont="1" applyFill="1" applyBorder="1" applyAlignment="1">
      <alignment horizontal="center" vertical="center" wrapText="1"/>
    </xf>
    <xf numFmtId="0" fontId="219" fillId="61" borderId="161" xfId="0" applyFont="1" applyFill="1" applyBorder="1" applyAlignment="1">
      <alignment horizontal="center" vertical="center" wrapText="1"/>
    </xf>
    <xf numFmtId="0" fontId="219" fillId="15" borderId="161" xfId="0" applyFont="1" applyFill="1" applyBorder="1" applyAlignment="1">
      <alignment horizontal="center" vertical="center" wrapText="1"/>
    </xf>
    <xf numFmtId="0" fontId="219" fillId="62" borderId="161" xfId="0" applyFont="1" applyFill="1" applyBorder="1" applyAlignment="1">
      <alignment horizontal="center" vertical="center" wrapText="1"/>
    </xf>
    <xf numFmtId="0" fontId="66" fillId="11" borderId="161" xfId="0" applyFont="1" applyFill="1" applyBorder="1" applyAlignment="1">
      <alignment horizontal="center" vertical="center" wrapText="1"/>
    </xf>
    <xf numFmtId="0" fontId="219" fillId="7" borderId="161" xfId="0" applyFont="1" applyFill="1" applyBorder="1" applyAlignment="1">
      <alignment horizontal="center" vertical="center" wrapText="1"/>
    </xf>
    <xf numFmtId="0" fontId="0" fillId="48" borderId="298" xfId="0" applyFill="1" applyBorder="1"/>
    <xf numFmtId="0" fontId="0" fillId="48" borderId="0" xfId="0" applyFill="1"/>
    <xf numFmtId="0" fontId="19" fillId="48" borderId="0" xfId="0" applyFont="1" applyFill="1" applyAlignment="1">
      <alignment vertical="center"/>
    </xf>
    <xf numFmtId="0" fontId="48" fillId="48" borderId="0" xfId="0" applyFont="1" applyFill="1" applyAlignment="1">
      <alignment horizontal="center" vertical="center"/>
    </xf>
    <xf numFmtId="0" fontId="59" fillId="48" borderId="0" xfId="0" applyFont="1" applyFill="1" applyAlignment="1">
      <alignment horizontal="center" vertical="center"/>
    </xf>
    <xf numFmtId="0" fontId="95" fillId="48" borderId="0" xfId="0" quotePrefix="1" applyFont="1" applyFill="1" applyAlignment="1">
      <alignment horizontal="center" vertical="center"/>
    </xf>
    <xf numFmtId="164" fontId="157" fillId="48" borderId="0" xfId="0" applyNumberFormat="1" applyFont="1" applyFill="1" applyAlignment="1">
      <alignment horizontal="center" vertical="center"/>
    </xf>
    <xf numFmtId="0" fontId="158" fillId="48" borderId="0" xfId="0" applyFont="1" applyFill="1" applyAlignment="1">
      <alignment horizontal="center" vertical="center"/>
    </xf>
    <xf numFmtId="0" fontId="60" fillId="48" borderId="298" xfId="0" applyFont="1" applyFill="1" applyBorder="1" applyAlignment="1">
      <alignment horizontal="right" vertical="center"/>
    </xf>
    <xf numFmtId="0" fontId="19" fillId="48" borderId="0" xfId="0" applyFont="1" applyFill="1" applyAlignment="1">
      <alignment horizontal="right" vertical="center"/>
    </xf>
    <xf numFmtId="0" fontId="175" fillId="48" borderId="0" xfId="0" applyFont="1" applyFill="1" applyAlignment="1">
      <alignment horizontal="center" vertical="center"/>
    </xf>
    <xf numFmtId="0" fontId="176" fillId="48" borderId="0" xfId="0" applyFont="1" applyFill="1" applyAlignment="1">
      <alignment horizontal="center" vertical="center"/>
    </xf>
    <xf numFmtId="0" fontId="177" fillId="48" borderId="0" xfId="0" applyFont="1" applyFill="1" applyAlignment="1">
      <alignment vertical="center"/>
    </xf>
    <xf numFmtId="0" fontId="178" fillId="48" borderId="0" xfId="0" applyFont="1" applyFill="1" applyAlignment="1">
      <alignment horizontal="center" vertical="center"/>
    </xf>
    <xf numFmtId="0" fontId="123" fillId="48" borderId="0" xfId="0" applyFont="1" applyFill="1" applyAlignment="1">
      <alignment horizontal="center" vertical="center" wrapText="1"/>
    </xf>
    <xf numFmtId="0" fontId="0" fillId="48" borderId="0" xfId="0" applyFill="1" applyAlignment="1">
      <alignment vertical="center"/>
    </xf>
    <xf numFmtId="0" fontId="56" fillId="48" borderId="0" xfId="0" applyFont="1" applyFill="1" applyAlignment="1">
      <alignment vertical="center"/>
    </xf>
    <xf numFmtId="0" fontId="0" fillId="48" borderId="0" xfId="0" applyFill="1" applyAlignment="1">
      <alignment horizontal="right"/>
    </xf>
    <xf numFmtId="0" fontId="165" fillId="48" borderId="0" xfId="0" applyFont="1" applyFill="1" applyAlignment="1">
      <alignment horizontal="left" vertical="center"/>
    </xf>
    <xf numFmtId="0" fontId="60" fillId="48" borderId="0" xfId="0" applyFont="1" applyFill="1" applyAlignment="1">
      <alignment vertical="center"/>
    </xf>
    <xf numFmtId="0" fontId="0" fillId="53" borderId="242" xfId="0" applyFill="1" applyBorder="1"/>
    <xf numFmtId="0" fontId="60" fillId="53" borderId="279" xfId="0" applyFont="1" applyFill="1" applyBorder="1" applyAlignment="1">
      <alignment vertical="center"/>
    </xf>
    <xf numFmtId="0" fontId="59" fillId="53" borderId="0" xfId="0" applyFont="1" applyFill="1" applyAlignment="1">
      <alignment vertical="center"/>
    </xf>
    <xf numFmtId="0" fontId="0" fillId="53" borderId="279" xfId="0" applyFill="1" applyBorder="1"/>
    <xf numFmtId="0" fontId="19" fillId="53" borderId="279" xfId="0" applyFont="1" applyFill="1" applyBorder="1" applyAlignment="1">
      <alignment vertical="center"/>
    </xf>
    <xf numFmtId="0" fontId="60" fillId="53" borderId="7" xfId="0" applyFont="1" applyFill="1" applyBorder="1" applyAlignment="1">
      <alignment horizontal="center" vertical="center"/>
    </xf>
    <xf numFmtId="0" fontId="60" fillId="53" borderId="301" xfId="0" applyFont="1" applyFill="1" applyBorder="1" applyAlignment="1">
      <alignment horizontal="center" vertical="center"/>
    </xf>
    <xf numFmtId="0" fontId="59" fillId="53" borderId="5" xfId="0" applyFont="1" applyFill="1" applyBorder="1" applyAlignment="1">
      <alignment horizontal="center" vertical="center"/>
    </xf>
    <xf numFmtId="0" fontId="60" fillId="53" borderId="302" xfId="0" applyFont="1" applyFill="1" applyBorder="1" applyAlignment="1">
      <alignment horizontal="center" vertical="center"/>
    </xf>
    <xf numFmtId="0" fontId="60" fillId="53" borderId="303" xfId="0" applyFont="1" applyFill="1" applyBorder="1" applyAlignment="1">
      <alignment horizontal="center" vertical="center"/>
    </xf>
    <xf numFmtId="0" fontId="60" fillId="53" borderId="250" xfId="0" applyFont="1" applyFill="1" applyBorder="1" applyAlignment="1">
      <alignment horizontal="center" vertical="center"/>
    </xf>
    <xf numFmtId="0" fontId="60" fillId="53" borderId="216" xfId="0" applyFont="1" applyFill="1" applyBorder="1" applyAlignment="1">
      <alignment horizontal="center" vertical="center"/>
    </xf>
    <xf numFmtId="0" fontId="60" fillId="53" borderId="77" xfId="0" applyFont="1" applyFill="1" applyBorder="1" applyAlignment="1">
      <alignment horizontal="center" vertical="center"/>
    </xf>
    <xf numFmtId="0" fontId="19" fillId="53" borderId="77" xfId="0" applyFont="1" applyFill="1" applyBorder="1" applyAlignment="1">
      <alignment vertical="center"/>
    </xf>
    <xf numFmtId="0" fontId="19" fillId="53" borderId="304" xfId="0" applyFont="1" applyFill="1" applyBorder="1" applyAlignment="1">
      <alignment vertical="center"/>
    </xf>
    <xf numFmtId="0" fontId="0" fillId="15" borderId="0" xfId="0" applyFill="1"/>
    <xf numFmtId="0" fontId="100" fillId="32" borderId="99" xfId="0" applyFont="1" applyFill="1" applyBorder="1" applyAlignment="1">
      <alignment horizontal="center" vertical="center"/>
    </xf>
    <xf numFmtId="0" fontId="66" fillId="63" borderId="161" xfId="0" applyFont="1" applyFill="1" applyBorder="1" applyAlignment="1">
      <alignment horizontal="center" vertical="center" wrapText="1"/>
    </xf>
    <xf numFmtId="0" fontId="60" fillId="2" borderId="99" xfId="0" applyFont="1" applyFill="1" applyBorder="1" applyAlignment="1">
      <alignment horizontal="center" vertical="center" wrapText="1"/>
    </xf>
    <xf numFmtId="0" fontId="66" fillId="64" borderId="161" xfId="0" applyFont="1" applyFill="1" applyBorder="1" applyAlignment="1">
      <alignment horizontal="center" vertical="center" wrapText="1"/>
    </xf>
    <xf numFmtId="0" fontId="219" fillId="0" borderId="161" xfId="0" applyFont="1" applyBorder="1" applyAlignment="1">
      <alignment horizontal="center" vertical="center" wrapText="1"/>
    </xf>
    <xf numFmtId="0" fontId="60" fillId="15" borderId="99" xfId="0" applyFont="1" applyFill="1" applyBorder="1" applyAlignment="1">
      <alignment horizontal="center" vertical="center"/>
    </xf>
    <xf numFmtId="0" fontId="19" fillId="32" borderId="89" xfId="0" applyFont="1" applyFill="1" applyBorder="1" applyAlignment="1">
      <alignment horizontal="center" vertical="center"/>
    </xf>
    <xf numFmtId="0" fontId="120" fillId="15" borderId="99" xfId="0" applyFont="1" applyFill="1" applyBorder="1" applyAlignment="1">
      <alignment horizontal="center" vertical="center"/>
    </xf>
    <xf numFmtId="0" fontId="219" fillId="62" borderId="144" xfId="0" applyFont="1" applyFill="1" applyBorder="1" applyAlignment="1">
      <alignment horizontal="center" vertical="center" wrapText="1"/>
    </xf>
    <xf numFmtId="0" fontId="219" fillId="65" borderId="144" xfId="0" applyFont="1" applyFill="1" applyBorder="1" applyAlignment="1">
      <alignment horizontal="center" vertical="center" wrapText="1"/>
    </xf>
    <xf numFmtId="0" fontId="219" fillId="66" borderId="144" xfId="0" applyFont="1" applyFill="1" applyBorder="1" applyAlignment="1">
      <alignment horizontal="center" vertical="center" wrapText="1"/>
    </xf>
    <xf numFmtId="0" fontId="219" fillId="66" borderId="161" xfId="0" applyFont="1" applyFill="1" applyBorder="1" applyAlignment="1">
      <alignment horizontal="center" vertical="center" wrapText="1"/>
    </xf>
    <xf numFmtId="0" fontId="219" fillId="11" borderId="161" xfId="0" applyFont="1" applyFill="1" applyBorder="1" applyAlignment="1">
      <alignment horizontal="center" vertical="center" wrapText="1"/>
    </xf>
    <xf numFmtId="0" fontId="219" fillId="30" borderId="161" xfId="0" applyFont="1" applyFill="1" applyBorder="1" applyAlignment="1">
      <alignment horizontal="center" vertical="center" wrapText="1"/>
    </xf>
    <xf numFmtId="0" fontId="19" fillId="2" borderId="85" xfId="0" applyFont="1" applyFill="1" applyBorder="1" applyAlignment="1">
      <alignment horizontal="center" vertical="center"/>
    </xf>
    <xf numFmtId="0" fontId="1" fillId="2" borderId="99" xfId="1" applyFont="1" applyFill="1" applyBorder="1" applyAlignment="1">
      <alignment horizontal="center" vertical="center"/>
    </xf>
    <xf numFmtId="0" fontId="60" fillId="2" borderId="99" xfId="0" quotePrefix="1" applyFont="1" applyFill="1" applyBorder="1" applyAlignment="1">
      <alignment horizontal="center" vertical="center"/>
    </xf>
    <xf numFmtId="0" fontId="60" fillId="2" borderId="0" xfId="0" quotePrefix="1" applyFont="1" applyFill="1" applyAlignment="1">
      <alignment horizontal="center" vertical="center"/>
    </xf>
    <xf numFmtId="0" fontId="60" fillId="2" borderId="99" xfId="1" applyFont="1" applyFill="1" applyBorder="1" applyAlignment="1">
      <alignment horizontal="center" vertical="center"/>
    </xf>
    <xf numFmtId="0" fontId="221" fillId="2" borderId="85" xfId="0" applyFont="1" applyFill="1" applyBorder="1" applyAlignment="1">
      <alignment horizontal="center" vertical="center"/>
    </xf>
    <xf numFmtId="0" fontId="60" fillId="40" borderId="99" xfId="0" applyFont="1" applyFill="1" applyBorder="1" applyAlignment="1">
      <alignment horizontal="center" vertical="center"/>
    </xf>
    <xf numFmtId="0" fontId="60" fillId="2" borderId="9" xfId="0" applyFont="1" applyFill="1" applyBorder="1" applyAlignment="1">
      <alignment horizontal="center" vertical="center"/>
    </xf>
    <xf numFmtId="0" fontId="222" fillId="0" borderId="0" xfId="0" applyFont="1" applyAlignment="1">
      <alignment horizontal="center" vertical="center"/>
    </xf>
    <xf numFmtId="0" fontId="53" fillId="2" borderId="99" xfId="0" applyFont="1" applyFill="1" applyBorder="1" applyAlignment="1">
      <alignment horizontal="center" vertical="center"/>
    </xf>
    <xf numFmtId="0" fontId="19" fillId="67" borderId="99" xfId="0" applyFont="1" applyFill="1" applyBorder="1" applyAlignment="1">
      <alignment horizontal="center" vertical="center"/>
    </xf>
    <xf numFmtId="164" fontId="53" fillId="2" borderId="0" xfId="0" applyNumberFormat="1" applyFont="1" applyFill="1" applyAlignment="1">
      <alignment horizontal="center" vertical="center"/>
    </xf>
    <xf numFmtId="0" fontId="3" fillId="2" borderId="0" xfId="3" applyFont="1" applyFill="1" applyAlignment="1">
      <alignment horizontal="center" vertical="center"/>
    </xf>
    <xf numFmtId="0" fontId="191" fillId="43" borderId="161" xfId="3" applyFont="1" applyFill="1" applyBorder="1" applyAlignment="1">
      <alignment horizontal="center" vertical="center"/>
    </xf>
    <xf numFmtId="0" fontId="3" fillId="15" borderId="161" xfId="3" applyFont="1" applyFill="1" applyBorder="1" applyAlignment="1">
      <alignment horizontal="center" vertical="center"/>
    </xf>
    <xf numFmtId="0" fontId="3" fillId="48" borderId="161" xfId="3" applyFont="1" applyFill="1" applyBorder="1" applyAlignment="1">
      <alignment horizontal="center" vertical="center"/>
    </xf>
    <xf numFmtId="0" fontId="3" fillId="68" borderId="161" xfId="3" applyFont="1" applyFill="1" applyBorder="1" applyAlignment="1">
      <alignment horizontal="center" vertical="center"/>
    </xf>
    <xf numFmtId="0" fontId="1" fillId="68" borderId="161" xfId="1" applyFont="1" applyFill="1" applyBorder="1" applyAlignment="1">
      <alignment horizontal="center" vertical="center"/>
    </xf>
    <xf numFmtId="0" fontId="3" fillId="46" borderId="161" xfId="3" applyFont="1" applyFill="1" applyBorder="1" applyAlignment="1">
      <alignment horizontal="center" vertical="center"/>
    </xf>
    <xf numFmtId="0" fontId="2" fillId="46" borderId="161" xfId="2" applyFont="1" applyFill="1" applyBorder="1" applyAlignment="1">
      <alignment horizontal="center" vertical="center"/>
    </xf>
    <xf numFmtId="0" fontId="1" fillId="46" borderId="161" xfId="1" applyFont="1" applyFill="1" applyBorder="1" applyAlignment="1">
      <alignment horizontal="center" vertical="center"/>
    </xf>
    <xf numFmtId="0" fontId="1" fillId="48" borderId="161" xfId="1" applyFont="1" applyFill="1" applyBorder="1" applyAlignment="1">
      <alignment horizontal="center" vertical="center"/>
    </xf>
    <xf numFmtId="0" fontId="3" fillId="2" borderId="0" xfId="3" applyFont="1" applyFill="1"/>
    <xf numFmtId="0" fontId="3" fillId="15" borderId="215" xfId="3" applyFont="1" applyFill="1" applyBorder="1" applyAlignment="1">
      <alignment horizontal="center" vertical="center"/>
    </xf>
    <xf numFmtId="0" fontId="3" fillId="68" borderId="215" xfId="3" applyFont="1" applyFill="1" applyBorder="1" applyAlignment="1">
      <alignment horizontal="center" vertical="center"/>
    </xf>
    <xf numFmtId="0" fontId="2" fillId="68" borderId="215" xfId="2" applyFont="1" applyFill="1" applyBorder="1" applyAlignment="1">
      <alignment horizontal="center" vertical="center"/>
    </xf>
    <xf numFmtId="0" fontId="3" fillId="69" borderId="161" xfId="3" applyFont="1" applyFill="1" applyBorder="1" applyAlignment="1">
      <alignment horizontal="center" vertical="center"/>
    </xf>
    <xf numFmtId="0" fontId="1" fillId="69" borderId="161" xfId="1" applyFont="1" applyFill="1" applyBorder="1" applyAlignment="1">
      <alignment horizontal="center" vertical="center"/>
    </xf>
    <xf numFmtId="0" fontId="3" fillId="70" borderId="161" xfId="3" applyFont="1" applyFill="1" applyBorder="1" applyAlignment="1">
      <alignment horizontal="center" vertical="center"/>
    </xf>
    <xf numFmtId="0" fontId="2" fillId="46" borderId="161" xfId="2" applyFont="1" applyFill="1" applyBorder="1" applyAlignment="1">
      <alignment horizontal="center" vertical="center" wrapText="1"/>
    </xf>
    <xf numFmtId="0" fontId="3" fillId="69" borderId="215" xfId="3" applyFont="1" applyFill="1" applyBorder="1" applyAlignment="1">
      <alignment horizontal="center" vertical="center"/>
    </xf>
    <xf numFmtId="0" fontId="3" fillId="48" borderId="0" xfId="3" applyFont="1" applyFill="1" applyAlignment="1">
      <alignment horizontal="center" vertical="center"/>
    </xf>
    <xf numFmtId="0" fontId="3" fillId="71" borderId="161" xfId="3" applyFont="1" applyFill="1" applyBorder="1" applyAlignment="1">
      <alignment horizontal="center" vertical="center"/>
    </xf>
    <xf numFmtId="0" fontId="2" fillId="68" borderId="161" xfId="2" applyFont="1" applyFill="1" applyBorder="1" applyAlignment="1">
      <alignment horizontal="center" vertical="center"/>
    </xf>
    <xf numFmtId="0" fontId="3" fillId="2" borderId="0" xfId="3" applyFont="1" applyFill="1" applyAlignment="1">
      <alignment horizontal="center"/>
    </xf>
    <xf numFmtId="0" fontId="3" fillId="34" borderId="161" xfId="3" applyFont="1" applyFill="1" applyBorder="1" applyAlignment="1">
      <alignment horizontal="center" vertical="center"/>
    </xf>
    <xf numFmtId="0" fontId="1" fillId="2" borderId="0" xfId="1" applyFont="1" applyFill="1" applyAlignment="1">
      <alignment horizontal="center" vertical="center"/>
    </xf>
    <xf numFmtId="0" fontId="219" fillId="47" borderId="306" xfId="0" applyFont="1" applyFill="1" applyBorder="1" applyAlignment="1" applyProtection="1">
      <alignment horizontal="center" vertical="center" wrapText="1"/>
      <protection locked="0"/>
    </xf>
    <xf numFmtId="0" fontId="219" fillId="57" borderId="306" xfId="0" applyFont="1" applyFill="1" applyBorder="1" applyAlignment="1" applyProtection="1">
      <alignment horizontal="center" vertical="center" wrapText="1"/>
      <protection locked="0"/>
    </xf>
    <xf numFmtId="0" fontId="219" fillId="5" borderId="306" xfId="0" applyFont="1" applyFill="1" applyBorder="1" applyAlignment="1" applyProtection="1">
      <alignment horizontal="center" vertical="center" wrapText="1"/>
      <protection locked="0"/>
    </xf>
    <xf numFmtId="0" fontId="219" fillId="49" borderId="306" xfId="0" applyFont="1" applyFill="1" applyBorder="1" applyAlignment="1" applyProtection="1">
      <alignment horizontal="center" vertical="center" wrapText="1"/>
      <protection locked="0"/>
    </xf>
    <xf numFmtId="0" fontId="219" fillId="0" borderId="144" xfId="0" applyFont="1" applyFill="1" applyBorder="1" applyAlignment="1">
      <alignment horizontal="center" vertical="center" wrapText="1"/>
    </xf>
    <xf numFmtId="0" fontId="219" fillId="0" borderId="161" xfId="0" applyFont="1" applyFill="1" applyBorder="1" applyAlignment="1">
      <alignment horizontal="center" vertical="center" wrapText="1"/>
    </xf>
    <xf numFmtId="0" fontId="66" fillId="0" borderId="161" xfId="0" applyFont="1" applyFill="1" applyBorder="1" applyAlignment="1">
      <alignment horizontal="center" vertical="center" wrapText="1"/>
    </xf>
    <xf numFmtId="0" fontId="219" fillId="49" borderId="307" xfId="0" applyFont="1" applyFill="1" applyBorder="1" applyAlignment="1" applyProtection="1">
      <alignment horizontal="center" vertical="center" wrapText="1"/>
      <protection locked="0"/>
    </xf>
    <xf numFmtId="0" fontId="219" fillId="72" borderId="307" xfId="0" applyFont="1" applyFill="1" applyBorder="1" applyAlignment="1" applyProtection="1">
      <alignment horizontal="center" vertical="center" wrapText="1"/>
      <protection locked="0"/>
    </xf>
    <xf numFmtId="0" fontId="219" fillId="73" borderId="307" xfId="0" applyFont="1" applyFill="1" applyBorder="1" applyAlignment="1" applyProtection="1">
      <alignment horizontal="center" vertical="center" wrapText="1"/>
      <protection locked="0"/>
    </xf>
    <xf numFmtId="0" fontId="219" fillId="39" borderId="307" xfId="0" applyFont="1" applyFill="1" applyBorder="1" applyAlignment="1" applyProtection="1">
      <alignment horizontal="center" vertical="center" wrapText="1"/>
      <protection locked="0"/>
    </xf>
    <xf numFmtId="0" fontId="219" fillId="58" borderId="307" xfId="0" applyFont="1" applyFill="1" applyBorder="1" applyAlignment="1" applyProtection="1">
      <alignment horizontal="center" vertical="center" wrapText="1"/>
      <protection locked="0"/>
    </xf>
    <xf numFmtId="0" fontId="219" fillId="66" borderId="307" xfId="0" applyFont="1" applyFill="1" applyBorder="1" applyAlignment="1" applyProtection="1">
      <alignment horizontal="center" vertical="center" wrapText="1"/>
      <protection locked="0"/>
    </xf>
    <xf numFmtId="0" fontId="219" fillId="69" borderId="307" xfId="0" applyFont="1" applyFill="1" applyBorder="1" applyAlignment="1" applyProtection="1">
      <alignment horizontal="center" vertical="center" wrapText="1"/>
      <protection locked="0"/>
    </xf>
    <xf numFmtId="0" fontId="219" fillId="47" borderId="307" xfId="0" applyFont="1" applyFill="1" applyBorder="1" applyAlignment="1" applyProtection="1">
      <alignment horizontal="center" vertical="center" wrapText="1"/>
      <protection locked="0"/>
    </xf>
    <xf numFmtId="0" fontId="209" fillId="2" borderId="0" xfId="0" applyFont="1" applyFill="1" applyAlignment="1">
      <alignment horizontal="left" vertical="center"/>
    </xf>
    <xf numFmtId="0" fontId="3" fillId="2" borderId="0" xfId="4" applyFont="1" applyFill="1" applyBorder="1"/>
    <xf numFmtId="0" fontId="56" fillId="2" borderId="0" xfId="4" applyFont="1" applyFill="1" applyBorder="1"/>
    <xf numFmtId="0" fontId="64" fillId="2" borderId="18" xfId="4" applyFont="1" applyFill="1" applyBorder="1" applyAlignment="1">
      <alignment vertical="center"/>
    </xf>
    <xf numFmtId="0" fontId="241" fillId="2" borderId="17" xfId="0" applyFont="1" applyFill="1" applyBorder="1" applyAlignment="1">
      <alignment horizontal="left" vertical="center"/>
    </xf>
    <xf numFmtId="0" fontId="65" fillId="43" borderId="161" xfId="3" applyFont="1" applyFill="1" applyBorder="1" applyAlignment="1">
      <alignment horizontal="center" vertical="center"/>
    </xf>
    <xf numFmtId="0" fontId="76" fillId="2" borderId="0" xfId="0" applyFont="1" applyFill="1" applyAlignment="1" applyProtection="1">
      <alignment horizontal="right" vertical="center"/>
      <protection locked="0"/>
    </xf>
    <xf numFmtId="0" fontId="28" fillId="20" borderId="81" xfId="0" applyFont="1" applyFill="1" applyBorder="1" applyAlignment="1" applyProtection="1">
      <alignment horizontal="center" vertical="center"/>
      <protection locked="0"/>
    </xf>
    <xf numFmtId="0" fontId="31" fillId="2" borderId="0" xfId="0" applyFont="1" applyFill="1" applyAlignment="1" applyProtection="1">
      <alignment vertical="center"/>
      <protection locked="0"/>
    </xf>
    <xf numFmtId="166" fontId="112" fillId="2" borderId="81" xfId="0" applyNumberFormat="1" applyFont="1" applyFill="1" applyBorder="1" applyAlignment="1" applyProtection="1">
      <alignment horizontal="center" vertical="center"/>
      <protection locked="0"/>
    </xf>
    <xf numFmtId="166" fontId="112" fillId="21" borderId="81" xfId="0" applyNumberFormat="1" applyFont="1" applyFill="1" applyBorder="1" applyAlignment="1" applyProtection="1">
      <alignment horizontal="center" vertical="center"/>
      <protection locked="0"/>
    </xf>
    <xf numFmtId="166" fontId="115" fillId="2" borderId="81" xfId="0" applyNumberFormat="1" applyFont="1" applyFill="1" applyBorder="1" applyAlignment="1" applyProtection="1">
      <alignment horizontal="center" vertical="center"/>
      <protection locked="0"/>
    </xf>
    <xf numFmtId="166" fontId="115" fillId="13" borderId="81" xfId="0" applyNumberFormat="1" applyFont="1" applyFill="1" applyBorder="1" applyAlignment="1" applyProtection="1">
      <alignment horizontal="center" vertical="center"/>
      <protection locked="0"/>
    </xf>
    <xf numFmtId="166" fontId="114" fillId="2" borderId="81" xfId="0" applyNumberFormat="1" applyFont="1" applyFill="1" applyBorder="1" applyAlignment="1" applyProtection="1">
      <alignment horizontal="center" vertical="center"/>
      <protection locked="0"/>
    </xf>
    <xf numFmtId="166" fontId="114" fillId="13" borderId="81" xfId="0" applyNumberFormat="1" applyFont="1" applyFill="1" applyBorder="1" applyAlignment="1" applyProtection="1">
      <alignment horizontal="center" vertical="center"/>
      <protection locked="0"/>
    </xf>
    <xf numFmtId="166" fontId="78" fillId="2" borderId="81" xfId="0" applyNumberFormat="1" applyFont="1" applyFill="1" applyBorder="1" applyAlignment="1" applyProtection="1">
      <alignment horizontal="center" textRotation="90"/>
      <protection locked="0"/>
    </xf>
    <xf numFmtId="166" fontId="78" fillId="13" borderId="81" xfId="0" applyNumberFormat="1" applyFont="1" applyFill="1" applyBorder="1" applyAlignment="1" applyProtection="1">
      <alignment horizontal="center" textRotation="90"/>
      <protection locked="0"/>
    </xf>
    <xf numFmtId="164" fontId="66" fillId="2" borderId="100" xfId="0" applyNumberFormat="1" applyFont="1" applyFill="1" applyBorder="1" applyAlignment="1" applyProtection="1">
      <alignment horizontal="center" vertical="center"/>
      <protection locked="0"/>
    </xf>
    <xf numFmtId="164" fontId="66" fillId="27" borderId="100" xfId="0" applyNumberFormat="1" applyFont="1" applyFill="1" applyBorder="1" applyAlignment="1" applyProtection="1">
      <alignment horizontal="center" vertical="center"/>
      <protection locked="0"/>
    </xf>
    <xf numFmtId="164" fontId="157" fillId="2" borderId="99" xfId="0" applyNumberFormat="1" applyFont="1" applyFill="1" applyBorder="1" applyAlignment="1" applyProtection="1">
      <alignment horizontal="center" vertical="center"/>
      <protection locked="0"/>
    </xf>
    <xf numFmtId="0" fontId="158" fillId="2" borderId="169" xfId="0" applyFont="1" applyFill="1" applyBorder="1" applyAlignment="1" applyProtection="1">
      <alignment horizontal="center" vertical="center"/>
      <protection locked="0"/>
    </xf>
    <xf numFmtId="0" fontId="19" fillId="53" borderId="0" xfId="0" applyFont="1" applyFill="1" applyAlignment="1" applyProtection="1">
      <alignment vertical="center"/>
      <protection locked="0"/>
    </xf>
    <xf numFmtId="0" fontId="0" fillId="40" borderId="0" xfId="0" applyFill="1" applyAlignment="1" applyProtection="1">
      <alignment horizontal="center" vertical="center"/>
      <protection locked="0"/>
    </xf>
    <xf numFmtId="0" fontId="65" fillId="2" borderId="0" xfId="0" applyFont="1" applyFill="1" applyAlignment="1">
      <alignment horizontal="center"/>
    </xf>
    <xf numFmtId="0" fontId="49" fillId="2" borderId="0" xfId="0" applyFont="1" applyFill="1" applyAlignment="1">
      <alignment horizontal="left" vertical="center" wrapText="1"/>
    </xf>
    <xf numFmtId="0" fontId="54" fillId="2" borderId="0" xfId="1" applyFont="1" applyFill="1" applyAlignment="1" applyProtection="1">
      <alignment horizontal="left" vertical="center"/>
      <protection locked="0"/>
    </xf>
    <xf numFmtId="0" fontId="52" fillId="2" borderId="0" xfId="0" applyFont="1" applyFill="1" applyAlignment="1">
      <alignment horizontal="left" vertical="center" wrapText="1"/>
    </xf>
    <xf numFmtId="0" fontId="49" fillId="2" borderId="0" xfId="0" applyFont="1" applyFill="1" applyAlignment="1" applyProtection="1">
      <alignment horizontal="left" vertical="center"/>
      <protection locked="0"/>
    </xf>
    <xf numFmtId="0" fontId="62" fillId="2" borderId="14" xfId="0" applyFont="1" applyFill="1" applyBorder="1" applyAlignment="1">
      <alignment horizontal="center" vertical="center"/>
    </xf>
    <xf numFmtId="0" fontId="62" fillId="2" borderId="15" xfId="0" applyFont="1" applyFill="1" applyBorder="1" applyAlignment="1">
      <alignment horizontal="center" vertical="center"/>
    </xf>
    <xf numFmtId="0" fontId="64" fillId="2" borderId="0" xfId="0" applyFont="1" applyFill="1" applyAlignment="1">
      <alignment horizontal="center" vertical="center" wrapText="1"/>
    </xf>
    <xf numFmtId="0" fontId="64" fillId="2" borderId="17" xfId="0" applyFont="1" applyFill="1" applyBorder="1" applyAlignment="1">
      <alignment horizontal="center" vertical="center" wrapText="1"/>
    </xf>
    <xf numFmtId="0" fontId="8" fillId="2" borderId="0" xfId="0" applyFont="1" applyFill="1" applyAlignment="1">
      <alignment horizontal="left" vertical="center"/>
    </xf>
    <xf numFmtId="0" fontId="8" fillId="2" borderId="0" xfId="0" applyFont="1" applyFill="1" applyAlignment="1">
      <alignment horizontal="left"/>
    </xf>
    <xf numFmtId="0" fontId="26" fillId="2" borderId="0" xfId="0" applyFont="1" applyFill="1" applyAlignment="1">
      <alignment horizontal="left" wrapText="1"/>
    </xf>
    <xf numFmtId="0" fontId="34" fillId="2" borderId="0" xfId="0" applyFont="1" applyFill="1" applyAlignment="1">
      <alignment horizontal="left" vertical="center" wrapText="1"/>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5" fillId="2" borderId="0" xfId="0" applyFont="1" applyFill="1" applyAlignment="1">
      <alignment horizontal="left" wrapText="1"/>
    </xf>
    <xf numFmtId="0" fontId="13" fillId="10" borderId="0" xfId="0" applyFont="1" applyFill="1" applyAlignment="1">
      <alignment horizontal="left" vertical="center"/>
    </xf>
    <xf numFmtId="0" fontId="13" fillId="10" borderId="5" xfId="0" applyFont="1" applyFill="1" applyBorder="1" applyAlignment="1">
      <alignment horizontal="left"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11"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13" xfId="0" applyFont="1" applyFill="1" applyBorder="1" applyAlignment="1">
      <alignment horizontal="center" vertical="center"/>
    </xf>
    <xf numFmtId="0" fontId="19" fillId="14" borderId="0" xfId="0" applyFont="1" applyFill="1" applyAlignment="1">
      <alignment horizontal="center" vertical="center"/>
    </xf>
    <xf numFmtId="0" fontId="38" fillId="2" borderId="0" xfId="0" applyFont="1" applyFill="1" applyAlignment="1">
      <alignment horizontal="left" vertical="center"/>
    </xf>
    <xf numFmtId="0" fontId="38" fillId="2" borderId="0" xfId="0" applyFont="1" applyFill="1" applyAlignment="1">
      <alignment horizontal="left" vertical="center" wrapText="1"/>
    </xf>
    <xf numFmtId="0" fontId="68" fillId="3" borderId="4" xfId="0" applyFont="1" applyFill="1" applyBorder="1" applyAlignment="1">
      <alignment horizontal="center" vertical="center"/>
    </xf>
    <xf numFmtId="0" fontId="68" fillId="3" borderId="0" xfId="0" applyFont="1" applyFill="1" applyAlignment="1">
      <alignment horizontal="center" vertical="center"/>
    </xf>
    <xf numFmtId="0" fontId="8" fillId="5" borderId="0" xfId="0" applyFont="1" applyFill="1" applyAlignment="1">
      <alignment horizontal="center" vertical="center"/>
    </xf>
    <xf numFmtId="0" fontId="8" fillId="6" borderId="0" xfId="0" applyFont="1" applyFill="1" applyAlignment="1">
      <alignment horizontal="center" vertical="center"/>
    </xf>
    <xf numFmtId="0" fontId="20" fillId="10" borderId="0" xfId="0" applyFont="1" applyFill="1" applyAlignment="1">
      <alignment horizontal="center" vertical="center"/>
    </xf>
    <xf numFmtId="0" fontId="20" fillId="10" borderId="5" xfId="0" applyFont="1" applyFill="1" applyBorder="1" applyAlignment="1">
      <alignment horizontal="center" vertical="center"/>
    </xf>
    <xf numFmtId="0" fontId="67" fillId="7" borderId="0" xfId="0" applyFont="1" applyFill="1" applyAlignment="1">
      <alignment horizontal="center" vertical="center"/>
    </xf>
    <xf numFmtId="0" fontId="19" fillId="2" borderId="0" xfId="0" applyFont="1" applyFill="1" applyAlignment="1">
      <alignment horizontal="center" vertical="center"/>
    </xf>
    <xf numFmtId="0" fontId="31" fillId="2" borderId="0" xfId="0" applyFont="1" applyFill="1" applyAlignment="1">
      <alignment horizontal="left" wrapText="1"/>
    </xf>
    <xf numFmtId="0" fontId="48" fillId="14" borderId="0" xfId="0" applyFont="1" applyFill="1" applyAlignment="1">
      <alignment horizontal="center" vertical="center"/>
    </xf>
    <xf numFmtId="0" fontId="77" fillId="2" borderId="21" xfId="0" applyFont="1" applyFill="1" applyBorder="1" applyAlignment="1">
      <alignment horizontal="center" vertical="center" wrapText="1"/>
    </xf>
    <xf numFmtId="0" fontId="77" fillId="2" borderId="23" xfId="0" applyFont="1" applyFill="1" applyBorder="1" applyAlignment="1">
      <alignment horizontal="center" vertical="center" wrapText="1"/>
    </xf>
    <xf numFmtId="0" fontId="73" fillId="2" borderId="0" xfId="0" applyFont="1" applyFill="1" applyAlignment="1">
      <alignment horizontal="left" vertical="top" wrapText="1"/>
    </xf>
    <xf numFmtId="0" fontId="74" fillId="2" borderId="0" xfId="0" applyFont="1" applyFill="1" applyAlignment="1">
      <alignment horizontal="left" vertical="top" wrapText="1"/>
    </xf>
    <xf numFmtId="0" fontId="45" fillId="2" borderId="26" xfId="0" applyFont="1" applyFill="1" applyBorder="1" applyAlignment="1">
      <alignment horizontal="left" vertical="center"/>
    </xf>
    <xf numFmtId="0" fontId="35" fillId="2" borderId="27" xfId="0" applyFont="1" applyFill="1" applyBorder="1" applyAlignment="1">
      <alignment horizontal="left" vertical="center"/>
    </xf>
    <xf numFmtId="0" fontId="35" fillId="2" borderId="28" xfId="0" applyFont="1" applyFill="1" applyBorder="1" applyAlignment="1">
      <alignment horizontal="left" vertical="center"/>
    </xf>
    <xf numFmtId="0" fontId="45" fillId="2" borderId="54" xfId="0" applyFont="1" applyFill="1" applyBorder="1" applyAlignment="1">
      <alignment horizontal="left" vertical="center"/>
    </xf>
    <xf numFmtId="0" fontId="45" fillId="2" borderId="55" xfId="0" applyFont="1" applyFill="1" applyBorder="1" applyAlignment="1">
      <alignment horizontal="left" vertical="center"/>
    </xf>
    <xf numFmtId="0" fontId="45" fillId="2" borderId="56" xfId="0" applyFont="1" applyFill="1" applyBorder="1" applyAlignment="1">
      <alignment horizontal="left" vertical="center"/>
    </xf>
    <xf numFmtId="0" fontId="47" fillId="2" borderId="34" xfId="0" applyFont="1" applyFill="1" applyBorder="1" applyAlignment="1">
      <alignment horizontal="center" vertical="center" wrapText="1"/>
    </xf>
    <xf numFmtId="0" fontId="47" fillId="2" borderId="38" xfId="0" applyFont="1" applyFill="1" applyBorder="1" applyAlignment="1">
      <alignment horizontal="center" vertical="center" wrapText="1"/>
    </xf>
    <xf numFmtId="0" fontId="47" fillId="2" borderId="52" xfId="0" applyFont="1" applyFill="1" applyBorder="1" applyAlignment="1">
      <alignment horizontal="center" vertical="center" wrapText="1"/>
    </xf>
    <xf numFmtId="0" fontId="80" fillId="2" borderId="61" xfId="0" applyFont="1" applyFill="1" applyBorder="1" applyAlignment="1">
      <alignment horizontal="center" vertical="center" wrapText="1"/>
    </xf>
    <xf numFmtId="0" fontId="80" fillId="2" borderId="62" xfId="0" applyFont="1" applyFill="1" applyBorder="1" applyAlignment="1">
      <alignment horizontal="center" vertical="center" wrapText="1"/>
    </xf>
    <xf numFmtId="0" fontId="80" fillId="2" borderId="63" xfId="0" applyFont="1" applyFill="1" applyBorder="1" applyAlignment="1">
      <alignment horizontal="center" vertical="center" wrapText="1"/>
    </xf>
    <xf numFmtId="0" fontId="45" fillId="2" borderId="58" xfId="0" applyFont="1" applyFill="1" applyBorder="1" applyAlignment="1">
      <alignment horizontal="center" vertical="center" wrapText="1"/>
    </xf>
    <xf numFmtId="0" fontId="45" fillId="2" borderId="59" xfId="0" applyFont="1" applyFill="1" applyBorder="1" applyAlignment="1">
      <alignment horizontal="center" vertical="center" wrapText="1"/>
    </xf>
    <xf numFmtId="0" fontId="45" fillId="2" borderId="60"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65" xfId="0" applyFont="1" applyFill="1" applyBorder="1" applyAlignment="1">
      <alignment horizontal="center" vertical="center" wrapText="1"/>
    </xf>
    <xf numFmtId="0" fontId="45" fillId="2" borderId="66" xfId="0" applyFont="1" applyFill="1" applyBorder="1" applyAlignment="1">
      <alignment horizontal="center" vertical="center" wrapText="1"/>
    </xf>
    <xf numFmtId="0" fontId="86" fillId="2" borderId="80" xfId="0" applyFont="1" applyFill="1" applyBorder="1" applyAlignment="1">
      <alignment horizontal="left" vertical="center" wrapText="1"/>
    </xf>
    <xf numFmtId="0" fontId="83" fillId="2" borderId="7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79" xfId="0" applyFont="1" applyFill="1" applyBorder="1" applyAlignment="1">
      <alignment horizontal="left" vertical="top" wrapText="1"/>
    </xf>
    <xf numFmtId="0" fontId="88" fillId="2" borderId="0" xfId="0" applyFont="1" applyFill="1" applyAlignment="1">
      <alignment horizontal="left" vertical="center" wrapText="1"/>
    </xf>
    <xf numFmtId="0" fontId="89" fillId="2" borderId="0" xfId="0" applyFont="1" applyFill="1" applyAlignment="1">
      <alignment horizontal="left" vertical="center" wrapText="1"/>
    </xf>
    <xf numFmtId="0" fontId="45" fillId="2" borderId="68" xfId="0" applyFont="1" applyFill="1" applyBorder="1" applyAlignment="1">
      <alignment horizontal="left" vertical="center" wrapText="1"/>
    </xf>
    <xf numFmtId="0" fontId="45" fillId="2" borderId="69" xfId="0" applyFont="1" applyFill="1" applyBorder="1" applyAlignment="1">
      <alignment horizontal="left" vertical="center" wrapText="1"/>
    </xf>
    <xf numFmtId="0" fontId="45" fillId="2" borderId="70" xfId="0" applyFont="1" applyFill="1" applyBorder="1" applyAlignment="1">
      <alignment horizontal="left" vertical="center" wrapText="1"/>
    </xf>
    <xf numFmtId="0" fontId="45" fillId="2" borderId="71" xfId="0" applyFont="1" applyFill="1" applyBorder="1" applyAlignment="1">
      <alignment horizontal="left" vertical="center" wrapText="1"/>
    </xf>
    <xf numFmtId="0" fontId="45" fillId="2" borderId="72" xfId="0" applyFont="1" applyFill="1" applyBorder="1" applyAlignment="1">
      <alignment horizontal="left" vertical="center" wrapText="1"/>
    </xf>
    <xf numFmtId="0" fontId="45" fillId="2" borderId="73" xfId="0" applyFont="1" applyFill="1" applyBorder="1" applyAlignment="1">
      <alignment horizontal="left" vertical="center" wrapText="1"/>
    </xf>
    <xf numFmtId="0" fontId="45" fillId="2" borderId="74" xfId="0" applyFont="1" applyFill="1" applyBorder="1" applyAlignment="1">
      <alignment horizontal="left" vertical="center" wrapText="1"/>
    </xf>
    <xf numFmtId="0" fontId="45" fillId="2" borderId="75" xfId="0" applyFont="1" applyFill="1" applyBorder="1" applyAlignment="1">
      <alignment horizontal="left" vertical="center" wrapText="1"/>
    </xf>
    <xf numFmtId="0" fontId="45" fillId="2" borderId="76"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45" fillId="2" borderId="32"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45" fillId="2" borderId="36" xfId="0" applyFont="1" applyFill="1" applyBorder="1" applyAlignment="1">
      <alignment horizontal="left" vertical="center" wrapText="1"/>
    </xf>
    <xf numFmtId="0" fontId="45" fillId="2" borderId="37" xfId="0" applyFont="1" applyFill="1" applyBorder="1" applyAlignment="1">
      <alignment horizontal="left" vertical="center" wrapText="1"/>
    </xf>
    <xf numFmtId="0" fontId="45" fillId="2" borderId="42" xfId="0" applyFont="1" applyFill="1" applyBorder="1" applyAlignment="1">
      <alignment horizontal="left" vertical="center"/>
    </xf>
    <xf numFmtId="0" fontId="35" fillId="2" borderId="43" xfId="0" applyFont="1" applyFill="1" applyBorder="1" applyAlignment="1">
      <alignment horizontal="left" vertical="center"/>
    </xf>
    <xf numFmtId="0" fontId="35" fillId="2" borderId="44" xfId="0" applyFont="1" applyFill="1" applyBorder="1" applyAlignment="1">
      <alignment horizontal="left" vertical="center"/>
    </xf>
    <xf numFmtId="0" fontId="45" fillId="2" borderId="45" xfId="0" applyFont="1" applyFill="1" applyBorder="1" applyAlignment="1">
      <alignment horizontal="left" vertical="center" wrapText="1"/>
    </xf>
    <xf numFmtId="0" fontId="45" fillId="2" borderId="46" xfId="0" applyFont="1" applyFill="1" applyBorder="1" applyAlignment="1">
      <alignment horizontal="left" vertical="center" wrapText="1"/>
    </xf>
    <xf numFmtId="0" fontId="45" fillId="2" borderId="47" xfId="0" applyFont="1" applyFill="1" applyBorder="1" applyAlignment="1">
      <alignment horizontal="left" vertical="center" wrapText="1"/>
    </xf>
    <xf numFmtId="0" fontId="45" fillId="2" borderId="48" xfId="0" applyFont="1" applyFill="1" applyBorder="1" applyAlignment="1">
      <alignment horizontal="left" vertical="center" wrapText="1"/>
    </xf>
    <xf numFmtId="0" fontId="45" fillId="2" borderId="49"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25" fillId="3" borderId="0" xfId="0" applyFont="1" applyFill="1" applyAlignment="1">
      <alignment horizontal="center" vertical="center"/>
    </xf>
    <xf numFmtId="0" fontId="28" fillId="20" borderId="83" xfId="0" applyFont="1" applyFill="1" applyBorder="1" applyAlignment="1" applyProtection="1">
      <alignment horizontal="center" vertical="center"/>
      <protection locked="0"/>
    </xf>
    <xf numFmtId="0" fontId="28" fillId="20" borderId="86" xfId="0" applyFont="1" applyFill="1" applyBorder="1" applyAlignment="1" applyProtection="1">
      <alignment horizontal="center" vertical="center"/>
      <protection locked="0"/>
    </xf>
    <xf numFmtId="0" fontId="28" fillId="20" borderId="87" xfId="0" applyFont="1" applyFill="1" applyBorder="1" applyAlignment="1" applyProtection="1">
      <alignment horizontal="center" vertical="center"/>
      <protection locked="0"/>
    </xf>
    <xf numFmtId="0" fontId="28" fillId="20" borderId="84" xfId="0" applyFont="1" applyFill="1" applyBorder="1" applyAlignment="1" applyProtection="1">
      <alignment horizontal="center" vertical="center"/>
      <protection locked="0"/>
    </xf>
    <xf numFmtId="0" fontId="25" fillId="2" borderId="0" xfId="0" applyFont="1" applyFill="1" applyAlignment="1">
      <alignment horizontal="center" vertical="center"/>
    </xf>
    <xf numFmtId="0" fontId="0" fillId="8" borderId="0" xfId="0" applyFill="1" applyAlignment="1">
      <alignment horizontal="center"/>
    </xf>
    <xf numFmtId="0" fontId="57" fillId="2" borderId="0" xfId="0" applyFont="1" applyFill="1" applyAlignment="1">
      <alignment horizontal="left" wrapText="1"/>
    </xf>
    <xf numFmtId="0" fontId="20" fillId="2" borderId="0" xfId="0" applyFont="1" applyFill="1" applyAlignment="1">
      <alignment horizontal="left" vertical="center"/>
    </xf>
    <xf numFmtId="0" fontId="64" fillId="2" borderId="17" xfId="0" applyFont="1" applyFill="1" applyBorder="1" applyAlignment="1">
      <alignment horizontal="left" vertical="center"/>
    </xf>
    <xf numFmtId="0" fontId="60" fillId="15" borderId="89" xfId="0" applyFont="1" applyFill="1" applyBorder="1" applyAlignment="1">
      <alignment horizontal="center" vertical="center"/>
    </xf>
    <xf numFmtId="0" fontId="60" fillId="15" borderId="88" xfId="0" applyFont="1" applyFill="1" applyBorder="1" applyAlignment="1">
      <alignment horizontal="center" vertical="center"/>
    </xf>
    <xf numFmtId="0" fontId="60" fillId="15" borderId="90" xfId="0" applyFont="1" applyFill="1" applyBorder="1" applyAlignment="1">
      <alignment horizontal="center" vertical="center"/>
    </xf>
    <xf numFmtId="0" fontId="117" fillId="15" borderId="89" xfId="0" applyFont="1" applyFill="1" applyBorder="1" applyAlignment="1">
      <alignment horizontal="center" vertical="center"/>
    </xf>
    <xf numFmtId="0" fontId="117" fillId="15" borderId="88" xfId="0" applyFont="1" applyFill="1" applyBorder="1" applyAlignment="1">
      <alignment horizontal="center" vertical="center"/>
    </xf>
    <xf numFmtId="0" fontId="117" fillId="15" borderId="90" xfId="0" applyFont="1" applyFill="1" applyBorder="1" applyAlignment="1">
      <alignment horizontal="center" vertical="center"/>
    </xf>
    <xf numFmtId="0" fontId="52" fillId="2" borderId="14" xfId="0" applyFont="1" applyFill="1" applyBorder="1" applyAlignment="1">
      <alignment horizontal="center" vertical="center" wrapText="1"/>
    </xf>
    <xf numFmtId="0" fontId="52" fillId="2" borderId="109"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125" fillId="26" borderId="0" xfId="0" applyFont="1" applyFill="1" applyAlignment="1">
      <alignment horizontal="center" vertical="center"/>
    </xf>
    <xf numFmtId="0" fontId="72" fillId="2" borderId="0" xfId="0" applyFont="1" applyFill="1" applyAlignment="1">
      <alignment horizontal="left" vertical="center"/>
    </xf>
    <xf numFmtId="0" fontId="122" fillId="2" borderId="4" xfId="0" applyFont="1" applyFill="1" applyBorder="1" applyAlignment="1">
      <alignment horizontal="right" vertical="center"/>
    </xf>
    <xf numFmtId="0" fontId="122" fillId="2" borderId="0" xfId="0" applyFont="1" applyFill="1" applyAlignment="1">
      <alignment horizontal="right" vertical="center"/>
    </xf>
    <xf numFmtId="0" fontId="54" fillId="2" borderId="89" xfId="0" applyFont="1" applyFill="1" applyBorder="1" applyAlignment="1">
      <alignment horizontal="center" vertical="center"/>
    </xf>
    <xf numFmtId="0" fontId="54" fillId="2" borderId="88" xfId="0" applyFont="1" applyFill="1" applyBorder="1" applyAlignment="1">
      <alignment horizontal="center" vertical="center"/>
    </xf>
    <xf numFmtId="0" fontId="54" fillId="2" borderId="90" xfId="0" applyFont="1" applyFill="1" applyBorder="1" applyAlignment="1">
      <alignment horizontal="center" vertical="center"/>
    </xf>
    <xf numFmtId="0" fontId="105" fillId="15" borderId="89" xfId="0" applyFont="1" applyFill="1" applyBorder="1" applyAlignment="1" applyProtection="1">
      <alignment horizontal="left" vertical="center"/>
      <protection locked="0"/>
    </xf>
    <xf numFmtId="0" fontId="105" fillId="15" borderId="88" xfId="0" applyFont="1" applyFill="1" applyBorder="1" applyAlignment="1" applyProtection="1">
      <alignment horizontal="left" vertical="center"/>
      <protection locked="0"/>
    </xf>
    <xf numFmtId="0" fontId="105" fillId="15" borderId="90" xfId="0" applyFont="1" applyFill="1" applyBorder="1" applyAlignment="1" applyProtection="1">
      <alignment horizontal="left" vertical="center"/>
      <protection locked="0"/>
    </xf>
    <xf numFmtId="0" fontId="20" fillId="9" borderId="0" xfId="0" applyFont="1" applyFill="1" applyAlignment="1">
      <alignment horizontal="right" vertical="center"/>
    </xf>
    <xf numFmtId="165" fontId="108" fillId="3" borderId="0" xfId="0" applyNumberFormat="1" applyFont="1" applyFill="1" applyAlignment="1">
      <alignment horizontal="left" vertical="center"/>
    </xf>
    <xf numFmtId="165" fontId="108" fillId="3" borderId="5" xfId="0" applyNumberFormat="1" applyFont="1" applyFill="1" applyBorder="1" applyAlignment="1">
      <alignment horizontal="left" vertical="center"/>
    </xf>
    <xf numFmtId="0" fontId="43" fillId="2" borderId="91" xfId="0" applyFont="1" applyFill="1" applyBorder="1" applyAlignment="1">
      <alignment horizontal="center" vertical="center"/>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53" fillId="9" borderId="89" xfId="0" applyFont="1" applyFill="1" applyBorder="1" applyAlignment="1" applyProtection="1">
      <alignment horizontal="center" vertical="center"/>
      <protection locked="0"/>
    </xf>
    <xf numFmtId="0" fontId="53" fillId="9" borderId="88" xfId="0" applyFont="1" applyFill="1" applyBorder="1" applyAlignment="1" applyProtection="1">
      <alignment horizontal="center" vertical="center"/>
      <protection locked="0"/>
    </xf>
    <xf numFmtId="0" fontId="53" fillId="9" borderId="90" xfId="0" applyFont="1" applyFill="1" applyBorder="1" applyAlignment="1" applyProtection="1">
      <alignment horizontal="center" vertical="center"/>
      <protection locked="0"/>
    </xf>
    <xf numFmtId="0" fontId="43" fillId="2" borderId="0" xfId="0" applyFont="1" applyFill="1" applyAlignment="1">
      <alignment horizontal="center" vertical="center"/>
    </xf>
    <xf numFmtId="0" fontId="121" fillId="2" borderId="0" xfId="0" applyFont="1" applyFill="1" applyAlignment="1">
      <alignment horizontal="center" vertical="center"/>
    </xf>
    <xf numFmtId="0" fontId="117" fillId="2" borderId="12" xfId="0" applyFont="1" applyFill="1" applyBorder="1" applyAlignment="1">
      <alignment horizontal="center"/>
    </xf>
    <xf numFmtId="0" fontId="110" fillId="9" borderId="91" xfId="0" applyFont="1" applyFill="1" applyBorder="1" applyAlignment="1" applyProtection="1">
      <alignment horizontal="center" vertical="center"/>
      <protection locked="0"/>
    </xf>
    <xf numFmtId="0" fontId="110" fillId="9" borderId="93" xfId="0" applyFont="1" applyFill="1" applyBorder="1" applyAlignment="1" applyProtection="1">
      <alignment horizontal="center" vertical="center"/>
      <protection locked="0"/>
    </xf>
    <xf numFmtId="0" fontId="110" fillId="9" borderId="92" xfId="0" applyFont="1" applyFill="1" applyBorder="1" applyAlignment="1" applyProtection="1">
      <alignment horizontal="center" vertical="center"/>
      <protection locked="0"/>
    </xf>
    <xf numFmtId="14" fontId="121" fillId="2" borderId="0" xfId="0" applyNumberFormat="1" applyFont="1" applyFill="1" applyAlignment="1">
      <alignment horizontal="center" vertical="center"/>
    </xf>
    <xf numFmtId="0" fontId="119" fillId="2" borderId="89" xfId="0" applyFont="1" applyFill="1" applyBorder="1" applyAlignment="1">
      <alignment horizontal="left" vertical="center"/>
    </xf>
    <xf numFmtId="0" fontId="119" fillId="2" borderId="88" xfId="0" applyFont="1" applyFill="1" applyBorder="1" applyAlignment="1">
      <alignment horizontal="left" vertical="center"/>
    </xf>
    <xf numFmtId="0" fontId="119" fillId="2" borderId="90" xfId="0" applyFont="1" applyFill="1" applyBorder="1" applyAlignment="1">
      <alignment horizontal="left" vertical="center"/>
    </xf>
    <xf numFmtId="0" fontId="42" fillId="22" borderId="89" xfId="0" applyFont="1" applyFill="1" applyBorder="1" applyAlignment="1">
      <alignment horizontal="center" vertical="center" wrapText="1"/>
    </xf>
    <xf numFmtId="0" fontId="42" fillId="22" borderId="88" xfId="0" applyFont="1" applyFill="1" applyBorder="1" applyAlignment="1">
      <alignment horizontal="center" vertical="center" wrapText="1"/>
    </xf>
    <xf numFmtId="0" fontId="42" fillId="22" borderId="90" xfId="0" applyFont="1" applyFill="1" applyBorder="1" applyAlignment="1">
      <alignment horizontal="center" vertical="center" wrapText="1"/>
    </xf>
    <xf numFmtId="0" fontId="119" fillId="2" borderId="0" xfId="0" applyFont="1" applyFill="1" applyAlignment="1">
      <alignment horizontal="center" vertical="center"/>
    </xf>
    <xf numFmtId="0" fontId="119" fillId="2" borderId="8" xfId="0" applyFont="1" applyFill="1" applyBorder="1" applyAlignment="1">
      <alignment horizontal="left" vertical="center"/>
    </xf>
    <xf numFmtId="0" fontId="119" fillId="2" borderId="9" xfId="0" applyFont="1" applyFill="1" applyBorder="1" applyAlignment="1">
      <alignment horizontal="left" vertical="center"/>
    </xf>
    <xf numFmtId="0" fontId="119" fillId="2" borderId="10" xfId="0" applyFont="1" applyFill="1" applyBorder="1" applyAlignment="1">
      <alignment horizontal="left" vertical="center"/>
    </xf>
    <xf numFmtId="0" fontId="94" fillId="2" borderId="0" xfId="0" applyFont="1" applyFill="1" applyAlignment="1">
      <alignment horizontal="center" vertical="center"/>
    </xf>
    <xf numFmtId="0" fontId="60" fillId="2" borderId="0" xfId="0" applyFont="1" applyFill="1" applyAlignment="1">
      <alignment horizontal="center" vertical="center"/>
    </xf>
    <xf numFmtId="164" fontId="29" fillId="2" borderId="101"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102" xfId="0" applyNumberFormat="1" applyFont="1" applyFill="1" applyBorder="1" applyAlignment="1">
      <alignment horizontal="center" vertical="center"/>
    </xf>
    <xf numFmtId="0" fontId="94" fillId="2" borderId="6" xfId="0" applyFont="1" applyFill="1" applyBorder="1" applyAlignment="1">
      <alignment horizontal="center" vertical="center"/>
    </xf>
    <xf numFmtId="164" fontId="29" fillId="2" borderId="6"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0" fontId="60" fillId="2" borderId="0" xfId="0" applyFont="1" applyFill="1" applyAlignment="1">
      <alignment horizontal="center" vertical="center" wrapText="1"/>
    </xf>
    <xf numFmtId="0" fontId="119" fillId="2" borderId="78" xfId="0" applyFont="1" applyFill="1" applyBorder="1" applyAlignment="1">
      <alignment horizontal="center" vertical="center"/>
    </xf>
    <xf numFmtId="0" fontId="94" fillId="2" borderId="101" xfId="0" applyFont="1" applyFill="1" applyBorder="1" applyAlignment="1">
      <alignment horizontal="center" vertical="center"/>
    </xf>
    <xf numFmtId="0" fontId="94" fillId="2" borderId="102" xfId="0" applyFont="1" applyFill="1" applyBorder="1" applyAlignment="1">
      <alignment horizontal="center" vertical="center"/>
    </xf>
    <xf numFmtId="0" fontId="125" fillId="26" borderId="106" xfId="0" applyFont="1" applyFill="1" applyBorder="1" applyAlignment="1">
      <alignment horizontal="center" vertical="center"/>
    </xf>
    <xf numFmtId="0" fontId="125" fillId="26" borderId="107" xfId="0" applyFont="1" applyFill="1" applyBorder="1" applyAlignment="1">
      <alignment horizontal="center" vertical="center"/>
    </xf>
    <xf numFmtId="0" fontId="125" fillId="26" borderId="108" xfId="0" applyFont="1" applyFill="1" applyBorder="1" applyAlignment="1">
      <alignment horizontal="center" vertical="center"/>
    </xf>
    <xf numFmtId="0" fontId="125" fillId="33" borderId="106" xfId="0" applyFont="1" applyFill="1" applyBorder="1" applyAlignment="1">
      <alignment horizontal="center" vertical="center"/>
    </xf>
    <xf numFmtId="0" fontId="125" fillId="33" borderId="108" xfId="0" applyFont="1" applyFill="1" applyBorder="1" applyAlignment="1">
      <alignment horizontal="center" vertical="center"/>
    </xf>
    <xf numFmtId="0" fontId="125" fillId="30" borderId="0" xfId="0" applyFont="1" applyFill="1" applyAlignment="1">
      <alignment horizontal="center" vertical="center"/>
    </xf>
    <xf numFmtId="0" fontId="132" fillId="2" borderId="89" xfId="0" applyFont="1" applyFill="1" applyBorder="1" applyAlignment="1" applyProtection="1">
      <alignment horizontal="center" vertical="center"/>
      <protection locked="0"/>
    </xf>
    <xf numFmtId="0" fontId="132" fillId="2" borderId="90" xfId="0" applyFont="1" applyFill="1" applyBorder="1" applyAlignment="1" applyProtection="1">
      <alignment horizontal="center" vertical="center"/>
      <protection locked="0"/>
    </xf>
    <xf numFmtId="0" fontId="42" fillId="32" borderId="91" xfId="0" applyFont="1" applyFill="1" applyBorder="1" applyAlignment="1">
      <alignment horizontal="center" vertical="center"/>
    </xf>
    <xf numFmtId="0" fontId="42" fillId="32" borderId="104" xfId="0" applyFont="1" applyFill="1" applyBorder="1" applyAlignment="1">
      <alignment horizontal="center" vertical="center"/>
    </xf>
    <xf numFmtId="0" fontId="132" fillId="2" borderId="88" xfId="0" applyFont="1" applyFill="1" applyBorder="1" applyAlignment="1" applyProtection="1">
      <alignment horizontal="center" vertical="center"/>
      <protection locked="0"/>
    </xf>
    <xf numFmtId="0" fontId="42" fillId="32" borderId="93" xfId="0" applyFont="1" applyFill="1" applyBorder="1" applyAlignment="1">
      <alignment horizontal="center" vertical="center"/>
    </xf>
    <xf numFmtId="0" fontId="42" fillId="32" borderId="92" xfId="0" applyFont="1" applyFill="1" applyBorder="1" applyAlignment="1">
      <alignment horizontal="center" vertical="center"/>
    </xf>
    <xf numFmtId="0" fontId="132" fillId="2" borderId="91" xfId="0" applyFont="1" applyFill="1" applyBorder="1" applyAlignment="1" applyProtection="1">
      <alignment horizontal="center" vertical="center"/>
      <protection locked="0"/>
    </xf>
    <xf numFmtId="0" fontId="132" fillId="2" borderId="93" xfId="0" applyFont="1" applyFill="1" applyBorder="1" applyAlignment="1" applyProtection="1">
      <alignment horizontal="center" vertical="center"/>
      <protection locked="0"/>
    </xf>
    <xf numFmtId="0" fontId="132" fillId="2" borderId="92" xfId="0" applyFont="1" applyFill="1" applyBorder="1" applyAlignment="1" applyProtection="1">
      <alignment horizontal="center" vertical="center"/>
      <protection locked="0"/>
    </xf>
    <xf numFmtId="0" fontId="28" fillId="2" borderId="91" xfId="0" applyFont="1" applyFill="1" applyBorder="1" applyAlignment="1" applyProtection="1">
      <alignment horizontal="center" vertical="center"/>
      <protection locked="0"/>
    </xf>
    <xf numFmtId="0" fontId="28" fillId="2" borderId="93" xfId="0" applyFont="1" applyFill="1" applyBorder="1" applyAlignment="1" applyProtection="1">
      <alignment horizontal="center" vertical="center"/>
      <protection locked="0"/>
    </xf>
    <xf numFmtId="0" fontId="28" fillId="2" borderId="92" xfId="0" applyFont="1" applyFill="1" applyBorder="1" applyAlignment="1" applyProtection="1">
      <alignment horizontal="center" vertical="center"/>
      <protection locked="0"/>
    </xf>
    <xf numFmtId="0" fontId="28" fillId="2" borderId="89" xfId="0" applyFont="1" applyFill="1" applyBorder="1" applyAlignment="1" applyProtection="1">
      <alignment horizontal="center" vertical="center"/>
      <protection locked="0"/>
    </xf>
    <xf numFmtId="0" fontId="28" fillId="2" borderId="88"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124" fillId="2" borderId="165" xfId="0" applyFont="1" applyFill="1" applyBorder="1" applyAlignment="1">
      <alignment horizontal="left" vertical="center"/>
    </xf>
    <xf numFmtId="0" fontId="124" fillId="2" borderId="166" xfId="0" applyFont="1" applyFill="1" applyBorder="1" applyAlignment="1">
      <alignment horizontal="left" vertical="center"/>
    </xf>
    <xf numFmtId="0" fontId="124" fillId="2" borderId="167" xfId="0" applyFont="1" applyFill="1" applyBorder="1" applyAlignment="1">
      <alignment horizontal="left" vertical="center"/>
    </xf>
    <xf numFmtId="0" fontId="64" fillId="2" borderId="17" xfId="0" applyFont="1" applyFill="1" applyBorder="1" applyAlignment="1">
      <alignment horizontal="right" vertical="center"/>
    </xf>
    <xf numFmtId="0" fontId="152" fillId="2" borderId="174" xfId="0" applyFont="1" applyFill="1" applyBorder="1" applyAlignment="1">
      <alignment horizontal="center" vertical="center" wrapText="1"/>
    </xf>
    <xf numFmtId="0" fontId="152" fillId="2" borderId="163" xfId="0" applyFont="1" applyFill="1" applyBorder="1" applyAlignment="1">
      <alignment horizontal="center" vertical="center" wrapText="1"/>
    </xf>
    <xf numFmtId="0" fontId="152" fillId="2" borderId="179" xfId="0" applyFont="1" applyFill="1" applyBorder="1" applyAlignment="1">
      <alignment horizontal="center" vertical="center" wrapText="1"/>
    </xf>
    <xf numFmtId="0" fontId="153" fillId="37" borderId="157" xfId="0" applyFont="1" applyFill="1" applyBorder="1" applyAlignment="1">
      <alignment horizontal="center" vertical="center" wrapText="1"/>
    </xf>
    <xf numFmtId="0" fontId="153" fillId="37" borderId="164" xfId="0" applyFont="1" applyFill="1" applyBorder="1" applyAlignment="1">
      <alignment horizontal="center" vertical="center" wrapText="1"/>
    </xf>
    <xf numFmtId="0" fontId="153" fillId="37" borderId="172" xfId="0" applyFont="1" applyFill="1" applyBorder="1" applyAlignment="1">
      <alignment horizontal="center" vertical="center" wrapText="1"/>
    </xf>
    <xf numFmtId="0" fontId="154" fillId="37" borderId="157" xfId="0" applyFont="1" applyFill="1" applyBorder="1" applyAlignment="1">
      <alignment horizontal="left" vertical="center" wrapText="1"/>
    </xf>
    <xf numFmtId="0" fontId="154" fillId="37" borderId="164" xfId="0" applyFont="1" applyFill="1" applyBorder="1" applyAlignment="1">
      <alignment horizontal="left" vertical="center" wrapText="1"/>
    </xf>
    <xf numFmtId="0" fontId="154" fillId="37" borderId="172" xfId="0" applyFont="1" applyFill="1" applyBorder="1" applyAlignment="1">
      <alignment horizontal="left" vertical="center" wrapText="1"/>
    </xf>
    <xf numFmtId="0" fontId="152" fillId="2" borderId="189" xfId="0" applyFont="1" applyFill="1" applyBorder="1" applyAlignment="1">
      <alignment horizontal="center" vertical="center" wrapText="1"/>
    </xf>
    <xf numFmtId="0" fontId="153" fillId="37" borderId="190" xfId="0" applyFont="1" applyFill="1" applyBorder="1" applyAlignment="1">
      <alignment horizontal="center" vertical="center" wrapText="1"/>
    </xf>
    <xf numFmtId="0" fontId="154" fillId="37" borderId="190" xfId="0" applyFont="1" applyFill="1" applyBorder="1" applyAlignment="1">
      <alignment horizontal="left" vertical="center" wrapText="1"/>
    </xf>
    <xf numFmtId="0" fontId="71" fillId="37" borderId="126" xfId="0" applyFont="1" applyFill="1" applyBorder="1" applyAlignment="1">
      <alignment horizontal="center" vertical="center" wrapText="1"/>
    </xf>
    <xf numFmtId="0" fontId="71" fillId="37" borderId="127" xfId="0" applyFont="1" applyFill="1" applyBorder="1" applyAlignment="1">
      <alignment horizontal="center" vertical="center" wrapText="1"/>
    </xf>
    <xf numFmtId="0" fontId="71" fillId="37" borderId="128" xfId="0" applyFont="1" applyFill="1" applyBorder="1" applyAlignment="1">
      <alignment horizontal="center" vertical="center" wrapText="1"/>
    </xf>
    <xf numFmtId="0" fontId="71" fillId="37" borderId="159" xfId="0" applyFont="1" applyFill="1" applyBorder="1" applyAlignment="1">
      <alignment horizontal="center" vertical="center" wrapText="1"/>
    </xf>
    <xf numFmtId="0" fontId="71" fillId="37" borderId="0" xfId="0" applyFont="1" applyFill="1" applyAlignment="1">
      <alignment horizontal="center" vertical="center" wrapText="1"/>
    </xf>
    <xf numFmtId="0" fontId="71" fillId="37" borderId="160" xfId="0" applyFont="1" applyFill="1" applyBorder="1" applyAlignment="1">
      <alignment horizontal="center" vertical="center" wrapText="1"/>
    </xf>
    <xf numFmtId="0" fontId="71" fillId="37" borderId="136" xfId="0" applyFont="1" applyFill="1" applyBorder="1" applyAlignment="1">
      <alignment horizontal="center" vertical="center" wrapText="1"/>
    </xf>
    <xf numFmtId="0" fontId="71" fillId="37" borderId="137" xfId="0" applyFont="1" applyFill="1" applyBorder="1" applyAlignment="1">
      <alignment horizontal="center" vertical="center" wrapText="1"/>
    </xf>
    <xf numFmtId="0" fontId="71" fillId="37" borderId="138" xfId="0" applyFont="1" applyFill="1" applyBorder="1" applyAlignment="1">
      <alignment horizontal="center" vertical="center" wrapText="1"/>
    </xf>
    <xf numFmtId="0" fontId="0" fillId="39" borderId="145" xfId="0" applyFill="1" applyBorder="1" applyAlignment="1">
      <alignment horizontal="center" vertical="center" wrapText="1"/>
    </xf>
    <xf numFmtId="0" fontId="0" fillId="39" borderId="78" xfId="0" applyFill="1" applyBorder="1" applyAlignment="1">
      <alignment horizontal="center" vertical="center" wrapText="1"/>
    </xf>
    <xf numFmtId="0" fontId="0" fillId="39" borderId="184" xfId="0" applyFill="1" applyBorder="1" applyAlignment="1">
      <alignment horizontal="center" vertical="center" wrapText="1"/>
    </xf>
    <xf numFmtId="0" fontId="0" fillId="39" borderId="7" xfId="0" applyFill="1" applyBorder="1" applyAlignment="1">
      <alignment horizontal="center" vertical="center" wrapText="1"/>
    </xf>
    <xf numFmtId="0" fontId="0" fillId="39" borderId="0" xfId="0" applyFill="1" applyAlignment="1">
      <alignment horizontal="center" vertical="center" wrapText="1"/>
    </xf>
    <xf numFmtId="0" fontId="0" fillId="39" borderId="185" xfId="0" applyFill="1" applyBorder="1" applyAlignment="1">
      <alignment horizontal="center" vertical="center" wrapText="1"/>
    </xf>
    <xf numFmtId="0" fontId="0" fillId="39" borderId="187" xfId="0" applyFill="1" applyBorder="1" applyAlignment="1">
      <alignment horizontal="center" vertical="center" wrapText="1"/>
    </xf>
    <xf numFmtId="0" fontId="0" fillId="39" borderId="137" xfId="0" applyFill="1" applyBorder="1" applyAlignment="1">
      <alignment horizontal="center" vertical="center" wrapText="1"/>
    </xf>
    <xf numFmtId="0" fontId="0" fillId="39" borderId="188" xfId="0" applyFill="1" applyBorder="1" applyAlignment="1">
      <alignment horizontal="center" vertical="center" wrapText="1"/>
    </xf>
    <xf numFmtId="0" fontId="150" fillId="38" borderId="159" xfId="0" applyFont="1" applyFill="1" applyBorder="1" applyAlignment="1">
      <alignment horizontal="center"/>
    </xf>
    <xf numFmtId="0" fontId="150" fillId="38" borderId="0" xfId="0" applyFont="1" applyFill="1" applyAlignment="1">
      <alignment horizontal="center"/>
    </xf>
    <xf numFmtId="0" fontId="150" fillId="38" borderId="185" xfId="0" applyFont="1" applyFill="1" applyBorder="1" applyAlignment="1">
      <alignment horizontal="center"/>
    </xf>
    <xf numFmtId="0" fontId="153" fillId="37" borderId="157" xfId="0" applyFont="1" applyFill="1" applyBorder="1" applyAlignment="1">
      <alignment horizontal="left" vertical="center" wrapText="1"/>
    </xf>
    <xf numFmtId="0" fontId="153" fillId="37" borderId="164" xfId="0" applyFont="1" applyFill="1" applyBorder="1" applyAlignment="1">
      <alignment horizontal="left" vertical="center" wrapText="1"/>
    </xf>
    <xf numFmtId="0" fontId="153" fillId="37" borderId="172" xfId="0" applyFont="1" applyFill="1" applyBorder="1" applyAlignment="1">
      <alignment horizontal="left" vertical="center" wrapText="1"/>
    </xf>
    <xf numFmtId="0" fontId="155" fillId="2" borderId="158" xfId="0" applyFont="1" applyFill="1" applyBorder="1" applyAlignment="1">
      <alignment horizontal="center" vertical="center" wrapText="1"/>
    </xf>
    <xf numFmtId="0" fontId="155" fillId="2" borderId="170" xfId="0" applyFont="1" applyFill="1" applyBorder="1" applyAlignment="1">
      <alignment horizontal="center" vertical="center" wrapText="1"/>
    </xf>
    <xf numFmtId="0" fontId="155" fillId="2" borderId="191" xfId="0" applyFont="1" applyFill="1" applyBorder="1" applyAlignment="1">
      <alignment horizontal="center" vertical="center" wrapText="1"/>
    </xf>
    <xf numFmtId="1" fontId="151" fillId="2" borderId="0" xfId="0" applyNumberFormat="1" applyFont="1" applyFill="1" applyAlignment="1">
      <alignment horizontal="center" vertical="center"/>
    </xf>
    <xf numFmtId="0" fontId="0" fillId="37" borderId="161" xfId="0" applyFill="1" applyBorder="1" applyAlignment="1">
      <alignment horizontal="center" vertical="center" wrapText="1"/>
    </xf>
    <xf numFmtId="164" fontId="14" fillId="2" borderId="161" xfId="0" applyNumberFormat="1" applyFont="1" applyFill="1" applyBorder="1" applyAlignment="1">
      <alignment horizontal="center" vertical="center"/>
    </xf>
    <xf numFmtId="0" fontId="0" fillId="37" borderId="161" xfId="0" applyFill="1" applyBorder="1" applyAlignment="1">
      <alignment horizontal="right" vertical="center" wrapText="1"/>
    </xf>
    <xf numFmtId="0" fontId="0" fillId="37" borderId="161" xfId="0" applyFill="1" applyBorder="1" applyAlignment="1">
      <alignment horizontal="right" vertical="center"/>
    </xf>
    <xf numFmtId="0" fontId="156" fillId="2" borderId="162" xfId="0" applyFont="1" applyFill="1" applyBorder="1" applyAlignment="1">
      <alignment horizontal="center" vertical="center"/>
    </xf>
    <xf numFmtId="0" fontId="0" fillId="37" borderId="161" xfId="0" applyFill="1" applyBorder="1" applyAlignment="1">
      <alignment horizontal="center"/>
    </xf>
    <xf numFmtId="0" fontId="0" fillId="39" borderId="161" xfId="0" applyFill="1" applyBorder="1" applyAlignment="1">
      <alignment horizontal="center"/>
    </xf>
    <xf numFmtId="0" fontId="156" fillId="2" borderId="161" xfId="0" applyFont="1" applyFill="1" applyBorder="1" applyAlignment="1">
      <alignment horizontal="center" vertical="center"/>
    </xf>
    <xf numFmtId="0" fontId="0" fillId="37" borderId="161" xfId="0" applyFill="1" applyBorder="1" applyAlignment="1">
      <alignment horizontal="center" vertical="center"/>
    </xf>
    <xf numFmtId="0" fontId="0" fillId="37" borderId="162" xfId="0" applyFill="1" applyBorder="1" applyAlignment="1">
      <alignment horizontal="center" vertical="center"/>
    </xf>
    <xf numFmtId="10" fontId="159" fillId="2" borderId="162" xfId="0" applyNumberFormat="1" applyFont="1" applyFill="1" applyBorder="1" applyAlignment="1">
      <alignment horizontal="center" vertical="center"/>
    </xf>
    <xf numFmtId="0" fontId="0" fillId="37" borderId="155" xfId="0" applyFill="1" applyBorder="1" applyAlignment="1">
      <alignment horizontal="right" vertical="center" wrapText="1"/>
    </xf>
    <xf numFmtId="0" fontId="0" fillId="37" borderId="155" xfId="0" applyFill="1" applyBorder="1" applyAlignment="1">
      <alignment horizontal="right" vertical="center"/>
    </xf>
    <xf numFmtId="0" fontId="156" fillId="2" borderId="156" xfId="0" applyFont="1" applyFill="1" applyBorder="1" applyAlignment="1">
      <alignment horizontal="center" vertical="center"/>
    </xf>
    <xf numFmtId="0" fontId="140" fillId="2" borderId="0" xfId="0" applyFont="1" applyFill="1" applyAlignment="1">
      <alignment horizontal="left" vertical="center"/>
    </xf>
    <xf numFmtId="0" fontId="8" fillId="2" borderId="0" xfId="0" applyFont="1" applyFill="1" applyAlignment="1">
      <alignment horizontal="center" vertical="center"/>
    </xf>
    <xf numFmtId="0" fontId="69" fillId="2" borderId="0" xfId="0" applyFont="1" applyFill="1" applyAlignment="1">
      <alignment horizontal="left"/>
    </xf>
    <xf numFmtId="0" fontId="150" fillId="38" borderId="126" xfId="0" applyFont="1" applyFill="1" applyBorder="1" applyAlignment="1">
      <alignment horizontal="center" vertical="center"/>
    </xf>
    <xf numFmtId="0" fontId="150" fillId="38" borderId="127" xfId="0" applyFont="1" applyFill="1" applyBorder="1" applyAlignment="1">
      <alignment horizontal="center" vertical="center"/>
    </xf>
    <xf numFmtId="0" fontId="150" fillId="38" borderId="152" xfId="0" applyFont="1" applyFill="1" applyBorder="1" applyAlignment="1">
      <alignment horizontal="center" vertical="center"/>
    </xf>
    <xf numFmtId="0" fontId="150" fillId="38" borderId="136" xfId="0" applyFont="1" applyFill="1" applyBorder="1" applyAlignment="1">
      <alignment horizontal="center" vertical="center"/>
    </xf>
    <xf numFmtId="0" fontId="150" fillId="38" borderId="137" xfId="0" applyFont="1" applyFill="1" applyBorder="1" applyAlignment="1">
      <alignment horizontal="center" vertical="center"/>
    </xf>
    <xf numFmtId="0" fontId="150" fillId="38" borderId="153" xfId="0" applyFont="1" applyFill="1" applyBorder="1" applyAlignment="1">
      <alignment horizontal="center" vertical="center"/>
    </xf>
    <xf numFmtId="0" fontId="0" fillId="37" borderId="155" xfId="0" applyFill="1" applyBorder="1" applyAlignment="1">
      <alignment horizontal="center" vertical="center"/>
    </xf>
    <xf numFmtId="0" fontId="151" fillId="2" borderId="156" xfId="0" applyFont="1" applyFill="1" applyBorder="1" applyAlignment="1">
      <alignment horizontal="center" vertical="center"/>
    </xf>
    <xf numFmtId="0" fontId="151" fillId="2" borderId="162" xfId="0" applyFont="1" applyFill="1" applyBorder="1" applyAlignment="1">
      <alignment horizontal="center" vertical="center"/>
    </xf>
    <xf numFmtId="0" fontId="152" fillId="2" borderId="133" xfId="0" applyFont="1" applyFill="1" applyBorder="1" applyAlignment="1">
      <alignment horizontal="center" vertical="center" wrapText="1"/>
    </xf>
    <xf numFmtId="0" fontId="152" fillId="2" borderId="143" xfId="0" applyFont="1" applyFill="1" applyBorder="1" applyAlignment="1">
      <alignment horizontal="center" vertical="center" wrapText="1"/>
    </xf>
    <xf numFmtId="0" fontId="71" fillId="2" borderId="0" xfId="0" applyFont="1" applyFill="1" applyAlignment="1">
      <alignment horizontal="center" vertical="center"/>
    </xf>
    <xf numFmtId="0" fontId="71" fillId="2" borderId="124" xfId="0" applyFont="1" applyFill="1" applyBorder="1" applyAlignment="1">
      <alignment horizontal="center" vertical="center"/>
    </xf>
    <xf numFmtId="0" fontId="145" fillId="37" borderId="126" xfId="0" applyFont="1" applyFill="1" applyBorder="1" applyAlignment="1">
      <alignment horizontal="center" wrapText="1"/>
    </xf>
    <xf numFmtId="0" fontId="145" fillId="37" borderId="127" xfId="0" applyFont="1" applyFill="1" applyBorder="1" applyAlignment="1">
      <alignment horizontal="center" wrapText="1"/>
    </xf>
    <xf numFmtId="0" fontId="145" fillId="37" borderId="128" xfId="0" applyFont="1" applyFill="1" applyBorder="1" applyAlignment="1">
      <alignment horizontal="center" wrapText="1"/>
    </xf>
    <xf numFmtId="0" fontId="71" fillId="37" borderId="129" xfId="0" applyFont="1" applyFill="1" applyBorder="1" applyAlignment="1">
      <alignment horizontal="center" vertical="center"/>
    </xf>
    <xf numFmtId="0" fontId="71" fillId="37" borderId="127" xfId="0" applyFont="1" applyFill="1" applyBorder="1" applyAlignment="1">
      <alignment horizontal="center" vertical="center"/>
    </xf>
    <xf numFmtId="0" fontId="71" fillId="37" borderId="130" xfId="0" applyFont="1" applyFill="1" applyBorder="1" applyAlignment="1">
      <alignment horizontal="center" vertical="center"/>
    </xf>
    <xf numFmtId="0" fontId="71" fillId="37" borderId="131" xfId="0" applyFont="1" applyFill="1" applyBorder="1" applyAlignment="1">
      <alignment horizontal="center" vertical="center" wrapText="1"/>
    </xf>
    <xf numFmtId="0" fontId="71" fillId="37" borderId="132" xfId="0" applyFont="1" applyFill="1" applyBorder="1" applyAlignment="1">
      <alignment horizontal="center" vertical="center" wrapText="1"/>
    </xf>
    <xf numFmtId="0" fontId="71" fillId="37" borderId="133" xfId="0" applyFont="1" applyFill="1" applyBorder="1" applyAlignment="1">
      <alignment horizontal="center" vertical="center" wrapText="1"/>
    </xf>
    <xf numFmtId="0" fontId="71" fillId="37" borderId="134" xfId="0" applyFont="1" applyFill="1" applyBorder="1" applyAlignment="1">
      <alignment horizontal="center" vertical="center" wrapText="1"/>
    </xf>
    <xf numFmtId="0" fontId="71" fillId="37" borderId="146" xfId="0" applyFont="1" applyFill="1" applyBorder="1" applyAlignment="1">
      <alignment horizontal="center" vertical="center" wrapText="1"/>
    </xf>
    <xf numFmtId="0" fontId="146" fillId="37" borderId="136" xfId="0" applyFont="1" applyFill="1" applyBorder="1" applyAlignment="1">
      <alignment horizontal="center" vertical="center"/>
    </xf>
    <xf numFmtId="0" fontId="146" fillId="37" borderId="137" xfId="0" applyFont="1" applyFill="1" applyBorder="1" applyAlignment="1">
      <alignment horizontal="center" vertical="center"/>
    </xf>
    <xf numFmtId="0" fontId="146" fillId="37" borderId="138" xfId="0" applyFont="1" applyFill="1" applyBorder="1" applyAlignment="1">
      <alignment horizontal="center" vertical="center"/>
    </xf>
    <xf numFmtId="0" fontId="71" fillId="37" borderId="139" xfId="0" applyFont="1" applyFill="1" applyBorder="1" applyAlignment="1">
      <alignment horizontal="center" vertical="center"/>
    </xf>
    <xf numFmtId="0" fontId="71" fillId="37" borderId="140" xfId="0" applyFont="1" applyFill="1" applyBorder="1" applyAlignment="1">
      <alignment horizontal="center" vertical="center"/>
    </xf>
    <xf numFmtId="0" fontId="71" fillId="37" borderId="141" xfId="0" applyFont="1" applyFill="1" applyBorder="1" applyAlignment="1">
      <alignment horizontal="center" vertical="center"/>
    </xf>
    <xf numFmtId="0" fontId="71" fillId="37" borderId="142" xfId="0" applyFont="1" applyFill="1" applyBorder="1" applyAlignment="1">
      <alignment horizontal="center" vertical="center"/>
    </xf>
    <xf numFmtId="0" fontId="0" fillId="37" borderId="143" xfId="0" applyFill="1" applyBorder="1" applyAlignment="1">
      <alignment horizontal="left" vertical="center" wrapText="1"/>
    </xf>
    <xf numFmtId="0" fontId="0" fillId="37" borderId="144" xfId="0" applyFill="1" applyBorder="1" applyAlignment="1">
      <alignment horizontal="left" vertical="center" wrapText="1"/>
    </xf>
    <xf numFmtId="0" fontId="143" fillId="23" borderId="112" xfId="0" applyFont="1" applyFill="1" applyBorder="1" applyAlignment="1">
      <alignment horizontal="right" vertical="center"/>
    </xf>
    <xf numFmtId="0" fontId="143" fillId="23" borderId="0" xfId="0" applyFont="1" applyFill="1" applyAlignment="1">
      <alignment horizontal="right" vertical="center"/>
    </xf>
    <xf numFmtId="165" fontId="108" fillId="3" borderId="0" xfId="0" applyNumberFormat="1" applyFont="1" applyFill="1" applyAlignment="1">
      <alignment horizontal="center" vertical="center"/>
    </xf>
    <xf numFmtId="165" fontId="108" fillId="3" borderId="113" xfId="0" applyNumberFormat="1" applyFont="1" applyFill="1" applyBorder="1" applyAlignment="1">
      <alignment horizontal="center" vertical="center"/>
    </xf>
    <xf numFmtId="0" fontId="143" fillId="23" borderId="114" xfId="0" applyFont="1" applyFill="1" applyBorder="1" applyAlignment="1">
      <alignment horizontal="right" vertical="center"/>
    </xf>
    <xf numFmtId="0" fontId="143" fillId="23" borderId="115" xfId="0" applyFont="1" applyFill="1" applyBorder="1" applyAlignment="1">
      <alignment horizontal="right" vertical="center"/>
    </xf>
    <xf numFmtId="0" fontId="143" fillId="23" borderId="116" xfId="0" applyFont="1" applyFill="1" applyBorder="1" applyAlignment="1">
      <alignment horizontal="right" vertical="center"/>
    </xf>
    <xf numFmtId="165" fontId="108" fillId="3" borderId="114" xfId="0" applyNumberFormat="1" applyFont="1" applyFill="1" applyBorder="1" applyAlignment="1">
      <alignment horizontal="center" vertical="center"/>
    </xf>
    <xf numFmtId="165" fontId="108" fillId="3" borderId="115" xfId="0" applyNumberFormat="1" applyFont="1" applyFill="1" applyBorder="1" applyAlignment="1">
      <alignment horizontal="center" vertical="center"/>
    </xf>
    <xf numFmtId="165" fontId="108" fillId="3" borderId="116" xfId="0" applyNumberFormat="1" applyFont="1" applyFill="1" applyBorder="1" applyAlignment="1">
      <alignment horizontal="center" vertical="center"/>
    </xf>
    <xf numFmtId="0" fontId="144" fillId="36" borderId="122" xfId="0" applyFont="1" applyFill="1" applyBorder="1" applyAlignment="1">
      <alignment horizontal="center" vertical="center" wrapText="1"/>
    </xf>
    <xf numFmtId="0" fontId="144" fillId="36" borderId="122" xfId="0" applyFont="1" applyFill="1" applyBorder="1" applyAlignment="1">
      <alignment horizontal="center" vertical="center"/>
    </xf>
    <xf numFmtId="0" fontId="137" fillId="2" borderId="0" xfId="0" applyFont="1" applyFill="1" applyAlignment="1">
      <alignment horizontal="left" vertical="center" wrapText="1"/>
    </xf>
    <xf numFmtId="0" fontId="91" fillId="40" borderId="195" xfId="0" applyFont="1" applyFill="1" applyBorder="1" applyAlignment="1">
      <alignment horizontal="center"/>
    </xf>
    <xf numFmtId="0" fontId="91" fillId="40" borderId="176" xfId="0" applyFont="1" applyFill="1" applyBorder="1" applyAlignment="1">
      <alignment horizontal="center"/>
    </xf>
    <xf numFmtId="0" fontId="91" fillId="40" borderId="186" xfId="0" applyFont="1" applyFill="1" applyBorder="1" applyAlignment="1">
      <alignment horizontal="center"/>
    </xf>
    <xf numFmtId="0" fontId="91" fillId="40" borderId="196" xfId="0" applyFont="1" applyFill="1" applyBorder="1" applyAlignment="1">
      <alignment horizontal="center"/>
    </xf>
    <xf numFmtId="0" fontId="91" fillId="40" borderId="0" xfId="0" applyFont="1" applyFill="1" applyAlignment="1">
      <alignment horizontal="center"/>
    </xf>
    <xf numFmtId="0" fontId="91" fillId="40" borderId="185" xfId="0" applyFont="1" applyFill="1" applyBorder="1" applyAlignment="1">
      <alignment horizontal="center"/>
    </xf>
    <xf numFmtId="0" fontId="0" fillId="40" borderId="196" xfId="0" applyFill="1" applyBorder="1" applyAlignment="1">
      <alignment horizontal="center"/>
    </xf>
    <xf numFmtId="0" fontId="171" fillId="2" borderId="0" xfId="0" applyFont="1" applyFill="1" applyAlignment="1">
      <alignment horizontal="right" vertical="center"/>
    </xf>
    <xf numFmtId="0" fontId="124" fillId="2" borderId="207" xfId="0" applyFont="1" applyFill="1" applyBorder="1" applyAlignment="1">
      <alignment horizontal="left" vertical="center"/>
    </xf>
    <xf numFmtId="0" fontId="124" fillId="2" borderId="208" xfId="0" applyFont="1" applyFill="1" applyBorder="1" applyAlignment="1">
      <alignment horizontal="left" vertical="center"/>
    </xf>
    <xf numFmtId="0" fontId="124" fillId="2" borderId="209" xfId="0" applyFont="1" applyFill="1" applyBorder="1" applyAlignment="1">
      <alignment horizontal="left" vertical="center"/>
    </xf>
    <xf numFmtId="0" fontId="168" fillId="2" borderId="0" xfId="0" applyFont="1" applyFill="1" applyAlignment="1">
      <alignment horizontal="center" vertical="center" wrapText="1"/>
    </xf>
    <xf numFmtId="0" fontId="171" fillId="2" borderId="206" xfId="0" applyFont="1" applyFill="1" applyBorder="1" applyAlignment="1">
      <alignment horizontal="right" vertical="center"/>
    </xf>
    <xf numFmtId="0" fontId="123" fillId="2" borderId="199" xfId="0" applyFont="1" applyFill="1" applyBorder="1" applyAlignment="1">
      <alignment horizontal="left" vertical="center" wrapText="1"/>
    </xf>
    <xf numFmtId="0" fontId="123" fillId="2" borderId="200" xfId="0" applyFont="1" applyFill="1" applyBorder="1" applyAlignment="1">
      <alignment horizontal="left" vertical="center" wrapText="1"/>
    </xf>
    <xf numFmtId="0" fontId="123" fillId="2" borderId="201" xfId="0" applyFont="1" applyFill="1" applyBorder="1" applyAlignment="1">
      <alignment horizontal="left" vertical="center" wrapText="1"/>
    </xf>
    <xf numFmtId="0" fontId="123" fillId="2" borderId="205" xfId="0" applyFont="1" applyFill="1" applyBorder="1" applyAlignment="1">
      <alignment horizontal="left" vertical="center" wrapText="1"/>
    </xf>
    <xf numFmtId="0" fontId="123" fillId="2" borderId="0" xfId="0" applyFont="1" applyFill="1" applyAlignment="1">
      <alignment horizontal="left" vertical="center" wrapText="1"/>
    </xf>
    <xf numFmtId="0" fontId="123" fillId="2" borderId="202" xfId="0" applyFont="1" applyFill="1" applyBorder="1" applyAlignment="1">
      <alignment horizontal="left" vertical="center" wrapText="1"/>
    </xf>
    <xf numFmtId="0" fontId="123" fillId="2" borderId="212" xfId="0" applyFont="1" applyFill="1" applyBorder="1" applyAlignment="1">
      <alignment horizontal="left" vertical="center" wrapText="1"/>
    </xf>
    <xf numFmtId="0" fontId="123" fillId="2" borderId="213" xfId="0" applyFont="1" applyFill="1" applyBorder="1" applyAlignment="1">
      <alignment horizontal="left" vertical="center" wrapText="1"/>
    </xf>
    <xf numFmtId="0" fontId="123" fillId="2" borderId="214" xfId="0" applyFont="1" applyFill="1" applyBorder="1" applyAlignment="1">
      <alignment horizontal="left" vertical="center" wrapText="1"/>
    </xf>
    <xf numFmtId="0" fontId="123" fillId="2" borderId="199" xfId="0" applyFont="1" applyFill="1" applyBorder="1" applyAlignment="1">
      <alignment horizontal="center" vertical="center" wrapText="1"/>
    </xf>
    <xf numFmtId="0" fontId="123" fillId="2" borderId="200" xfId="0" applyFont="1" applyFill="1" applyBorder="1" applyAlignment="1">
      <alignment horizontal="center" vertical="center" wrapText="1"/>
    </xf>
    <xf numFmtId="0" fontId="123" fillId="2" borderId="201" xfId="0" applyFont="1" applyFill="1" applyBorder="1" applyAlignment="1">
      <alignment horizontal="center" vertical="center" wrapText="1"/>
    </xf>
    <xf numFmtId="0" fontId="123" fillId="2" borderId="205" xfId="0" applyFont="1" applyFill="1" applyBorder="1" applyAlignment="1">
      <alignment horizontal="center" vertical="center" wrapText="1"/>
    </xf>
    <xf numFmtId="0" fontId="123" fillId="2" borderId="0" xfId="0" applyFont="1" applyFill="1" applyAlignment="1">
      <alignment horizontal="center" vertical="center" wrapText="1"/>
    </xf>
    <xf numFmtId="0" fontId="123" fillId="2" borderId="202" xfId="0" applyFont="1" applyFill="1" applyBorder="1" applyAlignment="1">
      <alignment horizontal="center" vertical="center" wrapText="1"/>
    </xf>
    <xf numFmtId="0" fontId="123" fillId="2" borderId="212" xfId="0" applyFont="1" applyFill="1" applyBorder="1" applyAlignment="1">
      <alignment horizontal="center" vertical="center" wrapText="1"/>
    </xf>
    <xf numFmtId="0" fontId="123" fillId="2" borderId="213" xfId="0" applyFont="1" applyFill="1" applyBorder="1" applyAlignment="1">
      <alignment horizontal="center" vertical="center" wrapText="1"/>
    </xf>
    <xf numFmtId="0" fontId="123" fillId="2" borderId="214" xfId="0" applyFont="1" applyFill="1" applyBorder="1" applyAlignment="1">
      <alignment horizontal="center" vertical="center" wrapText="1"/>
    </xf>
    <xf numFmtId="0" fontId="125" fillId="26" borderId="203" xfId="0" applyFont="1" applyFill="1" applyBorder="1" applyAlignment="1">
      <alignment horizontal="center" vertical="center"/>
    </xf>
    <xf numFmtId="0" fontId="125" fillId="26" borderId="204" xfId="0" applyFont="1" applyFill="1" applyBorder="1" applyAlignment="1">
      <alignment horizontal="center" vertical="center"/>
    </xf>
    <xf numFmtId="0" fontId="0" fillId="2" borderId="0" xfId="0" applyFill="1" applyAlignment="1">
      <alignment horizontal="center"/>
    </xf>
    <xf numFmtId="0" fontId="138" fillId="2" borderId="0" xfId="0" applyFont="1" applyFill="1" applyAlignment="1">
      <alignment horizontal="right"/>
    </xf>
    <xf numFmtId="0" fontId="160" fillId="2" borderId="0" xfId="0" applyFont="1" applyFill="1" applyAlignment="1">
      <alignment horizontal="left" vertical="center"/>
    </xf>
    <xf numFmtId="0" fontId="48" fillId="2" borderId="205" xfId="0" applyFont="1" applyFill="1" applyBorder="1" applyAlignment="1">
      <alignment horizontal="center" vertical="center"/>
    </xf>
    <xf numFmtId="0" fontId="48" fillId="2" borderId="0" xfId="0" applyFont="1" applyFill="1" applyAlignment="1">
      <alignment horizontal="center" vertical="center"/>
    </xf>
    <xf numFmtId="0" fontId="48" fillId="2" borderId="206" xfId="0" applyFont="1" applyFill="1" applyBorder="1" applyAlignment="1">
      <alignment horizontal="center" vertical="center"/>
    </xf>
    <xf numFmtId="0" fontId="171" fillId="2" borderId="0" xfId="0" applyFont="1" applyFill="1" applyAlignment="1">
      <alignment horizontal="center" vertical="center"/>
    </xf>
    <xf numFmtId="0" fontId="171" fillId="2" borderId="206" xfId="0" applyFont="1" applyFill="1" applyBorder="1" applyAlignment="1">
      <alignment horizontal="center" vertical="center"/>
    </xf>
    <xf numFmtId="0" fontId="168" fillId="2" borderId="0" xfId="0" applyFont="1" applyFill="1" applyAlignment="1">
      <alignment horizontal="center" vertical="center"/>
    </xf>
    <xf numFmtId="0" fontId="157" fillId="2" borderId="0" xfId="0" applyFont="1" applyFill="1" applyAlignment="1">
      <alignment horizontal="center" vertical="center" wrapText="1"/>
    </xf>
    <xf numFmtId="0" fontId="157" fillId="2" borderId="0" xfId="0" applyFont="1" applyFill="1" applyAlignment="1">
      <alignment horizontal="center" vertical="center"/>
    </xf>
    <xf numFmtId="0" fontId="180" fillId="2" borderId="0" xfId="0" applyFont="1" applyFill="1" applyAlignment="1">
      <alignment horizontal="center" vertical="center"/>
    </xf>
    <xf numFmtId="0" fontId="179" fillId="2" borderId="0" xfId="0" applyFont="1" applyFill="1" applyAlignment="1">
      <alignment horizontal="left" vertical="center"/>
    </xf>
    <xf numFmtId="0" fontId="181" fillId="2" borderId="0" xfId="0" applyFont="1" applyFill="1" applyAlignment="1">
      <alignment horizontal="left" vertical="center"/>
    </xf>
    <xf numFmtId="0" fontId="123" fillId="2" borderId="0" xfId="0" applyFont="1" applyFill="1" applyAlignment="1">
      <alignment horizontal="left" vertical="center"/>
    </xf>
    <xf numFmtId="0" fontId="43" fillId="2" borderId="0" xfId="0" applyFont="1" applyFill="1" applyAlignment="1">
      <alignment horizontal="left" vertical="center"/>
    </xf>
    <xf numFmtId="0" fontId="124" fillId="2" borderId="219" xfId="0" applyFont="1" applyFill="1" applyBorder="1" applyAlignment="1">
      <alignment horizontal="left" vertical="center"/>
    </xf>
    <xf numFmtId="0" fontId="188" fillId="2" borderId="89" xfId="0" applyFont="1" applyFill="1" applyBorder="1" applyAlignment="1">
      <alignment horizontal="center" vertical="center"/>
    </xf>
    <xf numFmtId="0" fontId="188" fillId="2" borderId="88" xfId="0" applyFont="1" applyFill="1" applyBorder="1" applyAlignment="1">
      <alignment horizontal="center" vertical="center"/>
    </xf>
    <xf numFmtId="0" fontId="188" fillId="2" borderId="90" xfId="0" applyFont="1" applyFill="1" applyBorder="1" applyAlignment="1">
      <alignment horizontal="center" vertical="center"/>
    </xf>
    <xf numFmtId="9" fontId="188" fillId="2" borderId="89" xfId="0" applyNumberFormat="1" applyFont="1" applyFill="1" applyBorder="1" applyAlignment="1">
      <alignment horizontal="center" vertical="center"/>
    </xf>
    <xf numFmtId="9" fontId="188" fillId="2" borderId="90" xfId="0" applyNumberFormat="1" applyFont="1" applyFill="1" applyBorder="1" applyAlignment="1">
      <alignment horizontal="center" vertical="center"/>
    </xf>
    <xf numFmtId="0" fontId="100" fillId="32" borderId="0" xfId="0" applyFont="1" applyFill="1" applyAlignment="1">
      <alignment horizontal="center" vertical="center" wrapText="1"/>
    </xf>
    <xf numFmtId="0" fontId="100" fillId="32" borderId="12" xfId="0" applyFont="1" applyFill="1" applyBorder="1" applyAlignment="1">
      <alignment horizontal="center" vertical="center" wrapText="1"/>
    </xf>
    <xf numFmtId="0" fontId="57" fillId="2" borderId="0" xfId="0" applyFont="1" applyFill="1" applyAlignment="1">
      <alignment horizontal="left" vertical="center"/>
    </xf>
    <xf numFmtId="0" fontId="184" fillId="2" borderId="199" xfId="0" applyFont="1" applyFill="1" applyBorder="1" applyAlignment="1">
      <alignment horizontal="center" vertical="center" wrapText="1"/>
    </xf>
    <xf numFmtId="0" fontId="184" fillId="2" borderId="200" xfId="0" applyFont="1" applyFill="1" applyBorder="1" applyAlignment="1">
      <alignment horizontal="center" vertical="center" wrapText="1"/>
    </xf>
    <xf numFmtId="0" fontId="184" fillId="2" borderId="201" xfId="0" applyFont="1" applyFill="1" applyBorder="1" applyAlignment="1">
      <alignment horizontal="center" vertical="center" wrapText="1"/>
    </xf>
    <xf numFmtId="0" fontId="184" fillId="2" borderId="205" xfId="0" applyFont="1" applyFill="1" applyBorder="1" applyAlignment="1">
      <alignment horizontal="center" vertical="center" wrapText="1"/>
    </xf>
    <xf numFmtId="0" fontId="184" fillId="2" borderId="0" xfId="0" applyFont="1" applyFill="1" applyAlignment="1">
      <alignment horizontal="center" vertical="center" wrapText="1"/>
    </xf>
    <xf numFmtId="0" fontId="184" fillId="2" borderId="202" xfId="0" applyFont="1" applyFill="1" applyBorder="1" applyAlignment="1">
      <alignment horizontal="center" vertical="center" wrapText="1"/>
    </xf>
    <xf numFmtId="0" fontId="184" fillId="2" borderId="212" xfId="0" applyFont="1" applyFill="1" applyBorder="1" applyAlignment="1">
      <alignment horizontal="center" vertical="center" wrapText="1"/>
    </xf>
    <xf numFmtId="0" fontId="184" fillId="2" borderId="213" xfId="0" applyFont="1" applyFill="1" applyBorder="1" applyAlignment="1">
      <alignment horizontal="center" vertical="center" wrapText="1"/>
    </xf>
    <xf numFmtId="0" fontId="184" fillId="2" borderId="214" xfId="0" applyFont="1" applyFill="1" applyBorder="1" applyAlignment="1">
      <alignment horizontal="center" vertical="center" wrapText="1"/>
    </xf>
    <xf numFmtId="164" fontId="23" fillId="2" borderId="226" xfId="0" applyNumberFormat="1" applyFont="1" applyFill="1" applyBorder="1" applyAlignment="1">
      <alignment horizontal="center" vertical="center"/>
    </xf>
    <xf numFmtId="164" fontId="23" fillId="2" borderId="227" xfId="0" applyNumberFormat="1" applyFont="1" applyFill="1" applyBorder="1" applyAlignment="1">
      <alignment horizontal="center" vertical="center"/>
    </xf>
    <xf numFmtId="164" fontId="23" fillId="2" borderId="228" xfId="0" applyNumberFormat="1" applyFont="1" applyFill="1" applyBorder="1" applyAlignment="1">
      <alignment horizontal="center" vertical="center"/>
    </xf>
    <xf numFmtId="0" fontId="94" fillId="2" borderId="226" xfId="0" applyFont="1" applyFill="1" applyBorder="1" applyAlignment="1">
      <alignment horizontal="center" vertical="center"/>
    </xf>
    <xf numFmtId="0" fontId="94" fillId="2" borderId="227" xfId="0" applyFont="1" applyFill="1" applyBorder="1" applyAlignment="1">
      <alignment horizontal="center" vertical="center"/>
    </xf>
    <xf numFmtId="0" fontId="94" fillId="2" borderId="228" xfId="0" applyFont="1" applyFill="1" applyBorder="1" applyAlignment="1">
      <alignment horizontal="center" vertical="center"/>
    </xf>
    <xf numFmtId="0" fontId="0" fillId="46" borderId="161" xfId="0" applyFill="1" applyBorder="1" applyAlignment="1">
      <alignment horizontal="left" vertical="center"/>
    </xf>
    <xf numFmtId="0" fontId="60" fillId="2" borderId="144" xfId="0" applyFont="1" applyFill="1" applyBorder="1" applyAlignment="1">
      <alignment horizontal="center"/>
    </xf>
    <xf numFmtId="0" fontId="20" fillId="2" borderId="199" xfId="0" applyFont="1" applyFill="1" applyBorder="1" applyAlignment="1">
      <alignment horizontal="center" vertical="center" wrapText="1"/>
    </xf>
    <xf numFmtId="0" fontId="20" fillId="2" borderId="200" xfId="0" applyFont="1" applyFill="1" applyBorder="1" applyAlignment="1">
      <alignment horizontal="center" vertical="center" wrapText="1"/>
    </xf>
    <xf numFmtId="0" fontId="20" fillId="2" borderId="201" xfId="0" applyFont="1" applyFill="1" applyBorder="1" applyAlignment="1">
      <alignment horizontal="center" vertical="center" wrapText="1"/>
    </xf>
    <xf numFmtId="0" fontId="20" fillId="2" borderId="20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02" xfId="0" applyFont="1" applyFill="1" applyBorder="1" applyAlignment="1">
      <alignment horizontal="center" vertical="center" wrapText="1"/>
    </xf>
    <xf numFmtId="0" fontId="20" fillId="2" borderId="212" xfId="0" applyFont="1" applyFill="1" applyBorder="1" applyAlignment="1">
      <alignment horizontal="center" vertical="center" wrapText="1"/>
    </xf>
    <xf numFmtId="0" fontId="20" fillId="2" borderId="213" xfId="0" applyFont="1" applyFill="1" applyBorder="1" applyAlignment="1">
      <alignment horizontal="center" vertical="center" wrapText="1"/>
    </xf>
    <xf numFmtId="0" fontId="20" fillId="2" borderId="214" xfId="0" applyFont="1" applyFill="1" applyBorder="1" applyAlignment="1">
      <alignment horizontal="center" vertical="center" wrapText="1"/>
    </xf>
    <xf numFmtId="0" fontId="65" fillId="32" borderId="89" xfId="0" applyFont="1" applyFill="1" applyBorder="1" applyAlignment="1">
      <alignment horizontal="center" vertical="center"/>
    </xf>
    <xf numFmtId="0" fontId="65" fillId="32" borderId="88" xfId="0" applyFont="1" applyFill="1" applyBorder="1" applyAlignment="1">
      <alignment horizontal="center" vertical="center"/>
    </xf>
    <xf numFmtId="0" fontId="65" fillId="32" borderId="90" xfId="0" applyFont="1" applyFill="1" applyBorder="1" applyAlignment="1">
      <alignment horizontal="center" vertical="center"/>
    </xf>
    <xf numFmtId="165" fontId="108" fillId="3" borderId="105" xfId="0" applyNumberFormat="1" applyFont="1" applyFill="1" applyBorder="1" applyAlignment="1">
      <alignment horizontal="left" vertical="center"/>
    </xf>
    <xf numFmtId="0" fontId="142" fillId="43" borderId="0" xfId="0" applyFont="1" applyFill="1" applyAlignment="1" applyProtection="1">
      <alignment horizontal="center"/>
      <protection locked="0"/>
    </xf>
    <xf numFmtId="0" fontId="60" fillId="53" borderId="229" xfId="0" applyFont="1" applyFill="1" applyBorder="1" applyAlignment="1">
      <alignment horizontal="center" vertical="center"/>
    </xf>
    <xf numFmtId="0" fontId="60" fillId="53" borderId="0" xfId="0" applyFont="1" applyFill="1" applyAlignment="1">
      <alignment horizontal="center" vertical="center"/>
    </xf>
    <xf numFmtId="0" fontId="0" fillId="53" borderId="0" xfId="0" applyFill="1" applyAlignment="1">
      <alignment horizontal="center"/>
    </xf>
    <xf numFmtId="0" fontId="17" fillId="26" borderId="203" xfId="0" applyFont="1" applyFill="1" applyBorder="1" applyAlignment="1">
      <alignment horizontal="center" vertical="center"/>
    </xf>
    <xf numFmtId="0" fontId="17" fillId="26" borderId="204" xfId="0" applyFont="1" applyFill="1" applyBorder="1" applyAlignment="1">
      <alignment horizontal="center" vertical="center"/>
    </xf>
    <xf numFmtId="0" fontId="19" fillId="53" borderId="231" xfId="0" applyFont="1" applyFill="1" applyBorder="1" applyAlignment="1">
      <alignment horizontal="center" vertical="center"/>
    </xf>
    <xf numFmtId="0" fontId="19" fillId="53" borderId="0" xfId="0" applyFont="1" applyFill="1" applyAlignment="1">
      <alignment horizontal="center" vertical="center"/>
    </xf>
    <xf numFmtId="0" fontId="19" fillId="53" borderId="242" xfId="0" applyFont="1" applyFill="1" applyBorder="1" applyAlignment="1">
      <alignment horizontal="center" vertical="center"/>
    </xf>
    <xf numFmtId="0" fontId="19" fillId="53" borderId="235" xfId="0" applyFont="1" applyFill="1" applyBorder="1" applyAlignment="1">
      <alignment horizontal="center" vertical="center"/>
    </xf>
    <xf numFmtId="0" fontId="19" fillId="53" borderId="232" xfId="0" applyFont="1" applyFill="1" applyBorder="1" applyAlignment="1">
      <alignment horizontal="center" vertical="center"/>
    </xf>
    <xf numFmtId="0" fontId="19" fillId="53" borderId="245" xfId="0" applyFont="1" applyFill="1" applyBorder="1" applyAlignment="1">
      <alignment horizontal="center" vertical="center"/>
    </xf>
    <xf numFmtId="0" fontId="158" fillId="2" borderId="236" xfId="0" applyFont="1" applyFill="1" applyBorder="1" applyAlignment="1">
      <alignment horizontal="center" vertical="center"/>
    </xf>
    <xf numFmtId="0" fontId="158" fillId="2" borderId="239" xfId="0" applyFont="1" applyFill="1" applyBorder="1" applyAlignment="1">
      <alignment horizontal="center" vertical="center"/>
    </xf>
    <xf numFmtId="0" fontId="158" fillId="2" borderId="240" xfId="0" applyFont="1" applyFill="1" applyBorder="1" applyAlignment="1">
      <alignment horizontal="center" vertical="center"/>
    </xf>
    <xf numFmtId="0" fontId="124" fillId="2" borderId="247" xfId="0" applyFont="1" applyFill="1" applyBorder="1" applyAlignment="1">
      <alignment horizontal="left" vertical="center"/>
    </xf>
    <xf numFmtId="0" fontId="124" fillId="2" borderId="248" xfId="0" applyFont="1" applyFill="1" applyBorder="1" applyAlignment="1">
      <alignment horizontal="left" vertical="center"/>
    </xf>
    <xf numFmtId="0" fontId="124" fillId="2" borderId="249" xfId="0" applyFont="1" applyFill="1" applyBorder="1" applyAlignment="1">
      <alignment horizontal="left" vertical="center"/>
    </xf>
    <xf numFmtId="0" fontId="123" fillId="2" borderId="1" xfId="0" applyFont="1" applyFill="1" applyBorder="1" applyAlignment="1">
      <alignment horizontal="center" vertical="center" wrapText="1"/>
    </xf>
    <xf numFmtId="0" fontId="123" fillId="2" borderId="2" xfId="0" applyFont="1" applyFill="1" applyBorder="1" applyAlignment="1">
      <alignment horizontal="center" vertical="center" wrapText="1"/>
    </xf>
    <xf numFmtId="0" fontId="123" fillId="2" borderId="3" xfId="0" applyFont="1" applyFill="1" applyBorder="1" applyAlignment="1">
      <alignment horizontal="center" vertical="center" wrapText="1"/>
    </xf>
    <xf numFmtId="0" fontId="123" fillId="2" borderId="4" xfId="0" applyFont="1" applyFill="1" applyBorder="1" applyAlignment="1">
      <alignment horizontal="center" vertical="center" wrapText="1"/>
    </xf>
    <xf numFmtId="0" fontId="123" fillId="2" borderId="5" xfId="0" applyFont="1" applyFill="1" applyBorder="1" applyAlignment="1">
      <alignment horizontal="center" vertical="center" wrapText="1"/>
    </xf>
    <xf numFmtId="0" fontId="123" fillId="2" borderId="16" xfId="0" applyFont="1" applyFill="1" applyBorder="1" applyAlignment="1">
      <alignment horizontal="center" vertical="center" wrapText="1"/>
    </xf>
    <xf numFmtId="0" fontId="123" fillId="2" borderId="17" xfId="0" applyFont="1" applyFill="1" applyBorder="1" applyAlignment="1">
      <alignment horizontal="center" vertical="center" wrapText="1"/>
    </xf>
    <xf numFmtId="0" fontId="123" fillId="2" borderId="18" xfId="0" applyFont="1" applyFill="1" applyBorder="1" applyAlignment="1">
      <alignment horizontal="center" vertical="center" wrapText="1"/>
    </xf>
    <xf numFmtId="0" fontId="192" fillId="42" borderId="238" xfId="0" applyFont="1" applyFill="1" applyBorder="1" applyAlignment="1">
      <alignment horizontal="center" vertical="center" wrapText="1"/>
    </xf>
    <xf numFmtId="164" fontId="157" fillId="2" borderId="236" xfId="0" applyNumberFormat="1" applyFont="1" applyFill="1" applyBorder="1" applyAlignment="1">
      <alignment horizontal="center" vertical="center"/>
    </xf>
    <xf numFmtId="164" fontId="157" fillId="2" borderId="239" xfId="0" applyNumberFormat="1" applyFont="1" applyFill="1" applyBorder="1" applyAlignment="1">
      <alignment horizontal="center" vertical="center"/>
    </xf>
    <xf numFmtId="164" fontId="157" fillId="2" borderId="240" xfId="0" applyNumberFormat="1" applyFont="1" applyFill="1" applyBorder="1" applyAlignment="1">
      <alignment horizontal="center" vertical="center"/>
    </xf>
    <xf numFmtId="0" fontId="60" fillId="53" borderId="237" xfId="0" applyFont="1" applyFill="1" applyBorder="1" applyAlignment="1">
      <alignment horizontal="center" vertical="center"/>
    </xf>
    <xf numFmtId="0" fontId="48" fillId="53" borderId="0" xfId="0" applyFont="1" applyFill="1" applyAlignment="1">
      <alignment horizontal="center" vertical="center"/>
    </xf>
    <xf numFmtId="0" fontId="48" fillId="53" borderId="206" xfId="0" applyFont="1" applyFill="1" applyBorder="1" applyAlignment="1">
      <alignment horizontal="center" vertical="center"/>
    </xf>
    <xf numFmtId="0" fontId="190" fillId="53" borderId="231" xfId="0" applyFont="1" applyFill="1" applyBorder="1" applyAlignment="1">
      <alignment horizontal="left" vertical="center"/>
    </xf>
    <xf numFmtId="0" fontId="190" fillId="53" borderId="0" xfId="0" applyFont="1" applyFill="1" applyAlignment="1">
      <alignment horizontal="left" vertical="center"/>
    </xf>
    <xf numFmtId="0" fontId="190" fillId="53" borderId="242" xfId="0" applyFont="1" applyFill="1" applyBorder="1" applyAlignment="1">
      <alignment horizontal="left" vertical="center"/>
    </xf>
    <xf numFmtId="0" fontId="19" fillId="53" borderId="233" xfId="0" applyFont="1" applyFill="1" applyBorder="1" applyAlignment="1">
      <alignment horizontal="center" vertical="center"/>
    </xf>
    <xf numFmtId="0" fontId="19" fillId="53" borderId="237" xfId="0" applyFont="1" applyFill="1" applyBorder="1" applyAlignment="1">
      <alignment horizontal="center" vertical="center"/>
    </xf>
    <xf numFmtId="0" fontId="19" fillId="53" borderId="243" xfId="0" applyFont="1" applyFill="1" applyBorder="1" applyAlignment="1">
      <alignment horizontal="center" vertical="center"/>
    </xf>
    <xf numFmtId="0" fontId="60" fillId="53" borderId="238" xfId="0" applyFont="1" applyFill="1" applyBorder="1" applyAlignment="1">
      <alignment horizontal="center" vertical="center"/>
    </xf>
    <xf numFmtId="0" fontId="189" fillId="53" borderId="231" xfId="0" applyFont="1" applyFill="1" applyBorder="1" applyAlignment="1">
      <alignment horizontal="center" vertical="center"/>
    </xf>
    <xf numFmtId="0" fontId="189" fillId="53" borderId="0" xfId="0" applyFont="1" applyFill="1" applyAlignment="1">
      <alignment horizontal="center" vertical="center"/>
    </xf>
    <xf numFmtId="0" fontId="189" fillId="53" borderId="242" xfId="0" applyFont="1" applyFill="1" applyBorder="1" applyAlignment="1">
      <alignment horizontal="center" vertical="center"/>
    </xf>
    <xf numFmtId="0" fontId="7" fillId="32" borderId="231" xfId="0" applyFont="1" applyFill="1" applyBorder="1" applyAlignment="1">
      <alignment horizontal="center" vertical="center"/>
    </xf>
    <xf numFmtId="0" fontId="7" fillId="32" borderId="0" xfId="0" applyFont="1" applyFill="1" applyAlignment="1">
      <alignment horizontal="center" vertical="center"/>
    </xf>
    <xf numFmtId="0" fontId="7" fillId="32" borderId="242" xfId="0" applyFont="1" applyFill="1" applyBorder="1" applyAlignment="1">
      <alignment horizontal="center" vertical="center"/>
    </xf>
    <xf numFmtId="0" fontId="60" fillId="53" borderId="246" xfId="0" applyFont="1" applyFill="1" applyBorder="1" applyAlignment="1">
      <alignment horizontal="center" vertical="center"/>
    </xf>
    <xf numFmtId="164" fontId="194" fillId="42" borderId="238" xfId="0" applyNumberFormat="1" applyFont="1" applyFill="1" applyBorder="1" applyAlignment="1">
      <alignment horizontal="center" vertical="center"/>
    </xf>
    <xf numFmtId="0" fontId="17" fillId="26" borderId="203" xfId="0" applyFont="1" applyFill="1" applyBorder="1" applyAlignment="1" applyProtection="1">
      <alignment horizontal="center" vertical="center"/>
      <protection locked="0"/>
    </xf>
    <xf numFmtId="0" fontId="17" fillId="26" borderId="204" xfId="0" applyFont="1" applyFill="1" applyBorder="1" applyAlignment="1" applyProtection="1">
      <alignment horizontal="center" vertical="center"/>
      <protection locked="0"/>
    </xf>
    <xf numFmtId="0" fontId="123" fillId="2" borderId="1" xfId="0" applyFont="1" applyFill="1" applyBorder="1" applyAlignment="1" applyProtection="1">
      <alignment horizontal="center" vertical="center" wrapText="1"/>
      <protection locked="0"/>
    </xf>
    <xf numFmtId="0" fontId="123" fillId="2" borderId="2" xfId="0" applyFont="1" applyFill="1" applyBorder="1" applyAlignment="1" applyProtection="1">
      <alignment horizontal="center" vertical="center" wrapText="1"/>
      <protection locked="0"/>
    </xf>
    <xf numFmtId="0" fontId="123" fillId="2" borderId="3" xfId="0" applyFont="1" applyFill="1" applyBorder="1" applyAlignment="1" applyProtection="1">
      <alignment horizontal="center" vertical="center" wrapText="1"/>
      <protection locked="0"/>
    </xf>
    <xf numFmtId="0" fontId="123" fillId="2" borderId="4" xfId="0" applyFont="1" applyFill="1" applyBorder="1" applyAlignment="1" applyProtection="1">
      <alignment horizontal="center" vertical="center" wrapText="1"/>
      <protection locked="0"/>
    </xf>
    <xf numFmtId="0" fontId="123" fillId="2" borderId="0" xfId="0" applyFont="1" applyFill="1" applyAlignment="1" applyProtection="1">
      <alignment horizontal="center" vertical="center" wrapText="1"/>
      <protection locked="0"/>
    </xf>
    <xf numFmtId="0" fontId="123" fillId="2" borderId="5" xfId="0" applyFont="1" applyFill="1" applyBorder="1" applyAlignment="1" applyProtection="1">
      <alignment horizontal="center" vertical="center" wrapText="1"/>
      <protection locked="0"/>
    </xf>
    <xf numFmtId="0" fontId="123" fillId="2" borderId="16" xfId="0" applyFont="1" applyFill="1" applyBorder="1" applyAlignment="1" applyProtection="1">
      <alignment horizontal="center" vertical="center" wrapText="1"/>
      <protection locked="0"/>
    </xf>
    <xf numFmtId="0" fontId="123" fillId="2" borderId="17" xfId="0" applyFont="1" applyFill="1" applyBorder="1" applyAlignment="1" applyProtection="1">
      <alignment horizontal="center" vertical="center" wrapText="1"/>
      <protection locked="0"/>
    </xf>
    <xf numFmtId="0" fontId="123" fillId="2" borderId="18" xfId="0" applyFont="1" applyFill="1" applyBorder="1" applyAlignment="1" applyProtection="1">
      <alignment horizontal="center" vertical="center" wrapText="1"/>
      <protection locked="0"/>
    </xf>
    <xf numFmtId="0" fontId="64" fillId="2" borderId="257" xfId="0" applyFont="1" applyFill="1" applyBorder="1" applyAlignment="1">
      <alignment horizontal="right" vertical="center"/>
    </xf>
    <xf numFmtId="0" fontId="60" fillId="53" borderId="232" xfId="0" applyFont="1" applyFill="1" applyBorder="1" applyAlignment="1">
      <alignment horizontal="center" vertical="center"/>
    </xf>
    <xf numFmtId="0" fontId="0" fillId="53" borderId="251" xfId="0" applyFill="1" applyBorder="1" applyAlignment="1">
      <alignment horizontal="center"/>
    </xf>
    <xf numFmtId="0" fontId="123" fillId="2" borderId="1" xfId="0" applyFont="1" applyFill="1" applyBorder="1" applyAlignment="1">
      <alignment horizontal="center" vertical="top" wrapText="1"/>
    </xf>
    <xf numFmtId="0" fontId="123" fillId="2" borderId="2" xfId="0" applyFont="1" applyFill="1" applyBorder="1" applyAlignment="1">
      <alignment horizontal="center" vertical="top" wrapText="1"/>
    </xf>
    <xf numFmtId="0" fontId="123" fillId="2" borderId="3" xfId="0" applyFont="1" applyFill="1" applyBorder="1" applyAlignment="1">
      <alignment horizontal="center" vertical="top" wrapText="1"/>
    </xf>
    <xf numFmtId="0" fontId="123" fillId="2" borderId="4" xfId="0" applyFont="1" applyFill="1" applyBorder="1" applyAlignment="1">
      <alignment horizontal="center" vertical="top" wrapText="1"/>
    </xf>
    <xf numFmtId="0" fontId="123" fillId="2" borderId="0" xfId="0" applyFont="1" applyFill="1" applyAlignment="1">
      <alignment horizontal="center" vertical="top" wrapText="1"/>
    </xf>
    <xf numFmtId="0" fontId="123" fillId="2" borderId="5" xfId="0" applyFont="1" applyFill="1" applyBorder="1" applyAlignment="1">
      <alignment horizontal="center" vertical="top" wrapText="1"/>
    </xf>
    <xf numFmtId="0" fontId="123" fillId="2" borderId="16" xfId="0" applyFont="1" applyFill="1" applyBorder="1" applyAlignment="1">
      <alignment horizontal="center" vertical="top" wrapText="1"/>
    </xf>
    <xf numFmtId="0" fontId="123" fillId="2" borderId="17" xfId="0" applyFont="1" applyFill="1" applyBorder="1" applyAlignment="1">
      <alignment horizontal="center" vertical="top" wrapText="1"/>
    </xf>
    <xf numFmtId="0" fontId="123" fillId="2" borderId="18" xfId="0" applyFont="1" applyFill="1" applyBorder="1" applyAlignment="1">
      <alignment horizontal="center" vertical="top" wrapText="1"/>
    </xf>
    <xf numFmtId="0" fontId="190" fillId="53" borderId="231" xfId="0" applyFont="1" applyFill="1" applyBorder="1" applyAlignment="1">
      <alignment horizontal="left" vertical="center" wrapText="1"/>
    </xf>
    <xf numFmtId="0" fontId="190" fillId="53" borderId="0" xfId="0" applyFont="1" applyFill="1" applyAlignment="1">
      <alignment horizontal="left" vertical="center" wrapText="1"/>
    </xf>
    <xf numFmtId="0" fontId="190" fillId="53" borderId="242" xfId="0" applyFont="1" applyFill="1" applyBorder="1" applyAlignment="1">
      <alignment horizontal="left" vertical="center" wrapText="1"/>
    </xf>
    <xf numFmtId="164" fontId="194" fillId="42" borderId="0" xfId="0" applyNumberFormat="1" applyFont="1" applyFill="1" applyAlignment="1">
      <alignment horizontal="center" vertical="center"/>
    </xf>
    <xf numFmtId="0" fontId="192" fillId="42" borderId="0" xfId="0" applyFont="1" applyFill="1" applyAlignment="1">
      <alignment horizontal="center" vertical="center" wrapText="1"/>
    </xf>
    <xf numFmtId="0" fontId="0" fillId="53" borderId="229" xfId="0" applyFill="1" applyBorder="1" applyAlignment="1">
      <alignment horizontal="center"/>
    </xf>
    <xf numFmtId="0" fontId="0" fillId="53" borderId="252" xfId="0" applyFill="1" applyBorder="1" applyAlignment="1">
      <alignment horizontal="center"/>
    </xf>
    <xf numFmtId="0" fontId="0" fillId="53" borderId="12" xfId="0" applyFill="1" applyBorder="1" applyAlignment="1">
      <alignment horizontal="center"/>
    </xf>
    <xf numFmtId="0" fontId="60" fillId="53" borderId="244" xfId="0" applyFont="1" applyFill="1" applyBorder="1" applyAlignment="1">
      <alignment horizontal="center" vertical="center"/>
    </xf>
    <xf numFmtId="0" fontId="60" fillId="53" borderId="242" xfId="0" applyFont="1" applyFill="1" applyBorder="1" applyAlignment="1">
      <alignment horizontal="center" vertical="center"/>
    </xf>
    <xf numFmtId="0" fontId="0" fillId="53" borderId="238" xfId="0" applyFill="1" applyBorder="1" applyAlignment="1">
      <alignment horizontal="center"/>
    </xf>
    <xf numFmtId="0" fontId="179" fillId="2" borderId="0" xfId="0" applyFont="1" applyFill="1" applyAlignment="1">
      <alignment horizontal="center" vertical="center"/>
    </xf>
    <xf numFmtId="0" fontId="65" fillId="32" borderId="11" xfId="0" applyFont="1" applyFill="1" applyBorder="1" applyAlignment="1">
      <alignment horizontal="center" vertical="center"/>
    </xf>
    <xf numFmtId="0" fontId="65" fillId="32" borderId="12" xfId="0" applyFont="1" applyFill="1" applyBorder="1" applyAlignment="1">
      <alignment horizontal="center" vertical="center"/>
    </xf>
    <xf numFmtId="0" fontId="211" fillId="2" borderId="0" xfId="4" applyFont="1" applyFill="1" applyAlignment="1">
      <alignment horizontal="left" vertical="center"/>
    </xf>
    <xf numFmtId="0" fontId="171" fillId="2" borderId="0" xfId="4" applyFont="1" applyFill="1" applyAlignment="1">
      <alignment horizontal="center" vertical="center"/>
    </xf>
    <xf numFmtId="164" fontId="201" fillId="2" borderId="287" xfId="4" applyNumberFormat="1" applyFont="1" applyFill="1" applyBorder="1" applyAlignment="1">
      <alignment horizontal="center" vertical="center"/>
    </xf>
    <xf numFmtId="164" fontId="201" fillId="2" borderId="288" xfId="4" applyNumberFormat="1" applyFont="1" applyFill="1" applyBorder="1" applyAlignment="1">
      <alignment horizontal="center" vertical="center"/>
    </xf>
    <xf numFmtId="164" fontId="201" fillId="2" borderId="289" xfId="4" applyNumberFormat="1" applyFont="1" applyFill="1" applyBorder="1" applyAlignment="1">
      <alignment horizontal="center" vertical="center"/>
    </xf>
    <xf numFmtId="164" fontId="201" fillId="2" borderId="274" xfId="4" applyNumberFormat="1" applyFont="1" applyFill="1" applyBorder="1" applyAlignment="1">
      <alignment horizontal="center" vertical="center"/>
    </xf>
    <xf numFmtId="164" fontId="201" fillId="2" borderId="0" xfId="4" applyNumberFormat="1" applyFont="1" applyFill="1" applyAlignment="1">
      <alignment horizontal="center" vertical="center"/>
    </xf>
    <xf numFmtId="164" fontId="201" fillId="2" borderId="275" xfId="4" applyNumberFormat="1" applyFont="1" applyFill="1" applyBorder="1" applyAlignment="1">
      <alignment horizontal="center" vertical="center"/>
    </xf>
    <xf numFmtId="164" fontId="201" fillId="2" borderId="278" xfId="4" applyNumberFormat="1" applyFont="1" applyFill="1" applyBorder="1" applyAlignment="1">
      <alignment horizontal="center" vertical="center"/>
    </xf>
    <xf numFmtId="164" fontId="201" fillId="2" borderId="292" xfId="4" applyNumberFormat="1" applyFont="1" applyFill="1" applyBorder="1" applyAlignment="1">
      <alignment horizontal="center" vertical="center"/>
    </xf>
    <xf numFmtId="164" fontId="201" fillId="2" borderId="279" xfId="4" applyNumberFormat="1" applyFont="1" applyFill="1" applyBorder="1" applyAlignment="1">
      <alignment horizontal="center" vertical="center"/>
    </xf>
    <xf numFmtId="2" fontId="213" fillId="56" borderId="290" xfId="4" applyNumberFormat="1" applyFont="1" applyFill="1" applyBorder="1" applyAlignment="1">
      <alignment horizontal="center" vertical="center"/>
    </xf>
    <xf numFmtId="2" fontId="213" fillId="56" borderId="291" xfId="4" applyNumberFormat="1" applyFont="1" applyFill="1" applyBorder="1" applyAlignment="1">
      <alignment horizontal="center" vertical="center"/>
    </xf>
    <xf numFmtId="2" fontId="213" fillId="56" borderId="293" xfId="4" applyNumberFormat="1" applyFont="1" applyFill="1" applyBorder="1" applyAlignment="1">
      <alignment horizontal="center" vertical="center"/>
    </xf>
    <xf numFmtId="0" fontId="64" fillId="2" borderId="17" xfId="4" applyFont="1" applyFill="1" applyBorder="1" applyAlignment="1">
      <alignment horizontal="center" vertical="center"/>
    </xf>
    <xf numFmtId="0" fontId="64" fillId="2" borderId="18" xfId="4" applyFont="1" applyFill="1" applyBorder="1" applyAlignment="1">
      <alignment horizontal="center" vertical="center"/>
    </xf>
    <xf numFmtId="0" fontId="223" fillId="2" borderId="234" xfId="4" applyFill="1" applyBorder="1" applyAlignment="1">
      <alignment horizontal="center"/>
    </xf>
    <xf numFmtId="0" fontId="223" fillId="2" borderId="231" xfId="4" applyFill="1" applyBorder="1" applyAlignment="1">
      <alignment horizontal="center"/>
    </xf>
    <xf numFmtId="0" fontId="223" fillId="2" borderId="233" xfId="4" applyFill="1" applyBorder="1" applyAlignment="1">
      <alignment horizontal="center"/>
    </xf>
    <xf numFmtId="0" fontId="223" fillId="2" borderId="238" xfId="4" applyFill="1" applyBorder="1" applyAlignment="1">
      <alignment horizontal="center"/>
    </xf>
    <xf numFmtId="0" fontId="223" fillId="2" borderId="0" xfId="4" applyFill="1" applyAlignment="1">
      <alignment horizontal="center"/>
    </xf>
    <xf numFmtId="0" fontId="223" fillId="2" borderId="237" xfId="4" applyFill="1" applyBorder="1" applyAlignment="1">
      <alignment horizontal="center"/>
    </xf>
    <xf numFmtId="0" fontId="223" fillId="2" borderId="244" xfId="4" applyFill="1" applyBorder="1" applyAlignment="1">
      <alignment horizontal="center"/>
    </xf>
    <xf numFmtId="0" fontId="223" fillId="2" borderId="242" xfId="4" applyFill="1" applyBorder="1" applyAlignment="1">
      <alignment horizontal="center"/>
    </xf>
    <xf numFmtId="0" fontId="223" fillId="2" borderId="243" xfId="4" applyFill="1" applyBorder="1" applyAlignment="1">
      <alignment horizontal="center"/>
    </xf>
    <xf numFmtId="0" fontId="223" fillId="2" borderId="261" xfId="4" applyFill="1" applyBorder="1" applyAlignment="1">
      <alignment horizontal="center"/>
    </xf>
    <xf numFmtId="0" fontId="223" fillId="2" borderId="265" xfId="4" applyFill="1" applyBorder="1" applyAlignment="1">
      <alignment horizontal="center"/>
    </xf>
    <xf numFmtId="0" fontId="223" fillId="2" borderId="283" xfId="4" applyFill="1" applyBorder="1" applyAlignment="1">
      <alignment horizontal="center"/>
    </xf>
    <xf numFmtId="0" fontId="198" fillId="2" borderId="262" xfId="4" applyFont="1" applyFill="1" applyBorder="1" applyAlignment="1">
      <alignment horizontal="center" vertical="center" wrapText="1"/>
    </xf>
    <xf numFmtId="0" fontId="198" fillId="2" borderId="263" xfId="4" applyFont="1" applyFill="1" applyBorder="1" applyAlignment="1">
      <alignment horizontal="center" vertical="center" wrapText="1"/>
    </xf>
    <xf numFmtId="0" fontId="198" fillId="2" borderId="264" xfId="4" applyFont="1" applyFill="1" applyBorder="1" applyAlignment="1">
      <alignment horizontal="center" vertical="center" wrapText="1"/>
    </xf>
    <xf numFmtId="0" fontId="206" fillId="2" borderId="262" xfId="4" applyFont="1" applyFill="1" applyBorder="1" applyAlignment="1">
      <alignment horizontal="center" vertical="center" wrapText="1"/>
    </xf>
    <xf numFmtId="0" fontId="206" fillId="2" borderId="263" xfId="4" applyFont="1" applyFill="1" applyBorder="1" applyAlignment="1">
      <alignment horizontal="center" vertical="center" wrapText="1"/>
    </xf>
    <xf numFmtId="0" fontId="206" fillId="2" borderId="264" xfId="4" applyFont="1" applyFill="1" applyBorder="1" applyAlignment="1">
      <alignment horizontal="center" vertical="center" wrapText="1"/>
    </xf>
    <xf numFmtId="0" fontId="60" fillId="53" borderId="85" xfId="4" applyFont="1" applyFill="1" applyBorder="1" applyAlignment="1">
      <alignment horizontal="center" vertical="center"/>
    </xf>
    <xf numFmtId="0" fontId="60" fillId="53" borderId="0" xfId="4" applyFont="1" applyFill="1" applyAlignment="1">
      <alignment horizontal="center" vertical="center"/>
    </xf>
    <xf numFmtId="0" fontId="48" fillId="53" borderId="0" xfId="4" applyFont="1" applyFill="1" applyAlignment="1">
      <alignment horizontal="center" vertical="center"/>
    </xf>
    <xf numFmtId="0" fontId="48" fillId="53" borderId="206" xfId="4" applyFont="1" applyFill="1" applyBorder="1" applyAlignment="1">
      <alignment horizontal="center" vertical="center"/>
    </xf>
    <xf numFmtId="0" fontId="202" fillId="55" borderId="0" xfId="4" applyFont="1" applyFill="1" applyAlignment="1">
      <alignment horizontal="center"/>
    </xf>
    <xf numFmtId="0" fontId="202" fillId="55" borderId="237" xfId="4" applyFont="1" applyFill="1" applyBorder="1" applyAlignment="1">
      <alignment horizontal="center"/>
    </xf>
    <xf numFmtId="0" fontId="29" fillId="3" borderId="81" xfId="4" applyFont="1" applyFill="1" applyBorder="1" applyAlignment="1">
      <alignment horizontal="center" vertical="center"/>
    </xf>
    <xf numFmtId="164" fontId="205" fillId="2" borderId="281" xfId="4" applyNumberFormat="1" applyFont="1" applyFill="1" applyBorder="1" applyAlignment="1">
      <alignment horizontal="center" vertical="center"/>
    </xf>
    <xf numFmtId="164" fontId="205" fillId="2" borderId="282" xfId="4" applyNumberFormat="1" applyFont="1" applyFill="1" applyBorder="1" applyAlignment="1">
      <alignment horizontal="center" vertical="center"/>
    </xf>
    <xf numFmtId="0" fontId="199" fillId="53" borderId="0" xfId="4" applyFont="1" applyFill="1" applyAlignment="1">
      <alignment horizontal="center" vertical="center"/>
    </xf>
    <xf numFmtId="0" fontId="199" fillId="53" borderId="266" xfId="4" applyFont="1" applyFill="1" applyBorder="1" applyAlignment="1">
      <alignment horizontal="center" vertical="center"/>
    </xf>
    <xf numFmtId="0" fontId="207" fillId="53" borderId="0" xfId="4" applyFont="1" applyFill="1" applyAlignment="1">
      <alignment horizontal="center" vertical="center"/>
    </xf>
    <xf numFmtId="0" fontId="207" fillId="53" borderId="266" xfId="4" applyFont="1" applyFill="1" applyBorder="1" applyAlignment="1">
      <alignment horizontal="center" vertical="center"/>
    </xf>
    <xf numFmtId="0" fontId="197" fillId="53" borderId="0" xfId="4" applyFont="1" applyFill="1" applyAlignment="1">
      <alignment horizontal="center" vertical="center"/>
    </xf>
    <xf numFmtId="0" fontId="121" fillId="55" borderId="0" xfId="4" applyFont="1" applyFill="1" applyAlignment="1">
      <alignment horizontal="center" vertical="center"/>
    </xf>
    <xf numFmtId="0" fontId="121" fillId="55" borderId="237" xfId="4" applyFont="1" applyFill="1" applyBorder="1" applyAlignment="1">
      <alignment horizontal="center" vertical="center"/>
    </xf>
    <xf numFmtId="0" fontId="200" fillId="2" borderId="267" xfId="4" applyFont="1" applyFill="1" applyBorder="1" applyAlignment="1">
      <alignment horizontal="center" vertical="center"/>
    </xf>
    <xf numFmtId="0" fontId="200" fillId="2" borderId="268" xfId="4" applyFont="1" applyFill="1" applyBorder="1" applyAlignment="1">
      <alignment horizontal="center" vertical="center"/>
    </xf>
    <xf numFmtId="0" fontId="200" fillId="2" borderId="272" xfId="4" applyFont="1" applyFill="1" applyBorder="1" applyAlignment="1">
      <alignment horizontal="center" vertical="center"/>
    </xf>
    <xf numFmtId="0" fontId="200" fillId="2" borderId="273" xfId="4" applyFont="1" applyFill="1" applyBorder="1" applyAlignment="1">
      <alignment horizontal="center" vertical="center"/>
    </xf>
    <xf numFmtId="0" fontId="200" fillId="2" borderId="276" xfId="4" applyFont="1" applyFill="1" applyBorder="1" applyAlignment="1">
      <alignment horizontal="center" vertical="center"/>
    </xf>
    <xf numFmtId="0" fontId="200" fillId="2" borderId="277" xfId="4" applyFont="1" applyFill="1" applyBorder="1" applyAlignment="1">
      <alignment horizontal="center" vertical="center"/>
    </xf>
    <xf numFmtId="164" fontId="201" fillId="2" borderId="269" xfId="4" applyNumberFormat="1" applyFont="1" applyFill="1" applyBorder="1" applyAlignment="1">
      <alignment horizontal="center" vertical="center"/>
    </xf>
    <xf numFmtId="164" fontId="201" fillId="2" borderId="270" xfId="4" applyNumberFormat="1" applyFont="1" applyFill="1" applyBorder="1" applyAlignment="1">
      <alignment horizontal="center" vertical="center"/>
    </xf>
    <xf numFmtId="0" fontId="200" fillId="2" borderId="271" xfId="4" applyFont="1" applyFill="1" applyBorder="1" applyAlignment="1">
      <alignment horizontal="center" vertical="center"/>
    </xf>
    <xf numFmtId="0" fontId="200" fillId="2" borderId="0" xfId="4" applyFont="1" applyFill="1" applyAlignment="1">
      <alignment horizontal="center" vertical="center"/>
    </xf>
    <xf numFmtId="0" fontId="200" fillId="2" borderId="266" xfId="4" applyFont="1" applyFill="1" applyBorder="1" applyAlignment="1">
      <alignment horizontal="center" vertical="center"/>
    </xf>
    <xf numFmtId="0" fontId="108" fillId="2" borderId="0" xfId="4" applyFont="1" applyFill="1" applyAlignment="1">
      <alignment horizontal="center" vertical="center"/>
    </xf>
    <xf numFmtId="0" fontId="117" fillId="2" borderId="0" xfId="4" applyFont="1" applyFill="1" applyAlignment="1">
      <alignment horizontal="center" vertical="center"/>
    </xf>
    <xf numFmtId="0" fontId="208" fillId="2" borderId="286" xfId="4" applyFont="1" applyFill="1" applyBorder="1" applyAlignment="1">
      <alignment horizontal="center"/>
    </xf>
    <xf numFmtId="0" fontId="68" fillId="3" borderId="4" xfId="0" applyFont="1" applyFill="1" applyBorder="1" applyAlignment="1">
      <alignment horizontal="left" vertical="center"/>
    </xf>
    <xf numFmtId="0" fontId="68" fillId="3" borderId="0" xfId="0" applyFont="1" applyFill="1" applyAlignment="1">
      <alignment horizontal="left" vertical="center"/>
    </xf>
    <xf numFmtId="165" fontId="108" fillId="3" borderId="0" xfId="4" applyNumberFormat="1" applyFont="1" applyFill="1" applyAlignment="1">
      <alignment horizontal="left" vertical="center"/>
    </xf>
    <xf numFmtId="165" fontId="108" fillId="3" borderId="5" xfId="4" applyNumberFormat="1" applyFont="1" applyFill="1" applyBorder="1" applyAlignment="1">
      <alignment horizontal="left" vertical="center"/>
    </xf>
    <xf numFmtId="0" fontId="195" fillId="2" borderId="0" xfId="0" applyFont="1" applyFill="1" applyAlignment="1">
      <alignment horizontal="left" vertical="center"/>
    </xf>
    <xf numFmtId="0" fontId="8" fillId="6" borderId="0" xfId="0" applyFont="1" applyFill="1" applyAlignment="1">
      <alignment horizontal="center"/>
    </xf>
    <xf numFmtId="0" fontId="67" fillId="7" borderId="0" xfId="0" applyFont="1" applyFill="1" applyAlignment="1">
      <alignment horizontal="center"/>
    </xf>
    <xf numFmtId="0" fontId="196" fillId="2" borderId="0" xfId="0" applyFont="1" applyFill="1" applyAlignment="1">
      <alignment horizontal="center" vertical="center" wrapText="1"/>
    </xf>
    <xf numFmtId="0" fontId="196" fillId="2" borderId="5" xfId="0" applyFont="1" applyFill="1" applyBorder="1" applyAlignment="1">
      <alignment horizontal="center" vertical="center" wrapText="1"/>
    </xf>
    <xf numFmtId="0" fontId="48" fillId="53" borderId="4" xfId="0" applyFont="1" applyFill="1" applyBorder="1" applyAlignment="1">
      <alignment horizontal="center" vertical="center"/>
    </xf>
    <xf numFmtId="0" fontId="48" fillId="53" borderId="275" xfId="0" applyFont="1" applyFill="1" applyBorder="1" applyAlignment="1">
      <alignment horizontal="center" vertical="center"/>
    </xf>
    <xf numFmtId="0" fontId="0" fillId="53" borderId="295" xfId="0" applyFill="1" applyBorder="1" applyAlignment="1">
      <alignment horizontal="center"/>
    </xf>
    <xf numFmtId="0" fontId="215" fillId="53" borderId="231" xfId="0" applyFont="1" applyFill="1" applyBorder="1" applyAlignment="1">
      <alignment horizontal="left" vertical="center" wrapText="1"/>
    </xf>
    <xf numFmtId="0" fontId="215" fillId="53" borderId="0" xfId="0" applyFont="1" applyFill="1" applyAlignment="1">
      <alignment horizontal="left" vertical="center" wrapText="1"/>
    </xf>
    <xf numFmtId="0" fontId="215" fillId="53" borderId="242" xfId="0" applyFont="1" applyFill="1" applyBorder="1" applyAlignment="1">
      <alignment horizontal="left" vertical="center" wrapText="1"/>
    </xf>
    <xf numFmtId="0" fontId="0" fillId="53" borderId="232" xfId="0" applyFill="1" applyBorder="1" applyAlignment="1">
      <alignment horizontal="center"/>
    </xf>
    <xf numFmtId="0" fontId="216" fillId="2" borderId="1" xfId="0" applyFont="1" applyFill="1" applyBorder="1" applyAlignment="1">
      <alignment horizontal="center" vertical="center" wrapText="1"/>
    </xf>
    <xf numFmtId="0" fontId="216" fillId="2" borderId="2" xfId="0" applyFont="1" applyFill="1" applyBorder="1" applyAlignment="1">
      <alignment horizontal="center" vertical="center" wrapText="1"/>
    </xf>
    <xf numFmtId="0" fontId="216" fillId="2" borderId="3" xfId="0" applyFont="1" applyFill="1" applyBorder="1" applyAlignment="1">
      <alignment horizontal="center" vertical="center" wrapText="1"/>
    </xf>
    <xf numFmtId="0" fontId="216" fillId="2" borderId="4" xfId="0" applyFont="1" applyFill="1" applyBorder="1" applyAlignment="1">
      <alignment horizontal="center" vertical="center" wrapText="1"/>
    </xf>
    <xf numFmtId="0" fontId="216" fillId="2" borderId="0" xfId="0" applyFont="1" applyFill="1" applyAlignment="1">
      <alignment horizontal="center" vertical="center" wrapText="1"/>
    </xf>
    <xf numFmtId="0" fontId="216" fillId="2" borderId="5" xfId="0" applyFont="1" applyFill="1" applyBorder="1" applyAlignment="1">
      <alignment horizontal="center" vertical="center" wrapText="1"/>
    </xf>
    <xf numFmtId="0" fontId="216" fillId="2" borderId="16" xfId="0" applyFont="1" applyFill="1" applyBorder="1" applyAlignment="1">
      <alignment horizontal="center" vertical="center" wrapText="1"/>
    </xf>
    <xf numFmtId="0" fontId="216" fillId="2" borderId="17" xfId="0" applyFont="1" applyFill="1" applyBorder="1" applyAlignment="1">
      <alignment horizontal="center" vertical="center" wrapText="1"/>
    </xf>
    <xf numFmtId="0" fontId="216" fillId="2" borderId="18" xfId="0" applyFont="1" applyFill="1" applyBorder="1" applyAlignment="1">
      <alignment horizontal="center" vertical="center" wrapText="1"/>
    </xf>
    <xf numFmtId="0" fontId="60" fillId="53" borderId="245" xfId="0" applyFont="1" applyFill="1" applyBorder="1" applyAlignment="1">
      <alignment horizontal="center" vertical="center"/>
    </xf>
    <xf numFmtId="0" fontId="64" fillId="2" borderId="17" xfId="4" applyFont="1" applyFill="1" applyBorder="1" applyAlignment="1">
      <alignment horizontal="left" vertical="center"/>
    </xf>
    <xf numFmtId="0" fontId="64" fillId="2" borderId="18" xfId="4" applyFont="1" applyFill="1" applyBorder="1" applyAlignment="1">
      <alignment horizontal="left" vertical="center"/>
    </xf>
    <xf numFmtId="0" fontId="217" fillId="2" borderId="262" xfId="4" applyFont="1" applyFill="1" applyBorder="1" applyAlignment="1">
      <alignment horizontal="left" vertical="center" wrapText="1"/>
    </xf>
    <xf numFmtId="0" fontId="217" fillId="2" borderId="263" xfId="4" applyFont="1" applyFill="1" applyBorder="1" applyAlignment="1">
      <alignment horizontal="left" vertical="center" wrapText="1"/>
    </xf>
    <xf numFmtId="0" fontId="217" fillId="2" borderId="264" xfId="4" applyFont="1" applyFill="1" applyBorder="1" applyAlignment="1">
      <alignment horizontal="left" vertical="center" wrapText="1"/>
    </xf>
    <xf numFmtId="0" fontId="218" fillId="2" borderId="0" xfId="0" applyFont="1" applyFill="1" applyAlignment="1">
      <alignment horizontal="center" vertical="center"/>
    </xf>
    <xf numFmtId="0" fontId="0" fillId="53" borderId="244" xfId="0" applyFill="1" applyBorder="1" applyAlignment="1">
      <alignment horizontal="center"/>
    </xf>
    <xf numFmtId="0" fontId="0" fillId="53" borderId="242" xfId="0" applyFill="1" applyBorder="1" applyAlignment="1">
      <alignment horizontal="center"/>
    </xf>
    <xf numFmtId="0" fontId="0" fillId="53" borderId="234" xfId="0" applyFill="1" applyBorder="1"/>
    <xf numFmtId="0" fontId="0" fillId="0" borderId="231" xfId="0" applyBorder="1"/>
    <xf numFmtId="0" fontId="0" fillId="0" borderId="235" xfId="0" applyBorder="1"/>
    <xf numFmtId="0" fontId="0" fillId="0" borderId="238" xfId="0" applyBorder="1"/>
    <xf numFmtId="0" fontId="0" fillId="0" borderId="0" xfId="0"/>
    <xf numFmtId="0" fontId="0" fillId="0" borderId="232" xfId="0" applyBorder="1"/>
    <xf numFmtId="0" fontId="0" fillId="0" borderId="244" xfId="0" applyBorder="1"/>
    <xf numFmtId="0" fontId="0" fillId="0" borderId="242" xfId="0" applyBorder="1"/>
    <xf numFmtId="0" fontId="0" fillId="0" borderId="245" xfId="0" applyBorder="1"/>
    <xf numFmtId="0" fontId="198" fillId="2" borderId="262" xfId="4" applyFont="1" applyFill="1" applyBorder="1" applyAlignment="1">
      <alignment horizontal="left" vertical="center" wrapText="1"/>
    </xf>
    <xf numFmtId="0" fontId="198" fillId="2" borderId="263" xfId="4" applyFont="1" applyFill="1" applyBorder="1" applyAlignment="1">
      <alignment horizontal="left" vertical="center" wrapText="1"/>
    </xf>
    <xf numFmtId="0" fontId="198" fillId="2" borderId="264" xfId="4" applyFont="1" applyFill="1" applyBorder="1" applyAlignment="1">
      <alignment horizontal="left" vertical="center" wrapText="1"/>
    </xf>
    <xf numFmtId="0" fontId="60" fillId="53" borderId="273" xfId="4" applyFont="1" applyFill="1" applyBorder="1" applyAlignment="1">
      <alignment horizontal="center" vertical="center"/>
    </xf>
    <xf numFmtId="0" fontId="48" fillId="53" borderId="238" xfId="4" applyFont="1" applyFill="1" applyBorder="1" applyAlignment="1">
      <alignment horizontal="center" vertical="center"/>
    </xf>
    <xf numFmtId="0" fontId="48" fillId="53" borderId="275" xfId="4" applyFont="1" applyFill="1" applyBorder="1" applyAlignment="1">
      <alignment horizontal="center" vertical="center"/>
    </xf>
    <xf numFmtId="0" fontId="29" fillId="3" borderId="83" xfId="4" applyFont="1" applyFill="1" applyBorder="1" applyAlignment="1">
      <alignment horizontal="center" vertical="center"/>
    </xf>
    <xf numFmtId="0" fontId="29" fillId="3" borderId="87" xfId="4" applyFont="1" applyFill="1" applyBorder="1" applyAlignment="1">
      <alignment horizontal="center" vertical="center"/>
    </xf>
    <xf numFmtId="0" fontId="124" fillId="48" borderId="0" xfId="0" applyFont="1" applyFill="1" applyAlignment="1">
      <alignment horizontal="left" vertical="center"/>
    </xf>
    <xf numFmtId="0" fontId="0" fillId="48" borderId="0" xfId="0" applyFill="1" applyAlignment="1">
      <alignment horizontal="center"/>
    </xf>
    <xf numFmtId="0" fontId="123" fillId="48" borderId="0" xfId="0" applyFont="1" applyFill="1" applyAlignment="1">
      <alignment horizontal="center" vertical="center" wrapText="1"/>
    </xf>
    <xf numFmtId="0" fontId="17" fillId="48" borderId="0" xfId="0" applyFont="1" applyFill="1" applyAlignment="1">
      <alignment horizontal="center" vertical="center"/>
    </xf>
    <xf numFmtId="0" fontId="48" fillId="48" borderId="0" xfId="0" applyFont="1" applyFill="1" applyAlignment="1">
      <alignment horizontal="center" vertical="center"/>
    </xf>
    <xf numFmtId="0" fontId="0" fillId="53" borderId="299" xfId="0" applyFill="1" applyBorder="1" applyAlignment="1">
      <alignment horizontal="center"/>
    </xf>
    <xf numFmtId="0" fontId="0" fillId="53" borderId="300" xfId="0" applyFill="1" applyBorder="1" applyAlignment="1">
      <alignment horizontal="center"/>
    </xf>
    <xf numFmtId="0" fontId="60" fillId="48" borderId="298" xfId="0" applyFont="1" applyFill="1" applyBorder="1" applyAlignment="1">
      <alignment horizontal="center" vertical="center"/>
    </xf>
    <xf numFmtId="0" fontId="60" fillId="48" borderId="0" xfId="0" applyFont="1" applyFill="1" applyAlignment="1">
      <alignment horizontal="center" vertical="center"/>
    </xf>
    <xf numFmtId="0" fontId="123" fillId="48" borderId="0" xfId="0" applyFont="1" applyFill="1" applyAlignment="1">
      <alignment horizontal="center" vertical="top" wrapText="1"/>
    </xf>
    <xf numFmtId="0" fontId="64" fillId="2" borderId="79" xfId="4" applyFont="1" applyFill="1" applyBorder="1" applyAlignment="1">
      <alignment horizontal="right" vertical="center"/>
    </xf>
    <xf numFmtId="0" fontId="64" fillId="2" borderId="294" xfId="4" applyFont="1" applyFill="1" applyBorder="1" applyAlignment="1">
      <alignment horizontal="right" vertical="center"/>
    </xf>
    <xf numFmtId="0" fontId="60" fillId="53" borderId="7" xfId="0" applyFont="1" applyFill="1" applyBorder="1" applyAlignment="1">
      <alignment horizontal="center" vertical="center"/>
    </xf>
    <xf numFmtId="0" fontId="60" fillId="53" borderId="243" xfId="0" applyFont="1" applyFill="1" applyBorder="1" applyAlignment="1">
      <alignment horizontal="center" vertical="center"/>
    </xf>
    <xf numFmtId="0" fontId="0" fillId="53" borderId="237" xfId="0" applyFill="1" applyBorder="1" applyAlignment="1">
      <alignment horizontal="center"/>
    </xf>
    <xf numFmtId="0" fontId="0" fillId="53" borderId="256" xfId="0" applyFill="1" applyBorder="1" applyAlignment="1">
      <alignment horizontal="center"/>
    </xf>
    <xf numFmtId="0" fontId="0" fillId="53" borderId="257" xfId="0" applyFill="1" applyBorder="1" applyAlignment="1">
      <alignment horizontal="center"/>
    </xf>
    <xf numFmtId="0" fontId="0" fillId="53" borderId="305" xfId="0" applyFill="1" applyBorder="1" applyAlignment="1">
      <alignment horizontal="center"/>
    </xf>
    <xf numFmtId="0" fontId="60" fillId="53" borderId="241" xfId="0" applyFont="1" applyFill="1" applyBorder="1" applyAlignment="1">
      <alignment horizontal="center" vertical="center"/>
    </xf>
    <xf numFmtId="0" fontId="220" fillId="11" borderId="0" xfId="0" applyFont="1" applyFill="1" applyAlignment="1">
      <alignment horizontal="center" vertical="center"/>
    </xf>
    <xf numFmtId="0" fontId="53" fillId="2" borderId="89" xfId="0" applyFont="1" applyFill="1" applyBorder="1" applyAlignment="1">
      <alignment horizontal="center" vertical="center"/>
    </xf>
    <xf numFmtId="0" fontId="53" fillId="2" borderId="90" xfId="0" applyFont="1" applyFill="1" applyBorder="1" applyAlignment="1">
      <alignment horizontal="center" vertical="center"/>
    </xf>
    <xf numFmtId="0" fontId="53" fillId="2" borderId="88" xfId="0" applyFont="1" applyFill="1" applyBorder="1" applyAlignment="1">
      <alignment horizontal="center" vertical="center"/>
    </xf>
    <xf numFmtId="0" fontId="19" fillId="32" borderId="89" xfId="0" applyFont="1" applyFill="1" applyBorder="1" applyAlignment="1">
      <alignment horizontal="center" vertical="center"/>
    </xf>
    <xf numFmtId="0" fontId="19" fillId="32" borderId="90" xfId="0" applyFont="1" applyFill="1" applyBorder="1" applyAlignment="1">
      <alignment horizontal="center" vertical="center"/>
    </xf>
    <xf numFmtId="0" fontId="65" fillId="43" borderId="308" xfId="3" applyFont="1" applyFill="1" applyBorder="1" applyAlignment="1">
      <alignment horizontal="center" vertical="center"/>
    </xf>
    <xf numFmtId="0" fontId="65" fillId="43" borderId="309" xfId="3" applyFont="1" applyFill="1" applyBorder="1" applyAlignment="1">
      <alignment horizontal="center" vertical="center"/>
    </xf>
    <xf numFmtId="0" fontId="65" fillId="43" borderId="163" xfId="3" applyFont="1" applyFill="1" applyBorder="1" applyAlignment="1">
      <alignment horizontal="center" vertical="center"/>
    </xf>
  </cellXfs>
  <cellStyles count="5">
    <cellStyle name="Lien hypertexte" xfId="1" builtinId="8"/>
    <cellStyle name="Lien hypertexte 2" xfId="2"/>
    <cellStyle name="Normal" xfId="0" builtinId="0"/>
    <cellStyle name="Normal 2" xfId="3"/>
    <cellStyle name="Normal 2 2" xfId="4"/>
  </cellStyles>
  <dxfs count="11744">
    <dxf>
      <fill>
        <patternFill patternType="solid">
          <fgColor indexed="5"/>
          <bgColor indexed="64"/>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color indexed="2"/>
      </font>
      <fill>
        <patternFill patternType="solid">
          <fgColor rgb="FFFDCECD"/>
          <bgColor rgb="FFFDCE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color theme="0"/>
      </font>
    </dxf>
    <dxf>
      <font>
        <color theme="0"/>
      </font>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color theme="0"/>
      </font>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color theme="0"/>
      </font>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color theme="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i val="0"/>
        <color theme="0"/>
      </font>
      <fill>
        <patternFill patternType="solid">
          <fgColor rgb="FF00B050"/>
          <bgColor rgb="FF00B050"/>
        </patternFill>
      </fill>
    </dxf>
    <dxf>
      <font>
        <b/>
        <i val="0"/>
        <color theme="0"/>
      </font>
      <fill>
        <patternFill patternType="solid">
          <fgColor rgb="FF77DA00"/>
          <bgColor rgb="FF77DA00"/>
        </patternFill>
      </fill>
    </dxf>
    <dxf>
      <font>
        <b/>
        <i val="0"/>
        <color rgb="FFFA9100"/>
      </font>
    </dxf>
    <dxf>
      <font>
        <b/>
        <i val="0"/>
        <color indexed="2"/>
      </font>
      <fill>
        <patternFill patternType="solid">
          <fgColor theme="0"/>
          <bgColor theme="0"/>
        </patternFill>
      </fill>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val="none"/>
        <color rgb="FF00B050"/>
      </font>
    </dxf>
    <dxf>
      <font>
        <b val="0"/>
        <i val="0"/>
        <strike val="0"/>
        <u val="none"/>
        <color rgb="FF77DA00"/>
      </font>
    </dxf>
    <dxf>
      <font>
        <b val="0"/>
        <i val="0"/>
        <strike val="0"/>
        <u val="none"/>
        <color rgb="FFFA9100"/>
      </font>
    </dxf>
    <dxf>
      <font>
        <b val="0"/>
        <i val="0"/>
        <strike val="0"/>
        <u val="none"/>
        <color indexed="2"/>
      </font>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color indexed="2"/>
      </font>
    </dxf>
    <dxf>
      <font>
        <b val="0"/>
        <i val="0"/>
        <strike val="0"/>
        <u/>
        <color indexed="2"/>
      </font>
      <fill>
        <patternFill patternType="none"/>
      </fill>
      <border>
        <left/>
        <right/>
        <top/>
        <bottom/>
        <vertical/>
        <horizontal/>
      </border>
    </dxf>
    <dxf>
      <font>
        <b/>
        <i val="0"/>
        <strike val="0"/>
        <u val="none"/>
        <color theme="0"/>
      </font>
      <fill>
        <patternFill patternType="solid">
          <fgColor rgb="FF9B26CD"/>
          <bgColor rgb="FF9B26CD"/>
        </patternFill>
      </fill>
    </dxf>
    <dxf>
      <font>
        <b/>
        <i val="0"/>
        <strike val="0"/>
        <u val="none"/>
        <color rgb="FF7F26CE"/>
      </font>
      <fill>
        <patternFill patternType="solid">
          <fgColor rgb="FFE9B2FF"/>
          <bgColor rgb="FFE9B2FF"/>
        </patternFill>
      </fill>
    </dxf>
    <dxf>
      <font>
        <b/>
        <i val="0"/>
        <strike val="0"/>
        <u val="none"/>
        <color rgb="FF7F26CE"/>
      </font>
      <fill>
        <patternFill patternType="none"/>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val="0"/>
        <i val="0"/>
        <strike val="0"/>
        <u val="none"/>
        <color indexed="2"/>
      </font>
    </dxf>
    <dxf>
      <font>
        <b val="0"/>
        <i val="0"/>
        <strike val="0"/>
        <u val="none"/>
        <color rgb="FFFFC000"/>
      </font>
    </dxf>
    <dxf>
      <font>
        <b val="0"/>
        <i val="0"/>
        <strike val="0"/>
        <u val="none"/>
        <color rgb="FF92D050"/>
      </font>
    </dxf>
    <dxf>
      <font>
        <b val="0"/>
        <i val="0"/>
        <strike val="0"/>
        <u val="none"/>
        <color rgb="FF00B050"/>
      </font>
    </dxf>
    <dxf>
      <font>
        <b/>
        <i val="0"/>
        <strike val="0"/>
        <color rgb="FF894BC0"/>
      </font>
      <fill>
        <patternFill patternType="solid">
          <fgColor indexed="5"/>
          <bgColor indexed="5"/>
        </patternFill>
      </fill>
    </dxf>
    <dxf>
      <font>
        <b/>
        <i val="0"/>
        <strike val="0"/>
        <color rgb="FF894BC0"/>
      </font>
      <fill>
        <patternFill patternType="solid">
          <fgColor indexed="5"/>
          <bgColor indexed="5"/>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i val="0"/>
        <strike val="0"/>
        <u val="none"/>
        <color indexed="2"/>
      </font>
      <fill>
        <patternFill patternType="solid">
          <fgColor theme="0"/>
          <bgColor theme="0"/>
        </patternFill>
      </fill>
    </dxf>
    <dxf>
      <font>
        <b/>
        <i val="0"/>
        <strike val="0"/>
        <u val="none"/>
        <color rgb="FFFA9100"/>
      </font>
      <fill>
        <patternFill patternType="solid">
          <fgColor theme="0"/>
          <bgColor theme="0"/>
        </patternFill>
      </fill>
    </dxf>
    <dxf>
      <font>
        <b/>
        <i val="0"/>
        <strike val="0"/>
        <u val="none"/>
        <color theme="0"/>
      </font>
      <fill>
        <patternFill patternType="solid">
          <fgColor rgb="FF77DA00"/>
          <bgColor rgb="FF77DA0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color theme="0"/>
      </font>
    </dxf>
    <dxf>
      <font>
        <color theme="0"/>
      </font>
    </dxf>
    <dxf>
      <font>
        <color theme="0"/>
      </font>
    </dxf>
    <dxf>
      <font>
        <color theme="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indexed="2"/>
      </font>
      <fill>
        <patternFill patternType="solid">
          <fgColor rgb="FFF8CACA"/>
          <bgColor rgb="FFF8CACA"/>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color indexed="2"/>
      </font>
      <fill>
        <patternFill patternType="solid">
          <fgColor rgb="FFFDCDCE"/>
          <bgColor rgb="FFFDCDCE"/>
        </patternFill>
      </fill>
      <border>
        <left style="thin">
          <color indexed="2"/>
        </left>
        <right style="thin">
          <color indexed="2"/>
        </right>
        <top style="thin">
          <color indexed="2"/>
        </top>
        <bottom style="thin">
          <color indexed="2"/>
        </bottom>
        <vertical/>
        <horizontal/>
      </border>
    </dxf>
    <dxf>
      <font>
        <b/>
        <i val="0"/>
        <strike val="0"/>
        <u val="none"/>
        <color rgb="FF7300D8"/>
      </font>
      <fill>
        <patternFill patternType="solid">
          <fgColor rgb="FFE2C0FF"/>
          <bgColor rgb="FFE2C0FF"/>
        </patternFill>
      </fill>
    </dxf>
    <dxf>
      <font>
        <b/>
        <i val="0"/>
        <strike val="0"/>
        <u val="none"/>
        <color theme="0"/>
      </font>
      <fill>
        <patternFill patternType="solid">
          <fgColor rgb="FF9B55D9"/>
          <bgColor rgb="FF9B55D9"/>
        </patternFill>
      </fill>
    </dxf>
    <dxf>
      <font>
        <b/>
        <i val="0"/>
        <strike val="0"/>
        <u val="none"/>
        <color theme="0"/>
      </font>
      <fill>
        <patternFill patternType="solid">
          <fgColor rgb="FF751ED8"/>
          <bgColor rgb="FF751ED8"/>
        </patternFill>
      </fill>
    </dxf>
    <dxf>
      <font>
        <strike val="0"/>
        <u val="none"/>
        <color rgb="FF1E6FB2"/>
      </font>
      <fill>
        <patternFill patternType="solid">
          <fgColor indexed="5"/>
          <bgColor indexed="5"/>
        </patternFill>
      </fill>
    </dxf>
    <dxf>
      <font>
        <b/>
        <i val="0"/>
        <strike val="0"/>
        <u val="none"/>
        <color rgb="FF7F26CE"/>
      </font>
      <fill>
        <patternFill patternType="solid">
          <fgColor theme="0"/>
          <bgColor theme="0"/>
        </patternFill>
      </fill>
    </dxf>
    <dxf>
      <font>
        <b/>
        <i val="0"/>
        <strike val="0"/>
        <u val="none"/>
        <color rgb="FF7F26CE"/>
      </font>
      <fill>
        <patternFill patternType="solid">
          <fgColor rgb="FFF4E6FF"/>
          <bgColor rgb="FFF4E6FF"/>
        </patternFill>
      </fill>
    </dxf>
    <dxf>
      <font>
        <b/>
        <i val="0"/>
        <color indexed="2"/>
      </font>
      <fill>
        <patternFill patternType="solid">
          <fgColor theme="0"/>
          <bgColor theme="0"/>
        </patternFill>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indexed="2"/>
      </font>
      <fill>
        <patternFill patternType="solid">
          <fgColor rgb="FFFDCECD"/>
          <bgColor rgb="FFFDCECD"/>
        </patternFill>
      </fill>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val="0"/>
        <i val="0"/>
        <strike val="0"/>
        <u val="none"/>
        <color indexed="2"/>
      </font>
    </dxf>
    <dxf>
      <font>
        <b val="0"/>
        <i val="0"/>
        <strike val="0"/>
        <u val="none"/>
        <color rgb="FFFA9100"/>
      </font>
    </dxf>
    <dxf>
      <font>
        <b val="0"/>
        <i val="0"/>
        <strike val="0"/>
        <u val="none"/>
        <color rgb="FF77DA00"/>
      </font>
    </dxf>
    <dxf>
      <font>
        <b val="0"/>
        <i val="0"/>
        <strike val="0"/>
        <u val="none"/>
        <color rgb="FF00B050"/>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i val="0"/>
        <strike val="0"/>
        <u val="none"/>
        <color indexed="2"/>
      </font>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FCCCD"/>
          <bgColor rgb="FFFFCCCD"/>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val="0"/>
        <i val="0"/>
        <strike val="0"/>
        <u val="none"/>
        <color indexed="2"/>
      </font>
      <fill>
        <patternFill patternType="solid">
          <fgColor rgb="FFFDCDCE"/>
          <bgColor rgb="FFFDCDCE"/>
        </patternFill>
      </fill>
    </dxf>
    <dxf>
      <font>
        <b/>
        <i val="0"/>
        <strike val="0"/>
        <u val="none"/>
        <color rgb="FF7F26CE"/>
      </font>
      <fill>
        <patternFill patternType="none"/>
      </fill>
    </dxf>
    <dxf>
      <font>
        <b/>
        <i val="0"/>
        <strike val="0"/>
        <u val="none"/>
        <color rgb="FF7F26CE"/>
      </font>
      <fill>
        <patternFill patternType="solid">
          <fgColor rgb="FFE9B2FF"/>
          <bgColor rgb="FFE9B2FF"/>
        </patternFill>
      </fill>
    </dxf>
    <dxf>
      <font>
        <b/>
        <i val="0"/>
        <strike val="0"/>
        <u val="none"/>
        <color theme="0"/>
      </font>
      <fill>
        <patternFill patternType="solid">
          <fgColor rgb="FF9B26CD"/>
          <bgColor rgb="FF9B26CD"/>
        </patternFill>
      </fill>
    </dxf>
    <dxf>
      <font>
        <b val="0"/>
        <i val="0"/>
        <strike val="0"/>
        <u/>
        <color indexed="2"/>
      </font>
      <fill>
        <patternFill patternType="none"/>
      </fill>
      <border>
        <left/>
        <right/>
        <top/>
        <bottom/>
        <vertical/>
        <horizontal/>
      </border>
    </dxf>
    <dxf>
      <font>
        <b val="0"/>
        <i val="0"/>
        <strike val="0"/>
        <u/>
        <color indexed="2"/>
      </font>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none"/>
      </fill>
    </dxf>
    <dxf>
      <font>
        <b/>
        <i val="0"/>
        <color rgb="FFFA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b/>
        <i val="0"/>
        <color indexed="2"/>
      </font>
      <fill>
        <patternFill patternType="solid">
          <fgColor rgb="FFF4E5FF"/>
          <bgColor rgb="FFF4E5FF"/>
        </patternFill>
      </fill>
    </dxf>
    <dxf>
      <font>
        <b/>
        <i val="0"/>
        <color rgb="FFFF9100"/>
      </font>
    </dxf>
    <dxf>
      <font>
        <b/>
        <i val="0"/>
        <color theme="0"/>
      </font>
      <fill>
        <patternFill patternType="solid">
          <fgColor rgb="FF77DA00"/>
          <bgColor rgb="FF77DA00"/>
        </patternFill>
      </fill>
    </dxf>
    <dxf>
      <font>
        <b/>
        <i val="0"/>
        <color theme="0"/>
      </font>
      <fill>
        <patternFill patternType="solid">
          <fgColor rgb="FF00B050"/>
          <bgColor rgb="FF00B050"/>
        </patternFill>
      </fill>
    </dxf>
    <dxf>
      <font>
        <color rgb="FF0070B2"/>
      </font>
      <fill>
        <patternFill patternType="solid">
          <fgColor rgb="FFB1DCFC"/>
          <bgColor rgb="FFB1DCFC"/>
        </patternFill>
      </fill>
    </dxf>
    <dxf>
      <font>
        <color rgb="FF0070B2"/>
      </font>
      <fill>
        <patternFill patternType="solid">
          <fgColor rgb="FFB1DCFC"/>
          <bgColor rgb="FFB1DCFC"/>
        </patternFill>
      </fill>
    </dxf>
    <dxf>
      <font>
        <color rgb="FF0070B2"/>
      </font>
      <fill>
        <patternFill patternType="solid">
          <fgColor rgb="FFB2DCFC"/>
          <bgColor rgb="FFB2DCFC"/>
        </patternFill>
      </fill>
    </dxf>
    <dxf>
      <font>
        <color rgb="FF0070B2"/>
      </font>
      <fill>
        <patternFill patternType="solid">
          <fgColor indexed="5"/>
          <bgColor indexed="5"/>
        </patternFill>
      </fill>
    </dxf>
    <dxf>
      <font>
        <b val="0"/>
        <i val="0"/>
        <color rgb="FF0070B2"/>
      </font>
      <fill>
        <patternFill patternType="solid">
          <fgColor indexed="5"/>
          <bgColor indexed="5"/>
        </patternFill>
      </fill>
    </dxf>
    <dxf>
      <font>
        <b val="0"/>
        <i val="0"/>
        <color rgb="FF0070B2"/>
      </font>
      <fill>
        <patternFill patternType="solid">
          <fgColor rgb="FFC4FF7F"/>
          <bgColor rgb="FFC4FF7F"/>
        </patternFill>
      </fill>
    </dxf>
    <dxf>
      <font>
        <b val="0"/>
        <i val="0"/>
        <color rgb="FF0070B2"/>
      </font>
      <fill>
        <patternFill patternType="solid">
          <fgColor rgb="FFC4FF7F"/>
          <bgColor rgb="FFC4FF7F"/>
        </patternFill>
      </fill>
    </dxf>
    <dxf>
      <font>
        <color rgb="FF0070B2"/>
      </font>
      <fill>
        <patternFill patternType="solid">
          <fgColor rgb="FFC4FF7F"/>
          <bgColor rgb="FFC4FF7F"/>
        </patternFill>
      </fill>
    </dxf>
    <dxf>
      <font>
        <color theme="0"/>
      </font>
      <fill>
        <patternFill patternType="solid">
          <fgColor rgb="FF06B050"/>
          <bgColor rgb="FF06B050"/>
        </patternFill>
      </fill>
    </dxf>
    <dxf>
      <font>
        <color theme="0"/>
      </font>
      <fill>
        <patternFill patternType="solid">
          <fgColor rgb="FF00B050"/>
          <bgColor rgb="FF00B050"/>
        </patternFill>
      </fill>
    </dxf>
    <dxf>
      <font>
        <color rgb="FF0070B2"/>
      </font>
      <fill>
        <patternFill patternType="solid">
          <fgColor rgb="FFCFB2FF"/>
          <bgColor rgb="FFCFB2FF"/>
        </patternFill>
      </fill>
    </dxf>
    <dxf>
      <font>
        <b val="0"/>
        <i val="0"/>
        <color rgb="FF0070B2"/>
      </font>
      <fill>
        <patternFill patternType="solid">
          <fgColor rgb="FFCFB2FF"/>
          <bgColor rgb="FFCFB2FF"/>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CCD"/>
          <bgColor rgb="FFFFCC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CCD"/>
          <bgColor rgb="FFFFCCCD"/>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dxf>
    <dxf>
      <font>
        <b/>
        <i val="0"/>
        <strike val="0"/>
        <u val="none"/>
        <color theme="0"/>
      </font>
      <fill>
        <patternFill patternType="solid">
          <fgColor indexed="2"/>
          <bgColor indexed="2"/>
        </patternFill>
      </fill>
    </dxf>
    <dxf>
      <font>
        <b/>
        <i val="0"/>
        <strike val="0"/>
        <u val="none"/>
        <color theme="0"/>
      </font>
      <fill>
        <patternFill patternType="solid">
          <fgColor rgb="FFFBAE43"/>
          <bgColor rgb="FFFBAE43"/>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theme="0"/>
      </font>
      <fill>
        <patternFill patternType="solid">
          <fgColor theme="0"/>
          <bgColor theme="0"/>
        </patternFill>
      </fill>
    </dxf>
    <dxf>
      <font>
        <b val="0"/>
        <i val="0"/>
        <strike val="0"/>
        <u val="none"/>
        <color theme="0"/>
      </font>
      <fill>
        <patternFill patternType="solid">
          <fgColor theme="0"/>
          <bgColor theme="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i val="0"/>
        <strike val="0"/>
        <u val="none"/>
        <color indexed="2"/>
      </font>
      <fill>
        <patternFill patternType="solid">
          <fgColor theme="0"/>
          <bgColor theme="0"/>
        </patternFill>
      </fill>
    </dxf>
    <dxf>
      <font>
        <b/>
        <i val="0"/>
        <strike val="0"/>
        <u val="none"/>
        <color rgb="FFFBAE43"/>
      </font>
      <fill>
        <patternFill patternType="solid">
          <fgColor theme="0"/>
          <bgColor theme="0"/>
        </patternFill>
      </fill>
    </dxf>
    <dxf>
      <font>
        <b/>
        <i val="0"/>
        <strike val="0"/>
        <u val="none"/>
        <color theme="0"/>
      </font>
      <fill>
        <patternFill patternType="solid">
          <fgColor rgb="FF92D050"/>
          <bgColor rgb="FF92D050"/>
        </patternFill>
      </fill>
    </dxf>
    <dxf>
      <font>
        <b/>
        <i val="0"/>
        <strike val="0"/>
        <u val="none"/>
        <color theme="0"/>
      </font>
      <fill>
        <patternFill patternType="solid">
          <fgColor rgb="FF00B050"/>
          <bgColor rgb="FF00B050"/>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strike val="0"/>
        <u val="none"/>
        <color indexed="2"/>
      </font>
      <fill>
        <patternFill patternType="solid">
          <fgColor rgb="FFFDCDCE"/>
          <bgColor rgb="FFFDCDCE"/>
        </patternFill>
      </fill>
    </dxf>
    <dxf>
      <font>
        <strike val="0"/>
        <u val="none"/>
        <color indexed="2"/>
      </font>
      <fill>
        <patternFill patternType="solid">
          <fgColor rgb="FFFDCDCE"/>
          <bgColor rgb="FFFDCDCE"/>
        </patternFill>
      </fill>
    </dxf>
    <dxf>
      <font>
        <b val="0"/>
        <i val="0"/>
        <strike val="0"/>
        <u val="none"/>
        <color indexed="2"/>
      </font>
      <fill>
        <patternFill patternType="solid">
          <fgColor rgb="FFFDCDCE"/>
          <bgColor rgb="FFFD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E"/>
          <bgColor rgb="FFFFCDCE"/>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
      <font>
        <b val="0"/>
        <i val="0"/>
        <strike val="0"/>
        <u val="none"/>
        <color indexed="2"/>
      </font>
      <fill>
        <patternFill patternType="solid">
          <fgColor rgb="FFFFCDCD"/>
          <bgColor rgb="FFFFCD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07977150418443"/>
          <c:y val="0.13869478675760324"/>
          <c:w val="0.65930319263372428"/>
          <c:h val="0.66739142737269364"/>
        </c:manualLayout>
      </c:layout>
      <c:radarChart>
        <c:radarStyle val="marker"/>
        <c:varyColors val="0"/>
        <c:ser>
          <c:idx val="0"/>
          <c:order val="0"/>
          <c:tx>
            <c:strRef>
              <c:f>'1 Préparation '!$AZ$54</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'!$AZ$55:$AZ$57</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DE10-4972-BAC3-08F448D43BF5}"/>
            </c:ext>
          </c:extLst>
        </c:ser>
        <c:ser>
          <c:idx val="1"/>
          <c:order val="1"/>
          <c:tx>
            <c:strRef>
              <c:f>'1 Préparation '!$BA$54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('1 Préparation '!$D$18:$E$18,'1 Préparation '!$D$22:$E$22,'1 Préparation '!$D$26:$E$26)</c:f>
              <c:strCache>
                <c:ptCount val="3"/>
                <c:pt idx="0">
                  <c:v>CC1</c:v>
                </c:pt>
                <c:pt idx="1">
                  <c:v>CC2</c:v>
                </c:pt>
                <c:pt idx="2">
                  <c:v>CC3</c:v>
                </c:pt>
              </c:strCache>
            </c:strRef>
          </c:cat>
          <c:val>
            <c:numRef>
              <c:f>'1 Préparation '!$BA$55:$BA$57</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DE10-4972-BAC3-08F448D43BF5}"/>
            </c:ext>
          </c:extLst>
        </c:ser>
        <c:dLbls>
          <c:showLegendKey val="0"/>
          <c:showVal val="1"/>
          <c:showCatName val="0"/>
          <c:showSerName val="0"/>
          <c:showPercent val="0"/>
          <c:showBubbleSize val="0"/>
        </c:dLbls>
        <c:axId val="313889920"/>
        <c:axId val="313891456"/>
      </c:radarChart>
      <c:catAx>
        <c:axId val="3138899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313891456"/>
        <c:crosses val="autoZero"/>
        <c:auto val="1"/>
        <c:lblAlgn val="ctr"/>
        <c:lblOffset val="100"/>
        <c:noMultiLvlLbl val="0"/>
      </c:catAx>
      <c:valAx>
        <c:axId val="3138914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3889920"/>
        <c:crosses val="autoZero"/>
        <c:crossBetween val="between"/>
        <c:majorUnit val="5"/>
      </c:valAx>
    </c:plotArea>
    <c:legend>
      <c:legendPos val="b"/>
      <c:layout>
        <c:manualLayout>
          <c:xMode val="edge"/>
          <c:yMode val="edge"/>
          <c:x val="0.13470933361910029"/>
          <c:y val="0.75476150388334284"/>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62-47D0-9208-DC8DAF163317}"/>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évaluations'!$I$63:$BP$63</c:f>
              <c:numCache>
                <c:formatCode>0.0</c:formatCode>
                <c:ptCount val="60"/>
              </c:numCache>
            </c:numRef>
          </c:val>
          <c:smooth val="0"/>
          <c:extLst xmlns:c16r2="http://schemas.microsoft.com/office/drawing/2015/06/chart">
            <c:ext xmlns:c16="http://schemas.microsoft.com/office/drawing/2014/chart" uri="{C3380CC4-5D6E-409C-BE32-E72D297353CC}">
              <c16:uniqueId val="{00000028-9F62-47D0-9208-DC8DAF163317}"/>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9F62-47D0-9208-DC8DAF163317}"/>
                </c:ext>
              </c:extLst>
            </c:dLbl>
            <c:dLbl>
              <c:idx val="1"/>
              <c:tx>
                <c:rich>
                  <a:bodyPr/>
                  <a:lstStyle/>
                  <a:p>
                    <a:fld id="{BA1787DA-67E9-4188-A530-98536386B219}"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2A-9F62-47D0-9208-DC8DAF163317}"/>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9F62-47D0-9208-DC8DAF163317}"/>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9F62-47D0-9208-DC8DAF163317}"/>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9F62-47D0-9208-DC8DAF163317}"/>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9F62-47D0-9208-DC8DAF163317}"/>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9F62-47D0-9208-DC8DAF163317}"/>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9F62-47D0-9208-DC8DAF163317}"/>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9F62-47D0-9208-DC8DAF163317}"/>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9F62-47D0-9208-DC8DAF163317}"/>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9F62-47D0-9208-DC8DAF163317}"/>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9F62-47D0-9208-DC8DAF163317}"/>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9F62-47D0-9208-DC8DAF163317}"/>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9F62-47D0-9208-DC8DAF163317}"/>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9F62-47D0-9208-DC8DAF163317}"/>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9F62-47D0-9208-DC8DAF163317}"/>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9F62-47D0-9208-DC8DAF163317}"/>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9F62-47D0-9208-DC8DAF163317}"/>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9F62-47D0-9208-DC8DAF163317}"/>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9F62-47D0-9208-DC8DAF163317}"/>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9F62-47D0-9208-DC8DAF163317}"/>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9F62-47D0-9208-DC8DAF163317}"/>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9F62-47D0-9208-DC8DAF163317}"/>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9F62-47D0-9208-DC8DAF163317}"/>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9F62-47D0-9208-DC8DAF163317}"/>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9F62-47D0-9208-DC8DAF163317}"/>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9F62-47D0-9208-DC8DAF163317}"/>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9F62-47D0-9208-DC8DAF163317}"/>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9F62-47D0-9208-DC8DAF163317}"/>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9F62-47D0-9208-DC8DAF163317}"/>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9F62-47D0-9208-DC8DAF163317}"/>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9F62-47D0-9208-DC8DAF163317}"/>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9F62-47D0-9208-DC8DAF163317}"/>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9F62-47D0-9208-DC8DAF163317}"/>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9F62-47D0-9208-DC8DAF163317}"/>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9F62-47D0-9208-DC8DAF163317}"/>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9F62-47D0-9208-DC8DAF163317}"/>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9F62-47D0-9208-DC8DAF163317}"/>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9F62-47D0-9208-DC8DAF163317}"/>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9F62-47D0-9208-DC8DAF163317}"/>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9F62-47D0-9208-DC8DAF163317}"/>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9F62-47D0-9208-DC8DAF163317}"/>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9F62-47D0-9208-DC8DAF163317}"/>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9F62-47D0-9208-DC8DAF163317}"/>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9F62-47D0-9208-DC8DAF163317}"/>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9F62-47D0-9208-DC8DAF163317}"/>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9F62-47D0-9208-DC8DAF163317}"/>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9F62-47D0-9208-DC8DAF163317}"/>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9F62-47D0-9208-DC8DAF163317}"/>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9F62-47D0-9208-DC8DAF163317}"/>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9F62-47D0-9208-DC8DAF163317}"/>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9F62-47D0-9208-DC8DAF163317}"/>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9F62-47D0-9208-DC8DAF163317}"/>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9F62-47D0-9208-DC8DAF163317}"/>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9F62-47D0-9208-DC8DAF163317}"/>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9F62-47D0-9208-DC8DAF163317}"/>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9F62-47D0-9208-DC8DAF163317}"/>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9F62-47D0-9208-DC8DAF163317}"/>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9F62-47D0-9208-DC8DAF163317}"/>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évaluations'!$I$62:$BP$62</c:f>
              <c:numCache>
                <c:formatCode>0.0</c:formatCode>
                <c:ptCount val="60"/>
              </c:numCache>
            </c:numRef>
          </c:val>
          <c:smooth val="0"/>
          <c:extLst xmlns:c16r2="http://schemas.microsoft.com/office/drawing/2015/06/chart">
            <c:ext xmlns:c16="http://schemas.microsoft.com/office/drawing/2014/chart" uri="{C3380CC4-5D6E-409C-BE32-E72D297353CC}">
              <c16:uniqueId val="{00000065-9F62-47D0-9208-DC8DAF163317}"/>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9F62-47D0-9208-DC8DAF163317}"/>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9F62-47D0-9208-DC8DAF163317}"/>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9F62-47D0-9208-DC8DAF163317}"/>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9F62-47D0-9208-DC8DAF163317}"/>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9F62-47D0-9208-DC8DAF163317}"/>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9F62-47D0-9208-DC8DAF163317}"/>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9F62-47D0-9208-DC8DAF163317}"/>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9F62-47D0-9208-DC8DAF163317}"/>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9F62-47D0-9208-DC8DAF163317}"/>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9F62-47D0-9208-DC8DAF163317}"/>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9F62-47D0-9208-DC8DAF163317}"/>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9F62-47D0-9208-DC8DAF163317}"/>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9F62-47D0-9208-DC8DAF163317}"/>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9F62-47D0-9208-DC8DAF163317}"/>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9F62-47D0-9208-DC8DAF163317}"/>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9F62-47D0-9208-DC8DAF163317}"/>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9F62-47D0-9208-DC8DAF163317}"/>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9F62-47D0-9208-DC8DAF163317}"/>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9F62-47D0-9208-DC8DAF163317}"/>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9F62-47D0-9208-DC8DAF163317}"/>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9F62-47D0-9208-DC8DAF163317}"/>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9F62-47D0-9208-DC8DAF163317}"/>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9F62-47D0-9208-DC8DAF163317}"/>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9F62-47D0-9208-DC8DAF163317}"/>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9F62-47D0-9208-DC8DAF163317}"/>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9F62-47D0-9208-DC8DAF163317}"/>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9F62-47D0-9208-DC8DAF163317}"/>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9F62-47D0-9208-DC8DAF163317}"/>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9F62-47D0-9208-DC8DAF163317}"/>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9F62-47D0-9208-DC8DAF163317}"/>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9F62-47D0-9208-DC8DAF163317}"/>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9F62-47D0-9208-DC8DAF163317}"/>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9F62-47D0-9208-DC8DAF163317}"/>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9F62-47D0-9208-DC8DAF163317}"/>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9F62-47D0-9208-DC8DAF163317}"/>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9F62-47D0-9208-DC8DAF163317}"/>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9F62-47D0-9208-DC8DAF163317}"/>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9F62-47D0-9208-DC8DAF163317}"/>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9F62-47D0-9208-DC8DAF163317}"/>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9F62-47D0-9208-DC8DAF163317}"/>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évaluations'!$I$61:$BP$61</c:f>
              <c:numCache>
                <c:formatCode>0.0</c:formatCode>
                <c:ptCount val="60"/>
              </c:numCache>
            </c:numRef>
          </c:val>
          <c:smooth val="0"/>
          <c:extLst xmlns:c16r2="http://schemas.microsoft.com/office/drawing/2015/06/chart">
            <c:ext xmlns:c16="http://schemas.microsoft.com/office/drawing/2014/chart" uri="{C3380CC4-5D6E-409C-BE32-E72D297353CC}">
              <c16:uniqueId val="{0000008E-9F62-47D0-9208-DC8DAF163317}"/>
            </c:ext>
          </c:extLst>
        </c:ser>
        <c:dLbls>
          <c:showLegendKey val="0"/>
          <c:showVal val="1"/>
          <c:showCatName val="0"/>
          <c:showSerName val="0"/>
          <c:showPercent val="0"/>
          <c:showBubbleSize val="0"/>
        </c:dLbls>
        <c:marker val="1"/>
        <c:smooth val="0"/>
        <c:axId val="321659264"/>
        <c:axId val="321660800"/>
      </c:lineChart>
      <c:catAx>
        <c:axId val="321659264"/>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21660800"/>
        <c:crosses val="autoZero"/>
        <c:auto val="1"/>
        <c:lblAlgn val="ctr"/>
        <c:lblOffset val="100"/>
        <c:noMultiLvlLbl val="0"/>
      </c:catAx>
      <c:valAx>
        <c:axId val="32166080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1659264"/>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9822954676398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1435-4E3D-945F-8D9B1C625D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1435-4E3D-945F-8D9B1C625D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12A88C1-EBA4-4DC0-B131-AF1459E39D57}" type="CELLRANGE">
                      <a:rPr lang="en-US"/>
                      <a:pPr/>
                      <a:t>[PLAGECELL]</a:t>
                    </a:fld>
                    <a:r>
                      <a:rPr lang="en-US"/>
                      <a:t>; </a:t>
                    </a:r>
                    <a:fld id="{37222F02-49B7-49DF-94C9-2759B5280D79}" type="VALUE">
                      <a:rPr lang="en-US"/>
                      <a:pPr/>
                      <a:t>[VALEUR]</a:t>
                    </a:fld>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2-1435-4E3D-945F-8D9B1C625D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3-1435-4E3D-945F-8D9B1C625D13}"/>
            </c:ext>
          </c:extLst>
        </c:ser>
        <c:dLbls>
          <c:showLegendKey val="0"/>
          <c:showVal val="1"/>
          <c:showCatName val="0"/>
          <c:showSerName val="0"/>
          <c:showPercent val="0"/>
          <c:showBubbleSize val="0"/>
        </c:dLbls>
        <c:marker val="1"/>
        <c:smooth val="0"/>
        <c:axId val="328877952"/>
        <c:axId val="328879488"/>
      </c:lineChart>
      <c:catAx>
        <c:axId val="32887795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out"/>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28879488"/>
        <c:crosses val="autoZero"/>
        <c:auto val="1"/>
        <c:lblAlgn val="ctr"/>
        <c:lblOffset val="100"/>
        <c:noMultiLvlLbl val="0"/>
      </c:catAx>
      <c:valAx>
        <c:axId val="32887948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out"/>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887795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002175F4-6C4A-436B-B036-8DABFDB0B21E}"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0FE-43FD-858B-82587535398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0FE-43FD-858B-82587535398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0FE-43FD-858B-82587535398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0FE-43FD-858B-82587535398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0FE-43FD-858B-82587535398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0FE-43FD-858B-82587535398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0FE-43FD-858B-82587535398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0FE-43FD-858B-82587535398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0FE-43FD-858B-82587535398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0FE-43FD-858B-82587535398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0FE-43FD-858B-82587535398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0FE-43FD-858B-82587535398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0FE-43FD-858B-82587535398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0FE-43FD-858B-82587535398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0FE-43FD-858B-82587535398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0FE-43FD-858B-82587535398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0FE-43FD-858B-82587535398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0FE-43FD-858B-82587535398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0FE-43FD-858B-82587535398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0FE-43FD-858B-82587535398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évaluations'!$I$69:$BP$69</c:f>
              <c:numCache>
                <c:formatCode>0.0</c:formatCode>
                <c:ptCount val="60"/>
              </c:numCache>
            </c:numRef>
          </c:val>
          <c:smooth val="0"/>
          <c:extLst xmlns:c16r2="http://schemas.microsoft.com/office/drawing/2015/06/chart">
            <c:ext xmlns:c16="http://schemas.microsoft.com/office/drawing/2014/chart" uri="{C3380CC4-5D6E-409C-BE32-E72D297353CC}">
              <c16:uniqueId val="{0000003C-70FE-43FD-858B-82587535398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0FE-43FD-858B-825875353984}"/>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0FE-43FD-858B-82587535398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0FE-43FD-858B-82587535398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0FE-43FD-858B-825875353984}"/>
                </c:ext>
              </c:extLst>
            </c:dLbl>
            <c:dLbl>
              <c:idx val="4"/>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0FE-43FD-858B-82587535398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0FE-43FD-858B-82587535398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0FE-43FD-858B-82587535398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0FE-43FD-858B-82587535398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0FE-43FD-858B-82587535398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0FE-43FD-858B-82587535398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0FE-43FD-858B-82587535398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0FE-43FD-858B-82587535398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0FE-43FD-858B-82587535398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0FE-43FD-858B-82587535398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0FE-43FD-858B-82587535398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0FE-43FD-858B-82587535398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0FE-43FD-858B-82587535398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0FE-43FD-858B-82587535398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0FE-43FD-858B-82587535398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0FE-43FD-858B-82587535398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0FE-43FD-858B-82587535398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0FE-43FD-858B-82587535398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0FE-43FD-858B-82587535398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0FE-43FD-858B-82587535398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0FE-43FD-858B-82587535398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0FE-43FD-858B-82587535398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0FE-43FD-858B-82587535398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0FE-43FD-858B-82587535398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0FE-43FD-858B-82587535398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0FE-43FD-858B-82587535398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0FE-43FD-858B-82587535398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0FE-43FD-858B-82587535398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0FE-43FD-858B-82587535398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0FE-43FD-858B-82587535398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0FE-43FD-858B-82587535398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0FE-43FD-858B-82587535398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0FE-43FD-858B-82587535398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0FE-43FD-858B-82587535398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0FE-43FD-858B-82587535398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évaluations'!$I$68:$BP$68</c:f>
              <c:numCache>
                <c:formatCode>0.0</c:formatCode>
                <c:ptCount val="60"/>
              </c:numCache>
            </c:numRef>
          </c:val>
          <c:smooth val="0"/>
          <c:extLst xmlns:c16r2="http://schemas.microsoft.com/office/drawing/2015/06/chart">
            <c:ext xmlns:c16="http://schemas.microsoft.com/office/drawing/2014/chart" uri="{C3380CC4-5D6E-409C-BE32-E72D297353CC}">
              <c16:uniqueId val="{00000065-70FE-43FD-858B-82587535398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0FE-43FD-858B-82587535398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0FE-43FD-858B-82587535398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0FE-43FD-858B-82587535398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0FE-43FD-858B-82587535398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0FE-43FD-858B-82587535398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0FE-43FD-858B-82587535398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0FE-43FD-858B-82587535398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0FE-43FD-858B-82587535398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0FE-43FD-858B-82587535398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0FE-43FD-858B-82587535398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0FE-43FD-858B-82587535398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0FE-43FD-858B-82587535398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0FE-43FD-858B-82587535398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0FE-43FD-858B-82587535398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0FE-43FD-858B-82587535398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0FE-43FD-858B-82587535398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0FE-43FD-858B-82587535398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0FE-43FD-858B-82587535398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0FE-43FD-858B-82587535398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0FE-43FD-858B-82587535398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0FE-43FD-858B-82587535398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0FE-43FD-858B-82587535398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0FE-43FD-858B-82587535398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0FE-43FD-858B-82587535398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0FE-43FD-858B-82587535398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0FE-43FD-858B-82587535398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0FE-43FD-858B-82587535398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0FE-43FD-858B-82587535398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0FE-43FD-858B-82587535398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0FE-43FD-858B-82587535398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0FE-43FD-858B-82587535398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0FE-43FD-858B-82587535398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0FE-43FD-858B-82587535398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0FE-43FD-858B-82587535398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0FE-43FD-858B-82587535398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0FE-43FD-858B-82587535398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0FE-43FD-858B-82587535398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0FE-43FD-858B-82587535398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0FE-43FD-858B-82587535398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0FE-43FD-858B-82587535398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évaluations'!$I$67:$BP$67</c:f>
              <c:numCache>
                <c:formatCode>0.0</c:formatCode>
                <c:ptCount val="60"/>
              </c:numCache>
            </c:numRef>
          </c:val>
          <c:smooth val="0"/>
          <c:extLst xmlns:c16r2="http://schemas.microsoft.com/office/drawing/2015/06/chart">
            <c:ext xmlns:c16="http://schemas.microsoft.com/office/drawing/2014/chart" uri="{C3380CC4-5D6E-409C-BE32-E72D297353CC}">
              <c16:uniqueId val="{0000008E-70FE-43FD-858B-825875353984}"/>
            </c:ext>
          </c:extLst>
        </c:ser>
        <c:dLbls>
          <c:showLegendKey val="0"/>
          <c:showVal val="1"/>
          <c:showCatName val="0"/>
          <c:showSerName val="0"/>
          <c:showPercent val="0"/>
          <c:showBubbleSize val="0"/>
        </c:dLbls>
        <c:marker val="1"/>
        <c:smooth val="0"/>
        <c:axId val="334041472"/>
        <c:axId val="334043008"/>
      </c:lineChart>
      <c:catAx>
        <c:axId val="33404147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34043008"/>
        <c:crosses val="autoZero"/>
        <c:auto val="1"/>
        <c:lblAlgn val="ctr"/>
        <c:lblOffset val="100"/>
        <c:noMultiLvlLbl val="0"/>
      </c:catAx>
      <c:valAx>
        <c:axId val="33404300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4041472"/>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28B1B4F9-CC3B-4952-B7A5-BFCF71ADAAFB}"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E66-4F7C-A355-5F650968F41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E66-4F7C-A355-5F650968F41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E66-4F7C-A355-5F650968F41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E66-4F7C-A355-5F650968F41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E66-4F7C-A355-5F650968F41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E66-4F7C-A355-5F650968F41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E66-4F7C-A355-5F650968F41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E66-4F7C-A355-5F650968F41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E66-4F7C-A355-5F650968F41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E66-4F7C-A355-5F650968F41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E66-4F7C-A355-5F650968F41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E66-4F7C-A355-5F650968F41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E66-4F7C-A355-5F650968F41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E66-4F7C-A355-5F650968F41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E66-4F7C-A355-5F650968F41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E66-4F7C-A355-5F650968F41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E66-4F7C-A355-5F650968F41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E66-4F7C-A355-5F650968F41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E66-4F7C-A355-5F650968F41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E66-4F7C-A355-5F650968F41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évaluations'!$I$73:$BP$73</c:f>
              <c:numCache>
                <c:formatCode>0.0</c:formatCode>
                <c:ptCount val="60"/>
              </c:numCache>
            </c:numRef>
          </c:val>
          <c:smooth val="0"/>
          <c:extLst xmlns:c16r2="http://schemas.microsoft.com/office/drawing/2015/06/chart">
            <c:ext xmlns:c16="http://schemas.microsoft.com/office/drawing/2014/chart" uri="{C3380CC4-5D6E-409C-BE32-E72D297353CC}">
              <c16:uniqueId val="{0000003C-7E66-4F7C-A355-5F650968F41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E66-4F7C-A355-5F650968F413}"/>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E66-4F7C-A355-5F650968F413}"/>
                </c:ext>
              </c:extLst>
            </c:dLbl>
            <c:dLbl>
              <c:idx val="2"/>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E66-4F7C-A355-5F650968F41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E66-4F7C-A355-5F650968F41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E66-4F7C-A355-5F650968F41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E66-4F7C-A355-5F650968F41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E66-4F7C-A355-5F650968F41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E66-4F7C-A355-5F650968F41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E66-4F7C-A355-5F650968F41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E66-4F7C-A355-5F650968F41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E66-4F7C-A355-5F650968F41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E66-4F7C-A355-5F650968F41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E66-4F7C-A355-5F650968F41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E66-4F7C-A355-5F650968F41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E66-4F7C-A355-5F650968F41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E66-4F7C-A355-5F650968F41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E66-4F7C-A355-5F650968F41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E66-4F7C-A355-5F650968F41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E66-4F7C-A355-5F650968F41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E66-4F7C-A355-5F650968F41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E66-4F7C-A355-5F650968F41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E66-4F7C-A355-5F650968F41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E66-4F7C-A355-5F650968F41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E66-4F7C-A355-5F650968F41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E66-4F7C-A355-5F650968F41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E66-4F7C-A355-5F650968F41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E66-4F7C-A355-5F650968F41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E66-4F7C-A355-5F650968F41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E66-4F7C-A355-5F650968F41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E66-4F7C-A355-5F650968F41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E66-4F7C-A355-5F650968F41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E66-4F7C-A355-5F650968F41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E66-4F7C-A355-5F650968F41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E66-4F7C-A355-5F650968F41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E66-4F7C-A355-5F650968F41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E66-4F7C-A355-5F650968F41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E66-4F7C-A355-5F650968F41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E66-4F7C-A355-5F650968F41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E66-4F7C-A355-5F650968F41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évaluations'!$I$72:$BP$72</c:f>
              <c:numCache>
                <c:formatCode>0.0</c:formatCode>
                <c:ptCount val="60"/>
              </c:numCache>
            </c:numRef>
          </c:val>
          <c:smooth val="0"/>
          <c:extLst xmlns:c16r2="http://schemas.microsoft.com/office/drawing/2015/06/chart">
            <c:ext xmlns:c16="http://schemas.microsoft.com/office/drawing/2014/chart" uri="{C3380CC4-5D6E-409C-BE32-E72D297353CC}">
              <c16:uniqueId val="{00000065-7E66-4F7C-A355-5F650968F41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E66-4F7C-A355-5F650968F41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E66-4F7C-A355-5F650968F41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E66-4F7C-A355-5F650968F41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E66-4F7C-A355-5F650968F41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E66-4F7C-A355-5F650968F41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E66-4F7C-A355-5F650968F41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E66-4F7C-A355-5F650968F41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E66-4F7C-A355-5F650968F41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E66-4F7C-A355-5F650968F41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E66-4F7C-A355-5F650968F41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E66-4F7C-A355-5F650968F41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E66-4F7C-A355-5F650968F41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E66-4F7C-A355-5F650968F41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E66-4F7C-A355-5F650968F41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E66-4F7C-A355-5F650968F41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E66-4F7C-A355-5F650968F41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E66-4F7C-A355-5F650968F41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E66-4F7C-A355-5F650968F41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E66-4F7C-A355-5F650968F41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E66-4F7C-A355-5F650968F41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E66-4F7C-A355-5F650968F41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E66-4F7C-A355-5F650968F41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E66-4F7C-A355-5F650968F41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E66-4F7C-A355-5F650968F41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E66-4F7C-A355-5F650968F41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E66-4F7C-A355-5F650968F41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E66-4F7C-A355-5F650968F41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E66-4F7C-A355-5F650968F41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E66-4F7C-A355-5F650968F41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E66-4F7C-A355-5F650968F41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E66-4F7C-A355-5F650968F41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E66-4F7C-A355-5F650968F41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E66-4F7C-A355-5F650968F41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E66-4F7C-A355-5F650968F41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E66-4F7C-A355-5F650968F41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E66-4F7C-A355-5F650968F41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E66-4F7C-A355-5F650968F41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E66-4F7C-A355-5F650968F41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E66-4F7C-A355-5F650968F41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E66-4F7C-A355-5F650968F41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évaluations'!$I$71:$BP$71</c:f>
              <c:numCache>
                <c:formatCode>0.0</c:formatCode>
                <c:ptCount val="60"/>
              </c:numCache>
            </c:numRef>
          </c:val>
          <c:smooth val="0"/>
          <c:extLst xmlns:c16r2="http://schemas.microsoft.com/office/drawing/2015/06/chart">
            <c:ext xmlns:c16="http://schemas.microsoft.com/office/drawing/2014/chart" uri="{C3380CC4-5D6E-409C-BE32-E72D297353CC}">
              <c16:uniqueId val="{0000008E-7E66-4F7C-A355-5F650968F413}"/>
            </c:ext>
          </c:extLst>
        </c:ser>
        <c:dLbls>
          <c:showLegendKey val="0"/>
          <c:showVal val="1"/>
          <c:showCatName val="0"/>
          <c:showSerName val="0"/>
          <c:showPercent val="0"/>
          <c:showBubbleSize val="0"/>
        </c:dLbls>
        <c:marker val="1"/>
        <c:smooth val="0"/>
        <c:axId val="334194560"/>
        <c:axId val="334196096"/>
      </c:lineChart>
      <c:catAx>
        <c:axId val="33419456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34196096"/>
        <c:crosses val="autoZero"/>
        <c:auto val="1"/>
        <c:lblAlgn val="ctr"/>
        <c:lblOffset val="100"/>
        <c:noMultiLvlLbl val="0"/>
      </c:catAx>
      <c:valAx>
        <c:axId val="3341960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4194560"/>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1713844882338936E-2"/>
          <c:y val="0.32990082996382208"/>
          <c:w val="0.96521740009252976"/>
          <c:h val="0.43970929985103213"/>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évaluations'!$H$78:$BP$78</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15C-4605-ACB9-86E8DDA92A9D}"/>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numFmt formatCode="0.0" sourceLinked="0"/>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évaluations'!$I$77:$BP$77</c:f>
              <c:numCache>
                <c:formatCode>0.0</c:formatCode>
                <c:ptCount val="60"/>
              </c:numCache>
            </c:numRef>
          </c:val>
          <c:smooth val="0"/>
          <c:extLst xmlns:c16r2="http://schemas.microsoft.com/office/drawing/2015/06/chart">
            <c:ext xmlns:c16="http://schemas.microsoft.com/office/drawing/2014/chart" uri="{C3380CC4-5D6E-409C-BE32-E72D297353CC}">
              <c16:uniqueId val="{0000003E-815C-4605-ACB9-86E8DDA92A9D}"/>
            </c:ext>
          </c:extLst>
        </c:ser>
        <c:dLbls>
          <c:showLegendKey val="0"/>
          <c:showVal val="1"/>
          <c:showCatName val="0"/>
          <c:showSerName val="0"/>
          <c:showPercent val="0"/>
          <c:showBubbleSize val="0"/>
        </c:dLbls>
        <c:marker val="1"/>
        <c:smooth val="0"/>
        <c:axId val="335891840"/>
        <c:axId val="336481280"/>
      </c:lineChart>
      <c:catAx>
        <c:axId val="33589184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36481280"/>
        <c:crosses val="autoZero"/>
        <c:auto val="1"/>
        <c:lblAlgn val="ctr"/>
        <c:lblOffset val="100"/>
        <c:noMultiLvlLbl val="0"/>
      </c:catAx>
      <c:valAx>
        <c:axId val="33648128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5891840"/>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6268239628579375E-2"/>
          <c:y val="0.14374565855653051"/>
          <c:w val="0.94761855873755318"/>
          <c:h val="0.58955270462264586"/>
        </c:manualLayout>
      </c:layout>
      <c:lineChart>
        <c:grouping val="standard"/>
        <c:varyColors val="0"/>
        <c:ser>
          <c:idx val="0"/>
          <c:order val="0"/>
          <c:tx>
            <c:v>Palier CT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elete val="1"/>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évaluations'!$H$81:$BP$81</c:f>
              <c:numCache>
                <c:formatCode>0.0</c:formatCode>
                <c:ptCount val="61"/>
                <c:pt idx="0" formatCode="General">
                  <c:v>0</c:v>
                </c:pt>
              </c:numCache>
            </c:numRef>
          </c:val>
          <c:smooth val="0"/>
          <c:extLst xmlns:c16r2="http://schemas.microsoft.com/office/drawing/2015/06/chart">
            <c:ext xmlns:c16="http://schemas.microsoft.com/office/drawing/2014/chart" uri="{C3380CC4-5D6E-409C-BE32-E72D297353CC}">
              <c16:uniqueId val="{0000003D-884A-44CD-AAEB-3C661C91143C}"/>
            </c:ext>
          </c:extLst>
        </c:ser>
        <c:ser>
          <c:idx val="1"/>
          <c:order val="1"/>
          <c:tx>
            <c:v>Palier CT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évaluations'!$I$80:$BP$80</c:f>
              <c:numCache>
                <c:formatCode>0.0</c:formatCode>
                <c:ptCount val="60"/>
              </c:numCache>
            </c:numRef>
          </c:val>
          <c:smooth val="0"/>
          <c:extLst xmlns:c16r2="http://schemas.microsoft.com/office/drawing/2015/06/chart">
            <c:ext xmlns:c16="http://schemas.microsoft.com/office/drawing/2014/chart" uri="{C3380CC4-5D6E-409C-BE32-E72D297353CC}">
              <c16:uniqueId val="{0000003E-884A-44CD-AAEB-3C661C91143C}"/>
            </c:ext>
          </c:extLst>
        </c:ser>
        <c:dLbls>
          <c:showLegendKey val="0"/>
          <c:showVal val="1"/>
          <c:showCatName val="0"/>
          <c:showSerName val="0"/>
          <c:showPercent val="0"/>
          <c:showBubbleSize val="0"/>
        </c:dLbls>
        <c:marker val="1"/>
        <c:smooth val="0"/>
        <c:axId val="336489088"/>
        <c:axId val="336505088"/>
      </c:lineChart>
      <c:catAx>
        <c:axId val="33648908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36505088"/>
        <c:crosses val="autoZero"/>
        <c:auto val="1"/>
        <c:lblAlgn val="ctr"/>
        <c:lblOffset val="100"/>
        <c:noMultiLvlLbl val="0"/>
      </c:catAx>
      <c:valAx>
        <c:axId val="33650508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6489088"/>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a:solidFill>
                  <a:schemeClr val="tx1">
                    <a:lumMod val="65000"/>
                    <a:lumOff val="35000"/>
                  </a:schemeClr>
                </a:solidFill>
                <a:latin typeface="+mn-lt"/>
                <a:ea typeface="+mn-ea"/>
                <a:cs typeface="+mn-cs"/>
              </a:defRPr>
            </a:pPr>
            <a:r>
              <a:rPr lang="fr-FR" sz="3200" b="1">
                <a:solidFill>
                  <a:srgbClr val="268CCD"/>
                </a:solidFill>
              </a:rPr>
              <a:t>Compétences professionnellles</a:t>
            </a:r>
            <a:endParaRPr lang="fr-FR"/>
          </a:p>
        </c:rich>
      </c:tx>
      <c:layout>
        <c:manualLayout>
          <c:xMode val="edge"/>
          <c:yMode val="edge"/>
          <c:x val="0.10188857394367171"/>
          <c:y val="2.3136279584573274E-2"/>
        </c:manualLayout>
      </c:layout>
      <c:overlay val="0"/>
      <c:spPr>
        <a:noFill/>
        <a:ln>
          <a:noFill/>
        </a:ln>
      </c:spPr>
    </c:title>
    <c:autoTitleDeleted val="0"/>
    <c:plotArea>
      <c:layout/>
      <c:radarChart>
        <c:radarStyle val="marker"/>
        <c:varyColors val="0"/>
        <c:ser>
          <c:idx val="0"/>
          <c:order val="0"/>
          <c:tx>
            <c:strRef>
              <c:f>Bilan!$AS$6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Bilan!$AS$7:$AS$15</c:f>
              <c:numCache>
                <c:formatCode>0</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C7D1-42D4-A5BC-040E722C42C0}"/>
            </c:ext>
          </c:extLst>
        </c:ser>
        <c:ser>
          <c:idx val="1"/>
          <c:order val="1"/>
          <c:tx>
            <c:strRef>
              <c:f>Bilan!$AT$6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dLbls>
            <c:delete val="1"/>
          </c:dLbls>
          <c:cat>
            <c:strRef>
              <c:f>Bilan!$AR$7:$AR$15</c:f>
              <c:strCache>
                <c:ptCount val="9"/>
                <c:pt idx="0">
                  <c:v>CC1</c:v>
                </c:pt>
                <c:pt idx="1">
                  <c:v>CC2</c:v>
                </c:pt>
                <c:pt idx="2">
                  <c:v>CC3</c:v>
                </c:pt>
                <c:pt idx="3">
                  <c:v>CC4</c:v>
                </c:pt>
                <c:pt idx="4">
                  <c:v>CC5</c:v>
                </c:pt>
                <c:pt idx="5">
                  <c:v>CC6</c:v>
                </c:pt>
                <c:pt idx="6">
                  <c:v>CC7</c:v>
                </c:pt>
                <c:pt idx="7">
                  <c:v>CC8</c:v>
                </c:pt>
                <c:pt idx="8">
                  <c:v>CC9</c:v>
                </c:pt>
              </c:strCache>
            </c:strRef>
          </c:cat>
          <c:val>
            <c:numRef>
              <c:f>Bilan!$AT$7:$AT$15</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C7D1-42D4-A5BC-040E722C42C0}"/>
            </c:ext>
          </c:extLst>
        </c:ser>
        <c:dLbls>
          <c:showLegendKey val="0"/>
          <c:showVal val="1"/>
          <c:showCatName val="0"/>
          <c:showSerName val="0"/>
          <c:showPercent val="0"/>
          <c:showBubbleSize val="0"/>
        </c:dLbls>
        <c:axId val="336365056"/>
        <c:axId val="336366592"/>
      </c:radarChart>
      <c:catAx>
        <c:axId val="336365056"/>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36366592"/>
        <c:crosses val="autoZero"/>
        <c:auto val="1"/>
        <c:lblAlgn val="ctr"/>
        <c:lblOffset val="100"/>
        <c:noMultiLvlLbl val="0"/>
      </c:catAx>
      <c:valAx>
        <c:axId val="3363665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36365056"/>
        <c:crosses val="autoZero"/>
        <c:crossBetween val="between"/>
        <c:majorUnit val="5"/>
      </c:valAx>
      <c:spPr>
        <a:noFill/>
        <a:ln w="19050" cap="rnd">
          <a:noFill/>
        </a:ln>
      </c:spPr>
    </c:plotArea>
    <c:legend>
      <c:legendPos val="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spc="0">
                <a:solidFill>
                  <a:schemeClr val="accent1"/>
                </a:solidFill>
                <a:latin typeface="+mn-lt"/>
                <a:ea typeface="+mn-ea"/>
                <a:cs typeface="+mn-cs"/>
              </a:defRPr>
            </a:pPr>
            <a:r>
              <a:rPr lang="en-US" sz="3200" b="1" i="0">
                <a:solidFill>
                  <a:schemeClr val="accent1"/>
                </a:solidFill>
              </a:rPr>
              <a:t>Paliers</a:t>
            </a:r>
            <a:endParaRPr lang="en-US"/>
          </a:p>
        </c:rich>
      </c:tx>
      <c:layout>
        <c:manualLayout>
          <c:xMode val="edge"/>
          <c:yMode val="edge"/>
          <c:x val="0.44630389202840665"/>
          <c:y val="2.1993724564410566E-2"/>
        </c:manualLayout>
      </c:layout>
      <c:overlay val="0"/>
      <c:spPr>
        <a:noFill/>
        <a:ln>
          <a:noFill/>
        </a:ln>
      </c:spPr>
    </c:title>
    <c:autoTitleDeleted val="0"/>
    <c:plotArea>
      <c:layout/>
      <c:radarChart>
        <c:radarStyle val="marker"/>
        <c:varyColors val="0"/>
        <c:ser>
          <c:idx val="0"/>
          <c:order val="0"/>
          <c:tx>
            <c:strRef>
              <c:f>Bilan!$AS$17:$AS$18</c:f>
              <c:strCache>
                <c:ptCount val="1"/>
                <c:pt idx="0">
                  <c:v>Préparation des opérations à réaliser Niveaux de palier</c:v>
                </c:pt>
              </c:strCache>
            </c:strRef>
          </c:tx>
          <c:spPr>
            <a:ln w="92075" cap="rnd" cmpd="sng">
              <a:solidFill>
                <a:schemeClr val="accent6"/>
              </a:solidFill>
              <a:round/>
            </a:ln>
          </c:spPr>
          <c:marker>
            <c:symbol val="none"/>
          </c:marker>
          <c:cat>
            <c:strRef>
              <c:f>Bilan!$AR$19:$AR$27</c:f>
              <c:strCache>
                <c:ptCount val="9"/>
                <c:pt idx="0">
                  <c:v>CC1</c:v>
                </c:pt>
                <c:pt idx="1">
                  <c:v>CC2</c:v>
                </c:pt>
                <c:pt idx="2">
                  <c:v>CC3</c:v>
                </c:pt>
                <c:pt idx="3">
                  <c:v>CC4</c:v>
                </c:pt>
                <c:pt idx="4">
                  <c:v>CC5</c:v>
                </c:pt>
                <c:pt idx="5">
                  <c:v>CC6</c:v>
                </c:pt>
                <c:pt idx="6">
                  <c:v>CC7</c:v>
                </c:pt>
                <c:pt idx="7">
                  <c:v>CC8</c:v>
                </c:pt>
                <c:pt idx="8">
                  <c:v>CC9</c:v>
                </c:pt>
              </c:strCache>
            </c:strRef>
          </c:cat>
          <c:val>
            <c:numRef>
              <c:f>Bilan!$AS$19:$AS$27</c:f>
              <c:numCache>
                <c:formatCode>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0C41-404B-A2EB-F5B76577413E}"/>
            </c:ext>
          </c:extLst>
        </c:ser>
        <c:dLbls>
          <c:showLegendKey val="0"/>
          <c:showVal val="0"/>
          <c:showCatName val="0"/>
          <c:showSerName val="0"/>
          <c:showPercent val="0"/>
          <c:showBubbleSize val="0"/>
        </c:dLbls>
        <c:axId val="336403840"/>
        <c:axId val="336409728"/>
      </c:radarChart>
      <c:catAx>
        <c:axId val="336403840"/>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9525" cap="flat" cmpd="sng" algn="ctr">
            <a:solidFill>
              <a:schemeClr val="tx1">
                <a:lumMod val="15000"/>
                <a:lumOff val="85000"/>
              </a:schemeClr>
            </a:solidFill>
            <a:round/>
          </a:ln>
        </c:spPr>
        <c:txPr>
          <a:bodyPr rot="-60000000" spcFirstLastPara="1" vertOverflow="ellipsis" vert="horz" wrap="square" anchor="ctr" anchorCtr="1"/>
          <a:lstStyle/>
          <a:p>
            <a:pPr>
              <a:defRPr sz="2400" b="1" i="0" u="none" strike="noStrike">
                <a:solidFill>
                  <a:srgbClr val="00B0F0"/>
                </a:solidFill>
                <a:latin typeface="+mn-lt"/>
                <a:ea typeface="+mn-ea"/>
                <a:cs typeface="+mn-cs"/>
              </a:defRPr>
            </a:pPr>
            <a:endParaRPr lang="fr-FR"/>
          </a:p>
        </c:txPr>
        <c:crossAx val="336409728"/>
        <c:crosses val="autoZero"/>
        <c:auto val="1"/>
        <c:lblAlgn val="ctr"/>
        <c:lblOffset val="100"/>
        <c:noMultiLvlLbl val="0"/>
      </c:catAx>
      <c:valAx>
        <c:axId val="336409728"/>
        <c:scaling>
          <c:orientation val="minMax"/>
          <c:max val="3"/>
        </c:scaling>
        <c:delete val="0"/>
        <c:axPos val="l"/>
        <c:majorGridlines>
          <c:spPr>
            <a:ln w="12700" cap="flat" cmpd="sng" algn="ctr">
              <a:solidFill>
                <a:schemeClr val="accent1"/>
              </a:solidFill>
              <a:round/>
            </a:ln>
          </c:spPr>
        </c:majorGridlines>
        <c:numFmt formatCode="0" sourceLinked="1"/>
        <c:majorTickMark val="out"/>
        <c:minorTickMark val="none"/>
        <c:tickLblPos val="nextTo"/>
        <c:spPr>
          <a:noFill/>
          <a:ln>
            <a:noFill/>
          </a:ln>
        </c:spPr>
        <c:txPr>
          <a:bodyPr rot="-60000000" spcFirstLastPara="1" vertOverflow="ellipsis" vert="horz" wrap="square" anchor="ctr" anchorCtr="1"/>
          <a:lstStyle/>
          <a:p>
            <a:pPr>
              <a:defRPr sz="900" b="0" i="0" u="none" strike="noStrike">
                <a:solidFill>
                  <a:schemeClr val="tx1">
                    <a:lumMod val="65000"/>
                    <a:lumOff val="35000"/>
                  </a:schemeClr>
                </a:solidFill>
                <a:latin typeface="+mn-lt"/>
                <a:ea typeface="+mn-ea"/>
                <a:cs typeface="+mn-cs"/>
              </a:defRPr>
            </a:pPr>
            <a:endParaRPr lang="fr-FR"/>
          </a:p>
        </c:txPr>
        <c:crossAx val="336403840"/>
        <c:crosses val="autoZero"/>
        <c:crossBetween val="between"/>
        <c:majorUnit val="1"/>
      </c:valAx>
      <c:spPr>
        <a:noFill/>
        <a:ln>
          <a:noFill/>
        </a:ln>
      </c:spPr>
    </c:plotArea>
    <c:plotVisOnly val="0"/>
    <c:dispBlanksAs val="span"/>
    <c:showDLblsOverMax val="0"/>
  </c:chart>
  <c:spPr>
    <a:solidFill>
      <a:schemeClr val="bg1"/>
    </a:solidFill>
    <a:ln w="9525" cap="flat" cmpd="sng" algn="ctr">
      <a:noFill/>
      <a:round/>
    </a:ln>
  </c:spPr>
  <c:txPr>
    <a:bodyPr/>
    <a:lstStyle/>
    <a:p>
      <a:pPr>
        <a:defRPr/>
      </a:pPr>
      <a:endParaRPr lang="fr-FR"/>
    </a:p>
  </c:txPr>
  <c:printSettings>
    <c:headerFooter/>
    <c:pageMargins b="0.75" l="0.7" r="0.7" t="0.75" header="0.3" footer="0.3"/>
    <c:pageSetup paperSize="9" orientation="landscape" horizontalDpi="0"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MEE'!$AP$99:$AP$114</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22DC-45CB-8191-E95DE3CBDE9A}"/>
            </c:ext>
          </c:extLst>
        </c:ser>
        <c:ser>
          <c:idx val="1"/>
          <c:order val="1"/>
          <c:tx>
            <c:strRef>
              <c:f>'Bilan MEE'!$AQ$98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MEE'!$AQ$99:$AQ$114</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22DC-45CB-8191-E95DE3CBDE9A}"/>
            </c:ext>
          </c:extLst>
        </c:ser>
        <c:dLbls>
          <c:showLegendKey val="0"/>
          <c:showVal val="1"/>
          <c:showCatName val="0"/>
          <c:showSerName val="0"/>
          <c:showPercent val="0"/>
          <c:showBubbleSize val="0"/>
        </c:dLbls>
        <c:axId val="410043520"/>
        <c:axId val="410045056"/>
      </c:radarChart>
      <c:catAx>
        <c:axId val="4100435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0045056"/>
        <c:crosses val="autoZero"/>
        <c:auto val="1"/>
        <c:lblAlgn val="ctr"/>
        <c:lblOffset val="100"/>
        <c:noMultiLvlLbl val="0"/>
      </c:catAx>
      <c:valAx>
        <c:axId val="4100450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004352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MEE'!$AU$99:$AU$103</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E241-4E5F-B050-C6138E800603}"/>
            </c:ext>
          </c:extLst>
        </c:ser>
        <c:ser>
          <c:idx val="1"/>
          <c:order val="1"/>
          <c:tx>
            <c:strRef>
              <c:f>'Bilan MEE'!$AV$98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MEE'!$AV$99:$AV$103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E241-4E5F-B050-C6138E800603}"/>
            </c:ext>
          </c:extLst>
        </c:ser>
        <c:dLbls>
          <c:showLegendKey val="0"/>
          <c:showVal val="1"/>
          <c:showCatName val="0"/>
          <c:showSerName val="0"/>
          <c:showPercent val="0"/>
          <c:showBubbleSize val="0"/>
        </c:dLbls>
        <c:axId val="410066944"/>
        <c:axId val="410068480"/>
      </c:radarChart>
      <c:catAx>
        <c:axId val="41006694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0068480"/>
        <c:crosses val="autoZero"/>
        <c:auto val="1"/>
        <c:lblAlgn val="ctr"/>
        <c:lblOffset val="100"/>
        <c:noMultiLvlLbl val="0"/>
      </c:catAx>
      <c:valAx>
        <c:axId val="41006848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006694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01073850137528"/>
          <c:y val="0.10523753768697129"/>
          <c:w val="0.6302575358817547"/>
          <c:h val="0.63798944276946801"/>
        </c:manualLayout>
      </c:layout>
      <c:radarChart>
        <c:radarStyle val="marker"/>
        <c:varyColors val="0"/>
        <c:ser>
          <c:idx val="0"/>
          <c:order val="0"/>
          <c:tx>
            <c:strRef>
              <c:f>'2 Réaliser mettre en service'!$BA$11</c:f>
              <c:strCache>
                <c:ptCount val="1"/>
                <c:pt idx="0">
                  <c:v>Seuil de maîtrise</c:v>
                </c:pt>
              </c:strCache>
            </c:strRef>
          </c:tx>
          <c:spPr>
            <a:ln w="34925" cap="rnd">
              <a:solidFill>
                <a:schemeClr val="accent2"/>
              </a:solidFill>
              <a:round/>
            </a:ln>
            <a:effectLst>
              <a:outerShdw blurRad="50800" dist="5400000" dir="1270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service'!$BA$12:$BA$14</c:f>
              <c:numCache>
                <c:formatCode>0</c:formatCode>
                <c:ptCount val="3"/>
                <c:pt idx="0">
                  <c:v>10</c:v>
                </c:pt>
                <c:pt idx="1">
                  <c:v>10</c:v>
                </c:pt>
                <c:pt idx="2">
                  <c:v>10</c:v>
                </c:pt>
              </c:numCache>
            </c:numRef>
          </c:val>
          <c:extLst xmlns:c16r2="http://schemas.microsoft.com/office/drawing/2015/06/chart">
            <c:ext xmlns:c16="http://schemas.microsoft.com/office/drawing/2014/chart" uri="{C3380CC4-5D6E-409C-BE32-E72D297353CC}">
              <c16:uniqueId val="{00000000-3D74-4D98-BBFD-58B519111C6A}"/>
            </c:ext>
          </c:extLst>
        </c:ser>
        <c:ser>
          <c:idx val="1"/>
          <c:order val="1"/>
          <c:tx>
            <c:v>Niveau atteint</c:v>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('2 Réaliser mettre en service'!$D$18:$E$18,'2 Réaliser mettre en service'!$D$22:$E$22,'2 Réaliser mettre en service'!$D$26:$E$26)</c:f>
              <c:strCache>
                <c:ptCount val="3"/>
                <c:pt idx="0">
                  <c:v>CC4</c:v>
                </c:pt>
                <c:pt idx="1">
                  <c:v>CC5</c:v>
                </c:pt>
                <c:pt idx="2">
                  <c:v>CC6</c:v>
                </c:pt>
              </c:strCache>
            </c:strRef>
          </c:cat>
          <c:val>
            <c:numRef>
              <c:f>'2 Réaliser mettre en service'!$BB$12:$BB$14</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3D74-4D98-BBFD-58B519111C6A}"/>
            </c:ext>
          </c:extLst>
        </c:ser>
        <c:dLbls>
          <c:showLegendKey val="0"/>
          <c:showVal val="1"/>
          <c:showCatName val="0"/>
          <c:showSerName val="0"/>
          <c:showPercent val="0"/>
          <c:showBubbleSize val="0"/>
        </c:dLbls>
        <c:axId val="316204160"/>
        <c:axId val="316205696"/>
      </c:radarChart>
      <c:catAx>
        <c:axId val="3162041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 spcFirstLastPara="1" vertOverflow="ellipsis" wrap="square" anchor="ctr" anchorCtr="1"/>
          <a:lstStyle/>
          <a:p>
            <a:pPr>
              <a:defRPr sz="2400" b="1" i="0" u="none" strike="noStrike">
                <a:solidFill>
                  <a:srgbClr val="268CCD"/>
                </a:solidFill>
                <a:latin typeface="+mn-lt"/>
                <a:ea typeface="+mn-ea"/>
                <a:cs typeface="+mn-cs"/>
              </a:defRPr>
            </a:pPr>
            <a:endParaRPr lang="fr-FR"/>
          </a:p>
        </c:txPr>
        <c:crossAx val="316205696"/>
        <c:crosses val="autoZero"/>
        <c:auto val="1"/>
        <c:lblAlgn val="ctr"/>
        <c:lblOffset val="100"/>
        <c:noMultiLvlLbl val="0"/>
      </c:catAx>
      <c:valAx>
        <c:axId val="3162056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6204160"/>
        <c:crosses val="autoZero"/>
        <c:crossBetween val="between"/>
        <c:majorUnit val="5"/>
      </c:valAx>
    </c:plotArea>
    <c:legend>
      <c:legendPos val="b"/>
      <c:layout>
        <c:manualLayout>
          <c:xMode val="edge"/>
          <c:yMode val="edge"/>
          <c:x val="0.22407156224914773"/>
          <c:y val="0.77087053244738457"/>
          <c:w val="0.49647524847146385"/>
          <c:h val="3.1393612973099554E-2"/>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MEE'!$AU$120:$AU$135</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00-11B0-402C-8186-C071AB7AFD9B}"/>
            </c:ext>
          </c:extLst>
        </c:ser>
        <c:ser>
          <c:idx val="1"/>
          <c:order val="1"/>
          <c:tx>
            <c:strRef>
              <c:f>'Bilan MEE'!$AV$119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MEE'!$AV$120:$AV$135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11B0-402C-8186-C071AB7AFD9B}"/>
            </c:ext>
          </c:extLst>
        </c:ser>
        <c:dLbls>
          <c:showLegendKey val="0"/>
          <c:showVal val="1"/>
          <c:showCatName val="0"/>
          <c:showSerName val="0"/>
          <c:showPercent val="0"/>
          <c:showBubbleSize val="0"/>
        </c:dLbls>
        <c:axId val="410102784"/>
        <c:axId val="410112768"/>
      </c:radarChart>
      <c:catAx>
        <c:axId val="41010278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0112768"/>
        <c:crosses val="autoZero"/>
        <c:auto val="1"/>
        <c:lblAlgn val="ctr"/>
        <c:lblOffset val="100"/>
        <c:noMultiLvlLbl val="0"/>
      </c:catAx>
      <c:valAx>
        <c:axId val="41011276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010278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MEE'!$AP$141:$AP$152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0CAE-4242-82F7-B5C02790A830}"/>
            </c:ext>
          </c:extLst>
        </c:ser>
        <c:ser>
          <c:idx val="1"/>
          <c:order val="1"/>
          <c:tx>
            <c:strRef>
              <c:f>'Bilan MEE'!$AQ$140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MEE'!$AQ$141:$AQ$152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0CAE-4242-82F7-B5C02790A830}"/>
            </c:ext>
          </c:extLst>
        </c:ser>
        <c:dLbls>
          <c:showLegendKey val="0"/>
          <c:showVal val="1"/>
          <c:showCatName val="0"/>
          <c:showSerName val="0"/>
          <c:showPercent val="0"/>
          <c:showBubbleSize val="0"/>
        </c:dLbls>
        <c:axId val="410150784"/>
        <c:axId val="410152320"/>
      </c:radarChart>
      <c:catAx>
        <c:axId val="41015078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0152320"/>
        <c:crosses val="autoZero"/>
        <c:auto val="1"/>
        <c:lblAlgn val="ctr"/>
        <c:lblOffset val="100"/>
        <c:noMultiLvlLbl val="0"/>
      </c:catAx>
      <c:valAx>
        <c:axId val="4101523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015078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MEE'!$AO$99:$AO$114</c:f>
              <c:strCache>
                <c:ptCount val="16"/>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pt idx="15">
                  <c:v>C4</c:v>
                </c:pt>
              </c:strCache>
            </c:strRef>
          </c:cat>
          <c:val>
            <c:numRef>
              <c:f>'Bilan MEE'!$AR$99:$AR$114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D75F-40AC-A2EF-F5535BE7C5F3}"/>
            </c:ext>
          </c:extLst>
        </c:ser>
        <c:dLbls>
          <c:showLegendKey val="0"/>
          <c:showVal val="1"/>
          <c:showCatName val="0"/>
          <c:showSerName val="0"/>
          <c:showPercent val="0"/>
          <c:showBubbleSize val="0"/>
        </c:dLbls>
        <c:axId val="410164608"/>
        <c:axId val="410178688"/>
      </c:radarChart>
      <c:catAx>
        <c:axId val="4101646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0178688"/>
        <c:crosses val="autoZero"/>
        <c:auto val="1"/>
        <c:lblAlgn val="ctr"/>
        <c:lblOffset val="100"/>
        <c:noMultiLvlLbl val="0"/>
      </c:catAx>
      <c:valAx>
        <c:axId val="41017868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01646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MEE'!$AP$119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MEE'!$AP$120:$AP$134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39D5-4E48-B3FD-CE607F85B11D}"/>
            </c:ext>
          </c:extLst>
        </c:ser>
        <c:ser>
          <c:idx val="1"/>
          <c:order val="1"/>
          <c:tx>
            <c:strRef>
              <c:f>'Bilan MEE'!$AQ$119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MEE'!$AQ$120:$AQ$134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9D5-4E48-B3FD-CE607F85B11D}"/>
            </c:ext>
          </c:extLst>
        </c:ser>
        <c:dLbls>
          <c:showLegendKey val="0"/>
          <c:showVal val="1"/>
          <c:showCatName val="0"/>
          <c:showSerName val="0"/>
          <c:showPercent val="0"/>
          <c:showBubbleSize val="0"/>
        </c:dLbls>
        <c:axId val="411724032"/>
        <c:axId val="411729920"/>
      </c:radarChart>
      <c:catAx>
        <c:axId val="4117240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729920"/>
        <c:crosses val="autoZero"/>
        <c:auto val="1"/>
        <c:lblAlgn val="ctr"/>
        <c:lblOffset val="100"/>
        <c:noMultiLvlLbl val="0"/>
      </c:catAx>
      <c:valAx>
        <c:axId val="4117299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172403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MEE'!$AT$99:$AT$103</c:f>
              <c:strCache>
                <c:ptCount val="5"/>
                <c:pt idx="0">
                  <c:v>C5.1</c:v>
                </c:pt>
                <c:pt idx="1">
                  <c:v>C5.2</c:v>
                </c:pt>
                <c:pt idx="2">
                  <c:v>C6.1</c:v>
                </c:pt>
                <c:pt idx="3">
                  <c:v>C6.2</c:v>
                </c:pt>
                <c:pt idx="4">
                  <c:v>C6.3</c:v>
                </c:pt>
              </c:strCache>
            </c:strRef>
          </c:cat>
          <c:val>
            <c:numRef>
              <c:f>'Bilan MEE'!$AW$99:$AW$103</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690D-4295-904E-757501EAAC76}"/>
            </c:ext>
          </c:extLst>
        </c:ser>
        <c:dLbls>
          <c:showLegendKey val="0"/>
          <c:showVal val="1"/>
          <c:showCatName val="0"/>
          <c:showSerName val="0"/>
          <c:showPercent val="0"/>
          <c:showBubbleSize val="0"/>
        </c:dLbls>
        <c:axId val="411766784"/>
        <c:axId val="411768320"/>
      </c:radarChart>
      <c:catAx>
        <c:axId val="41176678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768320"/>
        <c:crosses val="autoZero"/>
        <c:auto val="1"/>
        <c:lblAlgn val="ctr"/>
        <c:lblOffset val="100"/>
        <c:noMultiLvlLbl val="0"/>
      </c:catAx>
      <c:valAx>
        <c:axId val="41176832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176678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MEE'!$AO$120:$AO$134</c:f>
              <c:strCache>
                <c:ptCount val="15"/>
                <c:pt idx="0">
                  <c:v>C7.1</c:v>
                </c:pt>
                <c:pt idx="1">
                  <c:v>C7.2</c:v>
                </c:pt>
                <c:pt idx="2">
                  <c:v>C7.3</c:v>
                </c:pt>
                <c:pt idx="3">
                  <c:v>C7.4</c:v>
                </c:pt>
                <c:pt idx="4">
                  <c:v>C7.5</c:v>
                </c:pt>
                <c:pt idx="5">
                  <c:v>C7.6</c:v>
                </c:pt>
                <c:pt idx="6">
                  <c:v>C8.1</c:v>
                </c:pt>
                <c:pt idx="7">
                  <c:v>C8.2</c:v>
                </c:pt>
                <c:pt idx="8">
                  <c:v>C8.3</c:v>
                </c:pt>
                <c:pt idx="9">
                  <c:v>C8.4</c:v>
                </c:pt>
                <c:pt idx="10">
                  <c:v>C8.5</c:v>
                </c:pt>
                <c:pt idx="11">
                  <c:v>C9.1</c:v>
                </c:pt>
                <c:pt idx="12">
                  <c:v>C9.2</c:v>
                </c:pt>
                <c:pt idx="13">
                  <c:v>C9.3</c:v>
                </c:pt>
                <c:pt idx="14">
                  <c:v>C9.4</c:v>
                </c:pt>
              </c:strCache>
            </c:strRef>
          </c:cat>
          <c:val>
            <c:numRef>
              <c:f>'Bilan MEE'!$AR$120:$AR$134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DAE-4276-A45D-0A4607C04355}"/>
            </c:ext>
          </c:extLst>
        </c:ser>
        <c:dLbls>
          <c:showLegendKey val="0"/>
          <c:showVal val="1"/>
          <c:showCatName val="0"/>
          <c:showSerName val="0"/>
          <c:showPercent val="0"/>
          <c:showBubbleSize val="0"/>
        </c:dLbls>
        <c:axId val="411821568"/>
        <c:axId val="411823104"/>
      </c:radarChart>
      <c:catAx>
        <c:axId val="4118215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823104"/>
        <c:crosses val="autoZero"/>
        <c:auto val="1"/>
        <c:lblAlgn val="ctr"/>
        <c:lblOffset val="100"/>
        <c:noMultiLvlLbl val="0"/>
      </c:catAx>
      <c:valAx>
        <c:axId val="41182310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182156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MEE'!$AT$120:$AT$135</c:f>
              <c:strCache>
                <c:ptCount val="16"/>
                <c:pt idx="0">
                  <c:v>C11.1</c:v>
                </c:pt>
                <c:pt idx="1">
                  <c:v>C11.2</c:v>
                </c:pt>
                <c:pt idx="2">
                  <c:v>C11.3</c:v>
                </c:pt>
                <c:pt idx="3">
                  <c:v>C11.4</c:v>
                </c:pt>
                <c:pt idx="4">
                  <c:v>C11.5</c:v>
                </c:pt>
                <c:pt idx="5">
                  <c:v>C11.6</c:v>
                </c:pt>
                <c:pt idx="6">
                  <c:v>C11.7</c:v>
                </c:pt>
                <c:pt idx="7">
                  <c:v>C11.8</c:v>
                </c:pt>
                <c:pt idx="8">
                  <c:v>C11.9</c:v>
                </c:pt>
                <c:pt idx="9">
                  <c:v>C11.10</c:v>
                </c:pt>
                <c:pt idx="10">
                  <c:v>C11.11</c:v>
                </c:pt>
                <c:pt idx="11">
                  <c:v>C11.12</c:v>
                </c:pt>
                <c:pt idx="12">
                  <c:v>C12.1</c:v>
                </c:pt>
                <c:pt idx="13">
                  <c:v>C12.2</c:v>
                </c:pt>
                <c:pt idx="14">
                  <c:v>C12.3</c:v>
                </c:pt>
                <c:pt idx="15">
                  <c:v>C12.4</c:v>
                </c:pt>
              </c:strCache>
            </c:strRef>
          </c:cat>
          <c:val>
            <c:numRef>
              <c:f>'Bilan MEE'!$AW$120:$AW$135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E671-49FE-985E-3E3114E588A9}"/>
            </c:ext>
          </c:extLst>
        </c:ser>
        <c:dLbls>
          <c:showLegendKey val="0"/>
          <c:showVal val="1"/>
          <c:showCatName val="0"/>
          <c:showSerName val="0"/>
          <c:showPercent val="0"/>
          <c:showBubbleSize val="0"/>
        </c:dLbls>
        <c:axId val="411843584"/>
        <c:axId val="411849472"/>
      </c:radarChart>
      <c:catAx>
        <c:axId val="41184358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849472"/>
        <c:crosses val="autoZero"/>
        <c:auto val="1"/>
        <c:lblAlgn val="ctr"/>
        <c:lblOffset val="100"/>
        <c:noMultiLvlLbl val="0"/>
      </c:catAx>
      <c:valAx>
        <c:axId val="41184947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184358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MEE'!$AR$140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MEE'!$AO$141:$AO$152</c:f>
              <c:strCache>
                <c:ptCount val="12"/>
                <c:pt idx="0">
                  <c:v>C10.1</c:v>
                </c:pt>
                <c:pt idx="1">
                  <c:v>C10.2</c:v>
                </c:pt>
                <c:pt idx="2">
                  <c:v>C10.3</c:v>
                </c:pt>
                <c:pt idx="3">
                  <c:v>C10.4</c:v>
                </c:pt>
                <c:pt idx="4">
                  <c:v>C10.5</c:v>
                </c:pt>
                <c:pt idx="5">
                  <c:v>C10.6</c:v>
                </c:pt>
                <c:pt idx="6">
                  <c:v>C10.7</c:v>
                </c:pt>
                <c:pt idx="7">
                  <c:v>C13.1</c:v>
                </c:pt>
                <c:pt idx="8">
                  <c:v>C13.2</c:v>
                </c:pt>
                <c:pt idx="9">
                  <c:v>C13.3</c:v>
                </c:pt>
                <c:pt idx="10">
                  <c:v>C13.4</c:v>
                </c:pt>
                <c:pt idx="11">
                  <c:v>C13.5</c:v>
                </c:pt>
              </c:strCache>
            </c:strRef>
          </c:cat>
          <c:val>
            <c:numRef>
              <c:f>'Bilan MEE'!$AR$141:$AR$152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FC6-43AC-8903-EED7166890EA}"/>
            </c:ext>
          </c:extLst>
        </c:ser>
        <c:dLbls>
          <c:showLegendKey val="0"/>
          <c:showVal val="1"/>
          <c:showCatName val="0"/>
          <c:showSerName val="0"/>
          <c:showPercent val="0"/>
          <c:showBubbleSize val="0"/>
        </c:dLbls>
        <c:axId val="411874048"/>
        <c:axId val="411875584"/>
      </c:radarChart>
      <c:catAx>
        <c:axId val="41187404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1875584"/>
        <c:crosses val="autoZero"/>
        <c:auto val="1"/>
        <c:lblAlgn val="ctr"/>
        <c:lblOffset val="100"/>
        <c:noMultiLvlLbl val="0"/>
      </c:catAx>
      <c:valAx>
        <c:axId val="41187558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187404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ICCER'!$AP$99:$AP$116</c:f>
              <c:numCache>
                <c:formatCode>General</c:formatCode>
                <c:ptCount val="18"/>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numCache>
            </c:numRef>
          </c:val>
          <c:extLst xmlns:c16r2="http://schemas.microsoft.com/office/drawing/2015/06/chart">
            <c:ext xmlns:c16="http://schemas.microsoft.com/office/drawing/2014/chart" uri="{C3380CC4-5D6E-409C-BE32-E72D297353CC}">
              <c16:uniqueId val="{00000000-EFF9-4DEF-859F-96C4993B52F9}"/>
            </c:ext>
          </c:extLst>
        </c:ser>
        <c:ser>
          <c:idx val="1"/>
          <c:order val="1"/>
          <c:tx>
            <c:strRef>
              <c:f>'Bilan ICCER'!$AQ$98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ICCER'!$AQ$99:$AQ$116</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1-EFF9-4DEF-859F-96C4993B52F9}"/>
            </c:ext>
          </c:extLst>
        </c:ser>
        <c:dLbls>
          <c:showLegendKey val="0"/>
          <c:showVal val="1"/>
          <c:showCatName val="0"/>
          <c:showSerName val="0"/>
          <c:showPercent val="0"/>
          <c:showBubbleSize val="0"/>
        </c:dLbls>
        <c:axId val="267773056"/>
        <c:axId val="267774592"/>
      </c:radarChart>
      <c:catAx>
        <c:axId val="26777305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267774592"/>
        <c:crosses val="autoZero"/>
        <c:auto val="1"/>
        <c:lblAlgn val="ctr"/>
        <c:lblOffset val="100"/>
        <c:noMultiLvlLbl val="0"/>
      </c:catAx>
      <c:valAx>
        <c:axId val="2677745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26777305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ICCER'!$AU$99:$AU$112</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AA1D-48F7-A6F4-DA6A4CC79F1A}"/>
            </c:ext>
          </c:extLst>
        </c:ser>
        <c:ser>
          <c:idx val="1"/>
          <c:order val="1"/>
          <c:tx>
            <c:strRef>
              <c:f>'Bilan ICCER'!$AV$98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ICCER'!$AV$99:$AV$112</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A1D-48F7-A6F4-DA6A4CC79F1A}"/>
            </c:ext>
          </c:extLst>
        </c:ser>
        <c:dLbls>
          <c:showLegendKey val="0"/>
          <c:showVal val="1"/>
          <c:showCatName val="0"/>
          <c:showSerName val="0"/>
          <c:showPercent val="0"/>
          <c:showBubbleSize val="0"/>
        </c:dLbls>
        <c:axId val="413822976"/>
        <c:axId val="413824512"/>
      </c:radarChart>
      <c:catAx>
        <c:axId val="4138229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824512"/>
        <c:crosses val="autoZero"/>
        <c:auto val="1"/>
        <c:lblAlgn val="ctr"/>
        <c:lblOffset val="100"/>
        <c:noMultiLvlLbl val="0"/>
      </c:catAx>
      <c:valAx>
        <c:axId val="41382451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382297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perspective val="30"/>
    </c:view3D>
    <c:floor>
      <c:thickness val="0"/>
      <c:spPr>
        <a:noFill/>
        <a:ln>
          <a:noFill/>
        </a:ln>
      </c:spPr>
    </c:floor>
    <c:sideWall>
      <c:thickness val="0"/>
      <c:spPr>
        <a:noFill/>
        <a:ln w="25400">
          <a:noFill/>
        </a:ln>
      </c:spPr>
    </c:sideWall>
    <c:backWall>
      <c:thickness val="0"/>
      <c:spPr>
        <a:noFill/>
        <a:ln w="25400">
          <a:noFill/>
        </a:ln>
      </c:spPr>
    </c:backWall>
    <c:plotArea>
      <c:layout>
        <c:manualLayout>
          <c:layoutTarget val="inner"/>
          <c:xMode val="edge"/>
          <c:yMode val="edge"/>
          <c:x val="0.11889003154619232"/>
          <c:y val="7.6627925595368962E-2"/>
          <c:w val="0.76221991233411146"/>
          <c:h val="0.77412276486900244"/>
        </c:manualLayout>
      </c:layout>
      <c:bar3DChart>
        <c:barDir val="bar"/>
        <c:grouping val="stacked"/>
        <c:varyColors val="0"/>
        <c:dLbls>
          <c:showLegendKey val="0"/>
          <c:showVal val="1"/>
          <c:showCatName val="0"/>
          <c:showSerName val="0"/>
          <c:showPercent val="0"/>
          <c:showBubbleSize val="0"/>
        </c:dLbls>
        <c:gapWidth val="150"/>
        <c:shape val="box"/>
        <c:axId val="316275712"/>
        <c:axId val="317879040"/>
        <c:axId val="0"/>
      </c:bar3DChart>
      <c:catAx>
        <c:axId val="316275712"/>
        <c:scaling>
          <c:orientation val="minMax"/>
        </c:scaling>
        <c:delete val="0"/>
        <c:axPos val="l"/>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17879040"/>
        <c:crosses val="autoZero"/>
        <c:auto val="1"/>
        <c:lblAlgn val="ctr"/>
        <c:lblOffset val="100"/>
        <c:noMultiLvlLbl val="0"/>
      </c:catAx>
      <c:valAx>
        <c:axId val="317879040"/>
        <c:scaling>
          <c:orientation val="minMax"/>
          <c:max val="20"/>
        </c:scaling>
        <c:delete val="0"/>
        <c:axPos val="b"/>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6275712"/>
        <c:crosses val="autoZero"/>
        <c:crossBetween val="between"/>
        <c:majorUnit val="5"/>
      </c:valAx>
      <c:spPr>
        <a:noFill/>
        <a:ln>
          <a:noFill/>
        </a:ln>
      </c:spPr>
    </c:plotArea>
    <c:legend>
      <c:legendPos val="b"/>
      <c:layout>
        <c:manualLayout>
          <c:xMode val="edge"/>
          <c:yMode val="edge"/>
          <c:x val="0.26090155877870119"/>
          <c:y val="0.87955079035013706"/>
          <c:w val="0"/>
          <c:h val="5.7108403666479429E-3"/>
        </c:manualLayout>
      </c:layout>
      <c:overlay val="0"/>
      <c:spPr>
        <a:noFill/>
        <a:ln>
          <a:noFill/>
        </a:ln>
      </c:spPr>
      <c:txPr>
        <a:bodyPr rot="0" spcFirstLastPara="1" vertOverflow="ellipsis" vert="horz" wrap="square" anchor="ctr" anchorCtr="1"/>
        <a:lstStyle/>
        <a:p>
          <a:pPr>
            <a:defRPr sz="16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ICCER'!$AU$120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ICCER'!$AU$121:$AU$142</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EA0F-447D-BAC6-8F1AA88FFCC8}"/>
            </c:ext>
          </c:extLst>
        </c:ser>
        <c:ser>
          <c:idx val="1"/>
          <c:order val="1"/>
          <c:tx>
            <c:strRef>
              <c:f>'Bilan ICCER'!$AV$120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ICCER'!$AV$121:$AV$142</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EA0F-447D-BAC6-8F1AA88FFCC8}"/>
            </c:ext>
          </c:extLst>
        </c:ser>
        <c:dLbls>
          <c:showLegendKey val="0"/>
          <c:showVal val="1"/>
          <c:showCatName val="0"/>
          <c:showSerName val="0"/>
          <c:showPercent val="0"/>
          <c:showBubbleSize val="0"/>
        </c:dLbls>
        <c:axId val="413855744"/>
        <c:axId val="413857280"/>
      </c:radarChart>
      <c:catAx>
        <c:axId val="41385574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857280"/>
        <c:crosses val="autoZero"/>
        <c:auto val="1"/>
        <c:lblAlgn val="ctr"/>
        <c:lblOffset val="100"/>
        <c:noMultiLvlLbl val="0"/>
      </c:catAx>
      <c:valAx>
        <c:axId val="41385728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385574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ICCER'!$AP$146</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ICCER'!$AP$147:$AP$168</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00-73B1-4D73-B54E-9CA609A82E85}"/>
            </c:ext>
          </c:extLst>
        </c:ser>
        <c:ser>
          <c:idx val="1"/>
          <c:order val="1"/>
          <c:tx>
            <c:strRef>
              <c:f>'Bilan ICCER'!$AQ$146</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ICCER'!$AQ$147:$AQ$168</c:f>
              <c:numCache>
                <c:formatCode>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1-73B1-4D73-B54E-9CA609A82E85}"/>
            </c:ext>
          </c:extLst>
        </c:ser>
        <c:dLbls>
          <c:showLegendKey val="0"/>
          <c:showVal val="1"/>
          <c:showCatName val="0"/>
          <c:showSerName val="0"/>
          <c:showPercent val="0"/>
          <c:showBubbleSize val="0"/>
        </c:dLbls>
        <c:axId val="328497792"/>
        <c:axId val="328499584"/>
      </c:radarChart>
      <c:catAx>
        <c:axId val="32849779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328499584"/>
        <c:crosses val="autoZero"/>
        <c:auto val="1"/>
        <c:lblAlgn val="ctr"/>
        <c:lblOffset val="100"/>
        <c:noMultiLvlLbl val="0"/>
      </c:catAx>
      <c:valAx>
        <c:axId val="32849958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849779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ICCER'!$AO$99:$AO$116</c:f>
              <c:strCache>
                <c:ptCount val="18"/>
                <c:pt idx="0">
                  <c:v>C1.1</c:v>
                </c:pt>
                <c:pt idx="1">
                  <c:v>C1.2</c:v>
                </c:pt>
                <c:pt idx="2">
                  <c:v>C1.3</c:v>
                </c:pt>
                <c:pt idx="3">
                  <c:v>C1.4</c:v>
                </c:pt>
                <c:pt idx="4">
                  <c:v>C1.5</c:v>
                </c:pt>
                <c:pt idx="5">
                  <c:v>C1.6</c:v>
                </c:pt>
                <c:pt idx="6">
                  <c:v>C1.7</c:v>
                </c:pt>
                <c:pt idx="7">
                  <c:v>C2.1</c:v>
                </c:pt>
                <c:pt idx="8">
                  <c:v>C2.2</c:v>
                </c:pt>
                <c:pt idx="9">
                  <c:v>C2.3</c:v>
                </c:pt>
                <c:pt idx="10">
                  <c:v>C2.4</c:v>
                </c:pt>
                <c:pt idx="11">
                  <c:v>C2.5</c:v>
                </c:pt>
                <c:pt idx="12">
                  <c:v>C2.6</c:v>
                </c:pt>
                <c:pt idx="13">
                  <c:v>C2.7</c:v>
                </c:pt>
                <c:pt idx="14">
                  <c:v>C3.1</c:v>
                </c:pt>
                <c:pt idx="15">
                  <c:v>C3.2</c:v>
                </c:pt>
                <c:pt idx="16">
                  <c:v>C3.3</c:v>
                </c:pt>
                <c:pt idx="17">
                  <c:v>C3.4</c:v>
                </c:pt>
              </c:strCache>
            </c:strRef>
          </c:cat>
          <c:val>
            <c:numRef>
              <c:f>'Bilan ICCER'!$AR$99:$AR$116</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0-81E3-4C94-A3AB-BED04D4E7536}"/>
            </c:ext>
          </c:extLst>
        </c:ser>
        <c:dLbls>
          <c:showLegendKey val="0"/>
          <c:showVal val="1"/>
          <c:showCatName val="0"/>
          <c:showSerName val="0"/>
          <c:showPercent val="0"/>
          <c:showBubbleSize val="0"/>
        </c:dLbls>
        <c:axId val="413810048"/>
        <c:axId val="413607040"/>
      </c:radarChart>
      <c:catAx>
        <c:axId val="41381004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607040"/>
        <c:crosses val="autoZero"/>
        <c:auto val="1"/>
        <c:lblAlgn val="ctr"/>
        <c:lblOffset val="100"/>
        <c:noMultiLvlLbl val="0"/>
      </c:catAx>
      <c:valAx>
        <c:axId val="41360704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381004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ICCER'!$AP$120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ICCER'!$AP$121:$AP$132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0-92E6-40B9-A5D2-89A355990DCF}"/>
            </c:ext>
          </c:extLst>
        </c:ser>
        <c:ser>
          <c:idx val="1"/>
          <c:order val="1"/>
          <c:tx>
            <c:strRef>
              <c:f>'Bilan ICCER'!$AQ$120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ICCER'!$AQ$121:$AQ$132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2E6-40B9-A5D2-89A355990DCF}"/>
            </c:ext>
          </c:extLst>
        </c:ser>
        <c:dLbls>
          <c:showLegendKey val="0"/>
          <c:showVal val="1"/>
          <c:showCatName val="0"/>
          <c:showSerName val="0"/>
          <c:showPercent val="0"/>
          <c:showBubbleSize val="0"/>
        </c:dLbls>
        <c:axId val="413632768"/>
        <c:axId val="413638656"/>
      </c:radarChart>
      <c:catAx>
        <c:axId val="4136327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638656"/>
        <c:crosses val="autoZero"/>
        <c:auto val="1"/>
        <c:lblAlgn val="ctr"/>
        <c:lblOffset val="100"/>
        <c:noMultiLvlLbl val="0"/>
      </c:catAx>
      <c:valAx>
        <c:axId val="4136386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363276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ICCER'!$AT$99:$AT$112</c:f>
              <c:strCache>
                <c:ptCount val="14"/>
                <c:pt idx="0">
                  <c:v>C4.1</c:v>
                </c:pt>
                <c:pt idx="1">
                  <c:v>C4.2</c:v>
                </c:pt>
                <c:pt idx="2">
                  <c:v>C4.3</c:v>
                </c:pt>
                <c:pt idx="3">
                  <c:v>C5.1</c:v>
                </c:pt>
                <c:pt idx="4">
                  <c:v>C5.2</c:v>
                </c:pt>
                <c:pt idx="5">
                  <c:v>C6.1</c:v>
                </c:pt>
                <c:pt idx="6">
                  <c:v>C6.2</c:v>
                </c:pt>
                <c:pt idx="7">
                  <c:v>C6.3</c:v>
                </c:pt>
                <c:pt idx="8">
                  <c:v>C6.4</c:v>
                </c:pt>
                <c:pt idx="9">
                  <c:v>C8.1</c:v>
                </c:pt>
                <c:pt idx="10">
                  <c:v>C8.2</c:v>
                </c:pt>
                <c:pt idx="11">
                  <c:v>C8.3</c:v>
                </c:pt>
                <c:pt idx="12">
                  <c:v>C12.1</c:v>
                </c:pt>
                <c:pt idx="13">
                  <c:v>C12.2</c:v>
                </c:pt>
              </c:strCache>
            </c:strRef>
          </c:cat>
          <c:val>
            <c:numRef>
              <c:f>'Bilan ICCER'!$AW$99:$AW$112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516-43B4-922B-C47AB514B53A}"/>
            </c:ext>
          </c:extLst>
        </c:ser>
        <c:dLbls>
          <c:showLegendKey val="0"/>
          <c:showVal val="1"/>
          <c:showCatName val="0"/>
          <c:showSerName val="0"/>
          <c:showPercent val="0"/>
          <c:showBubbleSize val="0"/>
        </c:dLbls>
        <c:axId val="413659136"/>
        <c:axId val="413660672"/>
      </c:radarChart>
      <c:catAx>
        <c:axId val="41365913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660672"/>
        <c:crosses val="autoZero"/>
        <c:auto val="1"/>
        <c:lblAlgn val="ctr"/>
        <c:lblOffset val="100"/>
        <c:noMultiLvlLbl val="0"/>
      </c:catAx>
      <c:valAx>
        <c:axId val="41366067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365913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ICCER'!$AO$121:$AO$132</c:f>
              <c:strCache>
                <c:ptCount val="12"/>
                <c:pt idx="0">
                  <c:v>C7.1</c:v>
                </c:pt>
                <c:pt idx="1">
                  <c:v>C7.2</c:v>
                </c:pt>
                <c:pt idx="2">
                  <c:v>C7.3</c:v>
                </c:pt>
                <c:pt idx="3">
                  <c:v>C7.4</c:v>
                </c:pt>
                <c:pt idx="4">
                  <c:v>C7.5</c:v>
                </c:pt>
                <c:pt idx="5">
                  <c:v>C8.1</c:v>
                </c:pt>
                <c:pt idx="6">
                  <c:v>C8.2</c:v>
                </c:pt>
                <c:pt idx="7">
                  <c:v>C8.3</c:v>
                </c:pt>
                <c:pt idx="8">
                  <c:v>C11.1</c:v>
                </c:pt>
                <c:pt idx="9">
                  <c:v>C11.2</c:v>
                </c:pt>
                <c:pt idx="10">
                  <c:v>C12.1</c:v>
                </c:pt>
                <c:pt idx="11">
                  <c:v>C12.2</c:v>
                </c:pt>
              </c:strCache>
            </c:strRef>
          </c:cat>
          <c:val>
            <c:numRef>
              <c:f>'Bilan ICCER'!$AR$121:$AR$132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B80-4CBA-A3FF-ABEF07BF12E0}"/>
            </c:ext>
          </c:extLst>
        </c:ser>
        <c:dLbls>
          <c:showLegendKey val="0"/>
          <c:showVal val="1"/>
          <c:showCatName val="0"/>
          <c:showSerName val="0"/>
          <c:showPercent val="0"/>
          <c:showBubbleSize val="0"/>
        </c:dLbls>
        <c:axId val="413701632"/>
        <c:axId val="413703168"/>
      </c:radarChart>
      <c:catAx>
        <c:axId val="41370163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3703168"/>
        <c:crosses val="autoZero"/>
        <c:auto val="1"/>
        <c:lblAlgn val="ctr"/>
        <c:lblOffset val="100"/>
        <c:noMultiLvlLbl val="0"/>
      </c:catAx>
      <c:valAx>
        <c:axId val="41370316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370163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ICCER'!$AW$120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ICCER'!$AT$121:$AT$142</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ICCER'!$AW$121:$AW$142</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BAB8-49C4-8E08-86EA83A44B26}"/>
            </c:ext>
          </c:extLst>
        </c:ser>
        <c:dLbls>
          <c:showLegendKey val="0"/>
          <c:showVal val="1"/>
          <c:showCatName val="0"/>
          <c:showSerName val="0"/>
          <c:showPercent val="0"/>
          <c:showBubbleSize val="0"/>
        </c:dLbls>
        <c:axId val="413715840"/>
        <c:axId val="414127232"/>
      </c:radarChart>
      <c:catAx>
        <c:axId val="4137158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4127232"/>
        <c:crosses val="autoZero"/>
        <c:auto val="1"/>
        <c:lblAlgn val="ctr"/>
        <c:lblOffset val="100"/>
        <c:noMultiLvlLbl val="0"/>
      </c:catAx>
      <c:valAx>
        <c:axId val="41412723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371584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ICCER'!$AR$146</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ICCER'!$AO$147:$AO$168</c:f>
              <c:strCache>
                <c:ptCount val="22"/>
                <c:pt idx="0">
                  <c:v>C9.1</c:v>
                </c:pt>
                <c:pt idx="1">
                  <c:v>C9.2</c:v>
                </c:pt>
                <c:pt idx="2">
                  <c:v>C9.3</c:v>
                </c:pt>
                <c:pt idx="3">
                  <c:v>C9.4</c:v>
                </c:pt>
                <c:pt idx="4">
                  <c:v>C9.5</c:v>
                </c:pt>
                <c:pt idx="5">
                  <c:v>C10.1</c:v>
                </c:pt>
                <c:pt idx="6">
                  <c:v>C10.2</c:v>
                </c:pt>
                <c:pt idx="7">
                  <c:v>C10.3</c:v>
                </c:pt>
                <c:pt idx="8">
                  <c:v>C10.4</c:v>
                </c:pt>
                <c:pt idx="9">
                  <c:v>C10.5</c:v>
                </c:pt>
                <c:pt idx="10">
                  <c:v>C10.6</c:v>
                </c:pt>
                <c:pt idx="11">
                  <c:v>C10.7</c:v>
                </c:pt>
                <c:pt idx="12">
                  <c:v>C10.8</c:v>
                </c:pt>
                <c:pt idx="13">
                  <c:v>C10.9</c:v>
                </c:pt>
                <c:pt idx="14">
                  <c:v>C10.10</c:v>
                </c:pt>
                <c:pt idx="15">
                  <c:v>C10.11</c:v>
                </c:pt>
                <c:pt idx="16">
                  <c:v>C10.12</c:v>
                </c:pt>
                <c:pt idx="17">
                  <c:v>C10.13</c:v>
                </c:pt>
                <c:pt idx="18">
                  <c:v>C13.1</c:v>
                </c:pt>
                <c:pt idx="19">
                  <c:v>C13.2</c:v>
                </c:pt>
                <c:pt idx="20">
                  <c:v>C13.3</c:v>
                </c:pt>
                <c:pt idx="21">
                  <c:v>C13.4</c:v>
                </c:pt>
              </c:strCache>
            </c:strRef>
          </c:cat>
          <c:val>
            <c:numRef>
              <c:f>'Bilan ICCER'!$AR$147:$AR$168</c:f>
              <c:numCache>
                <c:formatCode>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xmlns:c16r2="http://schemas.microsoft.com/office/drawing/2015/06/chart">
            <c:ext xmlns:c16="http://schemas.microsoft.com/office/drawing/2014/chart" uri="{C3380CC4-5D6E-409C-BE32-E72D297353CC}">
              <c16:uniqueId val="{00000000-2830-4207-82D7-52C925B8DD2C}"/>
            </c:ext>
          </c:extLst>
        </c:ser>
        <c:dLbls>
          <c:showLegendKey val="0"/>
          <c:showVal val="1"/>
          <c:showCatName val="0"/>
          <c:showSerName val="0"/>
          <c:showPercent val="0"/>
          <c:showBubbleSize val="0"/>
        </c:dLbls>
        <c:axId val="414160000"/>
        <c:axId val="414161536"/>
      </c:radarChart>
      <c:catAx>
        <c:axId val="41416000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4161536"/>
        <c:crosses val="autoZero"/>
        <c:auto val="1"/>
        <c:lblAlgn val="ctr"/>
        <c:lblOffset val="100"/>
        <c:noMultiLvlLbl val="0"/>
      </c:catAx>
      <c:valAx>
        <c:axId val="41416153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416000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MELEC'!$AP$85:$AP$98</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288B-45D8-8EF3-1214BACC887F}"/>
            </c:ext>
          </c:extLst>
        </c:ser>
        <c:ser>
          <c:idx val="1"/>
          <c:order val="1"/>
          <c:tx>
            <c:strRef>
              <c:f>'Bilan MELEC'!$AQ$84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MELEC'!$AQ$85:$AQ$98</c:f>
              <c:numCache>
                <c:formatCode>0</c:formatCode>
                <c:ptCount val="14"/>
                <c:pt idx="0">
                  <c:v>0</c:v>
                </c:pt>
                <c:pt idx="1">
                  <c:v>0</c:v>
                </c:pt>
                <c:pt idx="2">
                  <c:v>0</c:v>
                </c:pt>
                <c:pt idx="3">
                  <c:v>0</c:v>
                </c:pt>
                <c:pt idx="4">
                  <c:v>0</c:v>
                </c:pt>
                <c:pt idx="5">
                  <c:v>0</c:v>
                </c:pt>
                <c:pt idx="6">
                  <c:v>0</c:v>
                </c:pt>
                <c:pt idx="7">
                  <c:v>0</c:v>
                </c:pt>
                <c:pt idx="8" formatCode="0.0">
                  <c:v>0</c:v>
                </c:pt>
                <c:pt idx="9" formatCode="0.0">
                  <c:v>0</c:v>
                </c:pt>
                <c:pt idx="10" formatCode="0.0">
                  <c:v>0</c:v>
                </c:pt>
                <c:pt idx="11" formatCode="0.0">
                  <c:v>0</c:v>
                </c:pt>
                <c:pt idx="12" formatCode="0.0">
                  <c:v>0</c:v>
                </c:pt>
                <c:pt idx="13" formatCode="0.0">
                  <c:v>0</c:v>
                </c:pt>
              </c:numCache>
            </c:numRef>
          </c:val>
          <c:extLst xmlns:c16r2="http://schemas.microsoft.com/office/drawing/2015/06/chart">
            <c:ext xmlns:c16="http://schemas.microsoft.com/office/drawing/2014/chart" uri="{C3380CC4-5D6E-409C-BE32-E72D297353CC}">
              <c16:uniqueId val="{00000001-288B-45D8-8EF3-1214BACC887F}"/>
            </c:ext>
          </c:extLst>
        </c:ser>
        <c:dLbls>
          <c:showLegendKey val="0"/>
          <c:showVal val="1"/>
          <c:showCatName val="0"/>
          <c:showSerName val="0"/>
          <c:showPercent val="0"/>
          <c:showBubbleSize val="0"/>
        </c:dLbls>
        <c:axId val="415422336"/>
        <c:axId val="415423872"/>
      </c:radarChart>
      <c:catAx>
        <c:axId val="41542233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423872"/>
        <c:crosses val="autoZero"/>
        <c:auto val="1"/>
        <c:lblAlgn val="ctr"/>
        <c:lblOffset val="100"/>
        <c:noMultiLvlLbl val="0"/>
      </c:catAx>
      <c:valAx>
        <c:axId val="41542387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542233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MELEC'!$AU$85:$AU$105</c:f>
              <c:numCache>
                <c:formatCode>General</c:formatCode>
                <c:ptCount val="2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numCache>
            </c:numRef>
          </c:val>
          <c:extLst xmlns:c16r2="http://schemas.microsoft.com/office/drawing/2015/06/chart">
            <c:ext xmlns:c16="http://schemas.microsoft.com/office/drawing/2014/chart" uri="{C3380CC4-5D6E-409C-BE32-E72D297353CC}">
              <c16:uniqueId val="{00000000-F973-4DE5-B419-FA45256AF168}"/>
            </c:ext>
          </c:extLst>
        </c:ser>
        <c:ser>
          <c:idx val="1"/>
          <c:order val="1"/>
          <c:tx>
            <c:strRef>
              <c:f>'Bilan MELEC'!$AV$84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MELEC'!$AV$85:$AV$105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F973-4DE5-B419-FA45256AF168}"/>
            </c:ext>
          </c:extLst>
        </c:ser>
        <c:dLbls>
          <c:showLegendKey val="0"/>
          <c:showVal val="1"/>
          <c:showCatName val="0"/>
          <c:showSerName val="0"/>
          <c:showPercent val="0"/>
          <c:showBubbleSize val="0"/>
        </c:dLbls>
        <c:axId val="414553600"/>
        <c:axId val="414555136"/>
      </c:radarChart>
      <c:catAx>
        <c:axId val="41455360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4555136"/>
        <c:crosses val="autoZero"/>
        <c:auto val="1"/>
        <c:lblAlgn val="ctr"/>
        <c:lblOffset val="100"/>
        <c:noMultiLvlLbl val="0"/>
      </c:catAx>
      <c:valAx>
        <c:axId val="41455513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455360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422058046859993"/>
          <c:h val="0.43970929985103213"/>
        </c:manualLayout>
      </c:layout>
      <c:lineChart>
        <c:grouping val="standard"/>
        <c:varyColors val="0"/>
        <c:ser>
          <c:idx val="0"/>
          <c:order val="0"/>
          <c:tx>
            <c:v>Palier 1</c:v>
          </c:tx>
          <c:spPr>
            <a:ln w="34925"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CB70D15A-387B-0F4E-A73F-A754A77A6F67}"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61-4B0D-84A9-FA24B01F535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61-4B0D-84A9-FA24B01F535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161-4B0D-84A9-FA24B01F535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161-4B0D-84A9-FA24B01F535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161-4B0D-84A9-FA24B01F535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161-4B0D-84A9-FA24B01F535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161-4B0D-84A9-FA24B01F535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161-4B0D-84A9-FA24B01F535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161-4B0D-84A9-FA24B01F535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161-4B0D-84A9-FA24B01F535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161-4B0D-84A9-FA24B01F535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161-4B0D-84A9-FA24B01F535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161-4B0D-84A9-FA24B01F535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161-4B0D-84A9-FA24B01F535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161-4B0D-84A9-FA24B01F535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161-4B0D-84A9-FA24B01F535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161-4B0D-84A9-FA24B01F535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161-4B0D-84A9-FA24B01F535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161-4B0D-84A9-FA24B01F535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161-4B0D-84A9-FA24B01F535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161-4B0D-84A9-FA24B01F535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161-4B0D-84A9-FA24B01F535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évaluations'!$I$35:$BP$35</c:f>
              <c:numCache>
                <c:formatCode>0.0</c:formatCode>
                <c:ptCount val="60"/>
              </c:numCache>
            </c:numRef>
          </c:val>
          <c:smooth val="0"/>
          <c:extLst xmlns:c16r2="http://schemas.microsoft.com/office/drawing/2015/06/chart">
            <c:ext xmlns:c16="http://schemas.microsoft.com/office/drawing/2014/chart" uri="{C3380CC4-5D6E-409C-BE32-E72D297353CC}">
              <c16:uniqueId val="{0000003C-7161-4B0D-84A9-FA24B01F535E}"/>
            </c:ext>
          </c:extLst>
        </c:ser>
        <c:ser>
          <c:idx val="1"/>
          <c:order val="1"/>
          <c:tx>
            <c:v>Palier 2</c:v>
          </c:tx>
          <c:spPr>
            <a:ln w="34925"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161-4B0D-84A9-FA24B01F535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7161-4B0D-84A9-FA24B01F535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161-4B0D-84A9-FA24B01F535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161-4B0D-84A9-FA24B01F535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161-4B0D-84A9-FA24B01F535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161-4B0D-84A9-FA24B01F535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161-4B0D-84A9-FA24B01F535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161-4B0D-84A9-FA24B01F535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161-4B0D-84A9-FA24B01F535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161-4B0D-84A9-FA24B01F535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161-4B0D-84A9-FA24B01F535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161-4B0D-84A9-FA24B01F535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161-4B0D-84A9-FA24B01F535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161-4B0D-84A9-FA24B01F535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161-4B0D-84A9-FA24B01F535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161-4B0D-84A9-FA24B01F535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161-4B0D-84A9-FA24B01F535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161-4B0D-84A9-FA24B01F535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161-4B0D-84A9-FA24B01F535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161-4B0D-84A9-FA24B01F535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161-4B0D-84A9-FA24B01F535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161-4B0D-84A9-FA24B01F535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161-4B0D-84A9-FA24B01F535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161-4B0D-84A9-FA24B01F535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161-4B0D-84A9-FA24B01F535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161-4B0D-84A9-FA24B01F535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161-4B0D-84A9-FA24B01F535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161-4B0D-84A9-FA24B01F535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161-4B0D-84A9-FA24B01F535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161-4B0D-84A9-FA24B01F535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161-4B0D-84A9-FA24B01F535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161-4B0D-84A9-FA24B01F535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161-4B0D-84A9-FA24B01F535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161-4B0D-84A9-FA24B01F535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161-4B0D-84A9-FA24B01F535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161-4B0D-84A9-FA24B01F535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161-4B0D-84A9-FA24B01F535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161-4B0D-84A9-FA24B01F535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161-4B0D-84A9-FA24B01F535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évaluations'!$I$34:$BP$34</c:f>
              <c:numCache>
                <c:formatCode>0.0</c:formatCode>
                <c:ptCount val="60"/>
              </c:numCache>
            </c:numRef>
          </c:val>
          <c:smooth val="0"/>
          <c:extLst xmlns:c16r2="http://schemas.microsoft.com/office/drawing/2015/06/chart">
            <c:ext xmlns:c16="http://schemas.microsoft.com/office/drawing/2014/chart" uri="{C3380CC4-5D6E-409C-BE32-E72D297353CC}">
              <c16:uniqueId val="{00000065-7161-4B0D-84A9-FA24B01F535E}"/>
            </c:ext>
          </c:extLst>
        </c:ser>
        <c:ser>
          <c:idx val="2"/>
          <c:order val="2"/>
          <c:tx>
            <c:v>Palier 3</c:v>
          </c:tx>
          <c:spPr>
            <a:ln w="34925"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161-4B0D-84A9-FA24B01F535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161-4B0D-84A9-FA24B01F535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161-4B0D-84A9-FA24B01F535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161-4B0D-84A9-FA24B01F535E}"/>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161-4B0D-84A9-FA24B01F535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161-4B0D-84A9-FA24B01F535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161-4B0D-84A9-FA24B01F535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161-4B0D-84A9-FA24B01F535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161-4B0D-84A9-FA24B01F535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161-4B0D-84A9-FA24B01F535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161-4B0D-84A9-FA24B01F535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161-4B0D-84A9-FA24B01F535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161-4B0D-84A9-FA24B01F535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161-4B0D-84A9-FA24B01F535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161-4B0D-84A9-FA24B01F535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161-4B0D-84A9-FA24B01F535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161-4B0D-84A9-FA24B01F535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161-4B0D-84A9-FA24B01F535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161-4B0D-84A9-FA24B01F535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7161-4B0D-84A9-FA24B01F535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161-4B0D-84A9-FA24B01F535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161-4B0D-84A9-FA24B01F535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161-4B0D-84A9-FA24B01F535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161-4B0D-84A9-FA24B01F535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161-4B0D-84A9-FA24B01F535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161-4B0D-84A9-FA24B01F535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161-4B0D-84A9-FA24B01F535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161-4B0D-84A9-FA24B01F535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161-4B0D-84A9-FA24B01F535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161-4B0D-84A9-FA24B01F535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161-4B0D-84A9-FA24B01F535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161-4B0D-84A9-FA24B01F535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161-4B0D-84A9-FA24B01F535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161-4B0D-84A9-FA24B01F535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161-4B0D-84A9-FA24B01F535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161-4B0D-84A9-FA24B01F535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161-4B0D-84A9-FA24B01F535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161-4B0D-84A9-FA24B01F535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161-4B0D-84A9-FA24B01F535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161-4B0D-84A9-FA24B01F535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évaluations'!$I$33:$BP$33</c:f>
              <c:numCache>
                <c:formatCode>0.0</c:formatCode>
                <c:ptCount val="60"/>
              </c:numCache>
            </c:numRef>
          </c:val>
          <c:smooth val="0"/>
          <c:extLst xmlns:c16r2="http://schemas.microsoft.com/office/drawing/2015/06/chart">
            <c:ext xmlns:c16="http://schemas.microsoft.com/office/drawing/2014/chart" uri="{C3380CC4-5D6E-409C-BE32-E72D297353CC}">
              <c16:uniqueId val="{0000008E-7161-4B0D-84A9-FA24B01F535E}"/>
            </c:ext>
          </c:extLst>
        </c:ser>
        <c:dLbls>
          <c:showLegendKey val="0"/>
          <c:showVal val="1"/>
          <c:showCatName val="0"/>
          <c:showSerName val="0"/>
          <c:showPercent val="0"/>
          <c:showBubbleSize val="0"/>
        </c:dLbls>
        <c:marker val="1"/>
        <c:smooth val="0"/>
        <c:axId val="318721408"/>
        <c:axId val="318366848"/>
      </c:lineChart>
      <c:catAx>
        <c:axId val="31872140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18366848"/>
        <c:crosses val="autoZero"/>
        <c:auto val="1"/>
        <c:lblAlgn val="ctr"/>
        <c:lblOffset val="100"/>
        <c:noMultiLvlLbl val="0"/>
      </c:catAx>
      <c:valAx>
        <c:axId val="318366848"/>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894BC0"/>
                </a:solidFill>
                <a:latin typeface="+mn-lt"/>
                <a:ea typeface="+mn-ea"/>
                <a:cs typeface="+mn-cs"/>
              </a:defRPr>
            </a:pPr>
            <a:endParaRPr lang="fr-FR"/>
          </a:p>
        </c:txPr>
        <c:crossAx val="318721408"/>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6802556672672495"/>
          <c:h val="0.17157267503724197"/>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MELEC'!$AU$110:$AU$120</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8AFD-4FA4-A918-C53E0F0E63BB}"/>
            </c:ext>
          </c:extLst>
        </c:ser>
        <c:ser>
          <c:idx val="1"/>
          <c:order val="1"/>
          <c:tx>
            <c:strRef>
              <c:f>'Bilan MELEC'!$AV$109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MELEC'!$AV$110:$AV$120</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8AFD-4FA4-A918-C53E0F0E63BB}"/>
            </c:ext>
          </c:extLst>
        </c:ser>
        <c:dLbls>
          <c:showLegendKey val="0"/>
          <c:showVal val="1"/>
          <c:showCatName val="0"/>
          <c:showSerName val="0"/>
          <c:showPercent val="0"/>
          <c:showBubbleSize val="0"/>
        </c:dLbls>
        <c:axId val="415702400"/>
        <c:axId val="415704192"/>
      </c:radarChart>
      <c:catAx>
        <c:axId val="41570240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704192"/>
        <c:crosses val="autoZero"/>
        <c:auto val="1"/>
        <c:lblAlgn val="ctr"/>
        <c:lblOffset val="100"/>
        <c:noMultiLvlLbl val="0"/>
      </c:catAx>
      <c:valAx>
        <c:axId val="41570419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570240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MELEC'!$AO$85:$AO$98</c:f>
              <c:strCache>
                <c:ptCount val="14"/>
                <c:pt idx="0">
                  <c:v>C1.1</c:v>
                </c:pt>
                <c:pt idx="1">
                  <c:v>C1.2</c:v>
                </c:pt>
                <c:pt idx="2">
                  <c:v>C1.3</c:v>
                </c:pt>
                <c:pt idx="3">
                  <c:v>C1.4</c:v>
                </c:pt>
                <c:pt idx="4">
                  <c:v>C1.5</c:v>
                </c:pt>
                <c:pt idx="5">
                  <c:v>C1.6</c:v>
                </c:pt>
                <c:pt idx="6">
                  <c:v>C1.7</c:v>
                </c:pt>
                <c:pt idx="7">
                  <c:v>C1.8</c:v>
                </c:pt>
                <c:pt idx="8">
                  <c:v>C3.1</c:v>
                </c:pt>
                <c:pt idx="9">
                  <c:v>C3.2</c:v>
                </c:pt>
                <c:pt idx="10">
                  <c:v>C3.3</c:v>
                </c:pt>
                <c:pt idx="11">
                  <c:v>C11.1</c:v>
                </c:pt>
                <c:pt idx="12">
                  <c:v>C11.2</c:v>
                </c:pt>
                <c:pt idx="13">
                  <c:v>C11.3</c:v>
                </c:pt>
              </c:strCache>
            </c:strRef>
          </c:cat>
          <c:val>
            <c:numRef>
              <c:f>'Bilan MELEC'!$AR$85:$AR$98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B62E-4352-B7A0-1F1B18E52205}"/>
            </c:ext>
          </c:extLst>
        </c:ser>
        <c:dLbls>
          <c:showLegendKey val="0"/>
          <c:showVal val="1"/>
          <c:showCatName val="0"/>
          <c:showSerName val="0"/>
          <c:showPercent val="0"/>
          <c:showBubbleSize val="0"/>
        </c:dLbls>
        <c:axId val="415728768"/>
        <c:axId val="415730304"/>
      </c:radarChart>
      <c:catAx>
        <c:axId val="41572876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730304"/>
        <c:crosses val="autoZero"/>
        <c:auto val="1"/>
        <c:lblAlgn val="ctr"/>
        <c:lblOffset val="100"/>
        <c:noMultiLvlLbl val="0"/>
      </c:catAx>
      <c:valAx>
        <c:axId val="41573030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572876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MELEC'!$AP$110:$AP$124</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E84-4FE0-8901-190442F4FF84}"/>
            </c:ext>
          </c:extLst>
        </c:ser>
        <c:ser>
          <c:idx val="1"/>
          <c:order val="1"/>
          <c:tx>
            <c:strRef>
              <c:f>'Bilan MELEC'!$AQ$109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MELEC'!$AQ$110:$AQ$124</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E84-4FE0-8901-190442F4FF84}"/>
            </c:ext>
          </c:extLst>
        </c:ser>
        <c:dLbls>
          <c:showLegendKey val="0"/>
          <c:showVal val="1"/>
          <c:showCatName val="0"/>
          <c:showSerName val="0"/>
          <c:showPercent val="0"/>
          <c:showBubbleSize val="0"/>
        </c:dLbls>
        <c:axId val="415498240"/>
        <c:axId val="415499776"/>
      </c:radarChart>
      <c:catAx>
        <c:axId val="41549824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499776"/>
        <c:crosses val="autoZero"/>
        <c:auto val="1"/>
        <c:lblAlgn val="ctr"/>
        <c:lblOffset val="100"/>
        <c:noMultiLvlLbl val="0"/>
      </c:catAx>
      <c:valAx>
        <c:axId val="41549977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549824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MELEC'!$AT$85:$AT$105</c:f>
              <c:strCache>
                <c:ptCount val="21"/>
                <c:pt idx="0">
                  <c:v>C2.1</c:v>
                </c:pt>
                <c:pt idx="1">
                  <c:v>C2.2</c:v>
                </c:pt>
                <c:pt idx="2">
                  <c:v>C2.3</c:v>
                </c:pt>
                <c:pt idx="3">
                  <c:v>C2.4</c:v>
                </c:pt>
                <c:pt idx="4">
                  <c:v>C2.5</c:v>
                </c:pt>
                <c:pt idx="5">
                  <c:v>C2.6</c:v>
                </c:pt>
                <c:pt idx="6">
                  <c:v>C2.7</c:v>
                </c:pt>
                <c:pt idx="7">
                  <c:v>C2.8</c:v>
                </c:pt>
                <c:pt idx="8">
                  <c:v>C2.9</c:v>
                </c:pt>
                <c:pt idx="9">
                  <c:v>C2.10</c:v>
                </c:pt>
                <c:pt idx="10">
                  <c:v>C2.11</c:v>
                </c:pt>
                <c:pt idx="11">
                  <c:v>C4.1</c:v>
                </c:pt>
                <c:pt idx="12">
                  <c:v>C4.2</c:v>
                </c:pt>
                <c:pt idx="13">
                  <c:v>C4.3</c:v>
                </c:pt>
                <c:pt idx="14">
                  <c:v>C4.4</c:v>
                </c:pt>
                <c:pt idx="15">
                  <c:v>C4.5</c:v>
                </c:pt>
                <c:pt idx="16">
                  <c:v>C4.6</c:v>
                </c:pt>
                <c:pt idx="17">
                  <c:v>C4.7</c:v>
                </c:pt>
                <c:pt idx="18">
                  <c:v>C4.8</c:v>
                </c:pt>
                <c:pt idx="19">
                  <c:v>C4.9</c:v>
                </c:pt>
                <c:pt idx="20">
                  <c:v>C4.10</c:v>
                </c:pt>
              </c:strCache>
            </c:strRef>
          </c:cat>
          <c:val>
            <c:numRef>
              <c:f>'Bilan MELEC'!$AW$85:$AW$105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57F6-4A77-971C-CD2ED7585C77}"/>
            </c:ext>
          </c:extLst>
        </c:ser>
        <c:dLbls>
          <c:showLegendKey val="0"/>
          <c:showVal val="1"/>
          <c:showCatName val="0"/>
          <c:showSerName val="0"/>
          <c:showPercent val="0"/>
          <c:showBubbleSize val="0"/>
        </c:dLbls>
        <c:axId val="415541120"/>
        <c:axId val="415542656"/>
      </c:radarChart>
      <c:catAx>
        <c:axId val="4155411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542656"/>
        <c:crosses val="autoZero"/>
        <c:auto val="1"/>
        <c:lblAlgn val="ctr"/>
        <c:lblOffset val="100"/>
        <c:noMultiLvlLbl val="0"/>
      </c:catAx>
      <c:valAx>
        <c:axId val="41554265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554112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MELEC'!$AO$110:$AO$124</c:f>
              <c:strCache>
                <c:ptCount val="15"/>
                <c:pt idx="0">
                  <c:v>C6.1</c:v>
                </c:pt>
                <c:pt idx="1">
                  <c:v>C6.2</c:v>
                </c:pt>
                <c:pt idx="2">
                  <c:v>C6.3</c:v>
                </c:pt>
                <c:pt idx="3">
                  <c:v>C6.4</c:v>
                </c:pt>
                <c:pt idx="4">
                  <c:v>C7.1</c:v>
                </c:pt>
                <c:pt idx="5">
                  <c:v>C7.2</c:v>
                </c:pt>
                <c:pt idx="6">
                  <c:v>C7.3</c:v>
                </c:pt>
                <c:pt idx="7">
                  <c:v>C7.4</c:v>
                </c:pt>
                <c:pt idx="8">
                  <c:v>C13.1</c:v>
                </c:pt>
                <c:pt idx="9">
                  <c:v>C13.2</c:v>
                </c:pt>
                <c:pt idx="10">
                  <c:v>C13.3</c:v>
                </c:pt>
                <c:pt idx="11">
                  <c:v>C13.4</c:v>
                </c:pt>
                <c:pt idx="12">
                  <c:v>C13.5</c:v>
                </c:pt>
                <c:pt idx="13">
                  <c:v>C13.6</c:v>
                </c:pt>
                <c:pt idx="14">
                  <c:v>C13.7</c:v>
                </c:pt>
              </c:strCache>
            </c:strRef>
          </c:cat>
          <c:val>
            <c:numRef>
              <c:f>'Bilan MELEC'!$AR$110:$AR$124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C57E-48FF-917B-43C207715087}"/>
            </c:ext>
          </c:extLst>
        </c:ser>
        <c:dLbls>
          <c:showLegendKey val="0"/>
          <c:showVal val="1"/>
          <c:showCatName val="0"/>
          <c:showSerName val="0"/>
          <c:showPercent val="0"/>
          <c:showBubbleSize val="0"/>
        </c:dLbls>
        <c:axId val="415554944"/>
        <c:axId val="415642752"/>
      </c:radarChart>
      <c:catAx>
        <c:axId val="41555494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642752"/>
        <c:crosses val="autoZero"/>
        <c:auto val="1"/>
        <c:lblAlgn val="ctr"/>
        <c:lblOffset val="100"/>
        <c:noMultiLvlLbl val="0"/>
      </c:catAx>
      <c:valAx>
        <c:axId val="41564275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555494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MELEC'!$AW$109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MELEC'!$AT$110:$AT$120</c:f>
              <c:strCache>
                <c:ptCount val="11"/>
                <c:pt idx="0">
                  <c:v>C8.1</c:v>
                </c:pt>
                <c:pt idx="1">
                  <c:v>C8.2</c:v>
                </c:pt>
                <c:pt idx="2">
                  <c:v>C8.3</c:v>
                </c:pt>
                <c:pt idx="3">
                  <c:v>C8.4</c:v>
                </c:pt>
                <c:pt idx="4">
                  <c:v>C8.5</c:v>
                </c:pt>
                <c:pt idx="5">
                  <c:v>C9.1</c:v>
                </c:pt>
                <c:pt idx="6">
                  <c:v>C9.2</c:v>
                </c:pt>
                <c:pt idx="7">
                  <c:v>C9.3</c:v>
                </c:pt>
                <c:pt idx="8">
                  <c:v>C9.4</c:v>
                </c:pt>
                <c:pt idx="9">
                  <c:v>C9.5</c:v>
                </c:pt>
                <c:pt idx="10">
                  <c:v>C9.6</c:v>
                </c:pt>
              </c:strCache>
            </c:strRef>
          </c:cat>
          <c:val>
            <c:numRef>
              <c:f>'Bilan MELEC'!$AW$110:$AW$120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9D89-4C28-BAB0-6C6EBFEB24AF}"/>
            </c:ext>
          </c:extLst>
        </c:ser>
        <c:dLbls>
          <c:showLegendKey val="0"/>
          <c:showVal val="1"/>
          <c:showCatName val="0"/>
          <c:showSerName val="0"/>
          <c:showPercent val="0"/>
          <c:showBubbleSize val="0"/>
        </c:dLbls>
        <c:axId val="415679616"/>
        <c:axId val="415681152"/>
      </c:radarChart>
      <c:catAx>
        <c:axId val="41567961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5681152"/>
        <c:crosses val="autoZero"/>
        <c:auto val="1"/>
        <c:lblAlgn val="ctr"/>
        <c:lblOffset val="100"/>
        <c:noMultiLvlLbl val="0"/>
      </c:catAx>
      <c:valAx>
        <c:axId val="41568115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567961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SN'!$AP$85:$AP$89</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4F7F-4AF4-9D29-EC9D40BED133}"/>
            </c:ext>
          </c:extLst>
        </c:ser>
        <c:ser>
          <c:idx val="1"/>
          <c:order val="1"/>
          <c:tx>
            <c:strRef>
              <c:f>'Bilan SN'!$AQ$84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SN'!$AQ$85:$AQ$89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F7F-4AF4-9D29-EC9D40BED133}"/>
            </c:ext>
          </c:extLst>
        </c:ser>
        <c:dLbls>
          <c:showLegendKey val="0"/>
          <c:showVal val="1"/>
          <c:showCatName val="0"/>
          <c:showSerName val="0"/>
          <c:showPercent val="0"/>
          <c:showBubbleSize val="0"/>
        </c:dLbls>
        <c:axId val="417531776"/>
        <c:axId val="417533312"/>
      </c:radarChart>
      <c:catAx>
        <c:axId val="4175317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533312"/>
        <c:crosses val="autoZero"/>
        <c:auto val="1"/>
        <c:lblAlgn val="ctr"/>
        <c:lblOffset val="100"/>
        <c:noMultiLvlLbl val="0"/>
      </c:catAx>
      <c:valAx>
        <c:axId val="41753331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753177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SN'!$AU$84</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SN'!$AU$85:$AU$95</c:f>
              <c:numCache>
                <c:formatCode>General</c:formatCode>
                <c:ptCount val="11"/>
                <c:pt idx="0">
                  <c:v>10</c:v>
                </c:pt>
                <c:pt idx="1">
                  <c:v>10</c:v>
                </c:pt>
                <c:pt idx="2">
                  <c:v>10</c:v>
                </c:pt>
                <c:pt idx="3">
                  <c:v>10</c:v>
                </c:pt>
                <c:pt idx="4">
                  <c:v>10</c:v>
                </c:pt>
                <c:pt idx="5">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00-6C43-487A-8274-F26882F98D8B}"/>
            </c:ext>
          </c:extLst>
        </c:ser>
        <c:ser>
          <c:idx val="1"/>
          <c:order val="1"/>
          <c:tx>
            <c:strRef>
              <c:f>'Bilan SN'!$AV$84</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SN'!$AV$85:$AV$95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1-6C43-487A-8274-F26882F98D8B}"/>
            </c:ext>
          </c:extLst>
        </c:ser>
        <c:dLbls>
          <c:showLegendKey val="0"/>
          <c:showVal val="1"/>
          <c:showCatName val="0"/>
          <c:showSerName val="0"/>
          <c:showPercent val="0"/>
          <c:showBubbleSize val="0"/>
        </c:dLbls>
        <c:axId val="417559296"/>
        <c:axId val="417560832"/>
      </c:radarChart>
      <c:catAx>
        <c:axId val="41755929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560832"/>
        <c:crosses val="autoZero"/>
        <c:auto val="1"/>
        <c:lblAlgn val="ctr"/>
        <c:lblOffset val="100"/>
        <c:noMultiLvlLbl val="0"/>
      </c:catAx>
      <c:valAx>
        <c:axId val="4175608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7559296"/>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SN'!$AU$109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SN'!$AU$110:$AU$120</c:f>
              <c:numCache>
                <c:formatCode>General</c:formatCode>
                <c:ptCount val="11"/>
              </c:numCache>
            </c:numRef>
          </c:val>
          <c:smooth val="0"/>
          <c:extLst xmlns:c16r2="http://schemas.microsoft.com/office/drawing/2015/06/chart">
            <c:ext xmlns:c16="http://schemas.microsoft.com/office/drawing/2014/chart" uri="{C3380CC4-5D6E-409C-BE32-E72D297353CC}">
              <c16:uniqueId val="{00000000-3365-4757-BBC3-640D805F4F37}"/>
            </c:ext>
          </c:extLst>
        </c:ser>
        <c:ser>
          <c:idx val="1"/>
          <c:order val="1"/>
          <c:tx>
            <c:strRef>
              <c:f>'Bilan SN'!$AV$109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SN'!$AV$110:$AV$120</c:f>
              <c:numCache>
                <c:formatCode>0.0</c:formatCode>
                <c:ptCount val="11"/>
              </c:numCache>
            </c:numRef>
          </c:val>
          <c:smooth val="0"/>
          <c:extLst xmlns:c16r2="http://schemas.microsoft.com/office/drawing/2015/06/chart">
            <c:ext xmlns:c16="http://schemas.microsoft.com/office/drawing/2014/chart" uri="{C3380CC4-5D6E-409C-BE32-E72D297353CC}">
              <c16:uniqueId val="{00000001-3365-4757-BBC3-640D805F4F37}"/>
            </c:ext>
          </c:extLst>
        </c:ser>
        <c:dLbls>
          <c:showLegendKey val="0"/>
          <c:showVal val="1"/>
          <c:showCatName val="0"/>
          <c:showSerName val="0"/>
          <c:showPercent val="0"/>
          <c:showBubbleSize val="0"/>
        </c:dLbls>
        <c:marker val="1"/>
        <c:smooth val="0"/>
        <c:axId val="417602944"/>
        <c:axId val="417608832"/>
      </c:lineChart>
      <c:catAx>
        <c:axId val="417602944"/>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608832"/>
        <c:crosses val="autoZero"/>
        <c:auto val="1"/>
        <c:lblAlgn val="ctr"/>
        <c:lblOffset val="100"/>
        <c:noMultiLvlLbl val="0"/>
      </c:catAx>
      <c:valAx>
        <c:axId val="417608832"/>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760294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SN'!$AO$85:$AO$89</c:f>
              <c:strCache>
                <c:ptCount val="5"/>
                <c:pt idx="0">
                  <c:v>C1.1</c:v>
                </c:pt>
                <c:pt idx="1">
                  <c:v>C2.1</c:v>
                </c:pt>
                <c:pt idx="2">
                  <c:v>C2.2</c:v>
                </c:pt>
                <c:pt idx="3">
                  <c:v>C4.1</c:v>
                </c:pt>
                <c:pt idx="4">
                  <c:v>C5.3</c:v>
                </c:pt>
              </c:strCache>
            </c:strRef>
          </c:cat>
          <c:val>
            <c:numRef>
              <c:f>'Bilan SN'!$AR$85:$AR$89</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BC0F-4DF7-A033-61D95BE5647A}"/>
            </c:ext>
          </c:extLst>
        </c:ser>
        <c:dLbls>
          <c:showLegendKey val="0"/>
          <c:showVal val="1"/>
          <c:showCatName val="0"/>
          <c:showSerName val="0"/>
          <c:showPercent val="0"/>
          <c:showBubbleSize val="0"/>
        </c:dLbls>
        <c:axId val="417625216"/>
        <c:axId val="417626752"/>
      </c:radarChart>
      <c:catAx>
        <c:axId val="41762521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626752"/>
        <c:crosses val="autoZero"/>
        <c:auto val="1"/>
        <c:lblAlgn val="ctr"/>
        <c:lblOffset val="100"/>
        <c:noMultiLvlLbl val="0"/>
      </c:catAx>
      <c:valAx>
        <c:axId val="41762675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762521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93908123052"/>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453D262A-16A4-4D3D-A97E-30183FF39D00}"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225-455C-813A-DDDE864A1334}"/>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225-455C-813A-DDDE864A1334}"/>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7225-455C-813A-DDDE864A1334}"/>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7225-455C-813A-DDDE864A1334}"/>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7225-455C-813A-DDDE864A1334}"/>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7225-455C-813A-DDDE864A1334}"/>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7225-455C-813A-DDDE864A1334}"/>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7225-455C-813A-DDDE864A1334}"/>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7225-455C-813A-DDDE864A1334}"/>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7225-455C-813A-DDDE864A1334}"/>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7225-455C-813A-DDDE864A1334}"/>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7225-455C-813A-DDDE864A1334}"/>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7225-455C-813A-DDDE864A1334}"/>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7225-455C-813A-DDDE864A1334}"/>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7225-455C-813A-DDDE864A1334}"/>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7225-455C-813A-DDDE864A1334}"/>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7225-455C-813A-DDDE864A1334}"/>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7225-455C-813A-DDDE864A1334}"/>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7225-455C-813A-DDDE864A1334}"/>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7225-455C-813A-DDDE864A1334}"/>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évaluations'!$I$39:$BP$39</c:f>
              <c:numCache>
                <c:formatCode>0.0</c:formatCode>
                <c:ptCount val="60"/>
              </c:numCache>
            </c:numRef>
          </c:val>
          <c:smooth val="0"/>
          <c:extLst xmlns:c16r2="http://schemas.microsoft.com/office/drawing/2015/06/chart">
            <c:ext xmlns:c16="http://schemas.microsoft.com/office/drawing/2014/chart" uri="{C3380CC4-5D6E-409C-BE32-E72D297353CC}">
              <c16:uniqueId val="{0000003C-7225-455C-813A-DDDE864A1334}"/>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7225-455C-813A-DDDE864A1334}"/>
                </c:ext>
              </c:extLst>
            </c:dLbl>
            <c:dLbl>
              <c:idx val="1"/>
              <c:tx>
                <c:rich>
                  <a:bodyPr/>
                  <a:lstStyle/>
                  <a:p>
                    <a:fld id="{62E29DA4-91F7-4ECF-95F5-D0CCCE8E6D9A}"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7225-455C-813A-DDDE864A1334}"/>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7225-455C-813A-DDDE864A1334}"/>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7225-455C-813A-DDDE864A1334}"/>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7225-455C-813A-DDDE864A1334}"/>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7225-455C-813A-DDDE864A1334}"/>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7225-455C-813A-DDDE864A1334}"/>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7225-455C-813A-DDDE864A1334}"/>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7225-455C-813A-DDDE864A1334}"/>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7225-455C-813A-DDDE864A1334}"/>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7225-455C-813A-DDDE864A1334}"/>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7225-455C-813A-DDDE864A1334}"/>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7225-455C-813A-DDDE864A1334}"/>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7225-455C-813A-DDDE864A1334}"/>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7225-455C-813A-DDDE864A1334}"/>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7225-455C-813A-DDDE864A1334}"/>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7225-455C-813A-DDDE864A1334}"/>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7225-455C-813A-DDDE864A1334}"/>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7225-455C-813A-DDDE864A1334}"/>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7225-455C-813A-DDDE864A1334}"/>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7225-455C-813A-DDDE864A1334}"/>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7225-455C-813A-DDDE864A1334}"/>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7225-455C-813A-DDDE864A1334}"/>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7225-455C-813A-DDDE864A1334}"/>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7225-455C-813A-DDDE864A1334}"/>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7225-455C-813A-DDDE864A1334}"/>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7225-455C-813A-DDDE864A1334}"/>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7225-455C-813A-DDDE864A1334}"/>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7225-455C-813A-DDDE864A1334}"/>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7225-455C-813A-DDDE864A1334}"/>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7225-455C-813A-DDDE864A1334}"/>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7225-455C-813A-DDDE864A1334}"/>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7225-455C-813A-DDDE864A1334}"/>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7225-455C-813A-DDDE864A1334}"/>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7225-455C-813A-DDDE864A1334}"/>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7225-455C-813A-DDDE864A1334}"/>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7225-455C-813A-DDDE864A1334}"/>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7225-455C-813A-DDDE864A1334}"/>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7225-455C-813A-DDDE864A1334}"/>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7225-455C-813A-DDDE864A1334}"/>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7225-455C-813A-DDDE864A1334}"/>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7225-455C-813A-DDDE864A1334}"/>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7225-455C-813A-DDDE864A1334}"/>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7225-455C-813A-DDDE864A1334}"/>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7225-455C-813A-DDDE864A1334}"/>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7225-455C-813A-DDDE864A1334}"/>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7225-455C-813A-DDDE864A1334}"/>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7225-455C-813A-DDDE864A1334}"/>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7225-455C-813A-DDDE864A1334}"/>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7225-455C-813A-DDDE864A1334}"/>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7225-455C-813A-DDDE864A1334}"/>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7225-455C-813A-DDDE864A1334}"/>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7225-455C-813A-DDDE864A1334}"/>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7225-455C-813A-DDDE864A1334}"/>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7225-455C-813A-DDDE864A1334}"/>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7225-455C-813A-DDDE864A1334}"/>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7225-455C-813A-DDDE864A1334}"/>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7225-455C-813A-DDDE864A1334}"/>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7225-455C-813A-DDDE864A1334}"/>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évaluations'!$I$38:$BP$38</c:f>
              <c:numCache>
                <c:formatCode>0.0</c:formatCode>
                <c:ptCount val="60"/>
              </c:numCache>
            </c:numRef>
          </c:val>
          <c:smooth val="0"/>
          <c:extLst xmlns:c16r2="http://schemas.microsoft.com/office/drawing/2015/06/chart">
            <c:ext xmlns:c16="http://schemas.microsoft.com/office/drawing/2014/chart" uri="{C3380CC4-5D6E-409C-BE32-E72D297353CC}">
              <c16:uniqueId val="{00000079-7225-455C-813A-DDDE864A1334}"/>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7225-455C-813A-DDDE864A1334}"/>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7225-455C-813A-DDDE864A1334}"/>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7225-455C-813A-DDDE864A1334}"/>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7225-455C-813A-DDDE864A1334}"/>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7225-455C-813A-DDDE864A1334}"/>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7225-455C-813A-DDDE864A1334}"/>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7225-455C-813A-DDDE864A1334}"/>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7225-455C-813A-DDDE864A1334}"/>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7225-455C-813A-DDDE864A1334}"/>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7225-455C-813A-DDDE864A1334}"/>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7225-455C-813A-DDDE864A1334}"/>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7225-455C-813A-DDDE864A1334}"/>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7225-455C-813A-DDDE864A1334}"/>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7225-455C-813A-DDDE864A1334}"/>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7225-455C-813A-DDDE864A1334}"/>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7225-455C-813A-DDDE864A1334}"/>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7225-455C-813A-DDDE864A1334}"/>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7225-455C-813A-DDDE864A1334}"/>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7225-455C-813A-DDDE864A1334}"/>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7225-455C-813A-DDDE864A1334}"/>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7225-455C-813A-DDDE864A1334}"/>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7225-455C-813A-DDDE864A1334}"/>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7225-455C-813A-DDDE864A1334}"/>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7225-455C-813A-DDDE864A1334}"/>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7225-455C-813A-DDDE864A1334}"/>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7225-455C-813A-DDDE864A1334}"/>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7225-455C-813A-DDDE864A1334}"/>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7225-455C-813A-DDDE864A1334}"/>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7225-455C-813A-DDDE864A1334}"/>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7225-455C-813A-DDDE864A1334}"/>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7225-455C-813A-DDDE864A1334}"/>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7225-455C-813A-DDDE864A1334}"/>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7225-455C-813A-DDDE864A1334}"/>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7225-455C-813A-DDDE864A1334}"/>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7225-455C-813A-DDDE864A1334}"/>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7225-455C-813A-DDDE864A1334}"/>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7225-455C-813A-DDDE864A1334}"/>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7225-455C-813A-DDDE864A1334}"/>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7225-455C-813A-DDDE864A1334}"/>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7225-455C-813A-DDDE864A1334}"/>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évaluations'!$I$37:$BP$37</c:f>
              <c:numCache>
                <c:formatCode>0.0</c:formatCode>
                <c:ptCount val="60"/>
              </c:numCache>
            </c:numRef>
          </c:val>
          <c:smooth val="0"/>
          <c:extLst xmlns:c16r2="http://schemas.microsoft.com/office/drawing/2015/06/chart">
            <c:ext xmlns:c16="http://schemas.microsoft.com/office/drawing/2014/chart" uri="{C3380CC4-5D6E-409C-BE32-E72D297353CC}">
              <c16:uniqueId val="{000000A2-7225-455C-813A-DDDE864A1334}"/>
            </c:ext>
          </c:extLst>
        </c:ser>
        <c:dLbls>
          <c:showLegendKey val="0"/>
          <c:showVal val="1"/>
          <c:showCatName val="0"/>
          <c:showSerName val="0"/>
          <c:showPercent val="0"/>
          <c:showBubbleSize val="0"/>
        </c:dLbls>
        <c:marker val="1"/>
        <c:smooth val="0"/>
        <c:axId val="318461824"/>
        <c:axId val="318463360"/>
      </c:lineChart>
      <c:catAx>
        <c:axId val="318461824"/>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18463360"/>
        <c:crosses val="autoZero"/>
        <c:auto val="1"/>
        <c:lblAlgn val="ctr"/>
        <c:lblOffset val="100"/>
        <c:noMultiLvlLbl val="0"/>
      </c:catAx>
      <c:valAx>
        <c:axId val="31846336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8461824"/>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SN'!$AP$109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SN'!$AP$110:$AP$114</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0-64C5-4C76-B8BE-BB1F7FEA5810}"/>
            </c:ext>
          </c:extLst>
        </c:ser>
        <c:ser>
          <c:idx val="1"/>
          <c:order val="1"/>
          <c:tx>
            <c:strRef>
              <c:f>'Bilan SN'!$AQ$109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SN'!$AO$110:$AO$114</c:f>
              <c:strCache>
                <c:ptCount val="5"/>
                <c:pt idx="0">
                  <c:v>C4.3</c:v>
                </c:pt>
                <c:pt idx="1">
                  <c:v>C4.4</c:v>
                </c:pt>
                <c:pt idx="2">
                  <c:v>C5.2</c:v>
                </c:pt>
                <c:pt idx="3">
                  <c:v>C5.4</c:v>
                </c:pt>
                <c:pt idx="4">
                  <c:v>C5.5</c:v>
                </c:pt>
              </c:strCache>
            </c:strRef>
          </c:cat>
          <c:val>
            <c:numRef>
              <c:f>'Bilan SN'!$AQ$110:$AQ$114</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64C5-4C76-B8BE-BB1F7FEA5810}"/>
            </c:ext>
          </c:extLst>
        </c:ser>
        <c:dLbls>
          <c:showLegendKey val="0"/>
          <c:showVal val="1"/>
          <c:showCatName val="0"/>
          <c:showSerName val="0"/>
          <c:showPercent val="0"/>
          <c:showBubbleSize val="0"/>
        </c:dLbls>
        <c:axId val="417685504"/>
        <c:axId val="417687040"/>
      </c:radarChart>
      <c:catAx>
        <c:axId val="41768550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687040"/>
        <c:crosses val="autoZero"/>
        <c:auto val="1"/>
        <c:lblAlgn val="ctr"/>
        <c:lblOffset val="100"/>
        <c:noMultiLvlLbl val="0"/>
      </c:catAx>
      <c:valAx>
        <c:axId val="4176870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7685504"/>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SN'!$AW$84</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SN'!$AT$85:$AT$95</c:f>
              <c:strCache>
                <c:ptCount val="11"/>
                <c:pt idx="0">
                  <c:v>C3.1</c:v>
                </c:pt>
                <c:pt idx="1">
                  <c:v>C3.2</c:v>
                </c:pt>
                <c:pt idx="2">
                  <c:v>C3.3</c:v>
                </c:pt>
                <c:pt idx="3">
                  <c:v>C4.2</c:v>
                </c:pt>
                <c:pt idx="4">
                  <c:v>C5.1</c:v>
                </c:pt>
                <c:pt idx="5">
                  <c:v>C5.6</c:v>
                </c:pt>
                <c:pt idx="6">
                  <c:v>C6.1</c:v>
                </c:pt>
                <c:pt idx="7">
                  <c:v>C6.2</c:v>
                </c:pt>
                <c:pt idx="8">
                  <c:v>C6.3</c:v>
                </c:pt>
                <c:pt idx="9">
                  <c:v>C7.1</c:v>
                </c:pt>
                <c:pt idx="10">
                  <c:v>C8.1</c:v>
                </c:pt>
              </c:strCache>
            </c:strRef>
          </c:cat>
          <c:val>
            <c:numRef>
              <c:f>'Bilan SN'!$AW$85:$AW$95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0-B453-4A0F-979F-94E31D87B00B}"/>
            </c:ext>
          </c:extLst>
        </c:ser>
        <c:dLbls>
          <c:showLegendKey val="0"/>
          <c:showVal val="1"/>
          <c:showCatName val="0"/>
          <c:showSerName val="0"/>
          <c:showPercent val="0"/>
          <c:showBubbleSize val="0"/>
        </c:dLbls>
        <c:axId val="417715712"/>
        <c:axId val="417717248"/>
      </c:radarChart>
      <c:catAx>
        <c:axId val="41771571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717248"/>
        <c:crosses val="autoZero"/>
        <c:auto val="1"/>
        <c:lblAlgn val="ctr"/>
        <c:lblOffset val="100"/>
        <c:noMultiLvlLbl val="0"/>
      </c:catAx>
      <c:valAx>
        <c:axId val="417717248"/>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771571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SN'!$AR$109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dLbls>
            <c:delete val="1"/>
          </c:dLbls>
          <c:cat>
            <c:strRef>
              <c:f>'Bilan SN'!$AO$110:$AO$114</c:f>
              <c:strCache>
                <c:ptCount val="5"/>
                <c:pt idx="0">
                  <c:v>C4.3</c:v>
                </c:pt>
                <c:pt idx="1">
                  <c:v>C4.4</c:v>
                </c:pt>
                <c:pt idx="2">
                  <c:v>C5.2</c:v>
                </c:pt>
                <c:pt idx="3">
                  <c:v>C5.4</c:v>
                </c:pt>
                <c:pt idx="4">
                  <c:v>C5.5</c:v>
                </c:pt>
              </c:strCache>
            </c:strRef>
          </c:cat>
          <c:val>
            <c:numRef>
              <c:f>'Bilan SN'!$AR$110:$AR$114</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898-4701-AE24-22CFFC0781F8}"/>
            </c:ext>
          </c:extLst>
        </c:ser>
        <c:dLbls>
          <c:showLegendKey val="0"/>
          <c:showVal val="1"/>
          <c:showCatName val="0"/>
          <c:showSerName val="0"/>
          <c:showPercent val="0"/>
          <c:showBubbleSize val="0"/>
        </c:dLbls>
        <c:axId val="417807744"/>
        <c:axId val="417825920"/>
      </c:radarChart>
      <c:catAx>
        <c:axId val="417807744"/>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825920"/>
        <c:crosses val="autoZero"/>
        <c:auto val="1"/>
        <c:lblAlgn val="ctr"/>
        <c:lblOffset val="100"/>
        <c:noMultiLvlLbl val="0"/>
      </c:catAx>
      <c:valAx>
        <c:axId val="41782592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7807744"/>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'Bilan SN'!$AW$109</c:f>
              <c:strCache>
                <c:ptCount val="1"/>
                <c:pt idx="0">
                  <c:v>Palier atteint</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numRef>
              <c:f>'Bilan SN'!$AT$110:$AT$120</c:f>
              <c:numCache>
                <c:formatCode>General</c:formatCode>
                <c:ptCount val="11"/>
              </c:numCache>
            </c:numRef>
          </c:cat>
          <c:val>
            <c:numRef>
              <c:f>'Bilan SN'!$AW$110:$AW$120</c:f>
              <c:numCache>
                <c:formatCode>0</c:formatCode>
                <c:ptCount val="11"/>
              </c:numCache>
            </c:numRef>
          </c:val>
          <c:smooth val="0"/>
          <c:extLst xmlns:c16r2="http://schemas.microsoft.com/office/drawing/2015/06/chart">
            <c:ext xmlns:c16="http://schemas.microsoft.com/office/drawing/2014/chart" uri="{C3380CC4-5D6E-409C-BE32-E72D297353CC}">
              <c16:uniqueId val="{00000000-356D-4120-A8D3-0943FB084E34}"/>
            </c:ext>
          </c:extLst>
        </c:ser>
        <c:dLbls>
          <c:showLegendKey val="0"/>
          <c:showVal val="1"/>
          <c:showCatName val="0"/>
          <c:showSerName val="0"/>
          <c:showPercent val="0"/>
          <c:showBubbleSize val="0"/>
        </c:dLbls>
        <c:marker val="1"/>
        <c:smooth val="0"/>
        <c:axId val="417838208"/>
        <c:axId val="417839744"/>
      </c:lineChart>
      <c:catAx>
        <c:axId val="417838208"/>
        <c:scaling>
          <c:orientation val="minMax"/>
        </c:scaling>
        <c:delete val="0"/>
        <c:axPos val="b"/>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7839744"/>
        <c:crosses val="autoZero"/>
        <c:auto val="1"/>
        <c:lblAlgn val="ctr"/>
        <c:lblOffset val="100"/>
        <c:noMultiLvlLbl val="0"/>
      </c:catAx>
      <c:valAx>
        <c:axId val="417839744"/>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7838208"/>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MFER'!$AP$99:$AP$113</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00-CC74-46E8-A361-B9B2A109ED84}"/>
            </c:ext>
          </c:extLst>
        </c:ser>
        <c:ser>
          <c:idx val="1"/>
          <c:order val="1"/>
          <c:tx>
            <c:strRef>
              <c:f>'Bilan MFER'!$AQ$98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MFER'!$AQ$99:$AQ$113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CC74-46E8-A361-B9B2A109ED84}"/>
            </c:ext>
          </c:extLst>
        </c:ser>
        <c:dLbls>
          <c:showLegendKey val="0"/>
          <c:showVal val="1"/>
          <c:showCatName val="0"/>
          <c:showSerName val="0"/>
          <c:showPercent val="0"/>
          <c:showBubbleSize val="0"/>
        </c:dLbls>
        <c:axId val="418318208"/>
        <c:axId val="418319744"/>
      </c:radarChart>
      <c:catAx>
        <c:axId val="4183182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8319744"/>
        <c:crosses val="autoZero"/>
        <c:auto val="1"/>
        <c:lblAlgn val="ctr"/>
        <c:lblOffset val="100"/>
        <c:noMultiLvlLbl val="0"/>
      </c:catAx>
      <c:valAx>
        <c:axId val="41831974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831820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MFER'!$AU$98</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MFER'!$AU$99:$AU$104</c:f>
              <c:numCache>
                <c:formatCode>General</c:formatCode>
                <c:ptCount val="6"/>
                <c:pt idx="0">
                  <c:v>10</c:v>
                </c:pt>
                <c:pt idx="1">
                  <c:v>10</c:v>
                </c:pt>
                <c:pt idx="2">
                  <c:v>10</c:v>
                </c:pt>
                <c:pt idx="3">
                  <c:v>10</c:v>
                </c:pt>
                <c:pt idx="4">
                  <c:v>10</c:v>
                </c:pt>
                <c:pt idx="5">
                  <c:v>10</c:v>
                </c:pt>
              </c:numCache>
            </c:numRef>
          </c:val>
          <c:extLst xmlns:c16r2="http://schemas.microsoft.com/office/drawing/2015/06/chart">
            <c:ext xmlns:c16="http://schemas.microsoft.com/office/drawing/2014/chart" uri="{C3380CC4-5D6E-409C-BE32-E72D297353CC}">
              <c16:uniqueId val="{00000000-EB47-47DC-BAAE-70A2DA8A282C}"/>
            </c:ext>
          </c:extLst>
        </c:ser>
        <c:ser>
          <c:idx val="1"/>
          <c:order val="1"/>
          <c:tx>
            <c:strRef>
              <c:f>'Bilan MFER'!$AV$98</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MFER'!$AV$99:$AV$104</c:f>
              <c:numCache>
                <c:formatCode>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B47-47DC-BAAE-70A2DA8A282C}"/>
            </c:ext>
          </c:extLst>
        </c:ser>
        <c:dLbls>
          <c:showLegendKey val="0"/>
          <c:showVal val="1"/>
          <c:showCatName val="0"/>
          <c:showSerName val="0"/>
          <c:showPercent val="0"/>
          <c:showBubbleSize val="0"/>
        </c:dLbls>
        <c:axId val="419377920"/>
        <c:axId val="419379456"/>
      </c:radarChart>
      <c:catAx>
        <c:axId val="4193779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379456"/>
        <c:crosses val="autoZero"/>
        <c:auto val="1"/>
        <c:lblAlgn val="ctr"/>
        <c:lblOffset val="100"/>
        <c:noMultiLvlLbl val="0"/>
      </c:catAx>
      <c:valAx>
        <c:axId val="41937945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937792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MFER'!$AU$119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MFER'!$AU$120:$AU$128</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41BD-42BC-A0EA-6CAA855CB353}"/>
            </c:ext>
          </c:extLst>
        </c:ser>
        <c:ser>
          <c:idx val="1"/>
          <c:order val="1"/>
          <c:tx>
            <c:strRef>
              <c:f>'Bilan MFER'!$AV$119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MFER'!$AV$120:$AV$128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41BD-42BC-A0EA-6CAA855CB353}"/>
            </c:ext>
          </c:extLst>
        </c:ser>
        <c:dLbls>
          <c:showLegendKey val="0"/>
          <c:showVal val="1"/>
          <c:showCatName val="0"/>
          <c:showSerName val="0"/>
          <c:showPercent val="0"/>
          <c:showBubbleSize val="0"/>
        </c:dLbls>
        <c:axId val="419422208"/>
        <c:axId val="419423744"/>
      </c:radarChart>
      <c:catAx>
        <c:axId val="419422208"/>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423744"/>
        <c:crosses val="autoZero"/>
        <c:auto val="1"/>
        <c:lblAlgn val="ctr"/>
        <c:lblOffset val="100"/>
        <c:noMultiLvlLbl val="0"/>
      </c:catAx>
      <c:valAx>
        <c:axId val="41942374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9422208"/>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MFER'!$AP$140</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MFER'!$AP$141:$AP$149</c:f>
              <c:numCache>
                <c:formatCode>General</c:formatCode>
                <c:ptCount val="9"/>
                <c:pt idx="0">
                  <c:v>10</c:v>
                </c:pt>
                <c:pt idx="1">
                  <c:v>10</c:v>
                </c:pt>
                <c:pt idx="2">
                  <c:v>10</c:v>
                </c:pt>
                <c:pt idx="3">
                  <c:v>10</c:v>
                </c:pt>
                <c:pt idx="4">
                  <c:v>10</c:v>
                </c:pt>
                <c:pt idx="5">
                  <c:v>10</c:v>
                </c:pt>
                <c:pt idx="6">
                  <c:v>10</c:v>
                </c:pt>
                <c:pt idx="7">
                  <c:v>10</c:v>
                </c:pt>
                <c:pt idx="8">
                  <c:v>10</c:v>
                </c:pt>
              </c:numCache>
            </c:numRef>
          </c:val>
          <c:extLst xmlns:c16r2="http://schemas.microsoft.com/office/drawing/2015/06/chart">
            <c:ext xmlns:c16="http://schemas.microsoft.com/office/drawing/2014/chart" uri="{C3380CC4-5D6E-409C-BE32-E72D297353CC}">
              <c16:uniqueId val="{00000000-D3FE-4670-ACC9-FB7E3A769226}"/>
            </c:ext>
          </c:extLst>
        </c:ser>
        <c:ser>
          <c:idx val="1"/>
          <c:order val="1"/>
          <c:tx>
            <c:strRef>
              <c:f>'Bilan MFER'!$AQ$140</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MFER'!$AQ$141:$AQ$149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D3FE-4670-ACC9-FB7E3A769226}"/>
            </c:ext>
          </c:extLst>
        </c:ser>
        <c:dLbls>
          <c:showLegendKey val="0"/>
          <c:showVal val="1"/>
          <c:showCatName val="0"/>
          <c:showSerName val="0"/>
          <c:showPercent val="0"/>
          <c:showBubbleSize val="0"/>
        </c:dLbls>
        <c:axId val="419449472"/>
        <c:axId val="419451264"/>
      </c:radarChart>
      <c:catAx>
        <c:axId val="4194494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451264"/>
        <c:crosses val="autoZero"/>
        <c:auto val="1"/>
        <c:lblAlgn val="ctr"/>
        <c:lblOffset val="100"/>
        <c:noMultiLvlLbl val="0"/>
      </c:catAx>
      <c:valAx>
        <c:axId val="41945126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9449472"/>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MFER'!$AO$99:$AO$113</c:f>
              <c:strCache>
                <c:ptCount val="15"/>
                <c:pt idx="0">
                  <c:v>C1.1</c:v>
                </c:pt>
                <c:pt idx="1">
                  <c:v>C1.2</c:v>
                </c:pt>
                <c:pt idx="2">
                  <c:v>C1.3</c:v>
                </c:pt>
                <c:pt idx="3">
                  <c:v>C1.4</c:v>
                </c:pt>
                <c:pt idx="4">
                  <c:v>C1.5</c:v>
                </c:pt>
                <c:pt idx="5">
                  <c:v>C2.1</c:v>
                </c:pt>
                <c:pt idx="6">
                  <c:v>C2.2</c:v>
                </c:pt>
                <c:pt idx="7">
                  <c:v>C2.3</c:v>
                </c:pt>
                <c:pt idx="8">
                  <c:v>C2.4</c:v>
                </c:pt>
                <c:pt idx="9">
                  <c:v>C2.5</c:v>
                </c:pt>
                <c:pt idx="10">
                  <c:v>C2.6</c:v>
                </c:pt>
                <c:pt idx="11">
                  <c:v>C2.7</c:v>
                </c:pt>
                <c:pt idx="12">
                  <c:v>C3.1</c:v>
                </c:pt>
                <c:pt idx="13">
                  <c:v>C3.2</c:v>
                </c:pt>
                <c:pt idx="14">
                  <c:v>C3.3</c:v>
                </c:pt>
              </c:strCache>
            </c:strRef>
          </c:cat>
          <c:val>
            <c:numRef>
              <c:f>'Bilan MFER'!$AR$99:$AR$113</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0-244A-4BAF-88E6-514629F6D7A2}"/>
            </c:ext>
          </c:extLst>
        </c:ser>
        <c:dLbls>
          <c:showLegendKey val="0"/>
          <c:showVal val="1"/>
          <c:showCatName val="0"/>
          <c:showSerName val="0"/>
          <c:showPercent val="0"/>
          <c:showBubbleSize val="0"/>
        </c:dLbls>
        <c:axId val="419496320"/>
        <c:axId val="419497856"/>
      </c:radarChart>
      <c:catAx>
        <c:axId val="41949632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497856"/>
        <c:crosses val="autoZero"/>
        <c:auto val="1"/>
        <c:lblAlgn val="ctr"/>
        <c:lblOffset val="100"/>
        <c:noMultiLvlLbl val="0"/>
      </c:catAx>
      <c:valAx>
        <c:axId val="41949785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949632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'Bilan MFER'!$AP$119</c:f>
              <c:strCache>
                <c:ptCount val="1"/>
                <c:pt idx="0">
                  <c:v>Seuil de maîtrise</c:v>
                </c:pt>
              </c:strCache>
            </c:strRef>
          </c:tx>
          <c:spPr>
            <a:ln w="34925" cap="rnd">
              <a:solidFill>
                <a:schemeClr val="accent2"/>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MFER'!$AP$120:$AP$133</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E381-4F2B-A9EE-3A724849486D}"/>
            </c:ext>
          </c:extLst>
        </c:ser>
        <c:ser>
          <c:idx val="1"/>
          <c:order val="1"/>
          <c:tx>
            <c:strRef>
              <c:f>'Bilan MFER'!$AQ$119</c:f>
              <c:strCache>
                <c:ptCount val="1"/>
                <c:pt idx="0">
                  <c:v>Niveaux de maîtrise atteints</c:v>
                </c:pt>
              </c:strCache>
            </c:strRef>
          </c:tx>
          <c:spPr>
            <a:ln w="34925" cap="rnd">
              <a:solidFill>
                <a:schemeClr val="accent4"/>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MFER'!$AQ$120:$AQ$133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E381-4F2B-A9EE-3A724849486D}"/>
            </c:ext>
          </c:extLst>
        </c:ser>
        <c:dLbls>
          <c:showLegendKey val="0"/>
          <c:showVal val="1"/>
          <c:showCatName val="0"/>
          <c:showSerName val="0"/>
          <c:showPercent val="0"/>
          <c:showBubbleSize val="0"/>
        </c:dLbls>
        <c:axId val="419527680"/>
        <c:axId val="419541760"/>
      </c:radarChart>
      <c:catAx>
        <c:axId val="41952768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541760"/>
        <c:crosses val="autoZero"/>
        <c:auto val="1"/>
        <c:lblAlgn val="ctr"/>
        <c:lblOffset val="100"/>
        <c:noMultiLvlLbl val="0"/>
      </c:catAx>
      <c:valAx>
        <c:axId val="41954176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419527680"/>
        <c:crosses val="autoZero"/>
        <c:crossBetween val="between"/>
        <c:majorUnit val="5"/>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4020273433634935E-2"/>
          <c:y val="0.14374565855653051"/>
          <c:w val="0.94686926411922379"/>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07-4B85-B5F3-D486ED376899}"/>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évaluations'!$I$43:$BP$43</c:f>
              <c:numCache>
                <c:formatCode>0.0</c:formatCode>
                <c:ptCount val="60"/>
              </c:numCache>
            </c:numRef>
          </c:val>
          <c:smooth val="0"/>
          <c:extLst xmlns:c16r2="http://schemas.microsoft.com/office/drawing/2015/06/chart">
            <c:ext xmlns:c16="http://schemas.microsoft.com/office/drawing/2014/chart" uri="{C3380CC4-5D6E-409C-BE32-E72D297353CC}">
              <c16:uniqueId val="{00000028-C307-4B85-B5F3-D486ED376899}"/>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307-4B85-B5F3-D486ED376899}"/>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307-4B85-B5F3-D486ED376899}"/>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307-4B85-B5F3-D486ED376899}"/>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C307-4B85-B5F3-D486ED376899}"/>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307-4B85-B5F3-D486ED376899}"/>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C307-4B85-B5F3-D486ED376899}"/>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C307-4B85-B5F3-D486ED376899}"/>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307-4B85-B5F3-D486ED376899}"/>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307-4B85-B5F3-D486ED376899}"/>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307-4B85-B5F3-D486ED376899}"/>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307-4B85-B5F3-D486ED376899}"/>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C307-4B85-B5F3-D486ED376899}"/>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C307-4B85-B5F3-D486ED376899}"/>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C307-4B85-B5F3-D486ED376899}"/>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C307-4B85-B5F3-D486ED376899}"/>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C307-4B85-B5F3-D486ED376899}"/>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C307-4B85-B5F3-D486ED376899}"/>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C307-4B85-B5F3-D486ED376899}"/>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C307-4B85-B5F3-D486ED376899}"/>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C307-4B85-B5F3-D486ED376899}"/>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C307-4B85-B5F3-D486ED376899}"/>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C307-4B85-B5F3-D486ED376899}"/>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C307-4B85-B5F3-D486ED376899}"/>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C307-4B85-B5F3-D486ED376899}"/>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C307-4B85-B5F3-D486ED376899}"/>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C307-4B85-B5F3-D486ED376899}"/>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C307-4B85-B5F3-D486ED376899}"/>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C307-4B85-B5F3-D486ED376899}"/>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C307-4B85-B5F3-D486ED376899}"/>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C307-4B85-B5F3-D486ED376899}"/>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C307-4B85-B5F3-D486ED376899}"/>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C307-4B85-B5F3-D486ED376899}"/>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C307-4B85-B5F3-D486ED376899}"/>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C307-4B85-B5F3-D486ED376899}"/>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C307-4B85-B5F3-D486ED376899}"/>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C307-4B85-B5F3-D486ED376899}"/>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C307-4B85-B5F3-D486ED376899}"/>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C307-4B85-B5F3-D486ED376899}"/>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C307-4B85-B5F3-D486ED376899}"/>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évaluations'!$I$42:$BP$42</c:f>
              <c:numCache>
                <c:formatCode>0.0</c:formatCode>
                <c:ptCount val="60"/>
              </c:numCache>
            </c:numRef>
          </c:val>
          <c:smooth val="0"/>
          <c:extLst xmlns:c16r2="http://schemas.microsoft.com/office/drawing/2015/06/chart">
            <c:ext xmlns:c16="http://schemas.microsoft.com/office/drawing/2014/chart" uri="{C3380CC4-5D6E-409C-BE32-E72D297353CC}">
              <c16:uniqueId val="{00000051-C307-4B85-B5F3-D486ED376899}"/>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C307-4B85-B5F3-D486ED376899}"/>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C307-4B85-B5F3-D486ED376899}"/>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C307-4B85-B5F3-D486ED376899}"/>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C307-4B85-B5F3-D486ED376899}"/>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C307-4B85-B5F3-D486ED376899}"/>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C307-4B85-B5F3-D486ED376899}"/>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C307-4B85-B5F3-D486ED376899}"/>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C307-4B85-B5F3-D486ED376899}"/>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C307-4B85-B5F3-D486ED376899}"/>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C307-4B85-B5F3-D486ED376899}"/>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C307-4B85-B5F3-D486ED376899}"/>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C307-4B85-B5F3-D486ED376899}"/>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C307-4B85-B5F3-D486ED376899}"/>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C307-4B85-B5F3-D486ED376899}"/>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C307-4B85-B5F3-D486ED376899}"/>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C307-4B85-B5F3-D486ED376899}"/>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C307-4B85-B5F3-D486ED376899}"/>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C307-4B85-B5F3-D486ED376899}"/>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C307-4B85-B5F3-D486ED376899}"/>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C307-4B85-B5F3-D486ED376899}"/>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C307-4B85-B5F3-D486ED376899}"/>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C307-4B85-B5F3-D486ED376899}"/>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C307-4B85-B5F3-D486ED376899}"/>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C307-4B85-B5F3-D486ED376899}"/>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C307-4B85-B5F3-D486ED376899}"/>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C307-4B85-B5F3-D486ED376899}"/>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C307-4B85-B5F3-D486ED376899}"/>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C307-4B85-B5F3-D486ED376899}"/>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C307-4B85-B5F3-D486ED376899}"/>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C307-4B85-B5F3-D486ED376899}"/>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C307-4B85-B5F3-D486ED376899}"/>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C307-4B85-B5F3-D486ED376899}"/>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C307-4B85-B5F3-D486ED376899}"/>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C307-4B85-B5F3-D486ED376899}"/>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C307-4B85-B5F3-D486ED376899}"/>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C307-4B85-B5F3-D486ED376899}"/>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C307-4B85-B5F3-D486ED376899}"/>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C307-4B85-B5F3-D486ED376899}"/>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C307-4B85-B5F3-D486ED376899}"/>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C307-4B85-B5F3-D486ED376899}"/>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évaluations'!$I$41:$BP$41</c:f>
              <c:numCache>
                <c:formatCode>0.0</c:formatCode>
                <c:ptCount val="60"/>
              </c:numCache>
            </c:numRef>
          </c:val>
          <c:smooth val="0"/>
          <c:extLst xmlns:c16r2="http://schemas.microsoft.com/office/drawing/2015/06/chart">
            <c:ext xmlns:c16="http://schemas.microsoft.com/office/drawing/2014/chart" uri="{C3380CC4-5D6E-409C-BE32-E72D297353CC}">
              <c16:uniqueId val="{0000007A-C307-4B85-B5F3-D486ED376899}"/>
            </c:ext>
          </c:extLst>
        </c:ser>
        <c:dLbls>
          <c:showLegendKey val="0"/>
          <c:showVal val="1"/>
          <c:showCatName val="0"/>
          <c:showSerName val="0"/>
          <c:showPercent val="0"/>
          <c:showBubbleSize val="0"/>
        </c:dLbls>
        <c:marker val="1"/>
        <c:smooth val="0"/>
        <c:axId val="321257472"/>
        <c:axId val="321258240"/>
      </c:lineChart>
      <c:catAx>
        <c:axId val="32125747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21258240"/>
        <c:crosses val="autoZero"/>
        <c:auto val="1"/>
        <c:lblAlgn val="ctr"/>
        <c:lblOffset val="100"/>
        <c:noMultiLvlLbl val="0"/>
      </c:catAx>
      <c:valAx>
        <c:axId val="32125824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125747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MFER'!$AW$98</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MFER'!$AT$99:$AT$104</c:f>
              <c:strCache>
                <c:ptCount val="6"/>
                <c:pt idx="0">
                  <c:v>C4</c:v>
                </c:pt>
                <c:pt idx="1">
                  <c:v>C5.1</c:v>
                </c:pt>
                <c:pt idx="2">
                  <c:v>C5.2</c:v>
                </c:pt>
                <c:pt idx="3">
                  <c:v>C6.1</c:v>
                </c:pt>
                <c:pt idx="4">
                  <c:v>C6.2</c:v>
                </c:pt>
                <c:pt idx="5">
                  <c:v>C6.3</c:v>
                </c:pt>
              </c:strCache>
            </c:strRef>
          </c:cat>
          <c:val>
            <c:numRef>
              <c:f>'Bilan MFER'!$AW$99:$AW$104</c:f>
              <c:numCache>
                <c:formatCode>0.0</c:formatCode>
                <c:ptCount val="6"/>
                <c:pt idx="0" formatCode="General">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DAD-4221-A10B-0C8E9AC07DF7}"/>
            </c:ext>
          </c:extLst>
        </c:ser>
        <c:dLbls>
          <c:showLegendKey val="0"/>
          <c:showVal val="1"/>
          <c:showCatName val="0"/>
          <c:showSerName val="0"/>
          <c:showPercent val="0"/>
          <c:showBubbleSize val="0"/>
        </c:dLbls>
        <c:axId val="419644160"/>
        <c:axId val="419645696"/>
      </c:radarChart>
      <c:catAx>
        <c:axId val="41964416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645696"/>
        <c:crosses val="autoZero"/>
        <c:auto val="1"/>
        <c:lblAlgn val="ctr"/>
        <c:lblOffset val="100"/>
        <c:noMultiLvlLbl val="0"/>
      </c:catAx>
      <c:valAx>
        <c:axId val="41964569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964416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MFER'!$AO$120:$AO$133</c:f>
              <c:strCache>
                <c:ptCount val="14"/>
                <c:pt idx="0">
                  <c:v>C7.1</c:v>
                </c:pt>
                <c:pt idx="1">
                  <c:v>C7.2</c:v>
                </c:pt>
                <c:pt idx="2">
                  <c:v>C7.3</c:v>
                </c:pt>
                <c:pt idx="3">
                  <c:v>C7.4</c:v>
                </c:pt>
                <c:pt idx="4">
                  <c:v>C7.5</c:v>
                </c:pt>
                <c:pt idx="5">
                  <c:v>C7.6</c:v>
                </c:pt>
                <c:pt idx="6">
                  <c:v>C8.1</c:v>
                </c:pt>
                <c:pt idx="7">
                  <c:v>C8.2</c:v>
                </c:pt>
                <c:pt idx="8">
                  <c:v>C8.3</c:v>
                </c:pt>
                <c:pt idx="9">
                  <c:v>C8.4</c:v>
                </c:pt>
                <c:pt idx="10">
                  <c:v>C8.5</c:v>
                </c:pt>
                <c:pt idx="11">
                  <c:v>C12.1</c:v>
                </c:pt>
                <c:pt idx="12">
                  <c:v>C12.2</c:v>
                </c:pt>
                <c:pt idx="13">
                  <c:v>C12.3</c:v>
                </c:pt>
              </c:strCache>
            </c:strRef>
          </c:cat>
          <c:val>
            <c:numRef>
              <c:f>'Bilan MFER'!$AR$120:$AR$133</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2F9-4879-BA59-E7139CBE3915}"/>
            </c:ext>
          </c:extLst>
        </c:ser>
        <c:dLbls>
          <c:showLegendKey val="0"/>
          <c:showVal val="1"/>
          <c:showCatName val="0"/>
          <c:showSerName val="0"/>
          <c:showPercent val="0"/>
          <c:showBubbleSize val="0"/>
        </c:dLbls>
        <c:axId val="419670272"/>
        <c:axId val="419676160"/>
      </c:radarChart>
      <c:catAx>
        <c:axId val="419670272"/>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676160"/>
        <c:crosses val="autoZero"/>
        <c:auto val="1"/>
        <c:lblAlgn val="ctr"/>
        <c:lblOffset val="100"/>
        <c:noMultiLvlLbl val="0"/>
      </c:catAx>
      <c:valAx>
        <c:axId val="419676160"/>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9670272"/>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MFER'!$AW$119</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MFER'!$AT$120:$AT$128</c:f>
              <c:strCache>
                <c:ptCount val="9"/>
                <c:pt idx="0">
                  <c:v>C10.1</c:v>
                </c:pt>
                <c:pt idx="1">
                  <c:v>C10.2</c:v>
                </c:pt>
                <c:pt idx="2">
                  <c:v>C10.3</c:v>
                </c:pt>
                <c:pt idx="3">
                  <c:v>C10.4</c:v>
                </c:pt>
                <c:pt idx="4">
                  <c:v>C10.5</c:v>
                </c:pt>
                <c:pt idx="5">
                  <c:v>C10.6</c:v>
                </c:pt>
                <c:pt idx="6">
                  <c:v>C10.7</c:v>
                </c:pt>
                <c:pt idx="7">
                  <c:v>C11.1</c:v>
                </c:pt>
                <c:pt idx="8">
                  <c:v>C11.2</c:v>
                </c:pt>
              </c:strCache>
            </c:strRef>
          </c:cat>
          <c:val>
            <c:numRef>
              <c:f>'Bilan MFER'!$AW$120:$AW$128</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ACB0-4990-8EC8-0092E60B1242}"/>
            </c:ext>
          </c:extLst>
        </c:ser>
        <c:dLbls>
          <c:showLegendKey val="0"/>
          <c:showVal val="1"/>
          <c:showCatName val="0"/>
          <c:showSerName val="0"/>
          <c:showPercent val="0"/>
          <c:showBubbleSize val="0"/>
        </c:dLbls>
        <c:axId val="419758080"/>
        <c:axId val="419759616"/>
      </c:radarChart>
      <c:catAx>
        <c:axId val="419758080"/>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759616"/>
        <c:crosses val="autoZero"/>
        <c:auto val="1"/>
        <c:lblAlgn val="ctr"/>
        <c:lblOffset val="100"/>
        <c:noMultiLvlLbl val="0"/>
      </c:catAx>
      <c:valAx>
        <c:axId val="419759616"/>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9758080"/>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2"/>
          <c:order val="0"/>
          <c:tx>
            <c:strRef>
              <c:f>'Bilan MFER'!$AR$140</c:f>
              <c:strCache>
                <c:ptCount val="1"/>
                <c:pt idx="0">
                  <c:v>Palier atteint</c:v>
                </c:pt>
              </c:strCache>
            </c:strRef>
          </c:tx>
          <c:spPr>
            <a:ln w="34925" cap="rnd">
              <a:solidFill>
                <a:schemeClr val="accent6"/>
              </a:solidFill>
              <a:round/>
            </a:ln>
            <a:effectLst>
              <a:outerShdw blurRad="57150" dist="5400000" dir="19050" rotWithShape="0">
                <a:srgbClr val="000000">
                  <a:alpha val="63000"/>
                </a:srgbClr>
              </a:outerShdw>
            </a:effectLst>
          </c:spPr>
          <c:marker>
            <c:symbol val="none"/>
          </c:marker>
          <c:dLbls>
            <c:delete val="1"/>
          </c:dLbls>
          <c:cat>
            <c:strRef>
              <c:f>'Bilan MFER'!$AO$141:$AO$149</c:f>
              <c:strCache>
                <c:ptCount val="9"/>
                <c:pt idx="0">
                  <c:v>C9.1</c:v>
                </c:pt>
                <c:pt idx="1">
                  <c:v>C9.2</c:v>
                </c:pt>
                <c:pt idx="2">
                  <c:v>C9.3</c:v>
                </c:pt>
                <c:pt idx="3">
                  <c:v>C9.4</c:v>
                </c:pt>
                <c:pt idx="4">
                  <c:v>C13.1</c:v>
                </c:pt>
                <c:pt idx="5">
                  <c:v>C13.2</c:v>
                </c:pt>
                <c:pt idx="6">
                  <c:v>C13.3</c:v>
                </c:pt>
                <c:pt idx="7">
                  <c:v>C13.4</c:v>
                </c:pt>
                <c:pt idx="8">
                  <c:v>C13.5</c:v>
                </c:pt>
              </c:strCache>
            </c:strRef>
          </c:cat>
          <c:val>
            <c:numRef>
              <c:f>'Bilan MFER'!$AR$141:$AR$149</c:f>
              <c:numCache>
                <c:formatCode>0.0</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C7C0-4B78-A7BF-9813AC83C3B0}"/>
            </c:ext>
          </c:extLst>
        </c:ser>
        <c:dLbls>
          <c:showLegendKey val="0"/>
          <c:showVal val="1"/>
          <c:showCatName val="0"/>
          <c:showSerName val="0"/>
          <c:showPercent val="0"/>
          <c:showBubbleSize val="0"/>
        </c:dLbls>
        <c:axId val="419800576"/>
        <c:axId val="419802112"/>
      </c:radarChart>
      <c:catAx>
        <c:axId val="419800576"/>
        <c:scaling>
          <c:orientation val="minMax"/>
        </c:scaling>
        <c:delete val="0"/>
        <c:axPos val="b"/>
        <c:majorGridlines/>
        <c:numFmt formatCode="General" sourceLinked="1"/>
        <c:majorTickMark val="none"/>
        <c:minorTickMark val="none"/>
        <c:tickLblPos val="nextTo"/>
        <c:spPr>
          <a:noFill/>
          <a:ln w="25400" cap="flat" cmpd="sng" algn="ctr">
            <a:noFill/>
            <a:round/>
          </a:ln>
        </c:spPr>
        <c:txPr>
          <a:bodyPr rot="-60000000" spcFirstLastPara="1" vertOverflow="ellipsis" vert="horz" wrap="square" anchor="ctr" anchorCtr="1"/>
          <a:lstStyle/>
          <a:p>
            <a:pPr>
              <a:defRPr sz="2400" b="1" i="0" u="none" strike="noStrike">
                <a:solidFill>
                  <a:srgbClr val="268CCD"/>
                </a:solidFill>
                <a:latin typeface="+mn-lt"/>
                <a:ea typeface="+mn-ea"/>
                <a:cs typeface="+mn-cs"/>
              </a:defRPr>
            </a:pPr>
            <a:endParaRPr lang="fr-FR"/>
          </a:p>
        </c:txPr>
        <c:crossAx val="419802112"/>
        <c:crosses val="autoZero"/>
        <c:auto val="1"/>
        <c:lblAlgn val="ctr"/>
        <c:lblOffset val="100"/>
        <c:noMultiLvlLbl val="0"/>
      </c:catAx>
      <c:valAx>
        <c:axId val="419802112"/>
        <c:scaling>
          <c:orientation val="minMax"/>
          <c:max val="6"/>
          <c:min val="0"/>
        </c:scaling>
        <c:delete val="0"/>
        <c:axPos val="l"/>
        <c:majorGridlines>
          <c:spPr>
            <a:ln w="12700" cap="flat" cmpd="sng" algn="ctr">
              <a:solidFill>
                <a:srgbClr val="268CCD"/>
              </a:solidFill>
              <a:prstDash val="solid"/>
              <a:round/>
              <a:headEnd type="none"/>
            </a:ln>
          </c:spPr>
        </c:majorGridlines>
        <c:minorGridlines>
          <c:spPr>
            <a:ln w="9525" cap="flat" cmpd="sng" algn="ctr">
              <a:solidFill>
                <a:schemeClr val="tx1">
                  <a:lumMod val="5000"/>
                  <a:lumOff val="95000"/>
                </a:schemeClr>
              </a:solidFill>
              <a:round/>
            </a:ln>
          </c:spPr>
        </c:minorGridlines>
        <c:numFmt formatCode="0" sourceLinked="0"/>
        <c:majorTickMark val="none"/>
        <c:minorTickMark val="none"/>
        <c:tickLblPos val="nextTo"/>
        <c:spPr>
          <a:noFill/>
          <a:ln>
            <a:solidFill>
              <a:schemeClr val="accent1"/>
            </a:solidFill>
          </a:ln>
        </c:spPr>
        <c:txPr>
          <a:bodyPr rot="-60000000" spcFirstLastPara="1" vertOverflow="ellipsis" vert="horz" wrap="square" anchor="ctr" anchorCtr="1"/>
          <a:lstStyle/>
          <a:p>
            <a:pPr>
              <a:defRPr sz="2000" b="1" i="0" u="none" strike="noStrike">
                <a:solidFill>
                  <a:srgbClr val="00B0F0"/>
                </a:solidFill>
                <a:latin typeface="+mn-lt"/>
                <a:ea typeface="+mn-ea"/>
                <a:cs typeface="+mn-cs"/>
              </a:defRPr>
            </a:pPr>
            <a:endParaRPr lang="fr-FR"/>
          </a:p>
        </c:txPr>
        <c:crossAx val="419800576"/>
        <c:crosses val="autoZero"/>
        <c:crossBetween val="between"/>
        <c:majorUnit val="1"/>
        <c:minorUnit val="1"/>
      </c:valAx>
      <c:spPr>
        <a:noFill/>
        <a:ln w="19050" cap="rnd">
          <a:no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8897397733819859E-2"/>
          <c:y val="0.32990082996382208"/>
          <c:w val="0.96345814528519291"/>
          <c:h val="0.43970929985103213"/>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11-411D-9805-E87217C38F2E}"/>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D11-411D-9805-E87217C38F2E}"/>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D11-411D-9805-E87217C38F2E}"/>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D11-411D-9805-E87217C38F2E}"/>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D11-411D-9805-E87217C38F2E}"/>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D11-411D-9805-E87217C38F2E}"/>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D11-411D-9805-E87217C38F2E}"/>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D11-411D-9805-E87217C38F2E}"/>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D11-411D-9805-E87217C38F2E}"/>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D11-411D-9805-E87217C38F2E}"/>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D11-411D-9805-E87217C38F2E}"/>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D11-411D-9805-E87217C38F2E}"/>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D11-411D-9805-E87217C38F2E}"/>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D11-411D-9805-E87217C38F2E}"/>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D11-411D-9805-E87217C38F2E}"/>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D11-411D-9805-E87217C38F2E}"/>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6D11-411D-9805-E87217C38F2E}"/>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6D11-411D-9805-E87217C38F2E}"/>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6D11-411D-9805-E87217C38F2E}"/>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6D11-411D-9805-E87217C38F2E}"/>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6D11-411D-9805-E87217C38F2E}"/>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D11-411D-9805-E87217C38F2E}"/>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évaluations'!$I$49:$BP$49</c:f>
              <c:numCache>
                <c:formatCode>0.0</c:formatCode>
                <c:ptCount val="60"/>
              </c:numCache>
            </c:numRef>
          </c:val>
          <c:smooth val="0"/>
          <c:extLst xmlns:c16r2="http://schemas.microsoft.com/office/drawing/2015/06/chart">
            <c:ext xmlns:c16="http://schemas.microsoft.com/office/drawing/2014/chart" uri="{C3380CC4-5D6E-409C-BE32-E72D297353CC}">
              <c16:uniqueId val="{0000003C-6D11-411D-9805-E87217C38F2E}"/>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6D11-411D-9805-E87217C38F2E}"/>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6D11-411D-9805-E87217C38F2E}"/>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6D11-411D-9805-E87217C38F2E}"/>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6D11-411D-9805-E87217C38F2E}"/>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6D11-411D-9805-E87217C38F2E}"/>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6D11-411D-9805-E87217C38F2E}"/>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6D11-411D-9805-E87217C38F2E}"/>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6D11-411D-9805-E87217C38F2E}"/>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6D11-411D-9805-E87217C38F2E}"/>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6D11-411D-9805-E87217C38F2E}"/>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6D11-411D-9805-E87217C38F2E}"/>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6D11-411D-9805-E87217C38F2E}"/>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6D11-411D-9805-E87217C38F2E}"/>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6D11-411D-9805-E87217C38F2E}"/>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6D11-411D-9805-E87217C38F2E}"/>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6D11-411D-9805-E87217C38F2E}"/>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6D11-411D-9805-E87217C38F2E}"/>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6D11-411D-9805-E87217C38F2E}"/>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6D11-411D-9805-E87217C38F2E}"/>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6D11-411D-9805-E87217C38F2E}"/>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6D11-411D-9805-E87217C38F2E}"/>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6D11-411D-9805-E87217C38F2E}"/>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6D11-411D-9805-E87217C38F2E}"/>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6D11-411D-9805-E87217C38F2E}"/>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6D11-411D-9805-E87217C38F2E}"/>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6D11-411D-9805-E87217C38F2E}"/>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6D11-411D-9805-E87217C38F2E}"/>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6D11-411D-9805-E87217C38F2E}"/>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6D11-411D-9805-E87217C38F2E}"/>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6D11-411D-9805-E87217C38F2E}"/>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6D11-411D-9805-E87217C38F2E}"/>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6D11-411D-9805-E87217C38F2E}"/>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6D11-411D-9805-E87217C38F2E}"/>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6D11-411D-9805-E87217C38F2E}"/>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6D11-411D-9805-E87217C38F2E}"/>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6D11-411D-9805-E87217C38F2E}"/>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6D11-411D-9805-E87217C38F2E}"/>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6D11-411D-9805-E87217C38F2E}"/>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6D11-411D-9805-E87217C38F2E}"/>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évaluations'!$I$48:$BP$48</c:f>
              <c:numCache>
                <c:formatCode>0.0</c:formatCode>
                <c:ptCount val="60"/>
              </c:numCache>
            </c:numRef>
          </c:val>
          <c:smooth val="0"/>
          <c:extLst xmlns:c16r2="http://schemas.microsoft.com/office/drawing/2015/06/chart">
            <c:ext xmlns:c16="http://schemas.microsoft.com/office/drawing/2014/chart" uri="{C3380CC4-5D6E-409C-BE32-E72D297353CC}">
              <c16:uniqueId val="{00000065-6D11-411D-9805-E87217C38F2E}"/>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6D11-411D-9805-E87217C38F2E}"/>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6D11-411D-9805-E87217C38F2E}"/>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6D11-411D-9805-E87217C38F2E}"/>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6D11-411D-9805-E87217C38F2E}"/>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6D11-411D-9805-E87217C38F2E}"/>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6D11-411D-9805-E87217C38F2E}"/>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6D11-411D-9805-E87217C38F2E}"/>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6D11-411D-9805-E87217C38F2E}"/>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6D11-411D-9805-E87217C38F2E}"/>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6D11-411D-9805-E87217C38F2E}"/>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6D11-411D-9805-E87217C38F2E}"/>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6D11-411D-9805-E87217C38F2E}"/>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6D11-411D-9805-E87217C38F2E}"/>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6D11-411D-9805-E87217C38F2E}"/>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6D11-411D-9805-E87217C38F2E}"/>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6D11-411D-9805-E87217C38F2E}"/>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6D11-411D-9805-E87217C38F2E}"/>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6D11-411D-9805-E87217C38F2E}"/>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6D11-411D-9805-E87217C38F2E}"/>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6D11-411D-9805-E87217C38F2E}"/>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6D11-411D-9805-E87217C38F2E}"/>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6D11-411D-9805-E87217C38F2E}"/>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6D11-411D-9805-E87217C38F2E}"/>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6D11-411D-9805-E87217C38F2E}"/>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6D11-411D-9805-E87217C38F2E}"/>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6D11-411D-9805-E87217C38F2E}"/>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6D11-411D-9805-E87217C38F2E}"/>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6D11-411D-9805-E87217C38F2E}"/>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6D11-411D-9805-E87217C38F2E}"/>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6D11-411D-9805-E87217C38F2E}"/>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6D11-411D-9805-E87217C38F2E}"/>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6D11-411D-9805-E87217C38F2E}"/>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6D11-411D-9805-E87217C38F2E}"/>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6D11-411D-9805-E87217C38F2E}"/>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6D11-411D-9805-E87217C38F2E}"/>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6D11-411D-9805-E87217C38F2E}"/>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6D11-411D-9805-E87217C38F2E}"/>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6D11-411D-9805-E87217C38F2E}"/>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6D11-411D-9805-E87217C38F2E}"/>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6D11-411D-9805-E87217C38F2E}"/>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évaluations'!$I$47:$BP$47</c:f>
              <c:numCache>
                <c:formatCode>0.0</c:formatCode>
                <c:ptCount val="60"/>
              </c:numCache>
            </c:numRef>
          </c:val>
          <c:smooth val="0"/>
          <c:extLst xmlns:c16r2="http://schemas.microsoft.com/office/drawing/2015/06/chart">
            <c:ext xmlns:c16="http://schemas.microsoft.com/office/drawing/2014/chart" uri="{C3380CC4-5D6E-409C-BE32-E72D297353CC}">
              <c16:uniqueId val="{0000008E-6D11-411D-9805-E87217C38F2E}"/>
            </c:ext>
          </c:extLst>
        </c:ser>
        <c:dLbls>
          <c:showLegendKey val="0"/>
          <c:showVal val="1"/>
          <c:showCatName val="0"/>
          <c:showSerName val="0"/>
          <c:showPercent val="0"/>
          <c:showBubbleSize val="0"/>
        </c:dLbls>
        <c:marker val="1"/>
        <c:smooth val="0"/>
        <c:axId val="318236160"/>
        <c:axId val="318237696"/>
      </c:lineChart>
      <c:catAx>
        <c:axId val="318236160"/>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18237696"/>
        <c:crosses val="autoZero"/>
        <c:auto val="1"/>
        <c:lblAlgn val="ctr"/>
        <c:lblOffset val="100"/>
        <c:noMultiLvlLbl val="0"/>
      </c:catAx>
      <c:valAx>
        <c:axId val="318237696"/>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18236160"/>
        <c:crosses val="autoZero"/>
        <c:crossBetween val="between"/>
        <c:majorUnit val="5"/>
      </c:valAx>
      <c:spPr>
        <a:solidFill>
          <a:srgbClr val="F9F2FF">
            <a:alpha val="60000"/>
          </a:srgbClr>
        </a:solidFill>
        <a:ln w="12700" cap="rnd">
          <a:solidFill>
            <a:srgbClr val="268CCD"/>
          </a:solidFill>
        </a:ln>
      </c:spPr>
    </c:plotArea>
    <c:legend>
      <c:legendPos val="t"/>
      <c:layout>
        <c:manualLayout>
          <c:xMode val="edge"/>
          <c:yMode val="edge"/>
          <c:x val="0.36598721663663752"/>
          <c:y val="6.0763902733099737E-3"/>
          <c:w val="0.2269820277805728"/>
          <c:h val="0.16308533730580974"/>
        </c:manualLayout>
      </c:layout>
      <c:overlay val="0"/>
      <c:spPr>
        <a:noFill/>
        <a:ln>
          <a:noFill/>
        </a:ln>
      </c:spPr>
      <c:txPr>
        <a:bodyPr rot="0" spcFirstLastPara="1" vertOverflow="ellipsis" vert="horz" wrap="square" anchor="ctr" anchorCtr="1"/>
        <a:lstStyle/>
        <a:p>
          <a:pPr>
            <a:defRPr sz="2000" b="0" i="0" u="none" strike="noStrike">
              <a:solidFill>
                <a:schemeClr val="tx1">
                  <a:lumMod val="65000"/>
                  <a:lumOff val="35000"/>
                </a:schemeClr>
              </a:solidFill>
              <a:latin typeface="+mn-lt"/>
              <a:ea typeface="+mn-ea"/>
              <a:cs typeface="+mn-cs"/>
            </a:defRPr>
          </a:pPr>
          <a:endParaRPr lang="fr-FR"/>
        </a:p>
      </c:txPr>
    </c:legend>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3498A95A-EC14-4F54-9F21-366780515678}"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1E-4F1F-A0DE-F40F3A53DA93}"/>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1E-4F1F-A0DE-F40F3A53DA93}"/>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D1E-4F1F-A0DE-F40F3A53DA93}"/>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D1E-4F1F-A0DE-F40F3A53DA93}"/>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D1E-4F1F-A0DE-F40F3A53DA93}"/>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D1E-4F1F-A0DE-F40F3A53DA93}"/>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4D1E-4F1F-A0DE-F40F3A53DA93}"/>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D1E-4F1F-A0DE-F40F3A53DA93}"/>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4D1E-4F1F-A0DE-F40F3A53DA93}"/>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4D1E-4F1F-A0DE-F40F3A53DA93}"/>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4D1E-4F1F-A0DE-F40F3A53DA93}"/>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4D1E-4F1F-A0DE-F40F3A53DA93}"/>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4D1E-4F1F-A0DE-F40F3A53DA93}"/>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4D1E-4F1F-A0DE-F40F3A53DA93}"/>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4D1E-4F1F-A0DE-F40F3A53DA93}"/>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4D1E-4F1F-A0DE-F40F3A53DA93}"/>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4D1E-4F1F-A0DE-F40F3A53DA93}"/>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4D1E-4F1F-A0DE-F40F3A53DA93}"/>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4D1E-4F1F-A0DE-F40F3A53DA93}"/>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4D1E-4F1F-A0DE-F40F3A53DA93}"/>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4D1E-4F1F-A0DE-F40F3A53DA93}"/>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4D1E-4F1F-A0DE-F40F3A53DA93}"/>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évaluations'!$I$53:$BP$53</c:f>
              <c:numCache>
                <c:formatCode>0.0</c:formatCode>
                <c:ptCount val="60"/>
              </c:numCache>
            </c:numRef>
          </c:val>
          <c:smooth val="0"/>
          <c:extLst xmlns:c16r2="http://schemas.microsoft.com/office/drawing/2015/06/chart">
            <c:ext xmlns:c16="http://schemas.microsoft.com/office/drawing/2014/chart" uri="{C3380CC4-5D6E-409C-BE32-E72D297353CC}">
              <c16:uniqueId val="{0000003C-4D1E-4F1F-A0DE-F40F3A53DA93}"/>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4D1E-4F1F-A0DE-F40F3A53DA93}"/>
                </c:ext>
              </c:extLst>
            </c:dLbl>
            <c:dLbl>
              <c:idx val="1"/>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4D1E-4F1F-A0DE-F40F3A53DA93}"/>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4D1E-4F1F-A0DE-F40F3A53DA93}"/>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4D1E-4F1F-A0DE-F40F3A53DA93}"/>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4D1E-4F1F-A0DE-F40F3A53DA93}"/>
                </c:ext>
              </c:extLst>
            </c:dLbl>
            <c:dLbl>
              <c:idx val="5"/>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4D1E-4F1F-A0DE-F40F3A53DA93}"/>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4D1E-4F1F-A0DE-F40F3A53DA93}"/>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4D1E-4F1F-A0DE-F40F3A53DA93}"/>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4D1E-4F1F-A0DE-F40F3A53DA93}"/>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4D1E-4F1F-A0DE-F40F3A53DA93}"/>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4D1E-4F1F-A0DE-F40F3A53DA93}"/>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4D1E-4F1F-A0DE-F40F3A53DA93}"/>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4D1E-4F1F-A0DE-F40F3A53DA93}"/>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4D1E-4F1F-A0DE-F40F3A53DA93}"/>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4D1E-4F1F-A0DE-F40F3A53DA93}"/>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4D1E-4F1F-A0DE-F40F3A53DA93}"/>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4D1E-4F1F-A0DE-F40F3A53DA93}"/>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4D1E-4F1F-A0DE-F40F3A53DA93}"/>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4D1E-4F1F-A0DE-F40F3A53DA93}"/>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4D1E-4F1F-A0DE-F40F3A53DA93}"/>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4D1E-4F1F-A0DE-F40F3A53DA93}"/>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4D1E-4F1F-A0DE-F40F3A53DA93}"/>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4D1E-4F1F-A0DE-F40F3A53DA93}"/>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4D1E-4F1F-A0DE-F40F3A53DA93}"/>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4D1E-4F1F-A0DE-F40F3A53DA93}"/>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4D1E-4F1F-A0DE-F40F3A53DA93}"/>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4D1E-4F1F-A0DE-F40F3A53DA93}"/>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4D1E-4F1F-A0DE-F40F3A53DA93}"/>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4D1E-4F1F-A0DE-F40F3A53DA93}"/>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4D1E-4F1F-A0DE-F40F3A53DA93}"/>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4D1E-4F1F-A0DE-F40F3A53DA93}"/>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4D1E-4F1F-A0DE-F40F3A53DA93}"/>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4D1E-4F1F-A0DE-F40F3A53DA93}"/>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4D1E-4F1F-A0DE-F40F3A53DA93}"/>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4D1E-4F1F-A0DE-F40F3A53DA93}"/>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4D1E-4F1F-A0DE-F40F3A53DA93}"/>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4D1E-4F1F-A0DE-F40F3A53DA93}"/>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4D1E-4F1F-A0DE-F40F3A53DA93}"/>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4D1E-4F1F-A0DE-F40F3A53DA93}"/>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évaluations'!$I$52:$BP$52</c:f>
              <c:numCache>
                <c:formatCode>0.0</c:formatCode>
                <c:ptCount val="60"/>
              </c:numCache>
            </c:numRef>
          </c:val>
          <c:smooth val="0"/>
          <c:extLst xmlns:c16r2="http://schemas.microsoft.com/office/drawing/2015/06/chart">
            <c:ext xmlns:c16="http://schemas.microsoft.com/office/drawing/2014/chart" uri="{C3380CC4-5D6E-409C-BE32-E72D297353CC}">
              <c16:uniqueId val="{00000065-4D1E-4F1F-A0DE-F40F3A53DA93}"/>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4D1E-4F1F-A0DE-F40F3A53DA93}"/>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4D1E-4F1F-A0DE-F40F3A53DA93}"/>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4D1E-4F1F-A0DE-F40F3A53DA93}"/>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4D1E-4F1F-A0DE-F40F3A53DA93}"/>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4D1E-4F1F-A0DE-F40F3A53DA93}"/>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4D1E-4F1F-A0DE-F40F3A53DA93}"/>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4D1E-4F1F-A0DE-F40F3A53DA93}"/>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4D1E-4F1F-A0DE-F40F3A53DA93}"/>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4D1E-4F1F-A0DE-F40F3A53DA93}"/>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4D1E-4F1F-A0DE-F40F3A53DA93}"/>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4D1E-4F1F-A0DE-F40F3A53DA93}"/>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4D1E-4F1F-A0DE-F40F3A53DA93}"/>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4D1E-4F1F-A0DE-F40F3A53DA93}"/>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4D1E-4F1F-A0DE-F40F3A53DA93}"/>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4D1E-4F1F-A0DE-F40F3A53DA93}"/>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4D1E-4F1F-A0DE-F40F3A53DA93}"/>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4D1E-4F1F-A0DE-F40F3A53DA93}"/>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4D1E-4F1F-A0DE-F40F3A53DA93}"/>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4D1E-4F1F-A0DE-F40F3A53DA93}"/>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9-4D1E-4F1F-A0DE-F40F3A53DA93}"/>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4D1E-4F1F-A0DE-F40F3A53DA93}"/>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4D1E-4F1F-A0DE-F40F3A53DA93}"/>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4D1E-4F1F-A0DE-F40F3A53DA93}"/>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4D1E-4F1F-A0DE-F40F3A53DA93}"/>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4D1E-4F1F-A0DE-F40F3A53DA93}"/>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4D1E-4F1F-A0DE-F40F3A53DA93}"/>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4D1E-4F1F-A0DE-F40F3A53DA93}"/>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4D1E-4F1F-A0DE-F40F3A53DA93}"/>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4D1E-4F1F-A0DE-F40F3A53DA93}"/>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4D1E-4F1F-A0DE-F40F3A53DA93}"/>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4D1E-4F1F-A0DE-F40F3A53DA93}"/>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4D1E-4F1F-A0DE-F40F3A53DA93}"/>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4D1E-4F1F-A0DE-F40F3A53DA93}"/>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4D1E-4F1F-A0DE-F40F3A53DA93}"/>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4D1E-4F1F-A0DE-F40F3A53DA93}"/>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4D1E-4F1F-A0DE-F40F3A53DA93}"/>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4D1E-4F1F-A0DE-F40F3A53DA93}"/>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4D1E-4F1F-A0DE-F40F3A53DA93}"/>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4D1E-4F1F-A0DE-F40F3A53DA93}"/>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4D1E-4F1F-A0DE-F40F3A53DA93}"/>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évaluations'!$I$51:$BP$51</c:f>
              <c:numCache>
                <c:formatCode>0.0</c:formatCode>
                <c:ptCount val="60"/>
              </c:numCache>
            </c:numRef>
          </c:val>
          <c:smooth val="0"/>
          <c:extLst xmlns:c16r2="http://schemas.microsoft.com/office/drawing/2015/06/chart">
            <c:ext xmlns:c16="http://schemas.microsoft.com/office/drawing/2014/chart" uri="{C3380CC4-5D6E-409C-BE32-E72D297353CC}">
              <c16:uniqueId val="{0000008E-4D1E-4F1F-A0DE-F40F3A53DA93}"/>
            </c:ext>
          </c:extLst>
        </c:ser>
        <c:dLbls>
          <c:showLegendKey val="0"/>
          <c:showVal val="1"/>
          <c:showCatName val="0"/>
          <c:showSerName val="0"/>
          <c:showPercent val="0"/>
          <c:showBubbleSize val="0"/>
        </c:dLbls>
        <c:marker val="1"/>
        <c:smooth val="0"/>
        <c:axId val="326484352"/>
        <c:axId val="326485120"/>
      </c:lineChart>
      <c:catAx>
        <c:axId val="326484352"/>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26485120"/>
        <c:crosses val="autoZero"/>
        <c:auto val="1"/>
        <c:lblAlgn val="ctr"/>
        <c:lblOffset val="100"/>
        <c:noMultiLvlLbl val="0"/>
      </c:catAx>
      <c:valAx>
        <c:axId val="326485120"/>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6484352"/>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5519615659895179E-2"/>
          <c:y val="0.14374565855653051"/>
          <c:w val="0.94612131951802103"/>
          <c:h val="0.58955270462264586"/>
        </c:manualLayout>
      </c:layout>
      <c:lineChart>
        <c:grouping val="standard"/>
        <c:varyColors val="0"/>
        <c:ser>
          <c:idx val="0"/>
          <c:order val="0"/>
          <c:tx>
            <c:v>Palier 1</c:v>
          </c:tx>
          <c:spPr>
            <a:ln w="25400" cap="rnd">
              <a:noFill/>
              <a:round/>
            </a:ln>
            <a:effectLst>
              <a:outerShdw blurRad="57150" dist="5400000" dir="19050" rotWithShape="0">
                <a:srgbClr val="000000">
                  <a:alpha val="63000"/>
                </a:srgbClr>
              </a:outerShdw>
            </a:effectLst>
          </c:spPr>
          <c:marker>
            <c:symbol val="circle"/>
            <c:size val="9"/>
            <c:spPr>
              <a:solidFill>
                <a:sysClr val="window" lastClr="FFFF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fld id="{80391842-64E0-4FA8-91B7-CB142FC10F3C}" type="CELLRANGE">
                      <a:rPr lang="en-US"/>
                      <a:pPr/>
                      <a:t>[PLAGECELL]</a:t>
                    </a:fld>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0-2418-4589-8AC9-ACFD90AEA70A}"/>
                </c:ext>
              </c:extLst>
            </c:dLbl>
            <c:dLbl>
              <c:idx val="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18-4589-8AC9-ACFD90AEA70A}"/>
                </c:ext>
              </c:extLst>
            </c:dLbl>
            <c:dLbl>
              <c:idx val="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18-4589-8AC9-ACFD90AEA70A}"/>
                </c:ext>
              </c:extLst>
            </c:dLbl>
            <c:dLbl>
              <c:idx val="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18-4589-8AC9-ACFD90AEA70A}"/>
                </c:ext>
              </c:extLst>
            </c:dLbl>
            <c:dLbl>
              <c:idx val="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18-4589-8AC9-ACFD90AEA70A}"/>
                </c:ext>
              </c:extLst>
            </c:dLbl>
            <c:dLbl>
              <c:idx val="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18-4589-8AC9-ACFD90AEA70A}"/>
                </c:ext>
              </c:extLst>
            </c:dLbl>
            <c:dLbl>
              <c:idx val="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18-4589-8AC9-ACFD90AEA70A}"/>
                </c:ext>
              </c:extLst>
            </c:dLbl>
            <c:dLbl>
              <c:idx val="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18-4589-8AC9-ACFD90AEA70A}"/>
                </c:ext>
              </c:extLst>
            </c:dLbl>
            <c:dLbl>
              <c:idx val="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18-4589-8AC9-ACFD90AEA70A}"/>
                </c:ext>
              </c:extLst>
            </c:dLbl>
            <c:dLbl>
              <c:idx val="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18-4589-8AC9-ACFD90AEA70A}"/>
                </c:ext>
              </c:extLst>
            </c:dLbl>
            <c:dLbl>
              <c:idx val="1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18-4589-8AC9-ACFD90AEA70A}"/>
                </c:ext>
              </c:extLst>
            </c:dLbl>
            <c:dLbl>
              <c:idx val="1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18-4589-8AC9-ACFD90AEA70A}"/>
                </c:ext>
              </c:extLst>
            </c:dLbl>
            <c:dLbl>
              <c:idx val="1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418-4589-8AC9-ACFD90AEA70A}"/>
                </c:ext>
              </c:extLst>
            </c:dLbl>
            <c:dLbl>
              <c:idx val="1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18-4589-8AC9-ACFD90AEA70A}"/>
                </c:ext>
              </c:extLst>
            </c:dLbl>
            <c:dLbl>
              <c:idx val="1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18-4589-8AC9-ACFD90AEA70A}"/>
                </c:ext>
              </c:extLst>
            </c:dLbl>
            <c:dLbl>
              <c:idx val="1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18-4589-8AC9-ACFD90AEA70A}"/>
                </c:ext>
              </c:extLst>
            </c:dLbl>
            <c:dLbl>
              <c:idx val="1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18-4589-8AC9-ACFD90AEA70A}"/>
                </c:ext>
              </c:extLst>
            </c:dLbl>
            <c:dLbl>
              <c:idx val="1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18-4589-8AC9-ACFD90AEA70A}"/>
                </c:ext>
              </c:extLst>
            </c:dLbl>
            <c:dLbl>
              <c:idx val="1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18-4589-8AC9-ACFD90AEA70A}"/>
                </c:ext>
              </c:extLst>
            </c:dLbl>
            <c:dLbl>
              <c:idx val="1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418-4589-8AC9-ACFD90AEA70A}"/>
                </c:ext>
              </c:extLst>
            </c:dLbl>
            <c:dLbl>
              <c:idx val="2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418-4589-8AC9-ACFD90AEA70A}"/>
                </c:ext>
              </c:extLst>
            </c:dLbl>
            <c:dLbl>
              <c:idx val="2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418-4589-8AC9-ACFD90AEA70A}"/>
                </c:ext>
              </c:extLst>
            </c:dLbl>
            <c:dLbl>
              <c:idx val="2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418-4589-8AC9-ACFD90AEA70A}"/>
                </c:ext>
              </c:extLst>
            </c:dLbl>
            <c:dLbl>
              <c:idx val="2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418-4589-8AC9-ACFD90AEA70A}"/>
                </c:ext>
              </c:extLst>
            </c:dLbl>
            <c:dLbl>
              <c:idx val="2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418-4589-8AC9-ACFD90AEA70A}"/>
                </c:ext>
              </c:extLst>
            </c:dLbl>
            <c:dLbl>
              <c:idx val="2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418-4589-8AC9-ACFD90AEA70A}"/>
                </c:ext>
              </c:extLst>
            </c:dLbl>
            <c:dLbl>
              <c:idx val="2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418-4589-8AC9-ACFD90AEA70A}"/>
                </c:ext>
              </c:extLst>
            </c:dLbl>
            <c:dLbl>
              <c:idx val="2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418-4589-8AC9-ACFD90AEA70A}"/>
                </c:ext>
              </c:extLst>
            </c:dLbl>
            <c:dLbl>
              <c:idx val="2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418-4589-8AC9-ACFD90AEA70A}"/>
                </c:ext>
              </c:extLst>
            </c:dLbl>
            <c:dLbl>
              <c:idx val="2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418-4589-8AC9-ACFD90AEA70A}"/>
                </c:ext>
              </c:extLst>
            </c:dLbl>
            <c:dLbl>
              <c:idx val="3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418-4589-8AC9-ACFD90AEA70A}"/>
                </c:ext>
              </c:extLst>
            </c:dLbl>
            <c:dLbl>
              <c:idx val="3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418-4589-8AC9-ACFD90AEA70A}"/>
                </c:ext>
              </c:extLst>
            </c:dLbl>
            <c:dLbl>
              <c:idx val="3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418-4589-8AC9-ACFD90AEA70A}"/>
                </c:ext>
              </c:extLst>
            </c:dLbl>
            <c:dLbl>
              <c:idx val="3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418-4589-8AC9-ACFD90AEA70A}"/>
                </c:ext>
              </c:extLst>
            </c:dLbl>
            <c:dLbl>
              <c:idx val="3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418-4589-8AC9-ACFD90AEA70A}"/>
                </c:ext>
              </c:extLst>
            </c:dLbl>
            <c:dLbl>
              <c:idx val="3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418-4589-8AC9-ACFD90AEA70A}"/>
                </c:ext>
              </c:extLst>
            </c:dLbl>
            <c:dLbl>
              <c:idx val="3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418-4589-8AC9-ACFD90AEA70A}"/>
                </c:ext>
              </c:extLst>
            </c:dLbl>
            <c:dLbl>
              <c:idx val="3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418-4589-8AC9-ACFD90AEA70A}"/>
                </c:ext>
              </c:extLst>
            </c:dLbl>
            <c:dLbl>
              <c:idx val="3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418-4589-8AC9-ACFD90AEA70A}"/>
                </c:ext>
              </c:extLst>
            </c:dLbl>
            <c:dLbl>
              <c:idx val="3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418-4589-8AC9-ACFD90AEA70A}"/>
                </c:ext>
              </c:extLst>
            </c:dLbl>
            <c:dLbl>
              <c:idx val="4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418-4589-8AC9-ACFD90AEA70A}"/>
                </c:ext>
              </c:extLst>
            </c:dLbl>
            <c:dLbl>
              <c:idx val="4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418-4589-8AC9-ACFD90AEA70A}"/>
                </c:ext>
              </c:extLst>
            </c:dLbl>
            <c:dLbl>
              <c:idx val="4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2418-4589-8AC9-ACFD90AEA70A}"/>
                </c:ext>
              </c:extLst>
            </c:dLbl>
            <c:dLbl>
              <c:idx val="4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2418-4589-8AC9-ACFD90AEA70A}"/>
                </c:ext>
              </c:extLst>
            </c:dLbl>
            <c:dLbl>
              <c:idx val="4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2418-4589-8AC9-ACFD90AEA70A}"/>
                </c:ext>
              </c:extLst>
            </c:dLbl>
            <c:dLbl>
              <c:idx val="4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2418-4589-8AC9-ACFD90AEA70A}"/>
                </c:ext>
              </c:extLst>
            </c:dLbl>
            <c:dLbl>
              <c:idx val="4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2418-4589-8AC9-ACFD90AEA70A}"/>
                </c:ext>
              </c:extLst>
            </c:dLbl>
            <c:dLbl>
              <c:idx val="4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2418-4589-8AC9-ACFD90AEA70A}"/>
                </c:ext>
              </c:extLst>
            </c:dLbl>
            <c:dLbl>
              <c:idx val="4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2418-4589-8AC9-ACFD90AEA70A}"/>
                </c:ext>
              </c:extLst>
            </c:dLbl>
            <c:dLbl>
              <c:idx val="4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2418-4589-8AC9-ACFD90AEA70A}"/>
                </c:ext>
              </c:extLst>
            </c:dLbl>
            <c:dLbl>
              <c:idx val="50"/>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2418-4589-8AC9-ACFD90AEA70A}"/>
                </c:ext>
              </c:extLst>
            </c:dLbl>
            <c:dLbl>
              <c:idx val="51"/>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2418-4589-8AC9-ACFD90AEA70A}"/>
                </c:ext>
              </c:extLst>
            </c:dLbl>
            <c:dLbl>
              <c:idx val="52"/>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2418-4589-8AC9-ACFD90AEA70A}"/>
                </c:ext>
              </c:extLst>
            </c:dLbl>
            <c:dLbl>
              <c:idx val="53"/>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2418-4589-8AC9-ACFD90AEA70A}"/>
                </c:ext>
              </c:extLst>
            </c:dLbl>
            <c:dLbl>
              <c:idx val="54"/>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2418-4589-8AC9-ACFD90AEA70A}"/>
                </c:ext>
              </c:extLst>
            </c:dLbl>
            <c:dLbl>
              <c:idx val="55"/>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2418-4589-8AC9-ACFD90AEA70A}"/>
                </c:ext>
              </c:extLst>
            </c:dLbl>
            <c:dLbl>
              <c:idx val="56"/>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2418-4589-8AC9-ACFD90AEA70A}"/>
                </c:ext>
              </c:extLst>
            </c:dLbl>
            <c:dLbl>
              <c:idx val="57"/>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2418-4589-8AC9-ACFD90AEA70A}"/>
                </c:ext>
              </c:extLst>
            </c:dLbl>
            <c:dLbl>
              <c:idx val="58"/>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2418-4589-8AC9-ACFD90AEA70A}"/>
                </c:ext>
              </c:extLst>
            </c:dLbl>
            <c:dLbl>
              <c:idx val="59"/>
              <c:tx>
                <c:rich>
                  <a:bodyPr/>
                  <a:lstStyle/>
                  <a:p>
                    <a:endParaRPr lang="fr-FR"/>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évaluations'!$I$57:$BP$57</c:f>
              <c:numCache>
                <c:formatCode>0.0</c:formatCode>
                <c:ptCount val="60"/>
              </c:numCache>
            </c:numRef>
          </c:val>
          <c:smooth val="0"/>
          <c:extLst xmlns:c16r2="http://schemas.microsoft.com/office/drawing/2015/06/chart">
            <c:ext xmlns:c16="http://schemas.microsoft.com/office/drawing/2014/chart" uri="{C3380CC4-5D6E-409C-BE32-E72D297353CC}">
              <c16:uniqueId val="{0000003C-2418-4589-8AC9-ACFD90AEA70A}"/>
            </c:ext>
          </c:extLst>
        </c:ser>
        <c:ser>
          <c:idx val="1"/>
          <c:order val="1"/>
          <c:tx>
            <c:v>Palier 2</c:v>
          </c:tx>
          <c:spPr>
            <a:ln w="25400" cap="rnd">
              <a:noFill/>
              <a:round/>
            </a:ln>
            <a:effectLst>
              <a:outerShdw blurRad="57150" dist="5400000" dir="19050" rotWithShape="0">
                <a:srgbClr val="000000">
                  <a:alpha val="63000"/>
                </a:srgbClr>
              </a:outerShdw>
            </a:effectLst>
          </c:spPr>
          <c:marker>
            <c:symbol val="circle"/>
            <c:size val="9"/>
            <c:spPr>
              <a:solidFill>
                <a:srgbClr val="EAB3FF"/>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2418-4589-8AC9-ACFD90AEA70A}"/>
                </c:ext>
              </c:extLst>
            </c:dLbl>
            <c:dLbl>
              <c:idx val="1"/>
              <c:tx>
                <c:rich>
                  <a:bodyPr/>
                  <a:lstStyle/>
                  <a:p>
                    <a:fld id="{DF2B1F52-006A-4DE6-98BC-A8BDAD8ED38B}" type="CELLRANGE">
                      <a:rPr lang="en-US"/>
                      <a:pPr/>
                      <a:t>[PLAGECELL]</a:t>
                    </a:fld>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3E-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0-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1-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2-2418-4589-8AC9-ACFD90AEA70A}"/>
                </c:ext>
              </c:extLst>
            </c:dLbl>
            <c:dLbl>
              <c:idx val="6"/>
              <c:tx>
                <c:rich>
                  <a:bodyPr/>
                  <a:lstStyle/>
                  <a:p>
                    <a:endParaRPr lang="en-US"/>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3-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4-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5-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6-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7-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8-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9-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A-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B-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C-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D-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E-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4F-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0-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1-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2-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3-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4-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5-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6-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7-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8-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9-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A-2418-4589-8AC9-ACFD90AEA70A}"/>
                </c:ext>
              </c:extLst>
            </c:dLbl>
            <c:dLbl>
              <c:idx val="3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B-2418-4589-8AC9-ACFD90AEA70A}"/>
                </c:ext>
              </c:extLst>
            </c:dLbl>
            <c:dLbl>
              <c:idx val="3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C-2418-4589-8AC9-ACFD90AEA70A}"/>
                </c:ext>
              </c:extLst>
            </c:dLbl>
            <c:dLbl>
              <c:idx val="3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D-2418-4589-8AC9-ACFD90AEA70A}"/>
                </c:ext>
              </c:extLst>
            </c:dLbl>
            <c:dLbl>
              <c:idx val="3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E-2418-4589-8AC9-ACFD90AEA70A}"/>
                </c:ext>
              </c:extLst>
            </c:dLbl>
            <c:dLbl>
              <c:idx val="3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5F-2418-4589-8AC9-ACFD90AEA70A}"/>
                </c:ext>
              </c:extLst>
            </c:dLbl>
            <c:dLbl>
              <c:idx val="3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0-2418-4589-8AC9-ACFD90AEA70A}"/>
                </c:ext>
              </c:extLst>
            </c:dLbl>
            <c:dLbl>
              <c:idx val="3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1-2418-4589-8AC9-ACFD90AEA70A}"/>
                </c:ext>
              </c:extLst>
            </c:dLbl>
            <c:dLbl>
              <c:idx val="3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2-2418-4589-8AC9-ACFD90AEA70A}"/>
                </c:ext>
              </c:extLst>
            </c:dLbl>
            <c:dLbl>
              <c:idx val="3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3-2418-4589-8AC9-ACFD90AEA70A}"/>
                </c:ext>
              </c:extLst>
            </c:dLbl>
            <c:dLbl>
              <c:idx val="3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4-2418-4589-8AC9-ACFD90AEA70A}"/>
                </c:ext>
              </c:extLst>
            </c:dLbl>
            <c:dLbl>
              <c:idx val="4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5-2418-4589-8AC9-ACFD90AEA70A}"/>
                </c:ext>
              </c:extLst>
            </c:dLbl>
            <c:dLbl>
              <c:idx val="4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6-2418-4589-8AC9-ACFD90AEA70A}"/>
                </c:ext>
              </c:extLst>
            </c:dLbl>
            <c:dLbl>
              <c:idx val="4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7-2418-4589-8AC9-ACFD90AEA70A}"/>
                </c:ext>
              </c:extLst>
            </c:dLbl>
            <c:dLbl>
              <c:idx val="4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8-2418-4589-8AC9-ACFD90AEA70A}"/>
                </c:ext>
              </c:extLst>
            </c:dLbl>
            <c:dLbl>
              <c:idx val="4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9-2418-4589-8AC9-ACFD90AEA70A}"/>
                </c:ext>
              </c:extLst>
            </c:dLbl>
            <c:dLbl>
              <c:idx val="4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A-2418-4589-8AC9-ACFD90AEA70A}"/>
                </c:ext>
              </c:extLst>
            </c:dLbl>
            <c:dLbl>
              <c:idx val="4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B-2418-4589-8AC9-ACFD90AEA70A}"/>
                </c:ext>
              </c:extLst>
            </c:dLbl>
            <c:dLbl>
              <c:idx val="4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C-2418-4589-8AC9-ACFD90AEA70A}"/>
                </c:ext>
              </c:extLst>
            </c:dLbl>
            <c:dLbl>
              <c:idx val="4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D-2418-4589-8AC9-ACFD90AEA70A}"/>
                </c:ext>
              </c:extLst>
            </c:dLbl>
            <c:dLbl>
              <c:idx val="4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E-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6F-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0-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1-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2-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3-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4-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5-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6-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7-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8-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évaluations'!$I$56:$BP$56</c:f>
              <c:numCache>
                <c:formatCode>0.0</c:formatCode>
                <c:ptCount val="60"/>
              </c:numCache>
            </c:numRef>
          </c:val>
          <c:smooth val="0"/>
          <c:extLst xmlns:c16r2="http://schemas.microsoft.com/office/drawing/2015/06/chart">
            <c:ext xmlns:c16="http://schemas.microsoft.com/office/drawing/2014/chart" uri="{C3380CC4-5D6E-409C-BE32-E72D297353CC}">
              <c16:uniqueId val="{00000079-2418-4589-8AC9-ACFD90AEA70A}"/>
            </c:ext>
          </c:extLst>
        </c:ser>
        <c:ser>
          <c:idx val="2"/>
          <c:order val="2"/>
          <c:tx>
            <c:v>Palier 3</c:v>
          </c:tx>
          <c:spPr>
            <a:ln w="25400" cap="rnd">
              <a:noFill/>
              <a:round/>
            </a:ln>
            <a:effectLst>
              <a:outerShdw blurRad="57150" dist="5400000" dir="19050" rotWithShape="0">
                <a:srgbClr val="000000">
                  <a:alpha val="63000"/>
                </a:srgbClr>
              </a:outerShdw>
            </a:effectLst>
          </c:spPr>
          <c:marker>
            <c:symbol val="circle"/>
            <c:size val="9"/>
            <c:spPr>
              <a:solidFill>
                <a:srgbClr val="7F26CE"/>
              </a:solidFill>
              <a:ln w="25400">
                <a:solidFill>
                  <a:srgbClr val="7F26CE"/>
                </a:solidFill>
                <a:round/>
              </a:ln>
              <a:effectLst>
                <a:outerShdw blurRad="57150" dist="5400000" dir="19050" rotWithShape="0">
                  <a:srgbClr val="000000">
                    <a:alpha val="63000"/>
                  </a:srgbClr>
                </a:outerShdw>
              </a:effectLst>
            </c:spPr>
          </c:marker>
          <c:dLbls>
            <c:dLbl>
              <c:idx val="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A-2418-4589-8AC9-ACFD90AEA70A}"/>
                </c:ext>
              </c:extLst>
            </c:dLbl>
            <c:dLbl>
              <c:idx val="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B-2418-4589-8AC9-ACFD90AEA70A}"/>
                </c:ext>
              </c:extLst>
            </c:dLbl>
            <c:dLbl>
              <c:idx val="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C-2418-4589-8AC9-ACFD90AEA70A}"/>
                </c:ext>
              </c:extLst>
            </c:dLbl>
            <c:dLbl>
              <c:idx val="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D-2418-4589-8AC9-ACFD90AEA70A}"/>
                </c:ext>
              </c:extLst>
            </c:dLbl>
            <c:dLbl>
              <c:idx val="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E-2418-4589-8AC9-ACFD90AEA70A}"/>
                </c:ext>
              </c:extLst>
            </c:dLbl>
            <c:dLbl>
              <c:idx val="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7F-2418-4589-8AC9-ACFD90AEA70A}"/>
                </c:ext>
              </c:extLst>
            </c:dLbl>
            <c:dLbl>
              <c:idx val="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0-2418-4589-8AC9-ACFD90AEA70A}"/>
                </c:ext>
              </c:extLst>
            </c:dLbl>
            <c:dLbl>
              <c:idx val="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1-2418-4589-8AC9-ACFD90AEA70A}"/>
                </c:ext>
              </c:extLst>
            </c:dLbl>
            <c:dLbl>
              <c:idx val="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2-2418-4589-8AC9-ACFD90AEA70A}"/>
                </c:ext>
              </c:extLst>
            </c:dLbl>
            <c:dLbl>
              <c:idx val="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3-2418-4589-8AC9-ACFD90AEA70A}"/>
                </c:ext>
              </c:extLst>
            </c:dLbl>
            <c:dLbl>
              <c:idx val="1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4-2418-4589-8AC9-ACFD90AEA70A}"/>
                </c:ext>
              </c:extLst>
            </c:dLbl>
            <c:dLbl>
              <c:idx val="1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5-2418-4589-8AC9-ACFD90AEA70A}"/>
                </c:ext>
              </c:extLst>
            </c:dLbl>
            <c:dLbl>
              <c:idx val="1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6-2418-4589-8AC9-ACFD90AEA70A}"/>
                </c:ext>
              </c:extLst>
            </c:dLbl>
            <c:dLbl>
              <c:idx val="1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7-2418-4589-8AC9-ACFD90AEA70A}"/>
                </c:ext>
              </c:extLst>
            </c:dLbl>
            <c:dLbl>
              <c:idx val="1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8-2418-4589-8AC9-ACFD90AEA70A}"/>
                </c:ext>
              </c:extLst>
            </c:dLbl>
            <c:dLbl>
              <c:idx val="1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9-2418-4589-8AC9-ACFD90AEA70A}"/>
                </c:ext>
              </c:extLst>
            </c:dLbl>
            <c:dLbl>
              <c:idx val="1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A-2418-4589-8AC9-ACFD90AEA70A}"/>
                </c:ext>
              </c:extLst>
            </c:dLbl>
            <c:dLbl>
              <c:idx val="1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B-2418-4589-8AC9-ACFD90AEA70A}"/>
                </c:ext>
              </c:extLst>
            </c:dLbl>
            <c:dLbl>
              <c:idx val="1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C-2418-4589-8AC9-ACFD90AEA70A}"/>
                </c:ext>
              </c:extLst>
            </c:dLbl>
            <c:dLbl>
              <c:idx val="1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D-2418-4589-8AC9-ACFD90AEA70A}"/>
                </c:ext>
              </c:extLst>
            </c:dLbl>
            <c:dLbl>
              <c:idx val="2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E-2418-4589-8AC9-ACFD90AEA70A}"/>
                </c:ext>
              </c:extLst>
            </c:dLbl>
            <c:dLbl>
              <c:idx val="2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8F-2418-4589-8AC9-ACFD90AEA70A}"/>
                </c:ext>
              </c:extLst>
            </c:dLbl>
            <c:dLbl>
              <c:idx val="2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0-2418-4589-8AC9-ACFD90AEA70A}"/>
                </c:ext>
              </c:extLst>
            </c:dLbl>
            <c:dLbl>
              <c:idx val="2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1-2418-4589-8AC9-ACFD90AEA70A}"/>
                </c:ext>
              </c:extLst>
            </c:dLbl>
            <c:dLbl>
              <c:idx val="2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2-2418-4589-8AC9-ACFD90AEA70A}"/>
                </c:ext>
              </c:extLst>
            </c:dLbl>
            <c:dLbl>
              <c:idx val="2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3-2418-4589-8AC9-ACFD90AEA70A}"/>
                </c:ext>
              </c:extLst>
            </c:dLbl>
            <c:dLbl>
              <c:idx val="2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4-2418-4589-8AC9-ACFD90AEA70A}"/>
                </c:ext>
              </c:extLst>
            </c:dLbl>
            <c:dLbl>
              <c:idx val="2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5-2418-4589-8AC9-ACFD90AEA70A}"/>
                </c:ext>
              </c:extLst>
            </c:dLbl>
            <c:dLbl>
              <c:idx val="2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6-2418-4589-8AC9-ACFD90AEA70A}"/>
                </c:ext>
              </c:extLst>
            </c:dLbl>
            <c:dLbl>
              <c:idx val="2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7-2418-4589-8AC9-ACFD90AEA70A}"/>
                </c:ext>
              </c:extLst>
            </c:dLbl>
            <c:dLbl>
              <c:idx val="50"/>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8-2418-4589-8AC9-ACFD90AEA70A}"/>
                </c:ext>
              </c:extLst>
            </c:dLbl>
            <c:dLbl>
              <c:idx val="51"/>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9-2418-4589-8AC9-ACFD90AEA70A}"/>
                </c:ext>
              </c:extLst>
            </c:dLbl>
            <c:dLbl>
              <c:idx val="52"/>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A-2418-4589-8AC9-ACFD90AEA70A}"/>
                </c:ext>
              </c:extLst>
            </c:dLbl>
            <c:dLbl>
              <c:idx val="53"/>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B-2418-4589-8AC9-ACFD90AEA70A}"/>
                </c:ext>
              </c:extLst>
            </c:dLbl>
            <c:dLbl>
              <c:idx val="54"/>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C-2418-4589-8AC9-ACFD90AEA70A}"/>
                </c:ext>
              </c:extLst>
            </c:dLbl>
            <c:dLbl>
              <c:idx val="55"/>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D-2418-4589-8AC9-ACFD90AEA70A}"/>
                </c:ext>
              </c:extLst>
            </c:dLbl>
            <c:dLbl>
              <c:idx val="56"/>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E-2418-4589-8AC9-ACFD90AEA70A}"/>
                </c:ext>
              </c:extLst>
            </c:dLbl>
            <c:dLbl>
              <c:idx val="57"/>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9F-2418-4589-8AC9-ACFD90AEA70A}"/>
                </c:ext>
              </c:extLst>
            </c:dLbl>
            <c:dLbl>
              <c:idx val="58"/>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0-2418-4589-8AC9-ACFD90AEA70A}"/>
                </c:ext>
              </c:extLst>
            </c:dLbl>
            <c:dLbl>
              <c:idx val="59"/>
              <c:tx>
                <c:rich>
                  <a:bodyPr/>
                  <a:lstStyle/>
                  <a:p>
                    <a:endParaRPr lang="fr-FR"/>
                  </a:p>
                </c:rich>
              </c:tx>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A1-2418-4589-8AC9-ACFD90AEA70A}"/>
                </c:ext>
              </c:extLst>
            </c:dLbl>
            <c:spPr>
              <a:noFill/>
              <a:ln>
                <a:noFill/>
              </a:ln>
            </c:spPr>
            <c:txPr>
              <a:bodyPr rot="0" spcFirstLastPara="1" vertOverflow="ellipsis" vert="horz" wrap="square" lIns="38100" tIns="19050" rIns="38100" bIns="19050" anchor="ctr" anchorCtr="1">
                <a:spAutoFit/>
              </a:bodyPr>
              <a:lstStyle/>
              <a:p>
                <a:pPr>
                  <a:defRPr sz="1100" b="0" i="0" u="none" strike="noStrike">
                    <a:solidFill>
                      <a:srgbClr val="7F26CE"/>
                    </a:solidFill>
                    <a:latin typeface="+mn-lt"/>
                    <a:ea typeface="+mn-ea"/>
                    <a:cs typeface="+mn-cs"/>
                  </a:defRPr>
                </a:pPr>
                <a:endParaRPr lang="fr-FR"/>
              </a:p>
            </c:txPr>
            <c:dLblPos val="t"/>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0"/>
              </c:ext>
            </c:extLst>
          </c:dLbls>
          <c:cat>
            <c:numRef>
              <c:f>'Suivi des évaluations'!$I$17:$BP$17</c:f>
              <c:numCache>
                <c:formatCode>0</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'Suivi des évaluations'!$I$55:$BP$55</c:f>
              <c:numCache>
                <c:formatCode>0.0</c:formatCode>
                <c:ptCount val="60"/>
              </c:numCache>
            </c:numRef>
          </c:val>
          <c:smooth val="0"/>
          <c:extLst xmlns:c16r2="http://schemas.microsoft.com/office/drawing/2015/06/chart">
            <c:ext xmlns:c16="http://schemas.microsoft.com/office/drawing/2014/chart" uri="{C3380CC4-5D6E-409C-BE32-E72D297353CC}">
              <c16:uniqueId val="{000000A2-2418-4589-8AC9-ACFD90AEA70A}"/>
            </c:ext>
          </c:extLst>
        </c:ser>
        <c:dLbls>
          <c:showLegendKey val="0"/>
          <c:showVal val="1"/>
          <c:showCatName val="0"/>
          <c:showSerName val="0"/>
          <c:showPercent val="0"/>
          <c:showBubbleSize val="0"/>
        </c:dLbls>
        <c:marker val="1"/>
        <c:smooth val="0"/>
        <c:axId val="327202688"/>
        <c:axId val="327204224"/>
      </c:lineChart>
      <c:catAx>
        <c:axId val="327202688"/>
        <c:scaling>
          <c:orientation val="minMax"/>
        </c:scaling>
        <c:delete val="0"/>
        <c:axPos val="b"/>
        <c:majorGridlines>
          <c:spPr>
            <a:ln w="9525" cap="flat" cmpd="sng" algn="ctr">
              <a:noFill/>
              <a:round/>
            </a:ln>
          </c:spPr>
        </c:majorGridlines>
        <c:minorGridlines>
          <c:spPr>
            <a:ln w="6350" cap="flat" cmpd="sng" algn="ctr">
              <a:solidFill>
                <a:srgbClr val="7F26CE"/>
              </a:solidFill>
              <a:prstDash val="dash"/>
              <a:round/>
              <a:headEnd type="none" w="lg" len="lg"/>
              <a:tailEnd type="oval" w="sm" len="sm"/>
            </a:ln>
          </c:spPr>
        </c:minorGridlines>
        <c:numFmt formatCode="0" sourceLinked="1"/>
        <c:majorTickMark val="none"/>
        <c:minorTickMark val="none"/>
        <c:tickLblPos val="nextTo"/>
        <c:spPr>
          <a:noFill/>
          <a:ln w="25400" cap="flat" cmpd="sng" algn="ctr">
            <a:noFill/>
            <a:round/>
          </a:ln>
        </c:spPr>
        <c:txPr>
          <a:bodyPr rot="-1800000" spcFirstLastPara="1" vertOverflow="ellipsis" wrap="square" anchor="ctr" anchorCtr="1"/>
          <a:lstStyle/>
          <a:p>
            <a:pPr>
              <a:defRPr sz="1200" b="0" i="0" u="none" strike="noStrike">
                <a:ln>
                  <a:noFill/>
                </a:ln>
                <a:solidFill>
                  <a:srgbClr val="268CCD"/>
                </a:solidFill>
                <a:latin typeface="+mn-lt"/>
                <a:ea typeface="+mn-ea"/>
                <a:cs typeface="+mn-cs"/>
              </a:defRPr>
            </a:pPr>
            <a:endParaRPr lang="fr-FR"/>
          </a:p>
        </c:txPr>
        <c:crossAx val="327204224"/>
        <c:crosses val="autoZero"/>
        <c:auto val="1"/>
        <c:lblAlgn val="ctr"/>
        <c:lblOffset val="100"/>
        <c:noMultiLvlLbl val="0"/>
      </c:catAx>
      <c:valAx>
        <c:axId val="327204224"/>
        <c:scaling>
          <c:orientation val="minMax"/>
          <c:max val="20"/>
        </c:scaling>
        <c:delete val="0"/>
        <c:axPos val="l"/>
        <c:majorGridlines>
          <c:spPr>
            <a:ln w="12700" cap="flat" cmpd="sng" algn="ctr">
              <a:solidFill>
                <a:srgbClr val="268CCD"/>
              </a:solidFill>
              <a:prstDash val="solid"/>
              <a:round/>
              <a:headEnd type="none"/>
            </a:ln>
          </c:spPr>
        </c:majorGridlines>
        <c:minorGridlines>
          <c:spPr>
            <a:ln w="9525" cap="flat" cmpd="sng" algn="ctr">
              <a:noFill/>
              <a:round/>
            </a:ln>
          </c:spPr>
        </c:minorGridlines>
        <c:numFmt formatCode="0" sourceLinked="0"/>
        <c:majorTickMark val="none"/>
        <c:minorTickMark val="none"/>
        <c:tickLblPos val="nextTo"/>
        <c:spPr>
          <a:noFill/>
          <a:ln>
            <a:noFill/>
          </a:ln>
        </c:spPr>
        <c:txPr>
          <a:bodyPr rot="-60000000" spcFirstLastPara="1" vertOverflow="ellipsis" vert="horz" wrap="square" anchor="ctr" anchorCtr="1"/>
          <a:lstStyle/>
          <a:p>
            <a:pPr>
              <a:defRPr sz="1200" b="1" i="0" u="none" strike="noStrike">
                <a:solidFill>
                  <a:srgbClr val="00B0F0"/>
                </a:solidFill>
                <a:latin typeface="+mn-lt"/>
                <a:ea typeface="+mn-ea"/>
                <a:cs typeface="+mn-cs"/>
              </a:defRPr>
            </a:pPr>
            <a:endParaRPr lang="fr-FR"/>
          </a:p>
        </c:txPr>
        <c:crossAx val="327202688"/>
        <c:crosses val="autoZero"/>
        <c:crossBetween val="between"/>
        <c:majorUnit val="5"/>
      </c:valAx>
      <c:spPr>
        <a:solidFill>
          <a:srgbClr val="F9F2FF">
            <a:alpha val="60000"/>
          </a:srgbClr>
        </a:solidFill>
        <a:ln w="12700" cap="rnd">
          <a:solidFill>
            <a:srgbClr val="268CCD"/>
          </a:solidFill>
        </a:ln>
      </c:spPr>
    </c:plotArea>
    <c:plotVisOnly val="0"/>
    <c:dispBlanksAs val="gap"/>
    <c:showDLblsOverMax val="0"/>
  </c:chart>
  <c:spPr>
    <a:noFill/>
    <a:ln w="9525" cap="flat" cmpd="sng" algn="ctr">
      <a:noFill/>
      <a:round/>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4.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image" Target="../media/image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chart" Target="../charts/chart15.xml"/><Relationship Id="rId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image" Target="../media/image3.png"/><Relationship Id="rId3" Type="http://schemas.openxmlformats.org/officeDocument/2006/relationships/chart" Target="../charts/chart19.xml"/><Relationship Id="rId7" Type="http://schemas.openxmlformats.org/officeDocument/2006/relationships/image" Target="../media/image4.jpg"/><Relationship Id="rId12" Type="http://schemas.openxmlformats.org/officeDocument/2006/relationships/chart" Target="../charts/chart27.xml"/><Relationship Id="rId2" Type="http://schemas.openxmlformats.org/officeDocument/2006/relationships/chart" Target="../charts/chart18.xml"/><Relationship Id="rId1" Type="http://schemas.openxmlformats.org/officeDocument/2006/relationships/image" Target="../media/image6.emf"/><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0" Type="http://schemas.openxmlformats.org/officeDocument/2006/relationships/chart" Target="../charts/chart25.xml"/><Relationship Id="rId4" Type="http://schemas.openxmlformats.org/officeDocument/2006/relationships/chart" Target="../charts/chart20.xml"/><Relationship Id="rId9"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1.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chart" Target="../charts/chart37.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6.xml"/><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31.xml"/><Relationship Id="rId11" Type="http://schemas.openxmlformats.org/officeDocument/2006/relationships/chart" Target="../charts/chart35.xml"/><Relationship Id="rId5" Type="http://schemas.openxmlformats.org/officeDocument/2006/relationships/chart" Target="../charts/chart30.xml"/><Relationship Id="rId10" Type="http://schemas.openxmlformats.org/officeDocument/2006/relationships/chart" Target="../charts/chart34.xml"/><Relationship Id="rId4" Type="http://schemas.openxmlformats.org/officeDocument/2006/relationships/chart" Target="../charts/chart29.xml"/><Relationship Id="rId9"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3.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8.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1.xml"/><Relationship Id="rId11" Type="http://schemas.openxmlformats.org/officeDocument/2006/relationships/chart" Target="../charts/chart45.xml"/><Relationship Id="rId5" Type="http://schemas.openxmlformats.org/officeDocument/2006/relationships/chart" Target="../charts/chart40.xml"/><Relationship Id="rId10" Type="http://schemas.openxmlformats.org/officeDocument/2006/relationships/chart" Target="../charts/chart44.xml"/><Relationship Id="rId4" Type="http://schemas.openxmlformats.org/officeDocument/2006/relationships/chart" Target="../charts/chart39.xml"/><Relationship Id="rId9"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5.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6.xml"/><Relationship Id="rId7"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0" Type="http://schemas.openxmlformats.org/officeDocument/2006/relationships/chart" Target="../charts/chart52.xml"/><Relationship Id="rId4" Type="http://schemas.openxmlformats.org/officeDocument/2006/relationships/chart" Target="../charts/chart47.xml"/><Relationship Id="rId9"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6.emf"/><Relationship Id="rId5" Type="http://schemas.openxmlformats.org/officeDocument/2006/relationships/image" Target="../media/image2.png"/><Relationship Id="rId4" Type="http://schemas.openxmlformats.org/officeDocument/2006/relationships/image" Target="../media/image1.jpg"/></Relationships>
</file>

<file path=xl/drawings/_rels/drawing27.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image" Target="../media/image3.png"/><Relationship Id="rId3" Type="http://schemas.openxmlformats.org/officeDocument/2006/relationships/chart" Target="../charts/chart55.xml"/><Relationship Id="rId7" Type="http://schemas.openxmlformats.org/officeDocument/2006/relationships/image" Target="../media/image4.jpg"/><Relationship Id="rId12" Type="http://schemas.openxmlformats.org/officeDocument/2006/relationships/chart" Target="../charts/chart63.xml"/><Relationship Id="rId2" Type="http://schemas.openxmlformats.org/officeDocument/2006/relationships/chart" Target="../charts/chart54.xml"/><Relationship Id="rId1" Type="http://schemas.openxmlformats.org/officeDocument/2006/relationships/image" Target="../media/image6.emf"/><Relationship Id="rId6" Type="http://schemas.openxmlformats.org/officeDocument/2006/relationships/chart" Target="../charts/chart58.xml"/><Relationship Id="rId11" Type="http://schemas.openxmlformats.org/officeDocument/2006/relationships/chart" Target="../charts/chart62.xml"/><Relationship Id="rId5" Type="http://schemas.openxmlformats.org/officeDocument/2006/relationships/chart" Target="../charts/chart57.xml"/><Relationship Id="rId10" Type="http://schemas.openxmlformats.org/officeDocument/2006/relationships/chart" Target="../charts/chart61.xml"/><Relationship Id="rId4" Type="http://schemas.openxmlformats.org/officeDocument/2006/relationships/chart" Target="../charts/chart56.xml"/><Relationship Id="rId9"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6.emf"/><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2.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g"/><Relationship Id="rId1" Type="http://schemas.openxmlformats.org/officeDocument/2006/relationships/image" Target="../media/image1.jpg"/><Relationship Id="rId5" Type="http://schemas.openxmlformats.org/officeDocument/2006/relationships/chart" Target="../charts/chart3.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1260474</xdr:colOff>
      <xdr:row>7</xdr:row>
      <xdr:rowOff>682540</xdr:rowOff>
    </xdr:to>
    <xdr:pic>
      <xdr:nvPicPr>
        <xdr:cNvPr id="4" name="Image 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xdr:blipFill>
      <xdr:spPr bwMode="auto">
        <a:xfrm>
          <a:off x="320673" y="330200"/>
          <a:ext cx="2219327" cy="1737910"/>
        </a:xfrm>
        <a:prstGeom prst="rect">
          <a:avLst/>
        </a:prstGeom>
      </xdr:spPr>
    </xdr:pic>
    <xdr:clientData/>
  </xdr:twoCellAnchor>
  <xdr:twoCellAnchor editAs="oneCell">
    <xdr:from>
      <xdr:col>16</xdr:col>
      <xdr:colOff>444500</xdr:colOff>
      <xdr:row>7</xdr:row>
      <xdr:rowOff>219073</xdr:rowOff>
    </xdr:from>
    <xdr:to>
      <xdr:col>23</xdr:col>
      <xdr:colOff>4124</xdr:colOff>
      <xdr:row>8</xdr:row>
      <xdr:rowOff>1140690</xdr:rowOff>
    </xdr:to>
    <xdr:pic>
      <xdr:nvPicPr>
        <xdr:cNvPr id="5" name="Image 2">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223625" y="1616073"/>
          <a:ext cx="2325684" cy="1683617"/>
        </a:xfrm>
        <a:prstGeom prst="rect">
          <a:avLst/>
        </a:prstGeom>
        <a:solidFill>
          <a:schemeClr val="bg1"/>
        </a:solidFill>
        <a:ln w="12700">
          <a:noFill/>
        </a:ln>
      </xdr:spPr>
    </xdr:pic>
    <xdr:clientData/>
  </xdr:twoCellAnchor>
  <xdr:twoCellAnchor>
    <xdr:from>
      <xdr:col>18</xdr:col>
      <xdr:colOff>603957</xdr:colOff>
      <xdr:row>39</xdr:row>
      <xdr:rowOff>114299</xdr:rowOff>
    </xdr:from>
    <xdr:to>
      <xdr:col>24</xdr:col>
      <xdr:colOff>264675</xdr:colOff>
      <xdr:row>41</xdr:row>
      <xdr:rowOff>107679</xdr:rowOff>
    </xdr:to>
    <xdr:pic>
      <xdr:nvPicPr>
        <xdr:cNvPr id="6" name="Image 3">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57856" y="10058399"/>
          <a:ext cx="1819719" cy="691880"/>
        </a:xfrm>
        <a:prstGeom prst="rect">
          <a:avLst/>
        </a:prstGeom>
        <a:solidFill>
          <a:schemeClr val="bg1"/>
        </a:solidFill>
        <a:ln w="12700">
          <a:noFill/>
        </a:ln>
      </xdr:spPr>
    </xdr:pic>
    <xdr:clientData/>
  </xdr:twoCellAnchor>
  <xdr:twoCellAnchor editAs="oneCell">
    <xdr:from>
      <xdr:col>3</xdr:col>
      <xdr:colOff>16934</xdr:colOff>
      <xdr:row>12</xdr:row>
      <xdr:rowOff>42741</xdr:rowOff>
    </xdr:from>
    <xdr:to>
      <xdr:col>5</xdr:col>
      <xdr:colOff>72531</xdr:colOff>
      <xdr:row>31</xdr:row>
      <xdr:rowOff>73229</xdr:rowOff>
    </xdr:to>
    <xdr:pic>
      <xdr:nvPicPr>
        <xdr:cNvPr id="7" name="Image 4">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srcRect t="13353" r="22805" b="4536"/>
        <a:stretch/>
      </xdr:blipFill>
      <xdr:spPr bwMode="auto">
        <a:xfrm>
          <a:off x="466319" y="5601433"/>
          <a:ext cx="3256094" cy="3518348"/>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12">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7111250"/>
          <a:ext cx="1388533" cy="1463093"/>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4845" y="772794"/>
          <a:ext cx="1608134" cy="1176866"/>
        </a:xfrm>
        <a:prstGeom prst="rect">
          <a:avLst/>
        </a:prstGeom>
        <a:solidFill>
          <a:schemeClr val="bg1"/>
        </a:solidFill>
        <a:ln w="12700">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3</xdr:col>
      <xdr:colOff>16932</xdr:colOff>
      <xdr:row>36</xdr:row>
      <xdr:rowOff>1372321</xdr:rowOff>
    </xdr:from>
    <xdr:to>
      <xdr:col>5</xdr:col>
      <xdr:colOff>4655</xdr:colOff>
      <xdr:row>42</xdr:row>
      <xdr:rowOff>4006</xdr:rowOff>
    </xdr:to>
    <xdr:pic>
      <xdr:nvPicPr>
        <xdr:cNvPr id="5" name="Image 2">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2"/>
        <a:srcRect t="13353" r="22805" b="4536"/>
        <a:stretch/>
      </xdr:blipFill>
      <xdr:spPr bwMode="auto">
        <a:xfrm>
          <a:off x="409362" y="10135321"/>
          <a:ext cx="1203113" cy="1458706"/>
        </a:xfrm>
        <a:prstGeom prst="rect">
          <a:avLst/>
        </a:prstGeom>
        <a:ln>
          <a:noFill/>
        </a:ln>
      </xdr:spPr>
    </xdr:pic>
    <xdr:clientData/>
  </xdr:twoCellAnchor>
  <xdr:oneCellAnchor>
    <xdr:from>
      <xdr:col>33</xdr:col>
      <xdr:colOff>34925</xdr:colOff>
      <xdr:row>4</xdr:row>
      <xdr:rowOff>224153</xdr:rowOff>
    </xdr:from>
    <xdr:ext cx="1608134" cy="1176866"/>
    <xdr:pic>
      <xdr:nvPicPr>
        <xdr:cNvPr id="6" name="Image 3">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171025" y="780414"/>
          <a:ext cx="1608134" cy="1176866"/>
        </a:xfrm>
        <a:prstGeom prst="rect">
          <a:avLst/>
        </a:prstGeom>
        <a:solidFill>
          <a:schemeClr val="bg1"/>
        </a:solidFill>
        <a:ln w="12700">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37</xdr:row>
      <xdr:rowOff>112169</xdr:rowOff>
    </xdr:from>
    <xdr:to>
      <xdr:col>27</xdr:col>
      <xdr:colOff>257004</xdr:colOff>
      <xdr:row>41</xdr:row>
      <xdr:rowOff>143121</xdr:rowOff>
    </xdr:to>
    <xdr:pic>
      <xdr:nvPicPr>
        <xdr:cNvPr id="6" name="Image 3">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12507369"/>
          <a:ext cx="1812048" cy="665951"/>
        </a:xfrm>
        <a:prstGeom prst="rect">
          <a:avLst/>
        </a:prstGeom>
        <a:solidFill>
          <a:schemeClr val="bg1"/>
        </a:solidFill>
        <a:ln w="12700">
          <a:noFill/>
        </a:ln>
      </xdr:spPr>
    </xdr:pic>
    <xdr:clientData/>
  </xdr:twoCellAnchor>
  <xdr:twoCellAnchor editAs="oneCell">
    <xdr:from>
      <xdr:col>3</xdr:col>
      <xdr:colOff>48682</xdr:colOff>
      <xdr:row>36</xdr:row>
      <xdr:rowOff>32811</xdr:rowOff>
    </xdr:from>
    <xdr:to>
      <xdr:col>5</xdr:col>
      <xdr:colOff>40215</xdr:colOff>
      <xdr:row>38</xdr:row>
      <xdr:rowOff>186446</xdr:rowOff>
    </xdr:to>
    <xdr:pic>
      <xdr:nvPicPr>
        <xdr:cNvPr id="7" name="Image 4">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11856512"/>
          <a:ext cx="1388533" cy="1470625"/>
        </a:xfrm>
        <a:prstGeom prst="rect">
          <a:avLst/>
        </a:prstGeom>
        <a:ln>
          <a:noFill/>
        </a:ln>
      </xdr:spPr>
    </xdr:pic>
    <xdr:clientData/>
  </xdr:twoCellAnchor>
  <xdr:twoCellAnchor>
    <xdr:from>
      <xdr:col>6</xdr:col>
      <xdr:colOff>76200</xdr:colOff>
      <xdr:row>15</xdr:row>
      <xdr:rowOff>56727</xdr:rowOff>
    </xdr:from>
    <xdr:to>
      <xdr:col>29</xdr:col>
      <xdr:colOff>76200</xdr:colOff>
      <xdr:row>20</xdr:row>
      <xdr:rowOff>247227</xdr:rowOff>
    </xdr:to>
    <xdr:graphicFrame macro="">
      <xdr:nvGraphicFramePr>
        <xdr:cNvPr id="8" name="Graphique 7">
          <a:extLst>
            <a:ext uri="{FF2B5EF4-FFF2-40B4-BE49-F238E27FC236}">
              <a16:creationId xmlns:a16="http://schemas.microsoft.com/office/drawing/2014/main" xmlns=""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11">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12">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38</xdr:row>
      <xdr:rowOff>112169</xdr:rowOff>
    </xdr:from>
    <xdr:to>
      <xdr:col>27</xdr:col>
      <xdr:colOff>257004</xdr:colOff>
      <xdr:row>42</xdr:row>
      <xdr:rowOff>143121</xdr:rowOff>
    </xdr:to>
    <xdr:pic>
      <xdr:nvPicPr>
        <xdr:cNvPr id="6" name="Image 3">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9792069"/>
          <a:ext cx="1812048" cy="665951"/>
        </a:xfrm>
        <a:prstGeom prst="rect">
          <a:avLst/>
        </a:prstGeom>
        <a:solidFill>
          <a:schemeClr val="bg1"/>
        </a:solidFill>
        <a:ln w="12700">
          <a:noFill/>
        </a:ln>
      </xdr:spPr>
    </xdr:pic>
    <xdr:clientData/>
  </xdr:twoCellAnchor>
  <xdr:twoCellAnchor editAs="oneCell">
    <xdr:from>
      <xdr:col>3</xdr:col>
      <xdr:colOff>48682</xdr:colOff>
      <xdr:row>37</xdr:row>
      <xdr:rowOff>32811</xdr:rowOff>
    </xdr:from>
    <xdr:to>
      <xdr:col>5</xdr:col>
      <xdr:colOff>40215</xdr:colOff>
      <xdr:row>42</xdr:row>
      <xdr:rowOff>44388</xdr:rowOff>
    </xdr:to>
    <xdr:pic>
      <xdr:nvPicPr>
        <xdr:cNvPr id="7" name="Image 4">
          <a:extLst>
            <a:ext uri="{FF2B5EF4-FFF2-40B4-BE49-F238E27FC236}">
              <a16:creationId xmlns:a16="http://schemas.microsoft.com/office/drawing/2014/main" xmlns="" id="{00000000-0008-0000-0C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91412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a16="http://schemas.microsoft.com/office/drawing/2014/main" xmlns=""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9" name="Graphique 6">
          <a:extLst>
            <a:ext uri="{FF2B5EF4-FFF2-40B4-BE49-F238E27FC236}">
              <a16:creationId xmlns:a16="http://schemas.microsoft.com/office/drawing/2014/main" xmlns=""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53442</xdr:colOff>
      <xdr:row>28</xdr:row>
      <xdr:rowOff>377975</xdr:rowOff>
    </xdr:from>
    <xdr:to>
      <xdr:col>30</xdr:col>
      <xdr:colOff>127000</xdr:colOff>
      <xdr:row>32</xdr:row>
      <xdr:rowOff>162780</xdr:rowOff>
    </xdr:to>
    <xdr:graphicFrame macro="">
      <xdr:nvGraphicFramePr>
        <xdr:cNvPr id="10" name="Graphique 7">
          <a:extLst>
            <a:ext uri="{FF2B5EF4-FFF2-40B4-BE49-F238E27FC236}">
              <a16:creationId xmlns:a16="http://schemas.microsoft.com/office/drawing/2014/main" xmlns=""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3991</xdr:colOff>
      <xdr:row>5</xdr:row>
      <xdr:rowOff>150362</xdr:rowOff>
    </xdr:to>
    <xdr:pic>
      <xdr:nvPicPr>
        <xdr:cNvPr id="4" name="Image 1">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603957</xdr:colOff>
      <xdr:row>24</xdr:row>
      <xdr:rowOff>112169</xdr:rowOff>
    </xdr:from>
    <xdr:to>
      <xdr:col>27</xdr:col>
      <xdr:colOff>257004</xdr:colOff>
      <xdr:row>28</xdr:row>
      <xdr:rowOff>143121</xdr:rowOff>
    </xdr:to>
    <xdr:pic>
      <xdr:nvPicPr>
        <xdr:cNvPr id="6" name="Image 3">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3"/>
        <a:srcRect l="-3123" t="-8656" r="-3013" b="-6036"/>
        <a:stretch/>
      </xdr:blipFill>
      <xdr:spPr bwMode="auto">
        <a:xfrm>
          <a:off x="16034457" y="27391769"/>
          <a:ext cx="1812048" cy="665951"/>
        </a:xfrm>
        <a:prstGeom prst="rect">
          <a:avLst/>
        </a:prstGeom>
        <a:solidFill>
          <a:schemeClr val="bg1"/>
        </a:solidFill>
        <a:ln w="12700">
          <a:noFill/>
        </a:ln>
      </xdr:spPr>
    </xdr:pic>
    <xdr:clientData/>
  </xdr:twoCellAnchor>
  <xdr:twoCellAnchor editAs="oneCell">
    <xdr:from>
      <xdr:col>3</xdr:col>
      <xdr:colOff>48682</xdr:colOff>
      <xdr:row>23</xdr:row>
      <xdr:rowOff>32811</xdr:rowOff>
    </xdr:from>
    <xdr:to>
      <xdr:col>5</xdr:col>
      <xdr:colOff>40215</xdr:colOff>
      <xdr:row>25</xdr:row>
      <xdr:rowOff>231464</xdr:rowOff>
    </xdr:to>
    <xdr:pic>
      <xdr:nvPicPr>
        <xdr:cNvPr id="7" name="Image 4">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4"/>
        <a:srcRect t="13353" r="22805" b="4536"/>
        <a:stretch/>
      </xdr:blipFill>
      <xdr:spPr bwMode="auto">
        <a:xfrm>
          <a:off x="493182" y="26740912"/>
          <a:ext cx="1388533" cy="1470625"/>
        </a:xfrm>
        <a:prstGeom prst="rect">
          <a:avLst/>
        </a:prstGeom>
        <a:ln>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8" name="Graphique 5">
          <a:extLst>
            <a:ext uri="{FF2B5EF4-FFF2-40B4-BE49-F238E27FC236}">
              <a16:creationId xmlns:a16="http://schemas.microsoft.com/office/drawing/2014/main" xmlns=""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177800</xdr:colOff>
      <xdr:row>22</xdr:row>
      <xdr:rowOff>0</xdr:rowOff>
    </xdr:from>
    <xdr:to>
      <xdr:col>29</xdr:col>
      <xdr:colOff>76200</xdr:colOff>
      <xdr:row>22</xdr:row>
      <xdr:rowOff>0</xdr:rowOff>
    </xdr:to>
    <xdr:graphicFrame macro="">
      <xdr:nvGraphicFramePr>
        <xdr:cNvPr id="9" name="Graphique 14">
          <a:extLst>
            <a:ext uri="{FF2B5EF4-FFF2-40B4-BE49-F238E27FC236}">
              <a16:creationId xmlns:a16="http://schemas.microsoft.com/office/drawing/2014/main" xmlns=""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5798800" y="584199"/>
          <a:ext cx="1608134" cy="1176866"/>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173200" y="8896350"/>
          <a:ext cx="2175339" cy="2314821"/>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5">
          <a:extLst>
            <a:ext uri="{FF2B5EF4-FFF2-40B4-BE49-F238E27FC236}">
              <a16:creationId xmlns:a16="http://schemas.microsoft.com/office/drawing/2014/main" xmlns=""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6">
          <a:extLst>
            <a:ext uri="{FF2B5EF4-FFF2-40B4-BE49-F238E27FC236}">
              <a16:creationId xmlns:a16="http://schemas.microsoft.com/office/drawing/2014/main" xmlns=""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15">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6"/>
        <a:srcRect t="13353" r="22805" b="4536"/>
        <a:stretch/>
      </xdr:blipFill>
      <xdr:spPr bwMode="auto">
        <a:xfrm>
          <a:off x="789727" y="31280527"/>
          <a:ext cx="1212638" cy="1447130"/>
        </a:xfrm>
        <a:prstGeom prst="rect">
          <a:avLst/>
        </a:prstGeom>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a:stretch/>
      </xdr:blipFill>
      <xdr:spPr bwMode="auto">
        <a:xfrm>
          <a:off x="277494" y="323215"/>
          <a:ext cx="838201" cy="733927"/>
        </a:xfrm>
        <a:prstGeom prst="rect">
          <a:avLst/>
        </a:prstGeom>
      </xdr:spPr>
    </xdr:pic>
    <xdr:clientData/>
  </xdr:twoCellAnchor>
  <xdr:twoCellAnchor editAs="oneCell">
    <xdr:from>
      <xdr:col>21</xdr:col>
      <xdr:colOff>368300</xdr:colOff>
      <xdr:row>4</xdr:row>
      <xdr:rowOff>12699</xdr:rowOff>
    </xdr:from>
    <xdr:to>
      <xdr:col>25</xdr:col>
      <xdr:colOff>73339</xdr:colOff>
      <xdr:row>8</xdr:row>
      <xdr:rowOff>224365</xdr:rowOff>
    </xdr:to>
    <xdr:pic>
      <xdr:nvPicPr>
        <xdr:cNvPr id="5" name="Image 2">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4002385" y="567054"/>
          <a:ext cx="1379533" cy="1158450"/>
        </a:xfrm>
        <a:prstGeom prst="rect">
          <a:avLst/>
        </a:prstGeom>
        <a:solidFill>
          <a:schemeClr val="bg1"/>
        </a:solidFill>
        <a:ln w="12700">
          <a:noFill/>
        </a:ln>
      </xdr:spPr>
    </xdr:pic>
    <xdr:clientData/>
  </xdr:twoCellAnchor>
  <xdr:twoCellAnchor>
    <xdr:from>
      <xdr:col>21</xdr:col>
      <xdr:colOff>571500</xdr:colOff>
      <xdr:row>28</xdr:row>
      <xdr:rowOff>0</xdr:rowOff>
    </xdr:from>
    <xdr:to>
      <xdr:col>28</xdr:col>
      <xdr:colOff>175089</xdr:colOff>
      <xdr:row>33</xdr:row>
      <xdr:rowOff>66921</xdr:rowOff>
    </xdr:to>
    <xdr:pic>
      <xdr:nvPicPr>
        <xdr:cNvPr id="6" name="Image 3">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3"/>
        <a:srcRect l="-3123" t="-8656" r="-3013" b="-6036"/>
        <a:stretch/>
      </xdr:blipFill>
      <xdr:spPr bwMode="auto">
        <a:xfrm>
          <a:off x="14203680" y="9029700"/>
          <a:ext cx="2182959" cy="2339586"/>
        </a:xfrm>
        <a:prstGeom prst="rect">
          <a:avLst/>
        </a:prstGeom>
        <a:solidFill>
          <a:schemeClr val="bg1"/>
        </a:solidFill>
        <a:ln w="12700">
          <a:noFill/>
        </a:ln>
      </xdr:spPr>
    </xdr:pic>
    <xdr:clientData/>
  </xdr:twoCellAnchor>
  <xdr:twoCellAnchor>
    <xdr:from>
      <xdr:col>6</xdr:col>
      <xdr:colOff>177800</xdr:colOff>
      <xdr:row>15</xdr:row>
      <xdr:rowOff>52917</xdr:rowOff>
    </xdr:from>
    <xdr:to>
      <xdr:col>29</xdr:col>
      <xdr:colOff>76200</xdr:colOff>
      <xdr:row>20</xdr:row>
      <xdr:rowOff>243417</xdr:rowOff>
    </xdr:to>
    <xdr:graphicFrame macro="">
      <xdr:nvGraphicFramePr>
        <xdr:cNvPr id="7" name="Graphique 4">
          <a:extLst>
            <a:ext uri="{FF2B5EF4-FFF2-40B4-BE49-F238E27FC236}">
              <a16:creationId xmlns:a16="http://schemas.microsoft.com/office/drawing/2014/main" xmlns=""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53442</xdr:colOff>
      <xdr:row>22</xdr:row>
      <xdr:rowOff>377975</xdr:rowOff>
    </xdr:from>
    <xdr:to>
      <xdr:col>30</xdr:col>
      <xdr:colOff>127000</xdr:colOff>
      <xdr:row>26</xdr:row>
      <xdr:rowOff>162780</xdr:rowOff>
    </xdr:to>
    <xdr:graphicFrame macro="">
      <xdr:nvGraphicFramePr>
        <xdr:cNvPr id="8" name="Graphique 5">
          <a:extLst>
            <a:ext uri="{FF2B5EF4-FFF2-40B4-BE49-F238E27FC236}">
              <a16:creationId xmlns:a16="http://schemas.microsoft.com/office/drawing/2014/main" xmlns=""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408726</xdr:colOff>
      <xdr:row>28</xdr:row>
      <xdr:rowOff>0</xdr:rowOff>
    </xdr:from>
    <xdr:ext cx="1212637" cy="1447130"/>
    <xdr:pic>
      <xdr:nvPicPr>
        <xdr:cNvPr id="9" name="Image 6">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6"/>
        <a:srcRect t="13353" r="22805" b="4536"/>
        <a:stretch/>
      </xdr:blipFill>
      <xdr:spPr bwMode="auto">
        <a:xfrm>
          <a:off x="799252" y="9029700"/>
          <a:ext cx="1212638" cy="1447130"/>
        </a:xfrm>
        <a:prstGeom prst="rect">
          <a:avLst/>
        </a:prstGeom>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4732</xdr:colOff>
      <xdr:row>5</xdr:row>
      <xdr:rowOff>150362</xdr:rowOff>
    </xdr:to>
    <xdr:pic>
      <xdr:nvPicPr>
        <xdr:cNvPr id="4" name="Image 1">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56</xdr:row>
      <xdr:rowOff>180622</xdr:rowOff>
    </xdr:from>
    <xdr:to>
      <xdr:col>5</xdr:col>
      <xdr:colOff>4656</xdr:colOff>
      <xdr:row>59</xdr:row>
      <xdr:rowOff>225742</xdr:rowOff>
    </xdr:to>
    <xdr:pic>
      <xdr:nvPicPr>
        <xdr:cNvPr id="5" name="Image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2"/>
        <a:srcRect t="13353" r="22805" b="4536"/>
        <a:stretch/>
      </xdr:blipFill>
      <xdr:spPr bwMode="auto">
        <a:xfrm>
          <a:off x="461433" y="9172222"/>
          <a:ext cx="1388533" cy="1471559"/>
        </a:xfrm>
        <a:prstGeom prst="rect">
          <a:avLst/>
        </a:prstGeom>
        <a:ln>
          <a:noFill/>
        </a:ln>
      </xdr:spPr>
    </xdr:pic>
    <xdr:clientData/>
  </xdr:twoCellAnchor>
  <xdr:oneCellAnchor>
    <xdr:from>
      <xdr:col>31</xdr:col>
      <xdr:colOff>368300</xdr:colOff>
      <xdr:row>4</xdr:row>
      <xdr:rowOff>12699</xdr:rowOff>
    </xdr:from>
    <xdr:ext cx="1608134" cy="1171221"/>
    <xdr:pic>
      <xdr:nvPicPr>
        <xdr:cNvPr id="6" name="Image 5">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3"/>
        <a:srcRect l="21322" t="2779" r="1924" b="2986"/>
        <a:stretch/>
      </xdr:blipFill>
      <xdr:spPr bwMode="auto">
        <a:xfrm>
          <a:off x="12390967" y="591254"/>
          <a:ext cx="1608134" cy="1171221"/>
        </a:xfrm>
        <a:prstGeom prst="rect">
          <a:avLst/>
        </a:prstGeom>
        <a:solidFill>
          <a:schemeClr val="bg1"/>
        </a:solidFill>
        <a:ln w="12700">
          <a:noFill/>
        </a:ln>
      </xdr:spPr>
    </xdr:pic>
    <xdr:clientData/>
  </xdr:oneCellAnchor>
  <xdr:twoCellAnchor>
    <xdr:from>
      <xdr:col>34</xdr:col>
      <xdr:colOff>123897</xdr:colOff>
      <xdr:row>61</xdr:row>
      <xdr:rowOff>80010</xdr:rowOff>
    </xdr:from>
    <xdr:to>
      <xdr:col>39</xdr:col>
      <xdr:colOff>11260</xdr:colOff>
      <xdr:row>62</xdr:row>
      <xdr:rowOff>308447</xdr:rowOff>
    </xdr:to>
    <xdr:pic>
      <xdr:nvPicPr>
        <xdr:cNvPr id="7" name="Image 6">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4"/>
        <a:srcRect l="-3123" t="-8656" r="-3013" b="-6036"/>
        <a:stretch/>
      </xdr:blipFill>
      <xdr:spPr bwMode="auto">
        <a:xfrm>
          <a:off x="23041047" y="16691609"/>
          <a:ext cx="1544713" cy="418936"/>
        </a:xfrm>
        <a:prstGeom prst="rect">
          <a:avLst/>
        </a:prstGeom>
        <a:solidFill>
          <a:schemeClr val="bg1"/>
        </a:solidFill>
        <a:ln w="12700">
          <a:noFill/>
        </a:ln>
      </xdr:spPr>
    </xdr:pic>
    <xdr:clientData/>
  </xdr:twoCellAnchor>
  <xdr:twoCellAnchor>
    <xdr:from>
      <xdr:col>1</xdr:col>
      <xdr:colOff>49529</xdr:colOff>
      <xdr:row>33</xdr:row>
      <xdr:rowOff>270309</xdr:rowOff>
    </xdr:from>
    <xdr:to>
      <xdr:col>13</xdr:col>
      <xdr:colOff>114300</xdr:colOff>
      <xdr:row>54</xdr:row>
      <xdr:rowOff>190500</xdr:rowOff>
    </xdr:to>
    <xdr:graphicFrame macro="">
      <xdr:nvGraphicFramePr>
        <xdr:cNvPr id="8" name="Graphique 7">
          <a:extLst>
            <a:ext uri="{FF2B5EF4-FFF2-40B4-BE49-F238E27FC236}">
              <a16:creationId xmlns:a16="http://schemas.microsoft.com/office/drawing/2014/main" xmlns=""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30</xdr:col>
      <xdr:colOff>6080760</xdr:colOff>
      <xdr:row>20</xdr:row>
      <xdr:rowOff>152400</xdr:rowOff>
    </xdr:from>
    <xdr:ext cx="184731" cy="264560"/>
    <xdr:sp macro="" textlink="">
      <xdr:nvSpPr>
        <xdr:cNvPr id="9" name="ZoneTexte 3">
          <a:extLst>
            <a:ext uri="{FF2B5EF4-FFF2-40B4-BE49-F238E27FC236}">
              <a16:creationId xmlns:a16="http://schemas.microsoft.com/office/drawing/2014/main" xmlns="" id="{00000000-0008-0000-1000-000009000000}"/>
            </a:ext>
          </a:extLst>
        </xdr:cNvPr>
        <xdr:cNvSpPr>
          <a:spLocks/>
        </xdr:cNvSpPr>
      </xdr:nvSpPr>
      <xdr:spPr bwMode="auto">
        <a:xfrm>
          <a:off x="20349210" y="491490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fr-FR" sz="1100"/>
        </a:p>
      </xdr:txBody>
    </xdr:sp>
    <xdr:clientData/>
  </xdr:oneCellAnchor>
  <xdr:twoCellAnchor>
    <xdr:from>
      <xdr:col>11</xdr:col>
      <xdr:colOff>518159</xdr:colOff>
      <xdr:row>34</xdr:row>
      <xdr:rowOff>19050</xdr:rowOff>
    </xdr:from>
    <xdr:to>
      <xdr:col>23</xdr:col>
      <xdr:colOff>51435</xdr:colOff>
      <xdr:row>53</xdr:row>
      <xdr:rowOff>232410</xdr:rowOff>
    </xdr:to>
    <xdr:graphicFrame macro="">
      <xdr:nvGraphicFramePr>
        <xdr:cNvPr id="10" name="Graphique 2">
          <a:extLst>
            <a:ext uri="{FF2B5EF4-FFF2-40B4-BE49-F238E27FC236}">
              <a16:creationId xmlns:a16="http://schemas.microsoft.com/office/drawing/2014/main" xmlns=""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1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3">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6646" y="62375827"/>
          <a:ext cx="2045263" cy="201634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4">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rcRect t="13353" r="22805" b="4536"/>
        <a:stretch/>
      </xdr:blipFill>
      <xdr:spPr bwMode="auto">
        <a:xfrm>
          <a:off x="293370" y="61798199"/>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5">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6">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20805" y="582294"/>
          <a:ext cx="1608134" cy="1171221"/>
        </a:xfrm>
        <a:prstGeom prst="rect">
          <a:avLst/>
        </a:prstGeom>
        <a:solidFill>
          <a:schemeClr val="bg1"/>
        </a:solidFill>
        <a:ln w="12700">
          <a:noFill/>
        </a:ln>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200-000004000000}"/>
            </a:ext>
          </a:extLst>
        </xdr:cNvPr>
        <xdr:cNvPicPr/>
      </xdr:nvPicPr>
      <xdr:blipFill>
        <a:blip xmlns:r="http://schemas.openxmlformats.org/officeDocument/2006/relationships" r:embed="rId1"/>
        <a:stretch/>
      </xdr:blipFill>
      <xdr:spPr bwMode="auto">
        <a:xfrm>
          <a:off x="114300" y="123825"/>
          <a:ext cx="1110289"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3">
          <a:extLst>
            <a:ext uri="{FF2B5EF4-FFF2-40B4-BE49-F238E27FC236}">
              <a16:creationId xmlns:a16="http://schemas.microsoft.com/office/drawing/2014/main" xmlns=""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4">
          <a:extLst>
            <a:ext uri="{FF2B5EF4-FFF2-40B4-BE49-F238E27FC236}">
              <a16:creationId xmlns:a16="http://schemas.microsoft.com/office/drawing/2014/main" xmlns=""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5">
          <a:extLst>
            <a:ext uri="{FF2B5EF4-FFF2-40B4-BE49-F238E27FC236}">
              <a16:creationId xmlns:a16="http://schemas.microsoft.com/office/drawing/2014/main" xmlns=""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6">
          <a:extLst>
            <a:ext uri="{FF2B5EF4-FFF2-40B4-BE49-F238E27FC236}">
              <a16:creationId xmlns:a16="http://schemas.microsoft.com/office/drawing/2014/main" xmlns=""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a16="http://schemas.microsoft.com/office/drawing/2014/main" xmlns=""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8">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a16="http://schemas.microsoft.com/office/drawing/2014/main" xmlns=""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a16="http://schemas.microsoft.com/office/drawing/2014/main" xmlns=""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a16="http://schemas.microsoft.com/office/drawing/2014/main" xmlns=""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a16="http://schemas.microsoft.com/office/drawing/2014/main" xmlns=""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3">
          <a:extLst>
            <a:ext uri="{FF2B5EF4-FFF2-40B4-BE49-F238E27FC236}">
              <a16:creationId xmlns:a16="http://schemas.microsoft.com/office/drawing/2014/main" xmlns=""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4">
          <a:extLst>
            <a:ext uri="{FF2B5EF4-FFF2-40B4-BE49-F238E27FC236}">
              <a16:creationId xmlns:a16="http://schemas.microsoft.com/office/drawing/2014/main" xmlns="" id="{00000000-0008-0000-12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79125" y="34956749"/>
          <a:ext cx="2059550" cy="1547813"/>
        </a:xfrm>
        <a:prstGeom prst="rect">
          <a:avLst/>
        </a:prstGeom>
        <a:solidFill>
          <a:schemeClr val="bg1"/>
        </a:solidFill>
        <a:ln w="1270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twoCellAnchor>
  <xdr:twoCellAnchor>
    <xdr:from>
      <xdr:col>20</xdr:col>
      <xdr:colOff>603962</xdr:colOff>
      <xdr:row>42</xdr:row>
      <xdr:rowOff>39579</xdr:rowOff>
    </xdr:from>
    <xdr:to>
      <xdr:col>26</xdr:col>
      <xdr:colOff>264681</xdr:colOff>
      <xdr:row>44</xdr:row>
      <xdr:rowOff>96459</xdr:rowOff>
    </xdr:to>
    <xdr:pic>
      <xdr:nvPicPr>
        <xdr:cNvPr id="6" name="Image 3">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745162" y="10059879"/>
          <a:ext cx="1819719" cy="691880"/>
        </a:xfrm>
        <a:prstGeom prst="rect">
          <a:avLst/>
        </a:prstGeom>
        <a:solidFill>
          <a:schemeClr val="bg1"/>
        </a:solidFill>
        <a:ln w="12700">
          <a:noFill/>
        </a:ln>
      </xdr:spPr>
    </xdr:pic>
    <xdr:clientData/>
  </xdr:twoCellAnchor>
  <xdr:twoCellAnchor editAs="oneCell">
    <xdr:from>
      <xdr:col>3</xdr:col>
      <xdr:colOff>16933</xdr:colOff>
      <xdr:row>40</xdr:row>
      <xdr:rowOff>385773</xdr:rowOff>
    </xdr:from>
    <xdr:to>
      <xdr:col>5</xdr:col>
      <xdr:colOff>4656</xdr:colOff>
      <xdr:row>44</xdr:row>
      <xdr:rowOff>109568</xdr:rowOff>
    </xdr:to>
    <xdr:pic>
      <xdr:nvPicPr>
        <xdr:cNvPr id="7" name="Image 4">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01173"/>
          <a:ext cx="1388533" cy="1461790"/>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3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224</xdr:row>
      <xdr:rowOff>177577</xdr:rowOff>
    </xdr:from>
    <xdr:to>
      <xdr:col>50</xdr:col>
      <xdr:colOff>213359</xdr:colOff>
      <xdr:row>225</xdr:row>
      <xdr:rowOff>98426</xdr:rowOff>
    </xdr:to>
    <xdr:pic>
      <xdr:nvPicPr>
        <xdr:cNvPr id="5" name="Image 2">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224</xdr:row>
      <xdr:rowOff>38100</xdr:rowOff>
    </xdr:from>
    <xdr:ext cx="1875796" cy="1986695"/>
    <xdr:pic>
      <xdr:nvPicPr>
        <xdr:cNvPr id="6" name="Image 3">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4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34</xdr:col>
      <xdr:colOff>190500</xdr:colOff>
      <xdr:row>88</xdr:row>
      <xdr:rowOff>47625</xdr:rowOff>
    </xdr:from>
    <xdr:to>
      <xdr:col>38</xdr:col>
      <xdr:colOff>23305</xdr:colOff>
      <xdr:row>90</xdr:row>
      <xdr:rowOff>396769</xdr:rowOff>
    </xdr:to>
    <xdr:pic>
      <xdr:nvPicPr>
        <xdr:cNvPr id="5" name="Image 2">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622000" y="35004375"/>
          <a:ext cx="1928305" cy="120639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9" name="Graphique 6">
          <a:extLst>
            <a:ext uri="{FF2B5EF4-FFF2-40B4-BE49-F238E27FC236}">
              <a16:creationId xmlns:a16="http://schemas.microsoft.com/office/drawing/2014/main" xmlns=""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10" name="Graphique 7">
          <a:extLst>
            <a:ext uri="{FF2B5EF4-FFF2-40B4-BE49-F238E27FC236}">
              <a16:creationId xmlns:a16="http://schemas.microsoft.com/office/drawing/2014/main" xmlns=""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0</xdr:colOff>
      <xdr:row>87</xdr:row>
      <xdr:rowOff>76200</xdr:rowOff>
    </xdr:from>
    <xdr:ext cx="1875796" cy="1986695"/>
    <xdr:pic>
      <xdr:nvPicPr>
        <xdr:cNvPr id="11" name="Image 8">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8"/>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2" name="Graphique 9">
          <a:extLst>
            <a:ext uri="{FF2B5EF4-FFF2-40B4-BE49-F238E27FC236}">
              <a16:creationId xmlns:a16="http://schemas.microsoft.com/office/drawing/2014/main" xmlns=""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3" name="Graphique 10">
          <a:extLst>
            <a:ext uri="{FF2B5EF4-FFF2-40B4-BE49-F238E27FC236}">
              <a16:creationId xmlns:a16="http://schemas.microsoft.com/office/drawing/2014/main" xmlns=""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4" name="Graphique 11">
          <a:extLst>
            <a:ext uri="{FF2B5EF4-FFF2-40B4-BE49-F238E27FC236}">
              <a16:creationId xmlns:a16="http://schemas.microsoft.com/office/drawing/2014/main" xmlns=""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5" name="Graphique 12">
          <a:extLst>
            <a:ext uri="{FF2B5EF4-FFF2-40B4-BE49-F238E27FC236}">
              <a16:creationId xmlns:a16="http://schemas.microsoft.com/office/drawing/2014/main" xmlns=""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6" name="Graphique 13">
          <a:extLst>
            <a:ext uri="{FF2B5EF4-FFF2-40B4-BE49-F238E27FC236}">
              <a16:creationId xmlns:a16="http://schemas.microsoft.com/office/drawing/2014/main" xmlns=""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5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1775752"/>
          <a:ext cx="2045263" cy="1616299"/>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1636275"/>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6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353663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7">
          <a:extLst>
            <a:ext uri="{FF2B5EF4-FFF2-40B4-BE49-F238E27FC236}">
              <a16:creationId xmlns:a16="http://schemas.microsoft.com/office/drawing/2014/main" xmlns=""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8">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347662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9">
          <a:extLst>
            <a:ext uri="{FF2B5EF4-FFF2-40B4-BE49-F238E27FC236}">
              <a16:creationId xmlns:a16="http://schemas.microsoft.com/office/drawing/2014/main" xmlns=""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10">
          <a:extLst>
            <a:ext uri="{FF2B5EF4-FFF2-40B4-BE49-F238E27FC236}">
              <a16:creationId xmlns:a16="http://schemas.microsoft.com/office/drawing/2014/main" xmlns=""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1">
          <a:extLst>
            <a:ext uri="{FF2B5EF4-FFF2-40B4-BE49-F238E27FC236}">
              <a16:creationId xmlns:a16="http://schemas.microsoft.com/office/drawing/2014/main" xmlns=""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2">
          <a:extLst>
            <a:ext uri="{FF2B5EF4-FFF2-40B4-BE49-F238E27FC236}">
              <a16:creationId xmlns:a16="http://schemas.microsoft.com/office/drawing/2014/main" xmlns=""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700-000004000000}"/>
            </a:ext>
          </a:extLst>
        </xdr:cNvPr>
        <xdr:cNvPicPr/>
      </xdr:nvPicPr>
      <xdr:blipFill>
        <a:blip xmlns:r="http://schemas.openxmlformats.org/officeDocument/2006/relationships" r:embed="rId1"/>
        <a:stretch/>
      </xdr:blipFill>
      <xdr:spPr bwMode="auto">
        <a:xfrm>
          <a:off x="114300" y="123825"/>
          <a:ext cx="1249354" cy="1193799"/>
        </a:xfrm>
        <a:prstGeom prst="rect">
          <a:avLst/>
        </a:prstGeom>
        <a:noFill/>
        <a:ln>
          <a:noFill/>
        </a:ln>
      </xdr:spPr>
    </xdr:pic>
    <xdr:clientData/>
  </xdr:oneCellAnchor>
  <xdr:twoCellAnchor>
    <xdr:from>
      <xdr:col>46</xdr:col>
      <xdr:colOff>225496</xdr:colOff>
      <xdr:row>249</xdr:row>
      <xdr:rowOff>177577</xdr:rowOff>
    </xdr:from>
    <xdr:to>
      <xdr:col>50</xdr:col>
      <xdr:colOff>213359</xdr:colOff>
      <xdr:row>250</xdr:row>
      <xdr:rowOff>98426</xdr:rowOff>
    </xdr:to>
    <xdr:pic>
      <xdr:nvPicPr>
        <xdr:cNvPr id="5" name="Image 2">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09496" y="65900077"/>
          <a:ext cx="2045263" cy="1616299"/>
        </a:xfrm>
        <a:prstGeom prst="rect">
          <a:avLst/>
        </a:prstGeom>
        <a:solidFill>
          <a:schemeClr val="bg1"/>
        </a:solidFill>
        <a:ln w="12700">
          <a:noFill/>
        </a:ln>
      </xdr:spPr>
    </xdr:pic>
    <xdr:clientData/>
  </xdr:twoCellAnchor>
  <xdr:oneCellAnchor>
    <xdr:from>
      <xdr:col>2</xdr:col>
      <xdr:colOff>26670</xdr:colOff>
      <xdr:row>249</xdr:row>
      <xdr:rowOff>38100</xdr:rowOff>
    </xdr:from>
    <xdr:ext cx="1875796" cy="1986695"/>
    <xdr:pic>
      <xdr:nvPicPr>
        <xdr:cNvPr id="6" name="Image 3">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576060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4"/>
        <a:stretch/>
      </xdr:blipFill>
      <xdr:spPr bwMode="auto">
        <a:xfrm>
          <a:off x="279399" y="327025"/>
          <a:ext cx="839759" cy="73773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163655" y="610869"/>
          <a:ext cx="1608134" cy="1171221"/>
        </a:xfrm>
        <a:prstGeom prst="rect">
          <a:avLst/>
        </a:prstGeom>
        <a:solidFill>
          <a:schemeClr val="bg1"/>
        </a:solidFill>
        <a:ln w="12700">
          <a:no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800-000004000000}"/>
            </a:ext>
          </a:extLst>
        </xdr:cNvPr>
        <xdr:cNvPicPr/>
      </xdr:nvPicPr>
      <xdr:blipFill>
        <a:blip xmlns:r="http://schemas.openxmlformats.org/officeDocument/2006/relationships" r:embed="rId1"/>
        <a:stretch/>
      </xdr:blipFill>
      <xdr:spPr bwMode="auto">
        <a:xfrm>
          <a:off x="114300" y="123825"/>
          <a:ext cx="1072189" cy="1184062"/>
        </a:xfrm>
        <a:prstGeom prst="rect">
          <a:avLst/>
        </a:prstGeom>
        <a:noFill/>
        <a:ln>
          <a:noFill/>
        </a:ln>
      </xdr:spPr>
    </xdr:pic>
    <xdr:clientData/>
  </xdr:twoCellAnchor>
  <xdr:twoCellAnchor>
    <xdr:from>
      <xdr:col>34</xdr:col>
      <xdr:colOff>190500</xdr:colOff>
      <xdr:row>74</xdr:row>
      <xdr:rowOff>47625</xdr:rowOff>
    </xdr:from>
    <xdr:to>
      <xdr:col>38</xdr:col>
      <xdr:colOff>23305</xdr:colOff>
      <xdr:row>76</xdr:row>
      <xdr:rowOff>396769</xdr:rowOff>
    </xdr:to>
    <xdr:pic>
      <xdr:nvPicPr>
        <xdr:cNvPr id="5" name="Image 2">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2"/>
        <a:srcRect l="-3123" t="-8656" r="-3013" b="-6036"/>
        <a:stretch/>
      </xdr:blipFill>
      <xdr:spPr bwMode="auto">
        <a:xfrm>
          <a:off x="23517225" y="29308425"/>
          <a:ext cx="1918780" cy="1225444"/>
        </a:xfrm>
        <a:prstGeom prst="rect">
          <a:avLst/>
        </a:prstGeom>
        <a:solidFill>
          <a:schemeClr val="bg1"/>
        </a:solidFill>
        <a:ln w="12700">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6" name="Graphique 3">
          <a:extLst>
            <a:ext uri="{FF2B5EF4-FFF2-40B4-BE49-F238E27FC236}">
              <a16:creationId xmlns:a16="http://schemas.microsoft.com/office/drawing/2014/main" xmlns=""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7" name="Graphique 4">
          <a:extLst>
            <a:ext uri="{FF2B5EF4-FFF2-40B4-BE49-F238E27FC236}">
              <a16:creationId xmlns:a16="http://schemas.microsoft.com/office/drawing/2014/main" xmlns=""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8" name="Graphique 5">
          <a:extLst>
            <a:ext uri="{FF2B5EF4-FFF2-40B4-BE49-F238E27FC236}">
              <a16:creationId xmlns:a16="http://schemas.microsoft.com/office/drawing/2014/main" xmlns=""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a16="http://schemas.microsoft.com/office/drawing/2014/main" xmlns=""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73</xdr:row>
      <xdr:rowOff>76200</xdr:rowOff>
    </xdr:from>
    <xdr:ext cx="1875796" cy="1986695"/>
    <xdr:pic>
      <xdr:nvPicPr>
        <xdr:cNvPr id="10" name="Image 7">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7"/>
        <a:srcRect t="13353" r="22805" b="4536"/>
        <a:stretch/>
      </xdr:blipFill>
      <xdr:spPr bwMode="auto">
        <a:xfrm>
          <a:off x="390525" y="2870835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a16="http://schemas.microsoft.com/office/drawing/2014/main" xmlns=""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a16="http://schemas.microsoft.com/office/drawing/2014/main" xmlns=""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a16="http://schemas.microsoft.com/office/drawing/2014/main" xmlns=""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a16="http://schemas.microsoft.com/office/drawing/2014/main" xmlns=""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1</xdr:row>
      <xdr:rowOff>0</xdr:rowOff>
    </xdr:from>
    <xdr:ext cx="1249353" cy="1193798"/>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900-000004000000}"/>
            </a:ext>
          </a:extLst>
        </xdr:cNvPr>
        <xdr:cNvPicPr/>
      </xdr:nvPicPr>
      <xdr:blipFill>
        <a:blip xmlns:r="http://schemas.openxmlformats.org/officeDocument/2006/relationships" r:embed="rId1"/>
        <a:stretch/>
      </xdr:blipFill>
      <xdr:spPr bwMode="auto">
        <a:xfrm>
          <a:off x="114300" y="121920"/>
          <a:ext cx="1249354" cy="1193799"/>
        </a:xfrm>
        <a:prstGeom prst="rect">
          <a:avLst/>
        </a:prstGeom>
        <a:noFill/>
        <a:ln>
          <a:noFill/>
        </a:ln>
      </xdr:spPr>
    </xdr:pic>
    <xdr:clientData/>
  </xdr:oneCellAnchor>
  <xdr:twoCellAnchor>
    <xdr:from>
      <xdr:col>46</xdr:col>
      <xdr:colOff>225496</xdr:colOff>
      <xdr:row>241</xdr:row>
      <xdr:rowOff>177577</xdr:rowOff>
    </xdr:from>
    <xdr:to>
      <xdr:col>50</xdr:col>
      <xdr:colOff>213359</xdr:colOff>
      <xdr:row>242</xdr:row>
      <xdr:rowOff>98426</xdr:rowOff>
    </xdr:to>
    <xdr:pic>
      <xdr:nvPicPr>
        <xdr:cNvPr id="5" name="Image 2">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2"/>
        <a:srcRect l="-3123" t="-8656" r="-3013" b="-6036"/>
        <a:stretch/>
      </xdr:blipFill>
      <xdr:spPr bwMode="auto">
        <a:xfrm>
          <a:off x="24662836" y="62991142"/>
          <a:ext cx="2056693" cy="2018254"/>
        </a:xfrm>
        <a:prstGeom prst="rect">
          <a:avLst/>
        </a:prstGeom>
        <a:solidFill>
          <a:schemeClr val="bg1"/>
        </a:solidFill>
        <a:ln w="12700">
          <a:noFill/>
        </a:ln>
      </xdr:spPr>
    </xdr:pic>
    <xdr:clientData/>
  </xdr:twoCellAnchor>
  <xdr:oneCellAnchor>
    <xdr:from>
      <xdr:col>2</xdr:col>
      <xdr:colOff>26670</xdr:colOff>
      <xdr:row>241</xdr:row>
      <xdr:rowOff>38100</xdr:rowOff>
    </xdr:from>
    <xdr:ext cx="1875796" cy="1986695"/>
    <xdr:pic>
      <xdr:nvPicPr>
        <xdr:cNvPr id="6" name="Image 3">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3"/>
        <a:srcRect t="13353" r="22805" b="4536"/>
        <a:stretch/>
      </xdr:blipFill>
      <xdr:spPr bwMode="auto">
        <a:xfrm>
          <a:off x="302895" y="62849760"/>
          <a:ext cx="1875796" cy="1986694"/>
        </a:xfrm>
        <a:prstGeom prst="rect">
          <a:avLst/>
        </a:prstGeom>
        <a:ln>
          <a:noFill/>
        </a:ln>
      </xdr:spPr>
    </xdr:pic>
    <xdr:clientData/>
  </xdr:oneCellAnchor>
  <xdr:twoCellAnchor editAs="oneCell">
    <xdr:from>
      <xdr:col>2</xdr:col>
      <xdr:colOff>3173</xdr:colOff>
      <xdr:row>2</xdr:row>
      <xdr:rowOff>12700</xdr:rowOff>
    </xdr:from>
    <xdr:to>
      <xdr:col>4</xdr:col>
      <xdr:colOff>4732</xdr:colOff>
      <xdr:row>5</xdr:row>
      <xdr:rowOff>150362</xdr:rowOff>
    </xdr:to>
    <xdr:pic>
      <xdr:nvPicPr>
        <xdr:cNvPr id="7" name="Image 4">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4"/>
        <a:stretch/>
      </xdr:blipFill>
      <xdr:spPr bwMode="auto">
        <a:xfrm>
          <a:off x="277494" y="323215"/>
          <a:ext cx="839759" cy="733927"/>
        </a:xfrm>
        <a:prstGeom prst="rect">
          <a:avLst/>
        </a:prstGeom>
      </xdr:spPr>
    </xdr:pic>
    <xdr:clientData/>
  </xdr:twoCellAnchor>
  <xdr:oneCellAnchor>
    <xdr:from>
      <xdr:col>45</xdr:col>
      <xdr:colOff>370205</xdr:colOff>
      <xdr:row>4</xdr:row>
      <xdr:rowOff>48894</xdr:rowOff>
    </xdr:from>
    <xdr:ext cx="1608134" cy="1171221"/>
    <xdr:pic>
      <xdr:nvPicPr>
        <xdr:cNvPr id="8" name="Image 5">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5"/>
        <a:srcRect l="21322" t="2779" r="1924" b="2986"/>
        <a:stretch/>
      </xdr:blipFill>
      <xdr:spPr bwMode="auto">
        <a:xfrm>
          <a:off x="24215090" y="603249"/>
          <a:ext cx="1608134" cy="1171221"/>
        </a:xfrm>
        <a:prstGeom prst="rect">
          <a:avLst/>
        </a:prstGeom>
        <a:solidFill>
          <a:schemeClr val="bg1"/>
        </a:solidFill>
        <a:ln w="12700">
          <a:noFill/>
        </a:ln>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72064</xdr:colOff>
      <xdr:row>6</xdr:row>
      <xdr:rowOff>41062</xdr:rowOff>
    </xdr:to>
    <xdr:pic>
      <xdr:nvPicPr>
        <xdr:cNvPr id="4" name="Image 1" descr="Macintosh HD:Users:poste2:Desktop:Charte AcadRennes20:Bloc marques AC Rennes:27_logoAC_RENNES.pdf">
          <a:extLst>
            <a:ext uri="{FF2B5EF4-FFF2-40B4-BE49-F238E27FC236}">
              <a16:creationId xmlns:a16="http://schemas.microsoft.com/office/drawing/2014/main" xmlns="" id="{00000000-0008-0000-1A00-000004000000}"/>
            </a:ext>
          </a:extLst>
        </xdr:cNvPr>
        <xdr:cNvPicPr/>
      </xdr:nvPicPr>
      <xdr:blipFill>
        <a:blip xmlns:r="http://schemas.openxmlformats.org/officeDocument/2006/relationships" r:embed="rId1"/>
        <a:stretch/>
      </xdr:blipFill>
      <xdr:spPr bwMode="auto">
        <a:xfrm>
          <a:off x="114300" y="121920"/>
          <a:ext cx="1070284" cy="1176442"/>
        </a:xfrm>
        <a:prstGeom prst="rect">
          <a:avLst/>
        </a:prstGeom>
        <a:noFill/>
        <a:ln>
          <a:noFill/>
        </a:ln>
      </xdr:spPr>
    </xdr:pic>
    <xdr:clientData/>
  </xdr:twoCellAnchor>
  <xdr:twoCellAnchor>
    <xdr:from>
      <xdr:col>7</xdr:col>
      <xdr:colOff>0</xdr:colOff>
      <xdr:row>18</xdr:row>
      <xdr:rowOff>148169</xdr:rowOff>
    </xdr:from>
    <xdr:to>
      <xdr:col>12</xdr:col>
      <xdr:colOff>0</xdr:colOff>
      <xdr:row>28</xdr:row>
      <xdr:rowOff>317500</xdr:rowOff>
    </xdr:to>
    <xdr:graphicFrame macro="">
      <xdr:nvGraphicFramePr>
        <xdr:cNvPr id="5" name="Graphique 2">
          <a:extLst>
            <a:ext uri="{FF2B5EF4-FFF2-40B4-BE49-F238E27FC236}">
              <a16:creationId xmlns:a16="http://schemas.microsoft.com/office/drawing/2014/main" xmlns=""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32</xdr:row>
      <xdr:rowOff>148169</xdr:rowOff>
    </xdr:from>
    <xdr:to>
      <xdr:col>12</xdr:col>
      <xdr:colOff>0</xdr:colOff>
      <xdr:row>42</xdr:row>
      <xdr:rowOff>254001</xdr:rowOff>
    </xdr:to>
    <xdr:graphicFrame macro="">
      <xdr:nvGraphicFramePr>
        <xdr:cNvPr id="6" name="Graphique 3">
          <a:extLst>
            <a:ext uri="{FF2B5EF4-FFF2-40B4-BE49-F238E27FC236}">
              <a16:creationId xmlns:a16="http://schemas.microsoft.com/office/drawing/2014/main" xmlns=""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60</xdr:row>
      <xdr:rowOff>148169</xdr:rowOff>
    </xdr:from>
    <xdr:to>
      <xdr:col>12</xdr:col>
      <xdr:colOff>0</xdr:colOff>
      <xdr:row>70</xdr:row>
      <xdr:rowOff>317500</xdr:rowOff>
    </xdr:to>
    <xdr:graphicFrame macro="">
      <xdr:nvGraphicFramePr>
        <xdr:cNvPr id="7" name="Graphique 4">
          <a:extLst>
            <a:ext uri="{FF2B5EF4-FFF2-40B4-BE49-F238E27FC236}">
              <a16:creationId xmlns:a16="http://schemas.microsoft.com/office/drawing/2014/main" xmlns=""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74</xdr:row>
      <xdr:rowOff>148169</xdr:rowOff>
    </xdr:from>
    <xdr:to>
      <xdr:col>12</xdr:col>
      <xdr:colOff>0</xdr:colOff>
      <xdr:row>84</xdr:row>
      <xdr:rowOff>317500</xdr:rowOff>
    </xdr:to>
    <xdr:graphicFrame macro="">
      <xdr:nvGraphicFramePr>
        <xdr:cNvPr id="8" name="Graphique 5">
          <a:extLst>
            <a:ext uri="{FF2B5EF4-FFF2-40B4-BE49-F238E27FC236}">
              <a16:creationId xmlns:a16="http://schemas.microsoft.com/office/drawing/2014/main" xmlns=""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18</xdr:row>
      <xdr:rowOff>148169</xdr:rowOff>
    </xdr:from>
    <xdr:to>
      <xdr:col>30</xdr:col>
      <xdr:colOff>0</xdr:colOff>
      <xdr:row>28</xdr:row>
      <xdr:rowOff>317500</xdr:rowOff>
    </xdr:to>
    <xdr:graphicFrame macro="">
      <xdr:nvGraphicFramePr>
        <xdr:cNvPr id="9" name="Graphique 6">
          <a:extLst>
            <a:ext uri="{FF2B5EF4-FFF2-40B4-BE49-F238E27FC236}">
              <a16:creationId xmlns:a16="http://schemas.microsoft.com/office/drawing/2014/main" xmlns=""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0</xdr:colOff>
      <xdr:row>87</xdr:row>
      <xdr:rowOff>76200</xdr:rowOff>
    </xdr:from>
    <xdr:ext cx="1875796" cy="1986695"/>
    <xdr:pic>
      <xdr:nvPicPr>
        <xdr:cNvPr id="10" name="Image 7">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7"/>
        <a:srcRect t="13353" r="22805" b="4536"/>
        <a:stretch/>
      </xdr:blipFill>
      <xdr:spPr bwMode="auto">
        <a:xfrm>
          <a:off x="388620" y="34846260"/>
          <a:ext cx="1875796" cy="1986694"/>
        </a:xfrm>
        <a:prstGeom prst="rect">
          <a:avLst/>
        </a:prstGeom>
        <a:ln>
          <a:noFill/>
        </a:ln>
      </xdr:spPr>
    </xdr:pic>
    <xdr:clientData/>
  </xdr:oneCellAnchor>
  <xdr:twoCellAnchor>
    <xdr:from>
      <xdr:col>7</xdr:col>
      <xdr:colOff>0</xdr:colOff>
      <xdr:row>46</xdr:row>
      <xdr:rowOff>148169</xdr:rowOff>
    </xdr:from>
    <xdr:to>
      <xdr:col>12</xdr:col>
      <xdr:colOff>0</xdr:colOff>
      <xdr:row>56</xdr:row>
      <xdr:rowOff>254001</xdr:rowOff>
    </xdr:to>
    <xdr:graphicFrame macro="">
      <xdr:nvGraphicFramePr>
        <xdr:cNvPr id="11" name="Graphique 8">
          <a:extLst>
            <a:ext uri="{FF2B5EF4-FFF2-40B4-BE49-F238E27FC236}">
              <a16:creationId xmlns:a16="http://schemas.microsoft.com/office/drawing/2014/main" xmlns=""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32</xdr:row>
      <xdr:rowOff>0</xdr:rowOff>
    </xdr:from>
    <xdr:to>
      <xdr:col>30</xdr:col>
      <xdr:colOff>0</xdr:colOff>
      <xdr:row>42</xdr:row>
      <xdr:rowOff>112008</xdr:rowOff>
    </xdr:to>
    <xdr:graphicFrame macro="">
      <xdr:nvGraphicFramePr>
        <xdr:cNvPr id="12" name="Graphique 9">
          <a:extLst>
            <a:ext uri="{FF2B5EF4-FFF2-40B4-BE49-F238E27FC236}">
              <a16:creationId xmlns:a16="http://schemas.microsoft.com/office/drawing/2014/main" xmlns="" id="{00000000-0008-0000-1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0</xdr:colOff>
      <xdr:row>46</xdr:row>
      <xdr:rowOff>0</xdr:rowOff>
    </xdr:from>
    <xdr:to>
      <xdr:col>30</xdr:col>
      <xdr:colOff>0</xdr:colOff>
      <xdr:row>56</xdr:row>
      <xdr:rowOff>112008</xdr:rowOff>
    </xdr:to>
    <xdr:graphicFrame macro="">
      <xdr:nvGraphicFramePr>
        <xdr:cNvPr id="13" name="Graphique 10">
          <a:extLst>
            <a:ext uri="{FF2B5EF4-FFF2-40B4-BE49-F238E27FC236}">
              <a16:creationId xmlns:a16="http://schemas.microsoft.com/office/drawing/2014/main" xmlns="" id="{00000000-0008-0000-1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60</xdr:row>
      <xdr:rowOff>0</xdr:rowOff>
    </xdr:from>
    <xdr:to>
      <xdr:col>30</xdr:col>
      <xdr:colOff>0</xdr:colOff>
      <xdr:row>70</xdr:row>
      <xdr:rowOff>169158</xdr:rowOff>
    </xdr:to>
    <xdr:graphicFrame macro="">
      <xdr:nvGraphicFramePr>
        <xdr:cNvPr id="14" name="Graphique 11">
          <a:extLst>
            <a:ext uri="{FF2B5EF4-FFF2-40B4-BE49-F238E27FC236}">
              <a16:creationId xmlns:a16="http://schemas.microsoft.com/office/drawing/2014/main" xmlns=""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74</xdr:row>
      <xdr:rowOff>0</xdr:rowOff>
    </xdr:from>
    <xdr:to>
      <xdr:col>30</xdr:col>
      <xdr:colOff>0</xdr:colOff>
      <xdr:row>84</xdr:row>
      <xdr:rowOff>172968</xdr:rowOff>
    </xdr:to>
    <xdr:graphicFrame macro="">
      <xdr:nvGraphicFramePr>
        <xdr:cNvPr id="15" name="Graphique 12">
          <a:extLst>
            <a:ext uri="{FF2B5EF4-FFF2-40B4-BE49-F238E27FC236}">
              <a16:creationId xmlns:a16="http://schemas.microsoft.com/office/drawing/2014/main" xmlns="" id="{00000000-0008-0000-1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47625</xdr:colOff>
      <xdr:row>88</xdr:row>
      <xdr:rowOff>-1</xdr:rowOff>
    </xdr:from>
    <xdr:to>
      <xdr:col>38</xdr:col>
      <xdr:colOff>11674</xdr:colOff>
      <xdr:row>92</xdr:row>
      <xdr:rowOff>95249</xdr:rowOff>
    </xdr:to>
    <xdr:pic>
      <xdr:nvPicPr>
        <xdr:cNvPr id="16" name="Image 13">
          <a:extLst>
            <a:ext uri="{FF2B5EF4-FFF2-40B4-BE49-F238E27FC236}">
              <a16:creationId xmlns:a16="http://schemas.microsoft.com/office/drawing/2014/main" xmlns="" id="{00000000-0008-0000-1A00-000010000000}"/>
            </a:ext>
          </a:extLst>
        </xdr:cNvPr>
        <xdr:cNvPicPr>
          <a:picLocks noChangeAspect="1"/>
        </xdr:cNvPicPr>
      </xdr:nvPicPr>
      <xdr:blipFill>
        <a:blip xmlns:r="http://schemas.openxmlformats.org/officeDocument/2006/relationships" r:embed="rId13"/>
        <a:srcRect l="-3123" t="-8656" r="-3013" b="-6036"/>
        <a:stretch/>
      </xdr:blipFill>
      <xdr:spPr bwMode="auto">
        <a:xfrm>
          <a:off x="23408640" y="35402519"/>
          <a:ext cx="2059550" cy="1562100"/>
        </a:xfrm>
        <a:prstGeom prst="rect">
          <a:avLst/>
        </a:prstGeom>
        <a:solidFill>
          <a:schemeClr val="bg1"/>
        </a:solidFill>
        <a:ln w="1270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20</xdr:col>
      <xdr:colOff>368300</xdr:colOff>
      <xdr:row>4</xdr:row>
      <xdr:rowOff>12699</xdr:rowOff>
    </xdr:from>
    <xdr:to>
      <xdr:col>24</xdr:col>
      <xdr:colOff>73339</xdr:colOff>
      <xdr:row>8</xdr:row>
      <xdr:rowOff>224365</xdr:rowOff>
    </xdr:to>
    <xdr:pic>
      <xdr:nvPicPr>
        <xdr:cNvPr id="5" name="Image 2">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2369800" y="584199"/>
          <a:ext cx="1608134" cy="1176866"/>
        </a:xfrm>
        <a:prstGeom prst="rect">
          <a:avLst/>
        </a:prstGeom>
        <a:solidFill>
          <a:schemeClr val="bg1"/>
        </a:solidFill>
        <a:ln w="12700">
          <a:noFill/>
        </a:ln>
      </xdr:spPr>
    </xdr:pic>
    <xdr:clientData/>
  </xdr:twoCellAnchor>
  <xdr:twoCellAnchor>
    <xdr:from>
      <xdr:col>20</xdr:col>
      <xdr:colOff>603957</xdr:colOff>
      <xdr:row>69</xdr:row>
      <xdr:rowOff>228600</xdr:rowOff>
    </xdr:from>
    <xdr:to>
      <xdr:col>26</xdr:col>
      <xdr:colOff>257004</xdr:colOff>
      <xdr:row>72</xdr:row>
      <xdr:rowOff>5552</xdr:rowOff>
    </xdr:to>
    <xdr:pic>
      <xdr:nvPicPr>
        <xdr:cNvPr id="6" name="Image 3">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a:srcRect l="-3123" t="-8656" r="-3013" b="-6036"/>
        <a:stretch/>
      </xdr:blipFill>
      <xdr:spPr bwMode="auto">
        <a:xfrm>
          <a:off x="12605457" y="9232900"/>
          <a:ext cx="1812048" cy="665951"/>
        </a:xfrm>
        <a:prstGeom prst="rect">
          <a:avLst/>
        </a:prstGeom>
        <a:solidFill>
          <a:schemeClr val="bg1"/>
        </a:solidFill>
        <a:ln w="12700">
          <a:noFill/>
        </a:ln>
      </xdr:spPr>
    </xdr:pic>
    <xdr:clientData/>
  </xdr:twoCellAnchor>
  <xdr:twoCellAnchor editAs="oneCell">
    <xdr:from>
      <xdr:col>3</xdr:col>
      <xdr:colOff>16933</xdr:colOff>
      <xdr:row>55</xdr:row>
      <xdr:rowOff>25400</xdr:rowOff>
    </xdr:from>
    <xdr:to>
      <xdr:col>5</xdr:col>
      <xdr:colOff>4656</xdr:colOff>
      <xdr:row>64</xdr:row>
      <xdr:rowOff>155838</xdr:rowOff>
    </xdr:to>
    <xdr:pic>
      <xdr:nvPicPr>
        <xdr:cNvPr id="7" name="Image 4">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9372600"/>
          <a:ext cx="1388533" cy="1471558"/>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3173</xdr:colOff>
      <xdr:row>2</xdr:row>
      <xdr:rowOff>12700</xdr:rowOff>
    </xdr:from>
    <xdr:ext cx="840468" cy="722154"/>
    <xdr:pic>
      <xdr:nvPicPr>
        <xdr:cNvPr id="4" name="Image 1">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oneCellAnchor>
  <xdr:oneCellAnchor>
    <xdr:from>
      <xdr:col>75</xdr:col>
      <xdr:colOff>368300</xdr:colOff>
      <xdr:row>4</xdr:row>
      <xdr:rowOff>12699</xdr:rowOff>
    </xdr:from>
    <xdr:ext cx="1379533" cy="1144501"/>
    <xdr:pic>
      <xdr:nvPicPr>
        <xdr:cNvPr id="5" name="Image 2">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a:srcRect l="21322" t="2779" r="1924" b="2986"/>
        <a:stretch/>
      </xdr:blipFill>
      <xdr:spPr bwMode="auto">
        <a:xfrm>
          <a:off x="11760200" y="584199"/>
          <a:ext cx="1608134" cy="1176866"/>
        </a:xfrm>
        <a:prstGeom prst="rect">
          <a:avLst/>
        </a:prstGeom>
        <a:solidFill>
          <a:schemeClr val="bg1"/>
        </a:solidFill>
        <a:ln w="12700">
          <a:noFill/>
        </a:ln>
      </xdr:spPr>
    </xdr:pic>
    <xdr:clientData/>
  </xdr:oneCellAnchor>
  <xdr:twoCellAnchor>
    <xdr:from>
      <xdr:col>75</xdr:col>
      <xdr:colOff>603957</xdr:colOff>
      <xdr:row>87</xdr:row>
      <xdr:rowOff>228600</xdr:rowOff>
    </xdr:from>
    <xdr:to>
      <xdr:col>81</xdr:col>
      <xdr:colOff>257004</xdr:colOff>
      <xdr:row>90</xdr:row>
      <xdr:rowOff>5552</xdr:rowOff>
    </xdr:to>
    <xdr:pic>
      <xdr:nvPicPr>
        <xdr:cNvPr id="6" name="Image 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3"/>
        <a:srcRect l="-3123" t="-8656" r="-3013" b="-6036"/>
        <a:stretch/>
      </xdr:blipFill>
      <xdr:spPr bwMode="auto">
        <a:xfrm>
          <a:off x="11995857" y="14427200"/>
          <a:ext cx="1812048" cy="665951"/>
        </a:xfrm>
        <a:prstGeom prst="rect">
          <a:avLst/>
        </a:prstGeom>
        <a:solidFill>
          <a:schemeClr val="bg1"/>
        </a:solidFill>
        <a:ln w="12700">
          <a:noFill/>
        </a:ln>
      </xdr:spPr>
    </xdr:pic>
    <xdr:clientData/>
  </xdr:twoCellAnchor>
  <xdr:oneCellAnchor>
    <xdr:from>
      <xdr:col>3</xdr:col>
      <xdr:colOff>16933</xdr:colOff>
      <xdr:row>91</xdr:row>
      <xdr:rowOff>0</xdr:rowOff>
    </xdr:from>
    <xdr:ext cx="1213999" cy="1477050"/>
    <xdr:pic>
      <xdr:nvPicPr>
        <xdr:cNvPr id="7" name="Image 14">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4"/>
        <a:srcRect t="13353" r="22805" b="4536"/>
        <a:stretch/>
      </xdr:blipFill>
      <xdr:spPr bwMode="auto">
        <a:xfrm>
          <a:off x="461433" y="31407100"/>
          <a:ext cx="1388533" cy="1469796"/>
        </a:xfrm>
        <a:prstGeom prst="rect">
          <a:avLst/>
        </a:prstGeom>
        <a:ln>
          <a:noFill/>
        </a:ln>
      </xdr:spPr>
    </xdr:pic>
    <xdr:clientData/>
  </xdr:oneCellAnchor>
  <xdr:twoCellAnchor>
    <xdr:from>
      <xdr:col>1</xdr:col>
      <xdr:colOff>79373</xdr:colOff>
      <xdr:row>11</xdr:row>
      <xdr:rowOff>8893</xdr:rowOff>
    </xdr:from>
    <xdr:to>
      <xdr:col>6</xdr:col>
      <xdr:colOff>288</xdr:colOff>
      <xdr:row>22</xdr:row>
      <xdr:rowOff>55416</xdr:rowOff>
    </xdr:to>
    <xdr:pic>
      <xdr:nvPicPr>
        <xdr:cNvPr id="8" name="Complément 4" title="Mini Calendar and Date Picker">
          <a:extLst>
            <a:ext uri="{FF2B5EF4-FFF2-40B4-BE49-F238E27FC236}">
              <a16:creationId xmlns:a16="http://schemas.microsoft.com/office/drawing/2014/main" xmlns="" id="{00000000-0008-0000-0300-000008000000}"/>
            </a:ext>
          </a:extLst>
        </xdr:cNvPr>
        <xdr:cNvPicPr/>
      </xdr:nvPicPr>
      <xdr:blipFill>
        <a:blip xmlns:r="http://schemas.openxmlformats.org/officeDocument/2006/relationships" r:embed="rId5"/>
        <a:stretch/>
      </xdr:blipFill>
      <xdr:spPr bwMode="auto">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81063" y="14147567"/>
          <a:ext cx="1640260" cy="113673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a16="http://schemas.microsoft.com/office/drawing/2014/main" xmlns="" id="{00000000-0008-0000-0400-000005000000}"/>
            </a:ext>
          </a:extLst>
        </xdr:cNvPr>
        <xdr:cNvPicPr/>
      </xdr:nvPicPr>
      <xdr:blipFill>
        <a:blip xmlns:r="http://schemas.openxmlformats.org/officeDocument/2006/relationships" r:embed="rId2"/>
        <a:stretch/>
      </xdr:blipFill>
      <xdr:spPr bwMode="auto">
        <a:xfrm>
          <a:off x="26670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3"/>
        <a:srcRect t="13353" r="22805" b="4536"/>
        <a:stretch/>
      </xdr:blipFill>
      <xdr:spPr bwMode="auto">
        <a:xfrm>
          <a:off x="541021" y="13684738"/>
          <a:ext cx="1329690" cy="1408303"/>
        </a:xfrm>
        <a:prstGeom prst="rect">
          <a:avLst/>
        </a:prstGeom>
        <a:ln>
          <a:noFill/>
        </a:ln>
      </xdr:spPr>
    </xdr:pic>
    <xdr:clientData/>
  </xdr:oneCellAnchor>
</xdr:wsDr>
</file>

<file path=xl/drawings/drawing6.xml><?xml version="1.0" encoding="utf-8"?>
<xdr:wsDr xmlns:xdr="http://schemas.openxmlformats.org/drawingml/2006/spreadsheetDrawing" xmlns:a="http://schemas.openxmlformats.org/drawingml/2006/main">
  <xdr:twoCellAnchor>
    <xdr:from>
      <xdr:col>36</xdr:col>
      <xdr:colOff>235563</xdr:colOff>
      <xdr:row>51</xdr:row>
      <xdr:rowOff>107717</xdr:rowOff>
    </xdr:from>
    <xdr:to>
      <xdr:col>41</xdr:col>
      <xdr:colOff>85123</xdr:colOff>
      <xdr:row>56</xdr:row>
      <xdr:rowOff>6204</xdr:rowOff>
    </xdr:to>
    <xdr:pic>
      <xdr:nvPicPr>
        <xdr:cNvPr id="4" name="Image 1">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rcRect l="-3123" t="-8656" r="-3013" b="-6036"/>
        <a:stretch/>
      </xdr:blipFill>
      <xdr:spPr bwMode="auto">
        <a:xfrm>
          <a:off x="21394398" y="14336162"/>
          <a:ext cx="1640260" cy="1151978"/>
        </a:xfrm>
        <a:prstGeom prst="rect">
          <a:avLst/>
        </a:prstGeom>
        <a:solidFill>
          <a:schemeClr val="bg1"/>
        </a:solidFill>
        <a:ln w="12700">
          <a:noFill/>
        </a:ln>
      </xdr:spPr>
    </xdr:pic>
    <xdr:clientData/>
  </xdr:twoCellAnchor>
  <xdr:oneCellAnchor>
    <xdr:from>
      <xdr:col>2</xdr:col>
      <xdr:colOff>0</xdr:colOff>
      <xdr:row>2</xdr:row>
      <xdr:rowOff>0</xdr:rowOff>
    </xdr:from>
    <xdr:ext cx="1271578" cy="1185332"/>
    <xdr:pic>
      <xdr:nvPicPr>
        <xdr:cNvPr id="5" name="Image 2" descr="Macintosh HD:Users:poste2:Desktop:Charte AcadRennes20:Bloc marques AC Rennes:27_logoAC_RENNES.pdf">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2"/>
        <a:stretch/>
      </xdr:blipFill>
      <xdr:spPr bwMode="auto">
        <a:xfrm>
          <a:off x="274320" y="381000"/>
          <a:ext cx="1271579" cy="1185332"/>
        </a:xfrm>
        <a:prstGeom prst="rect">
          <a:avLst/>
        </a:prstGeom>
        <a:noFill/>
        <a:ln>
          <a:noFill/>
        </a:ln>
      </xdr:spPr>
    </xdr:pic>
    <xdr:clientData/>
  </xdr:oneCellAnchor>
  <xdr:oneCellAnchor>
    <xdr:from>
      <xdr:col>4</xdr:col>
      <xdr:colOff>45721</xdr:colOff>
      <xdr:row>49</xdr:row>
      <xdr:rowOff>140188</xdr:rowOff>
    </xdr:from>
    <xdr:ext cx="1329689" cy="1408303"/>
    <xdr:pic>
      <xdr:nvPicPr>
        <xdr:cNvPr id="6" name="Image 3">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a:srcRect t="13353" r="22805" b="4536"/>
        <a:stretch/>
      </xdr:blipFill>
      <xdr:spPr bwMode="auto">
        <a:xfrm>
          <a:off x="546736" y="13865713"/>
          <a:ext cx="1329690" cy="1408303"/>
        </a:xfrm>
        <a:prstGeom prst="rect">
          <a:avLst/>
        </a:prstGeom>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16933</xdr:colOff>
      <xdr:row>45</xdr:row>
      <xdr:rowOff>186829</xdr:rowOff>
    </xdr:from>
    <xdr:to>
      <xdr:col>5</xdr:col>
      <xdr:colOff>4656</xdr:colOff>
      <xdr:row>51</xdr:row>
      <xdr:rowOff>410</xdr:rowOff>
    </xdr:to>
    <xdr:pic>
      <xdr:nvPicPr>
        <xdr:cNvPr id="5" name="Image 16">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a:srcRect t="13353" r="22805" b="4536"/>
        <a:stretch/>
      </xdr:blipFill>
      <xdr:spPr bwMode="auto">
        <a:xfrm>
          <a:off x="466318" y="17243906"/>
          <a:ext cx="1398302" cy="1495012"/>
        </a:xfrm>
        <a:prstGeom prst="rect">
          <a:avLst/>
        </a:prstGeom>
        <a:ln>
          <a:noFill/>
        </a:ln>
      </xdr:spPr>
    </xdr:pic>
    <xdr:clientData/>
  </xdr:twoCellAnchor>
  <xdr:oneCellAnchor>
    <xdr:from>
      <xdr:col>33</xdr:col>
      <xdr:colOff>341630</xdr:colOff>
      <xdr:row>15</xdr:row>
      <xdr:rowOff>98424</xdr:rowOff>
    </xdr:from>
    <xdr:ext cx="1608134" cy="1185333"/>
    <xdr:pic>
      <xdr:nvPicPr>
        <xdr:cNvPr id="6" name="Image 6">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531070" y="3390264"/>
          <a:ext cx="1608134" cy="1185333"/>
        </a:xfrm>
        <a:prstGeom prst="rect">
          <a:avLst/>
        </a:prstGeom>
        <a:solidFill>
          <a:schemeClr val="bg1"/>
        </a:solidFill>
        <a:ln w="12700">
          <a:noFill/>
        </a:ln>
      </xdr:spPr>
    </xdr:pic>
    <xdr:clientData/>
  </xdr:oneCellAnchor>
  <xdr:twoCellAnchor>
    <xdr:from>
      <xdr:col>26</xdr:col>
      <xdr:colOff>137159</xdr:colOff>
      <xdr:row>15</xdr:row>
      <xdr:rowOff>152400</xdr:rowOff>
    </xdr:from>
    <xdr:to>
      <xdr:col>36</xdr:col>
      <xdr:colOff>1</xdr:colOff>
      <xdr:row>51</xdr:row>
      <xdr:rowOff>0</xdr:rowOff>
    </xdr:to>
    <xdr:graphicFrame macro="">
      <xdr:nvGraphicFramePr>
        <xdr:cNvPr id="7" name="Graphique 11">
          <a:extLst>
            <a:ext uri="{FF2B5EF4-FFF2-40B4-BE49-F238E27FC236}">
              <a16:creationId xmlns:a16="http://schemas.microsoft.com/office/drawing/2014/main" xmlns=""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xdr:blipFill>
      <xdr:spPr bwMode="auto">
        <a:xfrm>
          <a:off x="320674" y="330200"/>
          <a:ext cx="946151" cy="751495"/>
        </a:xfrm>
        <a:prstGeom prst="rect">
          <a:avLst/>
        </a:prstGeom>
      </xdr:spPr>
    </xdr:pic>
    <xdr:clientData/>
  </xdr:twoCellAnchor>
  <xdr:twoCellAnchor editAs="oneCell">
    <xdr:from>
      <xdr:col>3</xdr:col>
      <xdr:colOff>16932</xdr:colOff>
      <xdr:row>51</xdr:row>
      <xdr:rowOff>4233</xdr:rowOff>
    </xdr:from>
    <xdr:to>
      <xdr:col>5</xdr:col>
      <xdr:colOff>4655</xdr:colOff>
      <xdr:row>54</xdr:row>
      <xdr:rowOff>300860</xdr:rowOff>
    </xdr:to>
    <xdr:pic>
      <xdr:nvPicPr>
        <xdr:cNvPr id="5" name="Image 20">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a:srcRect t="13353" r="22805" b="4536"/>
        <a:stretch/>
      </xdr:blipFill>
      <xdr:spPr bwMode="auto">
        <a:xfrm>
          <a:off x="461432" y="16857133"/>
          <a:ext cx="1388533" cy="1458256"/>
        </a:xfrm>
        <a:prstGeom prst="rect">
          <a:avLst/>
        </a:prstGeom>
        <a:ln>
          <a:noFill/>
        </a:ln>
      </xdr:spPr>
    </xdr:pic>
    <xdr:clientData/>
  </xdr:twoCellAnchor>
  <xdr:oneCellAnchor>
    <xdr:from>
      <xdr:col>33</xdr:col>
      <xdr:colOff>82550</xdr:colOff>
      <xdr:row>4</xdr:row>
      <xdr:rowOff>123188</xdr:rowOff>
    </xdr:from>
    <xdr:ext cx="1608134" cy="1171221"/>
    <xdr:pic>
      <xdr:nvPicPr>
        <xdr:cNvPr id="6" name="Image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37700" y="656589"/>
          <a:ext cx="1608134" cy="1171221"/>
        </a:xfrm>
        <a:prstGeom prst="rect">
          <a:avLst/>
        </a:prstGeom>
        <a:solidFill>
          <a:schemeClr val="bg1"/>
        </a:solidFill>
        <a:ln w="12700">
          <a:noFill/>
        </a:ln>
      </xdr:spPr>
    </xdr:pic>
    <xdr:clientData/>
  </xdr:oneCellAnchor>
  <xdr:twoCellAnchor>
    <xdr:from>
      <xdr:col>31</xdr:col>
      <xdr:colOff>112507</xdr:colOff>
      <xdr:row>46</xdr:row>
      <xdr:rowOff>133351</xdr:rowOff>
    </xdr:from>
    <xdr:to>
      <xdr:col>37</xdr:col>
      <xdr:colOff>269705</xdr:colOff>
      <xdr:row>49</xdr:row>
      <xdr:rowOff>344219</xdr:rowOff>
    </xdr:to>
    <xdr:pic>
      <xdr:nvPicPr>
        <xdr:cNvPr id="7" name="Image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4"/>
        <a:srcRect l="-3123" t="-8656" r="-3013" b="-6036"/>
        <a:stretch/>
      </xdr:blipFill>
      <xdr:spPr bwMode="auto">
        <a:xfrm>
          <a:off x="21372308" y="12458701"/>
          <a:ext cx="2062197" cy="896668"/>
        </a:xfrm>
        <a:prstGeom prst="rect">
          <a:avLst/>
        </a:prstGeom>
        <a:solidFill>
          <a:schemeClr val="bg1"/>
        </a:solidFill>
        <a:ln w="12700">
          <a:noFill/>
        </a:ln>
      </xdr:spPr>
    </xdr:pic>
    <xdr:clientData/>
  </xdr:twoCellAnchor>
  <xdr:twoCellAnchor>
    <xdr:from>
      <xdr:col>26</xdr:col>
      <xdr:colOff>1066800</xdr:colOff>
      <xdr:row>15</xdr:row>
      <xdr:rowOff>800100</xdr:rowOff>
    </xdr:from>
    <xdr:to>
      <xdr:col>38</xdr:col>
      <xdr:colOff>89537</xdr:colOff>
      <xdr:row>52</xdr:row>
      <xdr:rowOff>76200</xdr:rowOff>
    </xdr:to>
    <xdr:graphicFrame macro="">
      <xdr:nvGraphicFramePr>
        <xdr:cNvPr id="9" name="Graphique 11">
          <a:extLst>
            <a:ext uri="{FF2B5EF4-FFF2-40B4-BE49-F238E27FC236}">
              <a16:creationId xmlns:a16="http://schemas.microsoft.com/office/drawing/2014/main" xmlns="" id="{D55B181D-AF40-419B-9593-5721EAEA0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3173</xdr:colOff>
      <xdr:row>2</xdr:row>
      <xdr:rowOff>12700</xdr:rowOff>
    </xdr:from>
    <xdr:to>
      <xdr:col>4</xdr:col>
      <xdr:colOff>3175</xdr:colOff>
      <xdr:row>5</xdr:row>
      <xdr:rowOff>150362</xdr:rowOff>
    </xdr:to>
    <xdr:pic>
      <xdr:nvPicPr>
        <xdr:cNvPr id="4" name="Image 1">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1"/>
        <a:stretch/>
      </xdr:blipFill>
      <xdr:spPr bwMode="auto">
        <a:xfrm>
          <a:off x="320674" y="330200"/>
          <a:ext cx="946151" cy="747262"/>
        </a:xfrm>
        <a:prstGeom prst="rect">
          <a:avLst/>
        </a:prstGeom>
      </xdr:spPr>
    </xdr:pic>
    <xdr:clientData/>
  </xdr:twoCellAnchor>
  <xdr:twoCellAnchor editAs="oneCell">
    <xdr:from>
      <xdr:col>3</xdr:col>
      <xdr:colOff>16932</xdr:colOff>
      <xdr:row>31</xdr:row>
      <xdr:rowOff>5000</xdr:rowOff>
    </xdr:from>
    <xdr:to>
      <xdr:col>5</xdr:col>
      <xdr:colOff>4655</xdr:colOff>
      <xdr:row>37</xdr:row>
      <xdr:rowOff>34983</xdr:rowOff>
    </xdr:to>
    <xdr:pic>
      <xdr:nvPicPr>
        <xdr:cNvPr id="5" name="Image 13">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a:srcRect t="13353" r="22805" b="4536"/>
        <a:stretch/>
      </xdr:blipFill>
      <xdr:spPr bwMode="auto">
        <a:xfrm>
          <a:off x="465167" y="17247118"/>
          <a:ext cx="1396004" cy="1465832"/>
        </a:xfrm>
        <a:prstGeom prst="rect">
          <a:avLst/>
        </a:prstGeom>
        <a:ln>
          <a:noFill/>
        </a:ln>
      </xdr:spPr>
    </xdr:pic>
    <xdr:clientData/>
  </xdr:twoCellAnchor>
  <xdr:oneCellAnchor>
    <xdr:from>
      <xdr:col>33</xdr:col>
      <xdr:colOff>84455</xdr:colOff>
      <xdr:row>4</xdr:row>
      <xdr:rowOff>163193</xdr:rowOff>
    </xdr:from>
    <xdr:ext cx="1608134" cy="1176866"/>
    <xdr:pic>
      <xdr:nvPicPr>
        <xdr:cNvPr id="6" name="Image 5">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a:srcRect l="21322" t="2779" r="1924" b="2986"/>
        <a:stretch/>
      </xdr:blipFill>
      <xdr:spPr bwMode="auto">
        <a:xfrm>
          <a:off x="22258655" y="696594"/>
          <a:ext cx="1608134" cy="1176866"/>
        </a:xfrm>
        <a:prstGeom prst="rect">
          <a:avLst/>
        </a:prstGeom>
        <a:solidFill>
          <a:schemeClr val="bg1"/>
        </a:solidFill>
        <a:ln w="12700">
          <a:noFill/>
        </a:ln>
      </xdr:spPr>
    </xdr:pic>
    <xdr:clientData/>
  </xdr:oneCellAnchor>
  <xdr:twoCellAnchor>
    <xdr:from>
      <xdr:col>31</xdr:col>
      <xdr:colOff>603957</xdr:colOff>
      <xdr:row>32</xdr:row>
      <xdr:rowOff>557308</xdr:rowOff>
    </xdr:from>
    <xdr:to>
      <xdr:col>37</xdr:col>
      <xdr:colOff>193505</xdr:colOff>
      <xdr:row>34</xdr:row>
      <xdr:rowOff>117612</xdr:rowOff>
    </xdr:to>
    <xdr:pic>
      <xdr:nvPicPr>
        <xdr:cNvPr id="7" name="Imag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4"/>
        <a:srcRect l="-3123" t="-8656" r="-3013" b="-6036"/>
        <a:stretch/>
      </xdr:blipFill>
      <xdr:spPr bwMode="auto">
        <a:xfrm>
          <a:off x="24435133" y="18053426"/>
          <a:ext cx="1748548" cy="665951"/>
        </a:xfrm>
        <a:prstGeom prst="rect">
          <a:avLst/>
        </a:prstGeom>
        <a:solidFill>
          <a:schemeClr val="bg1"/>
        </a:solidFill>
        <a:ln w="12700">
          <a:noFill/>
        </a:ln>
      </xdr:spPr>
    </xdr:pic>
    <xdr:clientData/>
  </xdr:twoCellAnchor>
  <xdr:twoCellAnchor>
    <xdr:from>
      <xdr:col>29</xdr:col>
      <xdr:colOff>0</xdr:colOff>
      <xdr:row>15</xdr:row>
      <xdr:rowOff>76200</xdr:rowOff>
    </xdr:from>
    <xdr:to>
      <xdr:col>43</xdr:col>
      <xdr:colOff>1290115</xdr:colOff>
      <xdr:row>62</xdr:row>
      <xdr:rowOff>23285</xdr:rowOff>
    </xdr:to>
    <xdr:graphicFrame macro="">
      <xdr:nvGraphicFramePr>
        <xdr:cNvPr id="8" name="Graphique 11">
          <a:extLst>
            <a:ext uri="{FF2B5EF4-FFF2-40B4-BE49-F238E27FC236}">
              <a16:creationId xmlns:a16="http://schemas.microsoft.com/office/drawing/2014/main" xmlns=""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50"/>
    <pageSetUpPr fitToPage="1"/>
  </sheetPr>
  <dimension ref="B1:AG1048519"/>
  <sheetViews>
    <sheetView showGridLines="0" showRowColHeaders="0" topLeftCell="A10" zoomScale="52" workbookViewId="0">
      <selection activeCell="J32" sqref="J32:U3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31.140625" style="1" customWidth="1"/>
    <col min="6" max="6" width="1.7109375" style="1" customWidth="1"/>
    <col min="7" max="7" width="5" style="1" customWidth="1"/>
    <col min="8" max="8" width="32.28515625" style="1" customWidth="1"/>
    <col min="9" max="9" width="1.7109375" style="1" customWidth="1"/>
    <col min="10" max="10" width="26.7109375" style="1" customWidth="1"/>
    <col min="11" max="11" width="1.7109375" style="1" customWidth="1"/>
    <col min="12" max="12" width="14.140625" style="1" customWidth="1"/>
    <col min="13" max="14" width="4.140625" style="1" customWidth="1"/>
    <col min="15" max="15" width="1.7109375" style="1" customWidth="1"/>
    <col min="16" max="17" width="8.85546875" style="1" customWidth="1"/>
    <col min="18" max="18" width="0.85546875" style="1" customWidth="1"/>
    <col min="19" max="19" width="11.7109375" style="1" customWidth="1"/>
    <col min="20" max="20" width="1.7109375" style="1" customWidth="1"/>
    <col min="21" max="21" width="8.28515625" style="1" customWidth="1"/>
    <col min="22" max="22" width="3.28515625" style="1" customWidth="1"/>
    <col min="23" max="24" width="1.7109375" style="1" customWidth="1"/>
    <col min="25" max="25" width="10" style="1" customWidth="1"/>
    <col min="26" max="26" width="3.28515625" style="1" customWidth="1"/>
    <col min="27" max="27" width="1.7109375" style="1" customWidth="1"/>
    <col min="28" max="29" width="2.42578125" style="1" customWidth="1"/>
    <col min="30" max="31" width="18.140625" style="1" customWidth="1"/>
    <col min="32" max="32" width="25" style="1" customWidth="1"/>
    <col min="33" max="16384" width="10.85546875" style="1"/>
  </cols>
  <sheetData>
    <row r="1" spans="2:33" ht="9.9499999999999993" customHeight="1"/>
    <row r="2" spans="2:33" ht="15" customHeight="1">
      <c r="B2" s="2"/>
      <c r="C2" s="3"/>
      <c r="D2" s="3"/>
      <c r="E2" s="3"/>
      <c r="F2" s="3"/>
      <c r="G2" s="3"/>
      <c r="H2" s="3"/>
      <c r="I2" s="3"/>
      <c r="J2" s="3"/>
      <c r="K2" s="3"/>
      <c r="L2" s="3"/>
      <c r="M2" s="3"/>
      <c r="N2" s="3"/>
      <c r="O2" s="3"/>
      <c r="P2" s="3"/>
      <c r="Q2" s="3"/>
      <c r="R2" s="3"/>
      <c r="S2" s="3"/>
      <c r="T2" s="3"/>
      <c r="U2" s="3"/>
      <c r="V2" s="3"/>
      <c r="W2" s="3"/>
      <c r="X2" s="3"/>
      <c r="Y2" s="3"/>
      <c r="Z2" s="3"/>
      <c r="AA2" s="3"/>
      <c r="AB2" s="4"/>
    </row>
    <row r="3" spans="2:33" ht="9.9499999999999993" customHeight="1">
      <c r="B3" s="5"/>
      <c r="F3" s="6"/>
      <c r="G3" s="6"/>
      <c r="H3" s="7"/>
      <c r="I3" s="6"/>
      <c r="J3" s="6"/>
      <c r="K3" s="8"/>
      <c r="L3" s="8"/>
      <c r="M3" s="8"/>
      <c r="N3" s="8"/>
      <c r="O3" s="8"/>
      <c r="P3" s="8"/>
      <c r="Y3" s="9"/>
      <c r="Z3" s="9"/>
      <c r="AA3" s="9"/>
      <c r="AB3" s="10"/>
    </row>
    <row r="4" spans="2:33" ht="9.9499999999999993" customHeight="1">
      <c r="B4" s="5"/>
      <c r="F4" s="6"/>
      <c r="G4" s="6"/>
      <c r="H4" s="7"/>
      <c r="I4" s="6"/>
      <c r="J4" s="6"/>
      <c r="K4" s="8"/>
      <c r="L4" s="8"/>
      <c r="M4" s="8"/>
      <c r="N4" s="8"/>
      <c r="O4" s="8"/>
      <c r="P4" s="8"/>
      <c r="AA4" s="9"/>
      <c r="AB4" s="10"/>
    </row>
    <row r="5" spans="2:33" s="11" customFormat="1" ht="27.95" customHeight="1">
      <c r="B5" s="12"/>
      <c r="F5" s="13"/>
      <c r="G5" s="1049"/>
      <c r="H5" s="1049"/>
      <c r="I5" s="15"/>
      <c r="J5" s="1050"/>
      <c r="K5" s="16"/>
      <c r="L5" s="1050"/>
      <c r="M5" s="17"/>
      <c r="N5" s="18"/>
      <c r="O5" s="1050"/>
      <c r="P5" s="1050"/>
      <c r="Q5" s="17"/>
      <c r="R5" s="17"/>
      <c r="V5" s="19"/>
      <c r="W5" s="19"/>
      <c r="X5" s="19"/>
      <c r="AB5" s="20"/>
    </row>
    <row r="6" spans="2:33" s="11" customFormat="1" ht="27.95" customHeight="1">
      <c r="B6" s="12"/>
      <c r="F6" s="13"/>
      <c r="G6" s="1049"/>
      <c r="H6" s="1049"/>
      <c r="I6" s="15"/>
      <c r="J6" s="1050"/>
      <c r="K6" s="16"/>
      <c r="L6" s="1050"/>
      <c r="M6" s="17"/>
      <c r="N6" s="18"/>
      <c r="O6" s="1050"/>
      <c r="P6" s="1050"/>
      <c r="Q6" s="17"/>
      <c r="R6" s="17"/>
      <c r="V6" s="19"/>
      <c r="W6" s="19"/>
      <c r="X6" s="19"/>
      <c r="AB6" s="20"/>
    </row>
    <row r="7" spans="2:33" s="21" customFormat="1" ht="9.9499999999999993" customHeight="1">
      <c r="B7" s="22"/>
      <c r="G7" s="23"/>
      <c r="H7" s="23"/>
      <c r="I7" s="23"/>
      <c r="J7" s="24"/>
      <c r="K7" s="24"/>
      <c r="L7" s="24"/>
      <c r="M7" s="24"/>
      <c r="N7" s="24"/>
      <c r="O7" s="24"/>
      <c r="P7" s="24"/>
      <c r="Q7" s="1"/>
      <c r="R7" s="1"/>
      <c r="S7" s="1"/>
      <c r="T7" s="1"/>
      <c r="U7" s="1"/>
      <c r="V7" s="25"/>
      <c r="W7" s="25"/>
      <c r="X7" s="25"/>
      <c r="AB7" s="26"/>
    </row>
    <row r="8" spans="2:33" ht="60" customHeight="1">
      <c r="B8" s="5"/>
      <c r="D8" s="27"/>
      <c r="E8" s="27"/>
      <c r="V8" s="28"/>
      <c r="W8" s="28"/>
      <c r="X8" s="28"/>
      <c r="AB8" s="10"/>
      <c r="AC8" s="27"/>
      <c r="AD8" s="27"/>
      <c r="AE8" s="27"/>
      <c r="AF8" s="27"/>
      <c r="AG8" s="27"/>
    </row>
    <row r="9" spans="2:33" s="21" customFormat="1" ht="105" customHeight="1">
      <c r="B9" s="1053" t="s">
        <v>0</v>
      </c>
      <c r="C9" s="1054"/>
      <c r="D9" s="1054"/>
      <c r="E9" s="1054"/>
      <c r="F9" s="29"/>
      <c r="G9" s="30"/>
      <c r="H9" s="1055" t="s">
        <v>1</v>
      </c>
      <c r="I9" s="1055"/>
      <c r="J9" s="1055"/>
      <c r="K9" s="1055"/>
      <c r="L9" s="1055"/>
      <c r="M9" s="1055"/>
      <c r="N9" s="1055"/>
      <c r="O9" s="1055"/>
      <c r="P9" s="1055"/>
      <c r="Q9" s="1055"/>
      <c r="R9" s="1055"/>
      <c r="S9" s="1055"/>
      <c r="T9" s="1055"/>
      <c r="U9" s="1055"/>
      <c r="V9" s="1055"/>
      <c r="W9" s="1055"/>
      <c r="X9" s="1055"/>
      <c r="Y9" s="1055"/>
      <c r="Z9" s="1055"/>
      <c r="AA9" s="29"/>
      <c r="AB9" s="31"/>
    </row>
    <row r="10" spans="2:33" s="32" customFormat="1" ht="54.95" customHeight="1">
      <c r="B10" s="33"/>
      <c r="C10" s="34"/>
      <c r="D10" s="34"/>
      <c r="E10" s="34"/>
      <c r="F10" s="34"/>
      <c r="G10" s="35"/>
      <c r="H10" s="36" t="s">
        <v>2</v>
      </c>
      <c r="I10" s="1056" t="s">
        <v>3</v>
      </c>
      <c r="J10" s="1056"/>
      <c r="K10" s="1056"/>
      <c r="L10" s="1056"/>
      <c r="M10" s="1056"/>
      <c r="N10" s="1056"/>
      <c r="O10" s="1056"/>
      <c r="P10" s="1056"/>
      <c r="Q10" s="1056"/>
      <c r="R10" s="1056"/>
      <c r="S10" s="1056"/>
      <c r="T10" s="1056"/>
      <c r="U10" s="1056"/>
      <c r="V10" s="1056"/>
      <c r="W10" s="1056"/>
      <c r="X10" s="1056"/>
      <c r="Y10" s="1056"/>
      <c r="Z10" s="1056"/>
      <c r="AA10" s="1056"/>
      <c r="AB10" s="1057"/>
    </row>
    <row r="11" spans="2:33" ht="5.0999999999999996" customHeight="1">
      <c r="B11" s="5"/>
      <c r="G11" s="37"/>
      <c r="H11" s="38"/>
      <c r="I11" s="38"/>
      <c r="J11" s="38"/>
      <c r="K11" s="38"/>
      <c r="L11" s="38"/>
      <c r="M11" s="38"/>
      <c r="N11" s="38"/>
      <c r="O11" s="37"/>
      <c r="P11" s="37"/>
      <c r="Q11" s="37"/>
      <c r="R11" s="37"/>
      <c r="S11" s="37"/>
      <c r="T11" s="37"/>
      <c r="U11" s="37"/>
      <c r="V11" s="37"/>
      <c r="W11" s="37"/>
      <c r="X11" s="37"/>
      <c r="Y11" s="37"/>
      <c r="Z11" s="37"/>
      <c r="AB11" s="10"/>
    </row>
    <row r="12" spans="2:33" ht="50.1" customHeight="1">
      <c r="B12" s="5"/>
      <c r="E12" s="37"/>
      <c r="G12" s="37"/>
      <c r="H12" s="39"/>
      <c r="I12" s="37"/>
      <c r="J12" s="37"/>
      <c r="K12" s="37"/>
      <c r="L12" s="40"/>
      <c r="M12" s="40"/>
      <c r="N12" s="40"/>
      <c r="O12" s="40"/>
      <c r="P12" s="41"/>
      <c r="Q12" s="41"/>
      <c r="R12" s="37"/>
      <c r="S12" s="42"/>
      <c r="T12" s="43"/>
      <c r="U12" s="44"/>
      <c r="V12" s="45"/>
      <c r="W12" s="46"/>
      <c r="X12" s="47"/>
      <c r="Y12" s="46"/>
      <c r="Z12" s="48"/>
      <c r="AB12" s="10"/>
    </row>
    <row r="13" spans="2:33" ht="5.0999999999999996" customHeight="1">
      <c r="B13" s="5"/>
      <c r="G13" s="37"/>
      <c r="H13" s="40"/>
      <c r="I13" s="37"/>
      <c r="J13" s="37"/>
      <c r="K13" s="37"/>
      <c r="L13" s="40"/>
      <c r="M13" s="40"/>
      <c r="N13" s="40"/>
      <c r="O13" s="40"/>
      <c r="P13" s="49"/>
      <c r="Q13" s="49"/>
      <c r="R13" s="37"/>
      <c r="S13" s="40"/>
      <c r="T13" s="37"/>
      <c r="U13" s="40"/>
      <c r="V13" s="37"/>
      <c r="W13" s="37"/>
      <c r="X13" s="37"/>
      <c r="Y13" s="37"/>
      <c r="Z13" s="37"/>
      <c r="AB13" s="10"/>
    </row>
    <row r="14" spans="2:33" ht="20.100000000000001" customHeight="1">
      <c r="B14" s="50"/>
      <c r="E14" s="51"/>
      <c r="G14" s="52"/>
      <c r="H14" s="53" t="s">
        <v>4</v>
      </c>
      <c r="I14" s="37"/>
      <c r="J14" s="1051" t="str">
        <f>IF('Suivi des évaluations'!K5=0,"?",'Suivi des évaluations'!K5)</f>
        <v>?</v>
      </c>
      <c r="K14" s="1051"/>
      <c r="L14" s="1051"/>
      <c r="M14" s="1051"/>
      <c r="N14" s="1051"/>
      <c r="O14" s="1051"/>
      <c r="P14" s="1051"/>
      <c r="Q14" s="1051"/>
      <c r="R14" s="1051"/>
      <c r="S14" s="1058" t="str">
        <f>'Suivi des évaluations'!AS15</f>
        <v>2020-2021</v>
      </c>
      <c r="T14" s="1059"/>
      <c r="U14" s="1059"/>
      <c r="V14" s="1059"/>
      <c r="W14" s="1059"/>
      <c r="X14" s="1060"/>
      <c r="Y14" s="55"/>
      <c r="Z14" s="55"/>
      <c r="AA14" s="37"/>
      <c r="AB14" s="10"/>
    </row>
    <row r="15" spans="2:33" ht="27.95" customHeight="1">
      <c r="B15" s="5"/>
      <c r="C15" s="56"/>
      <c r="D15" s="56"/>
      <c r="E15" s="57"/>
      <c r="G15" s="58"/>
      <c r="H15" s="59"/>
      <c r="I15" s="59"/>
      <c r="J15" s="1051"/>
      <c r="K15" s="1051"/>
      <c r="L15" s="1051"/>
      <c r="M15" s="1051"/>
      <c r="N15" s="1051"/>
      <c r="O15" s="1051"/>
      <c r="P15" s="1051"/>
      <c r="Q15" s="1051"/>
      <c r="R15" s="1051"/>
      <c r="S15" s="1061"/>
      <c r="T15" s="1062"/>
      <c r="U15" s="1062"/>
      <c r="V15" s="1062"/>
      <c r="W15" s="1062"/>
      <c r="X15" s="1063"/>
      <c r="Y15" s="59"/>
      <c r="Z15" s="59"/>
      <c r="AA15" s="59"/>
      <c r="AB15" s="10"/>
    </row>
    <row r="16" spans="2:33" ht="5.0999999999999996" customHeight="1">
      <c r="B16" s="5"/>
      <c r="C16" s="56"/>
      <c r="D16" s="56"/>
      <c r="E16" s="57"/>
      <c r="G16" s="58"/>
      <c r="H16" s="59"/>
      <c r="I16" s="59"/>
      <c r="J16" s="54"/>
      <c r="K16" s="54"/>
      <c r="L16" s="54"/>
      <c r="M16" s="54"/>
      <c r="N16" s="54"/>
      <c r="O16" s="54"/>
      <c r="P16" s="54"/>
      <c r="Q16" s="54"/>
      <c r="R16" s="54"/>
      <c r="S16" s="59"/>
      <c r="T16" s="59"/>
      <c r="U16" s="59"/>
      <c r="V16" s="59"/>
      <c r="W16" s="59"/>
      <c r="X16" s="59"/>
      <c r="Y16" s="59"/>
      <c r="Z16" s="59"/>
      <c r="AA16" s="59"/>
      <c r="AB16" s="10"/>
    </row>
    <row r="17" spans="2:28" ht="20.100000000000001" customHeight="1">
      <c r="B17" s="5"/>
      <c r="C17" s="56"/>
      <c r="D17" s="56"/>
      <c r="E17" s="51"/>
      <c r="H17" s="53" t="s">
        <v>5</v>
      </c>
      <c r="I17" s="59"/>
      <c r="J17" s="1051" t="str">
        <f>IF('Suivi des évaluations'!K7=0,"?",'Suivi des évaluations'!K7)</f>
        <v>?</v>
      </c>
      <c r="K17" s="1051"/>
      <c r="L17" s="1051"/>
      <c r="M17" s="1051"/>
      <c r="N17" s="1051"/>
      <c r="O17" s="1051"/>
      <c r="P17" s="1051"/>
      <c r="Q17" s="1051"/>
      <c r="R17" s="1051"/>
      <c r="S17" s="59"/>
      <c r="T17" s="59"/>
      <c r="U17" s="59"/>
      <c r="V17" s="59"/>
      <c r="W17" s="59"/>
      <c r="X17" s="59"/>
      <c r="Y17" s="59"/>
      <c r="Z17" s="59"/>
      <c r="AA17" s="59"/>
      <c r="AB17" s="10"/>
    </row>
    <row r="18" spans="2:28" ht="29.1" customHeight="1">
      <c r="B18" s="5"/>
      <c r="C18" s="56"/>
      <c r="D18" s="56"/>
      <c r="E18" s="57"/>
      <c r="G18" s="58"/>
      <c r="H18" s="60"/>
      <c r="I18" s="60"/>
      <c r="J18" s="1051"/>
      <c r="K18" s="1051"/>
      <c r="L18" s="1051"/>
      <c r="M18" s="1051"/>
      <c r="N18" s="1051"/>
      <c r="O18" s="1051"/>
      <c r="P18" s="1051"/>
      <c r="Q18" s="1051"/>
      <c r="R18" s="1051"/>
      <c r="S18" s="37"/>
      <c r="T18" s="37"/>
      <c r="U18" s="37"/>
      <c r="V18" s="37"/>
      <c r="W18" s="37"/>
      <c r="X18" s="37"/>
      <c r="Y18" s="40"/>
      <c r="Z18" s="40"/>
      <c r="AA18" s="40"/>
      <c r="AB18" s="10"/>
    </row>
    <row r="19" spans="2:28" ht="24.95" customHeight="1">
      <c r="B19" s="5"/>
      <c r="C19" s="56"/>
      <c r="D19" s="56"/>
      <c r="E19" s="57"/>
      <c r="G19" s="58"/>
      <c r="H19" s="60"/>
      <c r="I19" s="60"/>
      <c r="J19" s="61"/>
      <c r="K19" s="61"/>
      <c r="L19" s="61"/>
      <c r="M19" s="61"/>
      <c r="N19" s="61"/>
      <c r="O19" s="61"/>
      <c r="P19" s="61"/>
      <c r="Q19" s="61"/>
      <c r="R19" s="62"/>
      <c r="S19" s="37"/>
      <c r="T19" s="37"/>
      <c r="U19" s="37"/>
      <c r="V19" s="37"/>
      <c r="W19" s="37"/>
      <c r="X19" s="37"/>
      <c r="Y19" s="40"/>
      <c r="Z19" s="40"/>
      <c r="AA19" s="40"/>
      <c r="AB19" s="10"/>
    </row>
    <row r="20" spans="2:28" ht="15" customHeight="1">
      <c r="B20" s="5"/>
      <c r="C20" s="56"/>
      <c r="D20" s="56"/>
      <c r="E20" s="51"/>
      <c r="H20" s="63" t="s">
        <v>6</v>
      </c>
      <c r="I20" s="59"/>
      <c r="J20" s="1052" t="str">
        <f>IF('Suivi des évaluations'!K15=0,"?",'Suivi des évaluations'!K15)</f>
        <v>Seconde</v>
      </c>
      <c r="K20" s="1052"/>
      <c r="L20" s="1052"/>
      <c r="M20" s="1052"/>
      <c r="N20" s="1052"/>
      <c r="O20" s="1052"/>
      <c r="P20" s="1052"/>
      <c r="Q20" s="1052"/>
      <c r="R20" s="1052"/>
      <c r="S20" s="65"/>
      <c r="T20" s="65"/>
      <c r="U20" s="65"/>
      <c r="V20" s="66"/>
      <c r="W20" s="37"/>
      <c r="X20" s="37"/>
      <c r="Y20" s="40"/>
      <c r="Z20" s="40"/>
      <c r="AA20" s="40"/>
      <c r="AB20" s="10"/>
    </row>
    <row r="21" spans="2:28" ht="9.9499999999999993" customHeight="1">
      <c r="B21" s="5"/>
      <c r="C21" s="56"/>
      <c r="D21" s="56"/>
      <c r="E21" s="57"/>
      <c r="G21" s="58"/>
      <c r="I21" s="60"/>
      <c r="J21" s="1052"/>
      <c r="K21" s="1052"/>
      <c r="L21" s="1052"/>
      <c r="M21" s="1052"/>
      <c r="N21" s="1052"/>
      <c r="O21" s="1052"/>
      <c r="P21" s="1052"/>
      <c r="Q21" s="1052"/>
      <c r="R21" s="1052"/>
      <c r="S21" s="67"/>
      <c r="T21" s="67"/>
      <c r="U21" s="67"/>
      <c r="V21" s="68"/>
      <c r="W21" s="37"/>
      <c r="X21" s="37"/>
      <c r="Y21" s="40"/>
      <c r="Z21" s="40"/>
      <c r="AA21" s="40"/>
      <c r="AB21" s="10"/>
    </row>
    <row r="22" spans="2:28" ht="5.0999999999999996" customHeight="1">
      <c r="B22" s="5"/>
      <c r="C22" s="56"/>
      <c r="D22" s="56"/>
      <c r="E22" s="57"/>
      <c r="G22" s="58"/>
      <c r="I22" s="60"/>
      <c r="J22" s="64"/>
      <c r="K22" s="69"/>
      <c r="L22" s="70"/>
      <c r="M22" s="71"/>
      <c r="N22" s="72"/>
      <c r="O22" s="73"/>
      <c r="P22" s="73"/>
      <c r="Q22" s="74"/>
      <c r="R22" s="74"/>
      <c r="S22" s="67"/>
      <c r="T22" s="67"/>
      <c r="U22" s="67"/>
      <c r="V22" s="68"/>
      <c r="W22" s="37"/>
      <c r="X22" s="37"/>
      <c r="Y22" s="40"/>
      <c r="Z22" s="40"/>
      <c r="AA22" s="40"/>
      <c r="AB22" s="10"/>
    </row>
    <row r="23" spans="2:28" ht="15" customHeight="1">
      <c r="B23" s="5"/>
      <c r="C23" s="56"/>
      <c r="D23" s="56"/>
      <c r="E23" s="51"/>
      <c r="H23" s="75" t="s">
        <v>7</v>
      </c>
      <c r="I23" s="76" t="str">
        <f>'Suivi des évaluations'!S15</f>
        <v>BCP</v>
      </c>
      <c r="J23" s="1052" t="str">
        <f>IF('Suivi des évaluations'!S15=0,"?",'Suivi des évaluations'!S15)</f>
        <v>BCP</v>
      </c>
      <c r="K23" s="1052"/>
      <c r="L23" s="1052"/>
      <c r="M23" s="1052"/>
      <c r="N23" s="1052"/>
      <c r="O23" s="1052"/>
      <c r="P23" s="1052"/>
      <c r="Q23" s="1052"/>
      <c r="R23" s="1052"/>
      <c r="S23" s="65"/>
      <c r="T23" s="65"/>
      <c r="U23" s="65"/>
      <c r="V23" s="77"/>
      <c r="W23" s="37"/>
      <c r="X23" s="37"/>
      <c r="Y23" s="40"/>
      <c r="Z23" s="40"/>
      <c r="AA23" s="40"/>
      <c r="AB23" s="10"/>
    </row>
    <row r="24" spans="2:28" ht="9.9499999999999993" customHeight="1">
      <c r="B24" s="5"/>
      <c r="C24" s="56"/>
      <c r="D24" s="56"/>
      <c r="E24" s="57"/>
      <c r="G24" s="37"/>
      <c r="H24" s="78"/>
      <c r="I24" s="60"/>
      <c r="J24" s="1052"/>
      <c r="K24" s="1052"/>
      <c r="L24" s="1052"/>
      <c r="M24" s="1052"/>
      <c r="N24" s="1052"/>
      <c r="O24" s="1052"/>
      <c r="P24" s="1052"/>
      <c r="Q24" s="1052"/>
      <c r="R24" s="1052"/>
      <c r="S24" s="67"/>
      <c r="T24" s="67"/>
      <c r="U24" s="67"/>
      <c r="V24" s="68"/>
      <c r="W24" s="37"/>
      <c r="X24" s="37"/>
      <c r="Y24" s="40"/>
      <c r="Z24" s="40"/>
      <c r="AA24" s="40"/>
      <c r="AB24" s="10"/>
    </row>
    <row r="25" spans="2:28" ht="5.0999999999999996" customHeight="1">
      <c r="B25" s="5"/>
      <c r="C25" s="56"/>
      <c r="D25" s="56"/>
      <c r="E25" s="57"/>
      <c r="G25" s="37"/>
      <c r="H25" s="78"/>
      <c r="I25" s="60"/>
      <c r="J25" s="64"/>
      <c r="K25" s="69"/>
      <c r="L25" s="79"/>
      <c r="M25" s="72"/>
      <c r="N25" s="72"/>
      <c r="O25" s="73"/>
      <c r="P25" s="73"/>
      <c r="Q25" s="74"/>
      <c r="R25" s="74"/>
      <c r="S25" s="67"/>
      <c r="T25" s="67"/>
      <c r="U25" s="67"/>
      <c r="V25" s="68"/>
      <c r="W25" s="37"/>
      <c r="X25" s="37"/>
      <c r="Y25" s="40"/>
      <c r="Z25" s="40"/>
      <c r="AA25" s="40"/>
      <c r="AB25" s="10"/>
    </row>
    <row r="26" spans="2:28" ht="15" customHeight="1">
      <c r="B26" s="5"/>
      <c r="C26" s="56"/>
      <c r="D26" s="56"/>
      <c r="E26" s="51"/>
      <c r="G26" s="37"/>
      <c r="H26" s="80" t="s">
        <v>8</v>
      </c>
      <c r="I26" s="81"/>
      <c r="J26" s="1052" t="str">
        <f>IF('Suivi des évaluations'!AB15=0,"?",'Suivi des évaluations'!AB15)</f>
        <v>2nde TraNE</v>
      </c>
      <c r="K26" s="1052"/>
      <c r="L26" s="1052"/>
      <c r="M26" s="1052"/>
      <c r="N26" s="1052"/>
      <c r="O26" s="1052"/>
      <c r="P26" s="1052"/>
      <c r="Q26" s="1052"/>
      <c r="R26" s="1052"/>
      <c r="S26" s="1052"/>
      <c r="T26" s="1052"/>
      <c r="U26" s="1052"/>
      <c r="V26" s="1052"/>
      <c r="W26" s="1052"/>
      <c r="X26" s="1052"/>
      <c r="Y26" s="1052"/>
      <c r="Z26" s="1052"/>
      <c r="AA26" s="1052"/>
      <c r="AB26" s="10"/>
    </row>
    <row r="27" spans="2:28" ht="9.9499999999999993" customHeight="1">
      <c r="B27" s="5"/>
      <c r="C27" s="56"/>
      <c r="D27" s="56"/>
      <c r="E27" s="57"/>
      <c r="G27" s="37"/>
      <c r="H27" s="78"/>
      <c r="I27" s="60"/>
      <c r="J27" s="1052"/>
      <c r="K27" s="1052"/>
      <c r="L27" s="1052"/>
      <c r="M27" s="1052"/>
      <c r="N27" s="1052"/>
      <c r="O27" s="1052"/>
      <c r="P27" s="1052"/>
      <c r="Q27" s="1052"/>
      <c r="R27" s="1052"/>
      <c r="S27" s="1052"/>
      <c r="T27" s="1052"/>
      <c r="U27" s="1052"/>
      <c r="V27" s="1052"/>
      <c r="W27" s="1052"/>
      <c r="X27" s="1052"/>
      <c r="Y27" s="1052"/>
      <c r="Z27" s="1052"/>
      <c r="AA27" s="1052"/>
      <c r="AB27" s="10"/>
    </row>
    <row r="28" spans="2:28" ht="24.95" customHeight="1">
      <c r="B28" s="5"/>
      <c r="C28" s="56"/>
      <c r="D28" s="56"/>
      <c r="E28" s="57"/>
      <c r="G28" s="37"/>
      <c r="H28" s="78"/>
      <c r="I28" s="60"/>
      <c r="J28" s="82"/>
      <c r="K28" s="60"/>
      <c r="L28" s="83"/>
      <c r="M28" s="83"/>
      <c r="N28" s="84"/>
      <c r="O28" s="37"/>
      <c r="P28" s="37"/>
      <c r="Q28" s="67"/>
      <c r="R28" s="67"/>
      <c r="S28" s="67"/>
      <c r="T28" s="67"/>
      <c r="U28" s="67"/>
      <c r="V28" s="68"/>
      <c r="W28" s="37"/>
      <c r="X28" s="37"/>
      <c r="Y28" s="40"/>
      <c r="Z28" s="40"/>
      <c r="AA28" s="40"/>
      <c r="AB28" s="10"/>
    </row>
    <row r="29" spans="2:28" ht="15" customHeight="1">
      <c r="B29" s="5"/>
      <c r="C29" s="56"/>
      <c r="D29" s="56"/>
      <c r="E29" s="57"/>
      <c r="G29" s="37"/>
      <c r="H29" s="85" t="s">
        <v>9</v>
      </c>
      <c r="I29" s="81"/>
      <c r="J29" s="1041">
        <f>IF('Suivi des évaluations'!M90="?","?",'Suivi des évaluations'!M90)</f>
        <v>0</v>
      </c>
      <c r="K29" s="1041"/>
      <c r="L29" s="1041"/>
      <c r="M29" s="1041"/>
      <c r="N29" s="1041"/>
      <c r="O29" s="1041"/>
      <c r="P29" s="1041"/>
      <c r="Q29" s="1041"/>
      <c r="R29" s="1041"/>
      <c r="S29" s="1041"/>
      <c r="T29" s="1041"/>
      <c r="U29" s="1041"/>
      <c r="V29" s="87"/>
      <c r="W29" s="87"/>
      <c r="X29" s="87"/>
      <c r="Y29" s="40"/>
      <c r="Z29" s="40"/>
      <c r="AA29" s="40"/>
      <c r="AB29" s="10"/>
    </row>
    <row r="30" spans="2:28" ht="9.9499999999999993" customHeight="1">
      <c r="B30" s="5"/>
      <c r="C30" s="56"/>
      <c r="D30" s="56"/>
      <c r="E30" s="57"/>
      <c r="G30" s="37"/>
      <c r="I30" s="60"/>
      <c r="J30" s="1041"/>
      <c r="K30" s="1041"/>
      <c r="L30" s="1041"/>
      <c r="M30" s="1041"/>
      <c r="N30" s="1041"/>
      <c r="O30" s="1041"/>
      <c r="P30" s="1041"/>
      <c r="Q30" s="1041"/>
      <c r="R30" s="1041"/>
      <c r="S30" s="1041"/>
      <c r="T30" s="1041"/>
      <c r="U30" s="1041"/>
      <c r="V30" s="87"/>
      <c r="W30" s="87"/>
      <c r="X30" s="87"/>
      <c r="Y30" s="40"/>
      <c r="Z30" s="40"/>
      <c r="AA30" s="40"/>
      <c r="AB30" s="10"/>
    </row>
    <row r="31" spans="2:28" ht="5.0999999999999996" customHeight="1">
      <c r="B31" s="5"/>
      <c r="C31" s="56"/>
      <c r="D31" s="56"/>
      <c r="E31" s="57"/>
      <c r="G31" s="37"/>
      <c r="I31" s="60"/>
      <c r="J31" s="86"/>
      <c r="K31" s="86"/>
      <c r="L31" s="86"/>
      <c r="M31" s="86"/>
      <c r="N31" s="86"/>
      <c r="O31" s="86"/>
      <c r="P31" s="86"/>
      <c r="Q31" s="86"/>
      <c r="R31" s="86"/>
      <c r="S31" s="86"/>
      <c r="T31" s="86"/>
      <c r="U31" s="86"/>
      <c r="V31" s="87"/>
      <c r="W31" s="87"/>
      <c r="X31" s="87"/>
      <c r="Y31" s="40"/>
      <c r="Z31" s="40"/>
      <c r="AA31" s="40"/>
      <c r="AB31" s="10"/>
    </row>
    <row r="32" spans="2:28" ht="24.95" customHeight="1">
      <c r="B32" s="5"/>
      <c r="C32" s="56"/>
      <c r="D32" s="56"/>
      <c r="E32" s="57"/>
      <c r="G32" s="37"/>
      <c r="H32" s="88" t="s">
        <v>10</v>
      </c>
      <c r="I32" s="89"/>
      <c r="J32" s="1043" t="str">
        <f>IF('Suivi des évaluations'!U90="","?",'Suivi des évaluations'!U90)</f>
        <v>?</v>
      </c>
      <c r="K32" s="1043"/>
      <c r="L32" s="1043"/>
      <c r="M32" s="1043"/>
      <c r="N32" s="1043"/>
      <c r="O32" s="1043"/>
      <c r="P32" s="1043"/>
      <c r="Q32" s="1043"/>
      <c r="R32" s="1043"/>
      <c r="S32" s="1043"/>
      <c r="T32" s="1043"/>
      <c r="U32" s="1043"/>
      <c r="V32" s="91"/>
      <c r="W32" s="92"/>
      <c r="X32" s="92"/>
      <c r="Y32" s="40"/>
      <c r="Z32" s="40"/>
      <c r="AA32" s="40"/>
      <c r="AB32" s="10"/>
    </row>
    <row r="33" spans="2:32" ht="5.0999999999999996" customHeight="1">
      <c r="B33" s="5"/>
      <c r="C33" s="56"/>
      <c r="D33" s="56"/>
      <c r="E33" s="57"/>
      <c r="G33" s="37"/>
      <c r="H33" s="88"/>
      <c r="I33" s="89"/>
      <c r="J33" s="90"/>
      <c r="K33" s="90"/>
      <c r="L33" s="90"/>
      <c r="M33" s="90"/>
      <c r="N33" s="90"/>
      <c r="O33" s="90"/>
      <c r="P33" s="90"/>
      <c r="Q33" s="90"/>
      <c r="R33" s="90"/>
      <c r="S33" s="90"/>
      <c r="T33" s="90"/>
      <c r="U33" s="90"/>
      <c r="V33" s="90"/>
      <c r="W33" s="92"/>
      <c r="X33" s="92"/>
      <c r="Y33" s="40"/>
      <c r="Z33" s="40"/>
      <c r="AA33" s="40"/>
      <c r="AB33" s="10"/>
    </row>
    <row r="34" spans="2:32" ht="24.95" customHeight="1">
      <c r="B34" s="5"/>
      <c r="C34" s="56"/>
      <c r="D34" s="56"/>
      <c r="E34" s="57"/>
      <c r="G34" s="37"/>
      <c r="H34" s="88" t="s">
        <v>11</v>
      </c>
      <c r="I34" s="89"/>
      <c r="J34" s="1042" t="str">
        <f>IF('Suivi des évaluations'!AE90="","?",'Suivi des évaluations'!AE90)</f>
        <v>?</v>
      </c>
      <c r="K34" s="1042"/>
      <c r="L34" s="1042"/>
      <c r="M34" s="1042"/>
      <c r="N34" s="1042"/>
      <c r="O34" s="1042"/>
      <c r="P34" s="1042"/>
      <c r="Q34" s="93"/>
      <c r="R34" s="93"/>
      <c r="S34" s="93"/>
      <c r="T34" s="93"/>
      <c r="U34" s="93"/>
      <c r="V34" s="93"/>
      <c r="W34" s="93"/>
      <c r="X34" s="93"/>
      <c r="Y34" s="40"/>
      <c r="Z34" s="40"/>
      <c r="AA34" s="40"/>
      <c r="AB34" s="10"/>
    </row>
    <row r="35" spans="2:32" ht="5.0999999999999996" customHeight="1">
      <c r="B35" s="5"/>
      <c r="C35" s="56"/>
      <c r="D35" s="56"/>
      <c r="E35" s="57"/>
      <c r="G35" s="37"/>
      <c r="H35" s="88"/>
      <c r="I35" s="89"/>
      <c r="J35" s="93"/>
      <c r="K35" s="93"/>
      <c r="L35" s="93"/>
      <c r="M35" s="93"/>
      <c r="N35" s="93"/>
      <c r="O35" s="93"/>
      <c r="P35" s="93"/>
      <c r="Q35" s="93"/>
      <c r="R35" s="93"/>
      <c r="S35" s="93"/>
      <c r="T35" s="93"/>
      <c r="U35" s="93"/>
      <c r="V35" s="93"/>
      <c r="W35" s="93"/>
      <c r="X35" s="93"/>
      <c r="Y35" s="40"/>
      <c r="Z35" s="40"/>
      <c r="AA35" s="40"/>
      <c r="AB35" s="10"/>
    </row>
    <row r="36" spans="2:32" s="21" customFormat="1" ht="24.95" customHeight="1">
      <c r="B36" s="22"/>
      <c r="D36" s="94"/>
      <c r="F36" s="95"/>
      <c r="G36" s="37"/>
      <c r="H36" s="88" t="s">
        <v>12</v>
      </c>
      <c r="I36" s="37"/>
      <c r="J36" s="1042" t="str">
        <f>IF('Suivi des évaluations'!K92="","?",'Suivi des évaluations'!K92)</f>
        <v>?</v>
      </c>
      <c r="K36" s="1042"/>
      <c r="L36" s="1042"/>
      <c r="M36" s="1042"/>
      <c r="N36" s="1042"/>
      <c r="O36" s="1042"/>
      <c r="P36" s="1042"/>
      <c r="Q36" s="96"/>
      <c r="R36" s="96"/>
      <c r="S36" s="97"/>
      <c r="T36" s="97"/>
      <c r="U36" s="97"/>
      <c r="V36" s="97"/>
      <c r="W36" s="97"/>
      <c r="X36" s="97"/>
      <c r="Y36" s="40"/>
      <c r="Z36" s="40"/>
      <c r="AA36" s="40"/>
      <c r="AB36" s="98"/>
    </row>
    <row r="37" spans="2:32" s="21" customFormat="1" ht="9.9499999999999993" customHeight="1">
      <c r="B37" s="22"/>
      <c r="D37" s="94"/>
      <c r="F37" s="95"/>
      <c r="G37" s="37"/>
      <c r="H37" s="88"/>
      <c r="I37" s="37"/>
      <c r="J37" s="99"/>
      <c r="K37" s="100"/>
      <c r="L37" s="100"/>
      <c r="M37" s="100"/>
      <c r="N37" s="100"/>
      <c r="O37" s="100"/>
      <c r="P37" s="100"/>
      <c r="Q37" s="100"/>
      <c r="R37" s="100"/>
      <c r="S37" s="100"/>
      <c r="T37" s="100"/>
      <c r="U37" s="100"/>
      <c r="V37" s="100"/>
      <c r="W37" s="100"/>
      <c r="X37" s="100"/>
      <c r="Y37" s="40"/>
      <c r="Z37" s="40"/>
      <c r="AA37" s="40"/>
      <c r="AB37" s="98"/>
    </row>
    <row r="38" spans="2:32" s="21" customFormat="1" ht="5.0999999999999996" customHeight="1">
      <c r="B38" s="22"/>
      <c r="D38" s="94"/>
      <c r="F38" s="95"/>
      <c r="G38" s="37"/>
      <c r="H38" s="88"/>
      <c r="I38" s="37"/>
      <c r="J38" s="99"/>
      <c r="K38" s="100"/>
      <c r="L38" s="100"/>
      <c r="M38" s="100"/>
      <c r="N38" s="100"/>
      <c r="O38" s="100"/>
      <c r="P38" s="100"/>
      <c r="Q38" s="100"/>
      <c r="R38" s="100"/>
      <c r="S38" s="100"/>
      <c r="T38" s="100"/>
      <c r="U38" s="100"/>
      <c r="V38" s="100"/>
      <c r="W38" s="100"/>
      <c r="X38" s="100"/>
      <c r="Y38" s="40"/>
      <c r="Z38" s="40"/>
      <c r="AA38" s="40"/>
      <c r="AB38" s="98"/>
    </row>
    <row r="39" spans="2:32" ht="24.95" customHeight="1">
      <c r="B39" s="5"/>
      <c r="D39" s="101"/>
      <c r="H39" s="88" t="s">
        <v>13</v>
      </c>
      <c r="I39" s="102"/>
      <c r="J39" s="1044" t="str">
        <f>IF('Suivi des évaluations'!T92="","?",'Suivi des évaluations'!T92)</f>
        <v>?</v>
      </c>
      <c r="K39" s="1044"/>
      <c r="L39" s="1044"/>
      <c r="M39" s="103"/>
      <c r="N39" s="103"/>
      <c r="O39" s="103"/>
      <c r="P39" s="103"/>
      <c r="Q39" s="103"/>
      <c r="R39" s="104"/>
      <c r="S39" s="105"/>
      <c r="T39" s="100"/>
      <c r="U39" s="100"/>
      <c r="V39" s="106"/>
      <c r="W39" s="106"/>
      <c r="X39" s="106"/>
      <c r="AB39" s="10"/>
    </row>
    <row r="40" spans="2:32" ht="39.950000000000003" customHeight="1">
      <c r="B40" s="5"/>
      <c r="D40" s="101"/>
      <c r="H40" s="107"/>
      <c r="AB40" s="10"/>
    </row>
    <row r="41" spans="2:32" s="21" customFormat="1" ht="15" customHeight="1">
      <c r="B41" s="108"/>
      <c r="F41" s="95"/>
      <c r="G41" s="37"/>
      <c r="H41" s="109"/>
      <c r="I41" s="109"/>
      <c r="J41" s="1045" t="s">
        <v>14</v>
      </c>
      <c r="K41" s="109"/>
      <c r="L41" s="109"/>
      <c r="M41" s="109"/>
      <c r="N41" s="109"/>
      <c r="O41" s="109"/>
      <c r="P41" s="109"/>
      <c r="Q41" s="109"/>
      <c r="R41" s="109"/>
      <c r="S41" s="109"/>
      <c r="T41" s="109"/>
      <c r="U41" s="109"/>
      <c r="V41" s="110"/>
      <c r="W41" s="37"/>
      <c r="X41" s="37"/>
      <c r="Y41" s="37"/>
      <c r="Z41" s="37"/>
      <c r="AA41" s="95"/>
      <c r="AB41" s="98"/>
    </row>
    <row r="42" spans="2:32" ht="9.9499999999999993" customHeight="1">
      <c r="B42" s="5"/>
      <c r="C42" s="9"/>
      <c r="F42" s="111"/>
      <c r="G42" s="37"/>
      <c r="H42" s="112"/>
      <c r="I42" s="37"/>
      <c r="J42" s="1046"/>
      <c r="K42" s="37"/>
      <c r="L42" s="37"/>
      <c r="M42" s="37"/>
      <c r="N42" s="37"/>
      <c r="O42" s="37"/>
      <c r="P42" s="37"/>
      <c r="Q42" s="37"/>
      <c r="R42" s="37"/>
      <c r="S42" s="37"/>
      <c r="T42" s="37"/>
      <c r="U42" s="37"/>
      <c r="V42" s="37"/>
      <c r="W42" s="37"/>
      <c r="X42" s="37"/>
      <c r="Y42" s="37"/>
      <c r="Z42" s="37"/>
      <c r="AA42" s="111"/>
      <c r="AB42" s="113"/>
    </row>
    <row r="43" spans="2:32" ht="9.9499999999999993" customHeight="1">
      <c r="B43" s="5"/>
      <c r="C43" s="9"/>
      <c r="D43" s="9"/>
      <c r="F43" s="111"/>
      <c r="G43" s="111"/>
      <c r="H43" s="112"/>
      <c r="I43" s="111"/>
      <c r="J43" s="111"/>
      <c r="K43" s="111"/>
      <c r="L43" s="114"/>
      <c r="M43" s="114"/>
      <c r="N43" s="114"/>
      <c r="O43" s="114"/>
      <c r="P43" s="114"/>
      <c r="Q43" s="111"/>
      <c r="R43" s="111"/>
      <c r="S43" s="111"/>
      <c r="T43" s="111"/>
      <c r="U43" s="115"/>
      <c r="V43" s="115"/>
      <c r="W43" s="115"/>
      <c r="X43" s="115"/>
      <c r="Y43" s="111"/>
      <c r="Z43" s="111"/>
      <c r="AA43" s="111"/>
      <c r="AB43" s="113"/>
    </row>
    <row r="44" spans="2:32" ht="24.95" customHeight="1">
      <c r="B44" s="5"/>
      <c r="E44" s="21"/>
      <c r="F44" s="111"/>
      <c r="G44" s="116"/>
      <c r="H44" s="1047" t="str">
        <f>Données!AF3</f>
        <v xml:space="preserve">Conception et réalisation : Thierry GÉRARD IEN-ET STI Design &amp; Métiers d'art - Version 5.2 • Septembre 2020    
Adaptation Equipe Académique Rennes [ 07 83 77 09 55 ] - Version 5.2 • Mars 2021 </v>
      </c>
      <c r="I44" s="1047"/>
      <c r="J44" s="1047"/>
      <c r="K44" s="1047"/>
      <c r="L44" s="1047"/>
      <c r="M44" s="1047"/>
      <c r="N44" s="1047"/>
      <c r="O44" s="1047"/>
      <c r="P44" s="1047"/>
      <c r="Q44" s="1047"/>
      <c r="R44" s="117"/>
      <c r="S44" s="111"/>
      <c r="T44" s="111"/>
      <c r="U44" s="111"/>
      <c r="V44" s="111"/>
      <c r="W44" s="111"/>
      <c r="X44" s="111"/>
      <c r="Y44" s="111"/>
      <c r="Z44" s="111"/>
      <c r="AA44" s="111"/>
      <c r="AB44" s="113"/>
    </row>
    <row r="45" spans="2:32" ht="15" customHeight="1">
      <c r="B45" s="118"/>
      <c r="C45" s="119"/>
      <c r="D45" s="119"/>
      <c r="E45" s="119"/>
      <c r="F45" s="119"/>
      <c r="G45" s="119"/>
      <c r="H45" s="1048"/>
      <c r="I45" s="1048"/>
      <c r="J45" s="1048"/>
      <c r="K45" s="1048"/>
      <c r="L45" s="1048"/>
      <c r="M45" s="1048"/>
      <c r="N45" s="1048"/>
      <c r="O45" s="1048"/>
      <c r="P45" s="1048"/>
      <c r="Q45" s="1048"/>
      <c r="R45" s="120"/>
      <c r="S45" s="121"/>
      <c r="T45" s="121"/>
      <c r="U45" s="121"/>
      <c r="V45" s="119"/>
      <c r="W45" s="119"/>
      <c r="X45" s="119"/>
      <c r="Y45" s="119"/>
      <c r="Z45" s="119"/>
      <c r="AA45" s="119"/>
      <c r="AB45" s="122"/>
    </row>
    <row r="47" spans="2:32" s="123" customFormat="1" ht="21">
      <c r="AD47" s="1040" t="s">
        <v>15</v>
      </c>
      <c r="AE47" s="1040"/>
      <c r="AF47" s="1040"/>
    </row>
    <row r="48" spans="2:32" s="123" customFormat="1" ht="14.1" customHeight="1">
      <c r="AD48" s="124" t="s">
        <v>16</v>
      </c>
      <c r="AE48" s="125" t="s">
        <v>17</v>
      </c>
      <c r="AF48" s="125" t="s">
        <v>18</v>
      </c>
    </row>
    <row r="49" spans="30:32" s="123" customFormat="1">
      <c r="AD49" s="40" t="s">
        <v>19</v>
      </c>
      <c r="AE49" s="126">
        <v>10</v>
      </c>
      <c r="AF49" s="127">
        <f>'1 Préparation '!U18</f>
        <v>0</v>
      </c>
    </row>
    <row r="50" spans="30:32" s="123" customFormat="1">
      <c r="AD50" s="40" t="s">
        <v>20</v>
      </c>
      <c r="AE50" s="126">
        <v>10</v>
      </c>
      <c r="AF50" s="127">
        <f>'1 Préparation '!U26</f>
        <v>0</v>
      </c>
    </row>
    <row r="51" spans="30:32" s="123" customFormat="1">
      <c r="AD51" s="40" t="s">
        <v>21</v>
      </c>
      <c r="AE51" s="126">
        <v>10</v>
      </c>
      <c r="AF51" s="127" t="e">
        <f>'1 Préparation '!#REF!</f>
        <v>#REF!</v>
      </c>
    </row>
    <row r="52" spans="30:32" s="123" customFormat="1">
      <c r="AD52" s="40" t="s">
        <v>22</v>
      </c>
      <c r="AE52" s="126">
        <v>10</v>
      </c>
      <c r="AF52" s="127" t="e">
        <f>'1 Préparation '!#REF!</f>
        <v>#REF!</v>
      </c>
    </row>
    <row r="53" spans="30:32" s="123" customFormat="1">
      <c r="AD53" s="40" t="s">
        <v>23</v>
      </c>
      <c r="AE53" s="126">
        <v>10</v>
      </c>
      <c r="AF53" s="127">
        <f>'1 Préparation '!U37</f>
        <v>0</v>
      </c>
    </row>
    <row r="54" spans="30:32" s="123" customFormat="1">
      <c r="AD54" s="40" t="s">
        <v>24</v>
      </c>
      <c r="AE54" s="126">
        <v>10</v>
      </c>
      <c r="AF54" s="127">
        <f>'2 Réaliser mettre en service'!U18</f>
        <v>0</v>
      </c>
    </row>
    <row r="55" spans="30:32" s="123" customFormat="1">
      <c r="AD55" s="40" t="s">
        <v>25</v>
      </c>
      <c r="AE55" s="126">
        <v>10</v>
      </c>
      <c r="AF55" s="127" t="e">
        <f>'2 Réaliser mettre en service'!#REF!</f>
        <v>#REF!</v>
      </c>
    </row>
    <row r="56" spans="30:32" s="123" customFormat="1"/>
    <row r="57" spans="30:32" s="123" customFormat="1"/>
    <row r="58" spans="30:32" s="123" customFormat="1" ht="21">
      <c r="AD58" s="1040" t="s">
        <v>26</v>
      </c>
      <c r="AE58" s="1040"/>
      <c r="AF58" s="1040"/>
    </row>
    <row r="59" spans="30:32" s="123" customFormat="1" ht="30">
      <c r="AD59" s="124" t="s">
        <v>16</v>
      </c>
      <c r="AE59" s="125" t="s">
        <v>17</v>
      </c>
      <c r="AF59" s="125" t="s">
        <v>18</v>
      </c>
    </row>
    <row r="60" spans="30:32" s="123" customFormat="1">
      <c r="AD60" s="40" t="s">
        <v>27</v>
      </c>
      <c r="AE60" s="126">
        <v>10</v>
      </c>
      <c r="AF60" s="127">
        <f>'1 Préparation '!U22</f>
        <v>0</v>
      </c>
    </row>
    <row r="61" spans="30:32" s="123" customFormat="1">
      <c r="AD61" s="40" t="s">
        <v>23</v>
      </c>
      <c r="AE61" s="126">
        <v>10</v>
      </c>
      <c r="AF61" s="127">
        <f>'1 Préparation '!U37</f>
        <v>0</v>
      </c>
    </row>
    <row r="62" spans="30:32" s="123" customFormat="1">
      <c r="AD62" s="40" t="s">
        <v>25</v>
      </c>
      <c r="AE62" s="126">
        <v>10</v>
      </c>
      <c r="AF62" s="127" t="e">
        <f>'2 Réaliser mettre en service'!#REF!</f>
        <v>#REF!</v>
      </c>
    </row>
    <row r="63" spans="30:32" s="123" customFormat="1">
      <c r="AD63" s="40" t="s">
        <v>28</v>
      </c>
      <c r="AE63" s="126">
        <v>10</v>
      </c>
      <c r="AF63" s="127">
        <f>'2 Réaliser mettre en service'!AA31</f>
        <v>0</v>
      </c>
    </row>
    <row r="64" spans="30:32" s="123" customFormat="1">
      <c r="AD64" s="40" t="s">
        <v>29</v>
      </c>
      <c r="AE64" s="126">
        <v>10</v>
      </c>
      <c r="AF64" s="127">
        <f>'2 Réaliser mettre en service'!U35</f>
        <v>0</v>
      </c>
    </row>
    <row r="65" spans="30:32" s="123" customFormat="1">
      <c r="AD65" s="40" t="s">
        <v>30</v>
      </c>
      <c r="AE65" s="126">
        <v>10</v>
      </c>
      <c r="AF65" s="127">
        <f>'2 Réaliser mettre en service'!U39</f>
        <v>0</v>
      </c>
    </row>
    <row r="66" spans="30:32" s="123" customFormat="1"/>
    <row r="67" spans="30:32" s="123" customFormat="1"/>
    <row r="68" spans="30:32" s="123" customFormat="1" ht="21">
      <c r="AD68" s="1040" t="s">
        <v>31</v>
      </c>
      <c r="AE68" s="1040"/>
      <c r="AF68" s="1040"/>
    </row>
    <row r="69" spans="30:32" s="123" customFormat="1" ht="30">
      <c r="AD69" s="124" t="s">
        <v>16</v>
      </c>
      <c r="AE69" s="125" t="s">
        <v>17</v>
      </c>
      <c r="AF69" s="125" t="s">
        <v>18</v>
      </c>
    </row>
    <row r="70" spans="30:32" s="123" customFormat="1">
      <c r="AD70" s="40" t="s">
        <v>32</v>
      </c>
      <c r="AE70" s="126">
        <v>10</v>
      </c>
      <c r="AF70" s="127">
        <f>'3-Maintenance'!U18</f>
        <v>0</v>
      </c>
    </row>
    <row r="71" spans="30:32" s="123" customFormat="1">
      <c r="AD71" s="40" t="s">
        <v>33</v>
      </c>
      <c r="AE71" s="126">
        <v>10</v>
      </c>
      <c r="AF71" s="127" t="e">
        <f t="shared" ref="AF71:AF77" si="0">'3-Maintenance'!#REF!</f>
        <v>#REF!</v>
      </c>
    </row>
    <row r="72" spans="30:32" s="123" customFormat="1">
      <c r="AD72" s="40" t="s">
        <v>34</v>
      </c>
      <c r="AE72" s="126">
        <v>10</v>
      </c>
      <c r="AF72" s="127" t="e">
        <f t="shared" si="0"/>
        <v>#REF!</v>
      </c>
    </row>
    <row r="73" spans="30:32" s="123" customFormat="1">
      <c r="AD73" s="40" t="s">
        <v>35</v>
      </c>
      <c r="AE73" s="126">
        <v>10</v>
      </c>
      <c r="AF73" s="127" t="e">
        <f t="shared" si="0"/>
        <v>#REF!</v>
      </c>
    </row>
    <row r="74" spans="30:32" s="123" customFormat="1">
      <c r="AD74" s="40" t="s">
        <v>36</v>
      </c>
      <c r="AE74" s="126">
        <v>10</v>
      </c>
      <c r="AF74" s="127" t="e">
        <f t="shared" si="0"/>
        <v>#REF!</v>
      </c>
    </row>
    <row r="75" spans="30:32" s="123" customFormat="1">
      <c r="AD75" s="40" t="s">
        <v>37</v>
      </c>
      <c r="AE75" s="126">
        <v>10</v>
      </c>
      <c r="AF75" s="127" t="e">
        <f t="shared" si="0"/>
        <v>#REF!</v>
      </c>
    </row>
    <row r="76" spans="30:32" s="123" customFormat="1">
      <c r="AD76" s="40" t="s">
        <v>38</v>
      </c>
      <c r="AE76" s="126">
        <v>10</v>
      </c>
      <c r="AF76" s="127" t="e">
        <f t="shared" si="0"/>
        <v>#REF!</v>
      </c>
    </row>
    <row r="77" spans="30:32" s="123" customFormat="1">
      <c r="AD77" s="40" t="s">
        <v>39</v>
      </c>
      <c r="AE77" s="126">
        <v>10</v>
      </c>
      <c r="AF77" s="127" t="e">
        <f t="shared" si="0"/>
        <v>#REF!</v>
      </c>
    </row>
    <row r="78" spans="30:32" s="123" customFormat="1">
      <c r="AD78" s="40" t="s">
        <v>40</v>
      </c>
      <c r="AE78" s="126">
        <v>10</v>
      </c>
      <c r="AF78" s="127">
        <f>'4 Communication'!U18</f>
        <v>0</v>
      </c>
    </row>
    <row r="79" spans="30:32" s="123" customFormat="1">
      <c r="AD79" s="40" t="s">
        <v>41</v>
      </c>
      <c r="AE79" s="126">
        <v>10</v>
      </c>
      <c r="AF79" s="127">
        <f>'4 Communication'!U22</f>
        <v>0</v>
      </c>
    </row>
    <row r="80" spans="30:32" s="101" customFormat="1"/>
    <row r="81" s="101" customFormat="1"/>
    <row r="82" s="101" customFormat="1"/>
    <row r="83" s="101" customFormat="1"/>
    <row r="84" s="101" customFormat="1"/>
    <row r="85" s="101" customFormat="1"/>
    <row r="86" s="101" customFormat="1"/>
    <row r="87" s="101" customFormat="1"/>
    <row r="88" s="101" customFormat="1"/>
    <row r="89" s="101" customFormat="1"/>
    <row r="90" s="101" customFormat="1"/>
    <row r="91" s="101" customFormat="1"/>
    <row r="92" s="101" customFormat="1"/>
    <row r="93" s="101" customFormat="1"/>
    <row r="94" s="101" customFormat="1"/>
    <row r="95" s="101" customFormat="1"/>
    <row r="96" s="101" customFormat="1"/>
    <row r="97" s="101" customFormat="1"/>
    <row r="98" s="101" customFormat="1"/>
    <row r="99" s="101" customFormat="1"/>
    <row r="100" s="101" customFormat="1"/>
    <row r="101" s="101" customFormat="1"/>
    <row r="102" s="101" customFormat="1"/>
    <row r="103" s="101" customFormat="1"/>
    <row r="104" s="101" customFormat="1"/>
    <row r="105" s="101" customFormat="1"/>
    <row r="106" s="101" customFormat="1"/>
    <row r="107" s="101" customFormat="1"/>
    <row r="108" s="101" customFormat="1"/>
    <row r="109" s="101" customFormat="1"/>
    <row r="110" s="101" customFormat="1"/>
    <row r="111" s="101" customFormat="1"/>
    <row r="112" s="101" customFormat="1"/>
    <row r="113" s="101" customFormat="1"/>
    <row r="114" s="101" customFormat="1"/>
    <row r="115" s="101" customFormat="1"/>
    <row r="116" s="101" customFormat="1"/>
    <row r="117" s="101" customFormat="1"/>
    <row r="118" s="101" customFormat="1"/>
    <row r="119" s="101" customFormat="1"/>
    <row r="120" s="101" customFormat="1"/>
    <row r="121" s="101" customFormat="1"/>
    <row r="122" s="101" customFormat="1"/>
    <row r="123" s="101" customFormat="1"/>
    <row r="124" s="101" customFormat="1"/>
    <row r="125" s="101" customFormat="1"/>
    <row r="126" s="101" customFormat="1"/>
    <row r="127" s="101" customFormat="1"/>
    <row r="128" s="101" customFormat="1"/>
    <row r="129" s="101" customFormat="1"/>
    <row r="130" s="101" customFormat="1"/>
    <row r="131" s="101" customFormat="1"/>
    <row r="132" s="101" customFormat="1"/>
    <row r="133" s="101" customFormat="1"/>
    <row r="134" s="101" customFormat="1"/>
    <row r="135" s="101" customFormat="1"/>
    <row r="136" s="101" customFormat="1"/>
    <row r="137" s="101" customFormat="1"/>
    <row r="138" s="101" customFormat="1"/>
    <row r="139" s="101" customFormat="1"/>
    <row r="140" s="101" customFormat="1"/>
    <row r="141" s="101" customFormat="1"/>
    <row r="142" s="101" customFormat="1"/>
    <row r="143" s="101" customFormat="1"/>
    <row r="144" s="101" customFormat="1"/>
    <row r="145" s="101" customFormat="1"/>
    <row r="146" s="101" customFormat="1"/>
    <row r="147" s="101" customFormat="1"/>
    <row r="148" s="101" customFormat="1"/>
    <row r="149" s="101" customFormat="1"/>
    <row r="150" s="101" customFormat="1"/>
    <row r="151" s="101" customFormat="1"/>
    <row r="152" s="101" customFormat="1"/>
    <row r="153" s="101" customFormat="1"/>
    <row r="154" s="101" customFormat="1"/>
    <row r="155" s="101" customFormat="1"/>
    <row r="156" s="101" customFormat="1"/>
    <row r="157" s="101" customFormat="1"/>
    <row r="158" s="101" customFormat="1"/>
    <row r="159" s="101" customFormat="1"/>
    <row r="160" s="101" customFormat="1"/>
    <row r="161" s="101" customFormat="1"/>
    <row r="162" s="101" customFormat="1"/>
    <row r="163" s="101" customFormat="1"/>
    <row r="164" s="101" customFormat="1"/>
    <row r="165" s="101" customFormat="1"/>
    <row r="166" s="101" customFormat="1"/>
    <row r="167" s="101" customFormat="1"/>
    <row r="168" s="101" customFormat="1"/>
    <row r="169" s="101" customFormat="1"/>
    <row r="170" s="101" customFormat="1"/>
    <row r="171" s="101" customFormat="1"/>
    <row r="172" s="101" customFormat="1"/>
    <row r="173" s="101" customFormat="1"/>
    <row r="174" s="101" customFormat="1"/>
    <row r="175" s="101" customFormat="1"/>
    <row r="176" s="101" customFormat="1"/>
    <row r="177" s="101" customFormat="1"/>
    <row r="178" s="101" customFormat="1"/>
    <row r="179" s="101" customFormat="1"/>
    <row r="180" s="101" customFormat="1"/>
    <row r="181" s="101" customFormat="1"/>
    <row r="182" s="101" customFormat="1"/>
    <row r="183" s="101" customFormat="1"/>
    <row r="184" s="101" customFormat="1"/>
    <row r="185" s="101" customFormat="1"/>
    <row r="186" s="101" customFormat="1"/>
    <row r="187" s="101" customFormat="1"/>
    <row r="1048519" spans="5:5">
      <c r="E1048519" s="128"/>
    </row>
  </sheetData>
  <sheetProtection sheet="1" objects="1" scenarios="1"/>
  <mergeCells count="24">
    <mergeCell ref="J26:AA27"/>
    <mergeCell ref="J17:R18"/>
    <mergeCell ref="J20:R21"/>
    <mergeCell ref="J23:R24"/>
    <mergeCell ref="B9:E9"/>
    <mergeCell ref="H9:Z9"/>
    <mergeCell ref="I10:AB10"/>
    <mergeCell ref="J14:R15"/>
    <mergeCell ref="S14:X15"/>
    <mergeCell ref="G5:H5"/>
    <mergeCell ref="J5:J6"/>
    <mergeCell ref="L5:L6"/>
    <mergeCell ref="O5:P6"/>
    <mergeCell ref="G6:H6"/>
    <mergeCell ref="AD47:AF47"/>
    <mergeCell ref="AD58:AF58"/>
    <mergeCell ref="AD68:AF68"/>
    <mergeCell ref="J29:U30"/>
    <mergeCell ref="J36:P36"/>
    <mergeCell ref="J34:P34"/>
    <mergeCell ref="J32:U32"/>
    <mergeCell ref="J39:L39"/>
    <mergeCell ref="J41:J42"/>
    <mergeCell ref="H44:Q45"/>
  </mergeCells>
  <conditionalFormatting sqref="J16:U25 J14:R15 J28:U39 J26">
    <cfRule type="beginsWith" dxfId="11743" priority="2" operator="beginsWith" text="?">
      <formula>LEFT(J14,LEN("?"))="?"</formula>
    </cfRule>
  </conditionalFormatting>
  <conditionalFormatting sqref="S14:X15">
    <cfRule type="beginsWith" dxfId="11742" priority="1" operator="beginsWith" text="?">
      <formula>LEFT(S14,LEN("?"))="?"</formula>
    </cfRule>
  </conditionalFormatting>
  <pageMargins left="0.70866141732283472" right="0.70866141732283472" top="0.74803149606299213" bottom="0.74803149606299213" header="0.31496062992125984" footer="0.31496062992125984"/>
  <pageSetup paperSize="9"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268CCD"/>
    <pageSetUpPr fitToPage="1"/>
  </sheetPr>
  <dimension ref="B1:BF108"/>
  <sheetViews>
    <sheetView zoomScale="40" zoomScaleNormal="40" workbookViewId="0">
      <selection activeCell="AP15" sqref="AP1:BC104857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hidden="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5"/>
      <c r="AE2" s="525"/>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71" t="s">
        <v>228</v>
      </c>
      <c r="AD5" s="1371"/>
      <c r="AE5" s="1371"/>
      <c r="AI5" s="19"/>
      <c r="AJ5" s="19"/>
      <c r="AK5" s="19"/>
      <c r="AO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371"/>
      <c r="AD6" s="1371"/>
      <c r="AE6" s="1371"/>
      <c r="AI6" s="19"/>
      <c r="AJ6" s="19"/>
      <c r="AK6" s="19"/>
      <c r="AO6" s="20"/>
    </row>
    <row r="7" spans="2:54" s="21" customFormat="1" ht="9.9499999999999993" customHeight="1">
      <c r="B7" s="22"/>
      <c r="G7" s="533"/>
      <c r="H7" s="533"/>
      <c r="I7" s="533"/>
      <c r="J7" s="534"/>
      <c r="K7" s="534"/>
      <c r="L7" s="534"/>
      <c r="M7" s="534"/>
      <c r="N7" s="534"/>
      <c r="O7" s="24"/>
      <c r="P7" s="24"/>
      <c r="Q7" s="8"/>
      <c r="R7" s="1"/>
      <c r="S7" s="1"/>
      <c r="T7" s="1"/>
      <c r="U7" s="1"/>
      <c r="V7" s="1"/>
      <c r="W7" s="1359"/>
      <c r="X7" s="1359"/>
      <c r="Y7" s="1359"/>
      <c r="Z7" s="1359"/>
      <c r="AA7" s="1359"/>
      <c r="AF7" s="1"/>
      <c r="AG7" s="1"/>
      <c r="AH7" s="1"/>
      <c r="AI7" s="25"/>
      <c r="AJ7" s="25"/>
      <c r="AK7" s="25"/>
      <c r="AO7" s="26"/>
    </row>
    <row r="8" spans="2:54" ht="9.9499999999999993" customHeight="1">
      <c r="B8" s="5"/>
      <c r="D8" s="27"/>
      <c r="E8" s="27"/>
      <c r="W8" s="1359"/>
      <c r="X8" s="1359"/>
      <c r="Y8" s="1359"/>
      <c r="Z8" s="1359"/>
      <c r="AA8" s="1359"/>
      <c r="AI8" s="28"/>
      <c r="AJ8" s="28"/>
      <c r="AK8" s="28"/>
      <c r="AO8" s="10"/>
      <c r="AP8" s="27"/>
      <c r="AQ8" s="27"/>
      <c r="AR8" s="27"/>
      <c r="AS8" s="27"/>
      <c r="AT8" s="27"/>
      <c r="AU8" s="27"/>
      <c r="AV8" s="27"/>
      <c r="AW8" s="27"/>
    </row>
    <row r="9" spans="2:54" s="21" customFormat="1" ht="60" customHeight="1">
      <c r="B9" s="1067" t="s">
        <v>0</v>
      </c>
      <c r="C9" s="1068"/>
      <c r="D9" s="1068"/>
      <c r="E9" s="1068"/>
      <c r="F9" s="29"/>
      <c r="G9" s="30"/>
      <c r="H9" s="130" t="s">
        <v>222</v>
      </c>
      <c r="I9" s="131"/>
      <c r="J9" s="131"/>
      <c r="K9" s="505"/>
      <c r="L9" s="505"/>
      <c r="M9" s="505"/>
      <c r="N9" s="505"/>
      <c r="O9" s="132"/>
      <c r="P9" s="132"/>
      <c r="Q9" s="132"/>
      <c r="R9" s="132"/>
      <c r="S9" s="132"/>
      <c r="T9" s="132"/>
      <c r="U9" s="132"/>
      <c r="V9" s="132"/>
      <c r="W9" s="535"/>
      <c r="X9" s="535"/>
      <c r="Y9" s="535"/>
      <c r="Z9" s="535"/>
      <c r="AA9" s="535"/>
      <c r="AB9" s="535"/>
      <c r="AC9" s="535"/>
      <c r="AD9" s="535"/>
      <c r="AE9" s="535"/>
      <c r="AF9" s="132"/>
      <c r="AG9" s="132"/>
      <c r="AH9" s="132"/>
      <c r="AI9" s="132"/>
      <c r="AJ9" s="29"/>
      <c r="AK9" s="29"/>
      <c r="AL9" s="29"/>
      <c r="AM9" s="29"/>
      <c r="AN9" s="29"/>
      <c r="AO9" s="31"/>
      <c r="AQ9" s="1"/>
      <c r="AR9" s="1"/>
      <c r="AS9" s="1"/>
    </row>
    <row r="10" spans="2:5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60"/>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2"/>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40"/>
      <c r="AC12" s="241"/>
      <c r="AD12" s="241"/>
      <c r="AE12" s="241"/>
      <c r="AF12" s="42"/>
      <c r="AG12" s="43"/>
      <c r="AH12" s="44"/>
      <c r="AI12" s="45"/>
      <c r="AJ12" s="46"/>
      <c r="AK12" s="47"/>
      <c r="AL12" s="46"/>
      <c r="AM12" s="48"/>
      <c r="AN12" s="241"/>
      <c r="AO12" s="242"/>
      <c r="AY12" s="1325" t="s">
        <v>209</v>
      </c>
      <c r="AZ12" s="1326"/>
      <c r="BA12" s="1327"/>
      <c r="BB12" s="1331"/>
    </row>
    <row r="13" spans="2:54" ht="11.1"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2"/>
      <c r="AY13" s="1328"/>
      <c r="AZ13" s="1329"/>
      <c r="BA13" s="1330"/>
      <c r="BB13" s="1331"/>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Y14" s="464" t="s">
        <v>210</v>
      </c>
      <c r="AZ14" s="465" t="s">
        <v>59</v>
      </c>
      <c r="BA14" s="466" t="s">
        <v>55</v>
      </c>
      <c r="BB14" s="1331"/>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074"/>
      <c r="AM16" s="1074"/>
      <c r="AN16" s="1074"/>
      <c r="AO16" s="10"/>
    </row>
    <row r="17" spans="2:58" ht="19.5" customHeight="1">
      <c r="B17" s="50"/>
      <c r="D17" s="1358"/>
      <c r="E17" s="1358"/>
      <c r="G17" s="37"/>
      <c r="H17" s="1347" t="s">
        <v>200</v>
      </c>
      <c r="I17" s="1348"/>
      <c r="J17" s="1348"/>
      <c r="K17" s="1348"/>
      <c r="L17" s="1349"/>
      <c r="M17" s="84"/>
      <c r="N17" s="84"/>
      <c r="O17" s="37"/>
      <c r="P17" s="37"/>
      <c r="Q17" s="467"/>
      <c r="R17" s="37"/>
      <c r="S17" s="37"/>
      <c r="T17" s="37"/>
      <c r="U17" s="37"/>
      <c r="V17" s="37"/>
      <c r="W17" s="37"/>
      <c r="X17" s="37"/>
      <c r="Y17" s="37"/>
      <c r="Z17" s="37"/>
      <c r="AA17" s="37"/>
      <c r="AB17" s="37"/>
      <c r="AC17" s="37"/>
      <c r="AF17" s="37"/>
      <c r="AG17" s="37"/>
      <c r="AH17" s="37"/>
      <c r="AI17" s="37"/>
      <c r="AJ17" s="37"/>
      <c r="AK17" s="37"/>
      <c r="AL17" s="1074"/>
      <c r="AM17" s="1074"/>
      <c r="AN17" s="1074"/>
      <c r="AO17" s="10"/>
      <c r="AY17" s="468"/>
      <c r="AZ17" s="468"/>
      <c r="BA17" s="469"/>
      <c r="BB17" s="468"/>
    </row>
    <row r="18" spans="2:58" ht="30" customHeight="1">
      <c r="B18" s="50"/>
      <c r="D18" s="1356" t="s">
        <v>149</v>
      </c>
      <c r="E18" s="1357"/>
      <c r="G18" s="470" t="s">
        <v>211</v>
      </c>
      <c r="H18" s="1350"/>
      <c r="I18" s="1351"/>
      <c r="J18" s="1351"/>
      <c r="K18" s="1351"/>
      <c r="L18" s="1352"/>
      <c r="M18" s="1361" t="s">
        <v>212</v>
      </c>
      <c r="N18" s="1362"/>
      <c r="O18" s="1363"/>
      <c r="P18" s="1333" t="str">
        <f>REPT("g",(U18))</f>
        <v/>
      </c>
      <c r="Q18" s="1334"/>
      <c r="R18" s="1334"/>
      <c r="S18" s="1335"/>
      <c r="T18" s="286"/>
      <c r="U18" s="473">
        <f>'Suivi des évaluations'!BT67</f>
        <v>0</v>
      </c>
      <c r="V18" s="37"/>
      <c r="W18" s="474" t="str">
        <f>'Suivi des évaluations'!BU67</f>
        <v xml:space="preserve"> </v>
      </c>
      <c r="X18" s="37"/>
      <c r="Y18" s="37"/>
      <c r="Z18" s="37"/>
      <c r="AA18" s="37"/>
      <c r="AB18" s="37"/>
      <c r="AC18" s="37"/>
      <c r="AF18" s="191"/>
      <c r="AG18" s="37"/>
      <c r="AH18" s="192"/>
      <c r="AI18" s="37"/>
      <c r="AJ18" s="37"/>
      <c r="AK18" s="37"/>
      <c r="AL18" s="1074"/>
      <c r="AM18" s="1074"/>
      <c r="AN18" s="1074"/>
      <c r="AO18" s="10"/>
      <c r="AP18" s="191"/>
      <c r="AY18" s="475">
        <f>IF(W18=1,U18,0)</f>
        <v>0</v>
      </c>
      <c r="AZ18" s="475">
        <f>IF(W18=2,U18,0)+20</f>
        <v>20</v>
      </c>
      <c r="BA18" s="476">
        <f>IF(W18=3,U18,0)+40</f>
        <v>40</v>
      </c>
      <c r="BB18" s="477">
        <f>IF(W18=1,AY18,(IF(W18=2,AZ18,(IF(W18=3,BA18,0)))))</f>
        <v>0</v>
      </c>
    </row>
    <row r="19" spans="2:58" ht="20.100000000000001" customHeight="1">
      <c r="B19" s="50"/>
      <c r="D19" s="1358"/>
      <c r="E19" s="1358"/>
      <c r="G19" s="37"/>
      <c r="H19" s="1353"/>
      <c r="I19" s="1354"/>
      <c r="J19" s="1354"/>
      <c r="K19" s="1354"/>
      <c r="L19" s="1355"/>
      <c r="M19" s="84"/>
      <c r="N19" s="84"/>
      <c r="O19" s="37"/>
      <c r="P19" s="37"/>
      <c r="Q19" s="37"/>
      <c r="R19" s="37"/>
      <c r="S19" s="37"/>
      <c r="T19" s="37"/>
      <c r="U19" s="37"/>
      <c r="V19" s="37"/>
      <c r="W19" s="37"/>
      <c r="X19" s="37"/>
      <c r="Y19" s="37"/>
      <c r="Z19" s="37"/>
      <c r="AA19" s="37"/>
      <c r="AB19" s="37"/>
      <c r="AC19" s="37"/>
      <c r="AF19" s="37"/>
      <c r="AG19" s="37"/>
      <c r="AH19" s="37"/>
      <c r="AI19" s="37"/>
      <c r="AJ19" s="37"/>
      <c r="AK19" s="37"/>
      <c r="AL19" s="1074"/>
      <c r="AM19" s="1074"/>
      <c r="AN19" s="1074"/>
      <c r="AO19" s="10"/>
      <c r="AY19" s="479"/>
      <c r="AZ19" s="479"/>
      <c r="BA19" s="50"/>
      <c r="BB19" s="479"/>
    </row>
    <row r="20" spans="2:58" s="21" customFormat="1" ht="15" customHeight="1">
      <c r="B20" s="22"/>
      <c r="D20" s="511"/>
      <c r="E20" s="37"/>
      <c r="F20" s="95"/>
      <c r="G20" s="37"/>
      <c r="H20" s="37"/>
      <c r="I20" s="37"/>
      <c r="J20" s="37"/>
      <c r="K20" s="37"/>
      <c r="L20" s="37"/>
      <c r="M20" s="481"/>
      <c r="N20" s="481"/>
      <c r="O20" s="481"/>
      <c r="P20" s="481"/>
      <c r="Q20" s="481"/>
      <c r="R20" s="481"/>
      <c r="S20" s="481"/>
      <c r="T20" s="481"/>
      <c r="U20" s="481"/>
      <c r="V20" s="481"/>
      <c r="W20" s="481"/>
      <c r="X20" s="481"/>
      <c r="Y20" s="481"/>
      <c r="Z20" s="481"/>
      <c r="AA20" s="481"/>
      <c r="AB20" s="481"/>
      <c r="AC20" s="485"/>
      <c r="AD20" s="95"/>
      <c r="AE20" s="95"/>
      <c r="AF20" s="481"/>
      <c r="AG20" s="481"/>
      <c r="AH20" s="481"/>
      <c r="AI20" s="481"/>
      <c r="AJ20" s="481"/>
      <c r="AK20" s="481"/>
      <c r="AL20" s="481"/>
      <c r="AM20" s="481"/>
      <c r="AN20" s="485"/>
      <c r="AO20" s="98"/>
      <c r="AQ20" s="1"/>
      <c r="AR20" s="1"/>
      <c r="AS20" s="1"/>
      <c r="AY20" s="479"/>
      <c r="AZ20" s="479"/>
      <c r="BA20" s="50"/>
      <c r="BB20" s="479"/>
    </row>
    <row r="21" spans="2:58" ht="20.25" customHeight="1">
      <c r="B21" s="5"/>
      <c r="D21" s="1358"/>
      <c r="E21" s="1358"/>
      <c r="G21" s="37"/>
      <c r="H21" s="1347" t="s">
        <v>201</v>
      </c>
      <c r="I21" s="1348"/>
      <c r="J21" s="1348"/>
      <c r="K21" s="1348"/>
      <c r="L21" s="1349"/>
      <c r="M21" s="84"/>
      <c r="N21" s="84"/>
      <c r="O21" s="37"/>
      <c r="P21" s="37"/>
      <c r="Q21" s="467"/>
      <c r="R21" s="37"/>
      <c r="S21" s="37"/>
      <c r="T21" s="37"/>
      <c r="U21" s="37"/>
      <c r="V21" s="37"/>
      <c r="W21" s="37"/>
      <c r="X21" s="37"/>
      <c r="Y21" s="37"/>
      <c r="Z21" s="37"/>
      <c r="AA21" s="37"/>
      <c r="AB21" s="37"/>
      <c r="AC21" s="37"/>
      <c r="AF21" s="37"/>
      <c r="AG21" s="37"/>
      <c r="AH21" s="37"/>
      <c r="AI21" s="37"/>
      <c r="AJ21" s="37"/>
      <c r="AK21" s="37"/>
      <c r="AL21" s="37"/>
      <c r="AM21" s="37"/>
      <c r="AN21" s="37"/>
      <c r="AO21" s="10"/>
      <c r="AY21" s="479"/>
      <c r="AZ21" s="479"/>
      <c r="BA21" s="50"/>
      <c r="BB21" s="479"/>
    </row>
    <row r="22" spans="2:58" ht="30" customHeight="1">
      <c r="B22" s="5"/>
      <c r="D22" s="1356" t="s">
        <v>150</v>
      </c>
      <c r="E22" s="1357"/>
      <c r="G22" s="470" t="s">
        <v>211</v>
      </c>
      <c r="H22" s="1350"/>
      <c r="I22" s="1351"/>
      <c r="J22" s="1351"/>
      <c r="K22" s="1351"/>
      <c r="L22" s="1352"/>
      <c r="M22" s="1361" t="s">
        <v>212</v>
      </c>
      <c r="N22" s="1362"/>
      <c r="O22" s="1363"/>
      <c r="P22" s="1333" t="str">
        <f>REPT("g",(U22))</f>
        <v/>
      </c>
      <c r="Q22" s="1334"/>
      <c r="R22" s="1334"/>
      <c r="S22" s="1335"/>
      <c r="T22" s="286"/>
      <c r="U22" s="473">
        <f>'Suivi des évaluations'!BT71</f>
        <v>0</v>
      </c>
      <c r="V22" s="37"/>
      <c r="W22" s="474" t="str">
        <f>'Suivi des évaluations'!BU71</f>
        <v xml:space="preserve"> </v>
      </c>
      <c r="X22" s="37"/>
      <c r="Y22" s="37"/>
      <c r="Z22" s="37"/>
      <c r="AA22" s="37"/>
      <c r="AB22" s="37"/>
      <c r="AC22" s="37"/>
      <c r="AF22" s="191"/>
      <c r="AG22" s="37"/>
      <c r="AH22" s="192"/>
      <c r="AI22" s="37"/>
      <c r="AJ22" s="37"/>
      <c r="AK22" s="37"/>
      <c r="AL22" s="37"/>
      <c r="AM22" s="37"/>
      <c r="AN22" s="37"/>
      <c r="AO22" s="10"/>
      <c r="AY22" s="475">
        <f>IF(W22=1,U22,0)</f>
        <v>0</v>
      </c>
      <c r="AZ22" s="475">
        <f>IF(W22=2,U22,0)+20</f>
        <v>20</v>
      </c>
      <c r="BA22" s="476">
        <f>IF(W22=3,U22,0)+40</f>
        <v>40</v>
      </c>
      <c r="BB22" s="477">
        <f>IF(W22=1,AY22,(IF(W22=2,AZ22,(IF(W22=3,BA22,0)))))</f>
        <v>0</v>
      </c>
    </row>
    <row r="23" spans="2:58" ht="20.25" customHeight="1">
      <c r="B23" s="5"/>
      <c r="D23" s="1358"/>
      <c r="E23" s="1358"/>
      <c r="G23" s="37"/>
      <c r="H23" s="1353"/>
      <c r="I23" s="1354"/>
      <c r="J23" s="1354"/>
      <c r="K23" s="1354"/>
      <c r="L23" s="1355"/>
      <c r="M23" s="84"/>
      <c r="N23" s="84"/>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79"/>
      <c r="AZ23" s="479"/>
      <c r="BA23" s="50"/>
      <c r="BB23" s="479"/>
    </row>
    <row r="24" spans="2:58" s="21" customFormat="1" ht="15" customHeight="1">
      <c r="B24" s="50"/>
      <c r="C24" s="1"/>
      <c r="F24" s="95"/>
      <c r="G24" s="37"/>
      <c r="H24" s="37"/>
      <c r="I24" s="37"/>
      <c r="J24" s="37"/>
      <c r="K24" s="37"/>
      <c r="L24" s="37"/>
      <c r="M24" s="37"/>
      <c r="N24" s="37"/>
      <c r="O24" s="37"/>
      <c r="P24" s="37"/>
      <c r="Q24" s="37"/>
      <c r="R24" s="37"/>
      <c r="S24" s="37"/>
      <c r="T24" s="37"/>
      <c r="U24" s="37"/>
      <c r="V24" s="37"/>
      <c r="W24" s="489"/>
      <c r="X24" s="482"/>
      <c r="Y24" s="482"/>
      <c r="Z24" s="482"/>
      <c r="AA24" s="482"/>
      <c r="AB24" s="40"/>
      <c r="AC24" s="40"/>
      <c r="AD24" s="95"/>
      <c r="AE24" s="95"/>
      <c r="AF24" s="37"/>
      <c r="AG24" s="37"/>
      <c r="AH24" s="489"/>
      <c r="AI24" s="37"/>
      <c r="AJ24" s="37"/>
      <c r="AK24" s="37"/>
      <c r="AL24" s="40"/>
      <c r="AM24" s="40"/>
      <c r="AN24" s="40"/>
      <c r="AO24" s="98"/>
      <c r="AP24" s="1"/>
      <c r="AQ24" s="1"/>
      <c r="AR24" s="1"/>
      <c r="AS24" s="1"/>
      <c r="AX24" s="1"/>
      <c r="AY24" s="479"/>
      <c r="AZ24" s="479"/>
      <c r="BA24" s="50"/>
      <c r="BB24" s="479"/>
    </row>
    <row r="25" spans="2:58" s="482" customFormat="1" ht="20.25" customHeight="1">
      <c r="B25" s="50"/>
      <c r="C25" s="1"/>
      <c r="L25" s="483"/>
      <c r="M25" s="483"/>
      <c r="N25" s="483"/>
      <c r="O25" s="483"/>
      <c r="P25" s="1"/>
      <c r="Q25" s="1"/>
      <c r="R25" s="106"/>
      <c r="S25" s="1"/>
      <c r="T25" s="1"/>
      <c r="U25" s="106"/>
      <c r="V25" s="106"/>
      <c r="W25" s="111"/>
      <c r="AF25" s="536"/>
      <c r="AH25" s="494"/>
      <c r="AO25" s="524"/>
      <c r="AP25" s="1"/>
      <c r="AQ25" s="1"/>
      <c r="AR25" s="1"/>
      <c r="AS25" s="1"/>
      <c r="AX25" s="1"/>
      <c r="AY25" s="479"/>
      <c r="AZ25" s="479"/>
      <c r="BA25" s="50"/>
      <c r="BB25" s="479"/>
    </row>
    <row r="26" spans="2:58" s="482" customFormat="1" ht="35.1" customHeight="1">
      <c r="B26" s="50"/>
      <c r="C26" s="1"/>
      <c r="L26" s="1332" t="s">
        <v>229</v>
      </c>
      <c r="M26" s="1332"/>
      <c r="N26" s="1332"/>
      <c r="O26" s="1332"/>
      <c r="P26" s="1332"/>
      <c r="Q26" s="1332"/>
      <c r="R26" s="1332"/>
      <c r="S26" s="1332"/>
      <c r="T26" s="1337"/>
      <c r="U26" s="521">
        <f>BB43/1.2</f>
        <v>0</v>
      </c>
      <c r="W26" s="494" t="s">
        <v>167</v>
      </c>
      <c r="X26" s="1"/>
      <c r="Y26" s="1"/>
      <c r="Z26" s="1"/>
      <c r="AA26" s="1"/>
      <c r="AF26" s="536"/>
      <c r="AH26" s="494"/>
      <c r="AO26" s="524"/>
      <c r="AP26" s="1"/>
      <c r="AQ26" s="1"/>
      <c r="AR26" s="1"/>
      <c r="AS26" s="1"/>
      <c r="AT26" s="106"/>
      <c r="AU26" s="106"/>
      <c r="AV26" s="106"/>
      <c r="AW26" s="106"/>
      <c r="AX26" s="1"/>
      <c r="AY26" s="479"/>
      <c r="AZ26" s="479"/>
      <c r="BA26" s="50"/>
      <c r="BB26" s="479"/>
      <c r="BC26" s="106"/>
      <c r="BD26" s="106"/>
      <c r="BE26" s="106"/>
      <c r="BF26" s="106"/>
    </row>
    <row r="27" spans="2:58" ht="20.25" customHeight="1">
      <c r="B27" s="50"/>
      <c r="U27" s="28"/>
      <c r="AF27" s="28"/>
      <c r="AO27" s="10"/>
      <c r="AT27" s="106"/>
      <c r="AU27" s="497" t="s">
        <v>16</v>
      </c>
      <c r="AV27" s="498" t="s">
        <v>17</v>
      </c>
      <c r="AW27" s="498" t="s">
        <v>18</v>
      </c>
      <c r="AY27" s="479"/>
      <c r="AZ27" s="479"/>
      <c r="BA27" s="50"/>
      <c r="BB27" s="479"/>
      <c r="BC27" s="106"/>
      <c r="BD27" s="106"/>
      <c r="BE27" s="106"/>
      <c r="BF27" s="106"/>
    </row>
    <row r="28" spans="2:58" ht="31.5" customHeight="1">
      <c r="B28" s="22"/>
      <c r="C28" s="21"/>
      <c r="L28" s="1332" t="s">
        <v>230</v>
      </c>
      <c r="M28" s="1332"/>
      <c r="N28" s="1332"/>
      <c r="O28" s="1332"/>
      <c r="P28" s="1332"/>
      <c r="Q28" s="1332"/>
      <c r="R28" s="1332"/>
      <c r="S28" s="1332"/>
      <c r="T28" s="1337"/>
      <c r="U28" s="495">
        <f>(SUM(W18:W23)/2)</f>
        <v>0</v>
      </c>
      <c r="W28" s="496"/>
      <c r="AF28" s="537"/>
      <c r="AH28" s="496"/>
      <c r="AO28" s="10"/>
      <c r="AT28" s="106"/>
      <c r="AU28" s="347" t="s">
        <v>149</v>
      </c>
      <c r="AV28" s="501">
        <v>10</v>
      </c>
      <c r="AW28" s="502">
        <f>U18</f>
        <v>0</v>
      </c>
      <c r="AY28" s="479"/>
      <c r="AZ28" s="479"/>
      <c r="BA28" s="50"/>
      <c r="BB28" s="479"/>
      <c r="BC28" s="106"/>
      <c r="BD28" s="106"/>
      <c r="BE28" s="106"/>
      <c r="BF28" s="106"/>
    </row>
    <row r="29" spans="2:58" ht="20.25" customHeight="1">
      <c r="B29" s="5"/>
      <c r="P29" s="538"/>
      <c r="Q29" s="538"/>
      <c r="W29" s="496"/>
      <c r="AF29" s="537"/>
      <c r="AH29" s="496"/>
      <c r="AO29" s="10"/>
      <c r="AT29" s="106"/>
      <c r="AU29" s="347" t="s">
        <v>150</v>
      </c>
      <c r="AV29" s="501">
        <v>10</v>
      </c>
      <c r="AW29" s="502">
        <f>U22</f>
        <v>0</v>
      </c>
      <c r="AY29" s="475"/>
      <c r="AZ29" s="475"/>
      <c r="BA29" s="476"/>
      <c r="BB29" s="477"/>
      <c r="BC29" s="106"/>
      <c r="BD29" s="106"/>
      <c r="BE29" s="106"/>
      <c r="BF29" s="106"/>
    </row>
    <row r="30" spans="2:58" ht="30" customHeight="1">
      <c r="B30" s="5"/>
      <c r="U30" s="28"/>
      <c r="AF30" s="28"/>
      <c r="AO30" s="10"/>
      <c r="AT30" s="106"/>
      <c r="AU30" s="106"/>
      <c r="AV30" s="106"/>
      <c r="AW30" s="106"/>
      <c r="AY30" s="479"/>
      <c r="AZ30" s="479"/>
      <c r="BA30" s="50"/>
      <c r="BB30" s="479"/>
      <c r="BC30" s="106"/>
      <c r="BD30" s="106"/>
      <c r="BE30" s="106"/>
      <c r="BF30" s="106"/>
    </row>
    <row r="31" spans="2:58" ht="20.25" customHeight="1">
      <c r="B31" s="5"/>
      <c r="L31" s="1332"/>
      <c r="M31" s="1332"/>
      <c r="N31" s="1332"/>
      <c r="O31" s="1332"/>
      <c r="P31" s="1332"/>
      <c r="Q31" s="1332"/>
      <c r="R31" s="1332"/>
      <c r="S31" s="1332"/>
      <c r="T31" s="1332"/>
      <c r="Y31" s="1332"/>
      <c r="Z31" s="1332"/>
      <c r="AA31" s="1332"/>
      <c r="AB31" s="1332"/>
      <c r="AC31" s="1332"/>
      <c r="AD31" s="1332"/>
      <c r="AE31" s="1332"/>
      <c r="AF31" s="1332"/>
      <c r="AG31" s="1332"/>
      <c r="AH31" s="523"/>
      <c r="AI31" s="1369"/>
      <c r="AJ31" s="1369"/>
      <c r="AK31" s="1369"/>
      <c r="AL31" s="1369"/>
      <c r="AO31" s="10"/>
      <c r="AT31" s="106"/>
      <c r="AU31" s="106"/>
      <c r="AV31" s="106"/>
      <c r="AW31" s="106"/>
      <c r="AY31" s="479"/>
      <c r="AZ31" s="479"/>
      <c r="BA31" s="50"/>
      <c r="BB31" s="479"/>
      <c r="BC31" s="106"/>
      <c r="BD31" s="106"/>
      <c r="BE31" s="106"/>
      <c r="BF31" s="106"/>
    </row>
    <row r="32" spans="2:58" ht="15" customHeight="1">
      <c r="B32" s="22"/>
      <c r="C32" s="21"/>
      <c r="AI32" s="28"/>
      <c r="AJ32" s="28"/>
      <c r="AK32" s="28"/>
      <c r="AL32" s="28"/>
      <c r="AO32" s="10"/>
      <c r="AP32" s="21"/>
      <c r="AT32" s="106"/>
      <c r="AU32" s="106"/>
      <c r="AV32" s="106"/>
      <c r="AW32" s="106"/>
      <c r="AY32" s="479"/>
      <c r="AZ32" s="479"/>
      <c r="BA32" s="50"/>
      <c r="BB32" s="479"/>
      <c r="BC32" s="106"/>
      <c r="BD32" s="106"/>
      <c r="BE32" s="106"/>
      <c r="BF32" s="106"/>
    </row>
    <row r="33" spans="2:58" ht="20.25" customHeight="1">
      <c r="B33" s="5"/>
      <c r="L33" s="1332"/>
      <c r="M33" s="1332"/>
      <c r="N33" s="1332"/>
      <c r="O33" s="1332"/>
      <c r="P33" s="1332"/>
      <c r="Q33" s="1332"/>
      <c r="R33" s="1332"/>
      <c r="S33" s="1332"/>
      <c r="T33" s="1332"/>
      <c r="Y33" s="1332"/>
      <c r="Z33" s="1332"/>
      <c r="AA33" s="1332"/>
      <c r="AB33" s="1332"/>
      <c r="AC33" s="1332"/>
      <c r="AD33" s="1332"/>
      <c r="AE33" s="1332"/>
      <c r="AF33" s="1332"/>
      <c r="AG33" s="1332"/>
      <c r="AH33" s="523"/>
      <c r="AI33" s="1369"/>
      <c r="AJ33" s="1369"/>
      <c r="AK33" s="1369"/>
      <c r="AL33" s="1369"/>
      <c r="AO33" s="10"/>
      <c r="AT33" s="106"/>
      <c r="AU33" s="106"/>
      <c r="AV33" s="106"/>
      <c r="AW33" s="106"/>
      <c r="AY33" s="475"/>
      <c r="AZ33" s="475"/>
      <c r="BA33" s="476"/>
      <c r="BB33" s="477"/>
      <c r="BC33" s="106"/>
      <c r="BD33" s="106"/>
      <c r="BE33" s="106"/>
      <c r="BF33" s="106"/>
    </row>
    <row r="34" spans="2:58" ht="30" customHeight="1">
      <c r="B34" s="5"/>
      <c r="AI34" s="28"/>
      <c r="AJ34" s="28"/>
      <c r="AK34" s="28"/>
      <c r="AL34" s="28"/>
      <c r="AO34" s="10"/>
      <c r="AT34" s="106"/>
      <c r="AU34" s="106"/>
      <c r="AV34" s="106"/>
      <c r="AW34" s="106"/>
      <c r="AY34" s="479"/>
      <c r="AZ34" s="479"/>
      <c r="BA34" s="50"/>
      <c r="BB34" s="479"/>
      <c r="BC34" s="106"/>
      <c r="BD34" s="106"/>
      <c r="BE34" s="106"/>
      <c r="BF34" s="106"/>
    </row>
    <row r="35" spans="2:58" ht="20.25" customHeight="1">
      <c r="B35" s="5"/>
      <c r="L35" s="1332"/>
      <c r="M35" s="1332"/>
      <c r="N35" s="1332"/>
      <c r="O35" s="1332"/>
      <c r="P35" s="1332"/>
      <c r="Q35" s="1332"/>
      <c r="R35" s="1332"/>
      <c r="S35" s="1332"/>
      <c r="T35" s="1332"/>
      <c r="Y35" s="1332"/>
      <c r="Z35" s="1332"/>
      <c r="AA35" s="1332"/>
      <c r="AB35" s="1332"/>
      <c r="AC35" s="1332"/>
      <c r="AD35" s="1332"/>
      <c r="AE35" s="1332"/>
      <c r="AF35" s="1332"/>
      <c r="AG35" s="1332"/>
      <c r="AH35" s="523"/>
      <c r="AI35" s="1369"/>
      <c r="AJ35" s="1369"/>
      <c r="AK35" s="1369"/>
      <c r="AL35" s="1369"/>
      <c r="AO35" s="10"/>
      <c r="AT35" s="106"/>
      <c r="AU35" s="106"/>
      <c r="AV35" s="106"/>
      <c r="AW35" s="106"/>
      <c r="AY35" s="479"/>
      <c r="AZ35" s="479"/>
      <c r="BA35" s="50"/>
      <c r="BB35" s="479"/>
      <c r="BC35" s="106"/>
      <c r="BD35" s="106"/>
      <c r="BE35" s="106"/>
      <c r="BF35" s="106"/>
    </row>
    <row r="36" spans="2:58" ht="15" customHeight="1">
      <c r="B36" s="50"/>
      <c r="L36" s="492"/>
      <c r="M36" s="492"/>
      <c r="N36" s="492"/>
      <c r="O36" s="492"/>
      <c r="P36" s="492"/>
      <c r="Q36" s="492"/>
      <c r="R36" s="492"/>
      <c r="S36" s="492"/>
      <c r="T36" s="492"/>
      <c r="U36" s="522"/>
      <c r="V36" s="523"/>
      <c r="W36" s="523"/>
      <c r="X36" s="482"/>
      <c r="Y36" s="482"/>
      <c r="Z36" s="482"/>
      <c r="AA36" s="40"/>
      <c r="AB36" s="37"/>
      <c r="AC36" s="37"/>
      <c r="AF36" s="191"/>
      <c r="AG36" s="523"/>
      <c r="AH36" s="523"/>
      <c r="AI36" s="531"/>
      <c r="AJ36" s="531"/>
      <c r="AK36" s="531"/>
      <c r="AL36" s="531"/>
      <c r="AO36" s="10"/>
      <c r="AT36" s="106"/>
      <c r="AU36" s="106"/>
      <c r="AV36" s="106"/>
      <c r="AW36" s="106"/>
      <c r="AY36" s="479"/>
      <c r="AZ36" s="479"/>
      <c r="BA36" s="50"/>
      <c r="BB36" s="479"/>
      <c r="BC36" s="106"/>
      <c r="BD36" s="106"/>
      <c r="BE36" s="106"/>
      <c r="BF36" s="106"/>
    </row>
    <row r="37" spans="2:58" ht="20.45" customHeight="1">
      <c r="B37" s="50"/>
      <c r="X37" s="482"/>
      <c r="Y37" s="482"/>
      <c r="Z37" s="482"/>
      <c r="AA37" s="40"/>
      <c r="AB37" s="37"/>
      <c r="AC37" s="37"/>
      <c r="AF37" s="191"/>
      <c r="AG37" s="523"/>
      <c r="AH37" s="523"/>
      <c r="AI37" s="531"/>
      <c r="AJ37" s="531"/>
      <c r="AK37" s="531"/>
      <c r="AL37" s="531"/>
      <c r="AO37" s="10"/>
      <c r="AT37" s="106"/>
      <c r="AU37" s="106"/>
      <c r="AV37" s="106"/>
      <c r="AW37" s="106"/>
      <c r="AY37" s="475"/>
      <c r="AZ37" s="475"/>
      <c r="BA37" s="476"/>
      <c r="BB37" s="477"/>
      <c r="BC37" s="106"/>
      <c r="BD37" s="106"/>
      <c r="BE37" s="106"/>
      <c r="BF37" s="106"/>
    </row>
    <row r="38" spans="2:58" s="21" customFormat="1" ht="30" customHeight="1">
      <c r="B38" s="50"/>
      <c r="C38" s="1"/>
      <c r="F38" s="95"/>
      <c r="G38" s="37"/>
      <c r="H38" s="109"/>
      <c r="I38" s="109"/>
      <c r="J38" s="109"/>
      <c r="K38" s="109"/>
      <c r="L38" s="109"/>
      <c r="M38" s="109"/>
      <c r="N38" s="109"/>
      <c r="O38" s="109"/>
      <c r="P38" s="109"/>
      <c r="Q38" s="109"/>
      <c r="R38" s="109"/>
      <c r="S38" s="109"/>
      <c r="T38" s="109"/>
      <c r="U38" s="109"/>
      <c r="V38" s="109"/>
      <c r="W38" s="109"/>
      <c r="X38" s="1"/>
      <c r="Y38" s="1"/>
      <c r="Z38" s="1"/>
      <c r="AA38" s="40"/>
      <c r="AB38" s="37"/>
      <c r="AC38" s="37"/>
      <c r="AD38" s="1"/>
      <c r="AE38" s="1"/>
      <c r="AF38" s="191"/>
      <c r="AG38" s="523"/>
      <c r="AH38" s="523"/>
      <c r="AI38" s="531"/>
      <c r="AJ38" s="531"/>
      <c r="AK38" s="531"/>
      <c r="AL38" s="531"/>
      <c r="AM38" s="1"/>
      <c r="AN38" s="1"/>
      <c r="AO38" s="10"/>
      <c r="AP38" s="1"/>
      <c r="AQ38" s="1"/>
      <c r="AR38" s="1"/>
      <c r="AS38" s="1"/>
      <c r="AT38" s="106"/>
      <c r="AU38" s="106"/>
      <c r="AV38" s="106"/>
      <c r="AW38" s="106"/>
      <c r="AX38" s="1"/>
      <c r="AY38" s="479"/>
      <c r="AZ38" s="479"/>
      <c r="BA38" s="50"/>
      <c r="BB38" s="479"/>
      <c r="BC38" s="106"/>
      <c r="BD38" s="106"/>
      <c r="BE38" s="106"/>
      <c r="BF38" s="106"/>
    </row>
    <row r="39" spans="2:58" ht="19.5" customHeight="1">
      <c r="B39" s="50"/>
      <c r="F39" s="111"/>
      <c r="G39" s="37"/>
      <c r="H39" s="37"/>
      <c r="I39" s="37"/>
      <c r="J39" s="37"/>
      <c r="K39" s="37"/>
      <c r="L39" s="37"/>
      <c r="M39" s="37"/>
      <c r="N39" s="37"/>
      <c r="O39" s="37"/>
      <c r="P39" s="37"/>
      <c r="Q39" s="37"/>
      <c r="R39" s="37"/>
      <c r="S39" s="37"/>
      <c r="T39" s="37"/>
      <c r="U39" s="37"/>
      <c r="V39" s="37"/>
      <c r="W39" s="37"/>
      <c r="AA39" s="40"/>
      <c r="AB39" s="37"/>
      <c r="AC39" s="37"/>
      <c r="AF39" s="191"/>
      <c r="AG39" s="523"/>
      <c r="AH39" s="523"/>
      <c r="AI39" s="531"/>
      <c r="AJ39" s="531"/>
      <c r="AK39" s="531"/>
      <c r="AL39" s="531"/>
      <c r="AO39" s="10"/>
      <c r="AT39" s="106"/>
      <c r="AU39" s="106"/>
      <c r="AV39" s="106"/>
      <c r="AW39" s="106"/>
      <c r="AY39" s="479"/>
      <c r="AZ39" s="479"/>
      <c r="BA39" s="50"/>
      <c r="BB39" s="479"/>
      <c r="BC39" s="106"/>
      <c r="BD39" s="106"/>
      <c r="BE39" s="106"/>
      <c r="BF39" s="106"/>
    </row>
    <row r="40" spans="2:58" ht="15" customHeight="1">
      <c r="B40" s="22"/>
      <c r="C40" s="21"/>
      <c r="D40" s="9"/>
      <c r="E40" s="9"/>
      <c r="F40" s="111"/>
      <c r="G40" s="111"/>
      <c r="H40" s="111"/>
      <c r="I40" s="111"/>
      <c r="J40" s="111"/>
      <c r="K40" s="111"/>
      <c r="L40" s="114"/>
      <c r="M40" s="114"/>
      <c r="N40" s="114"/>
      <c r="O40" s="114"/>
      <c r="P40" s="114"/>
      <c r="Q40" s="111"/>
      <c r="R40" s="111"/>
      <c r="S40" s="111"/>
      <c r="T40" s="111"/>
      <c r="U40" s="111"/>
      <c r="V40" s="111"/>
      <c r="W40" s="115"/>
      <c r="AA40" s="40"/>
      <c r="AB40" s="37"/>
      <c r="AC40" s="37"/>
      <c r="AF40" s="191"/>
      <c r="AG40" s="523"/>
      <c r="AH40" s="523"/>
      <c r="AI40" s="531"/>
      <c r="AJ40" s="531"/>
      <c r="AK40" s="531"/>
      <c r="AL40" s="531"/>
      <c r="AO40" s="10"/>
      <c r="AT40" s="106"/>
      <c r="AU40" s="106"/>
      <c r="AV40" s="106"/>
      <c r="AW40" s="106"/>
      <c r="AY40" s="479"/>
      <c r="AZ40" s="479"/>
      <c r="BA40" s="50"/>
      <c r="BB40" s="479"/>
      <c r="BC40" s="106"/>
      <c r="BD40" s="106"/>
      <c r="BE40" s="106"/>
      <c r="BF40" s="106"/>
    </row>
    <row r="41" spans="2:58" ht="19.5" customHeight="1">
      <c r="B41" s="5"/>
      <c r="F41" s="111"/>
      <c r="G41" s="116"/>
      <c r="H41" s="116"/>
      <c r="I41" s="116"/>
      <c r="J41" s="116"/>
      <c r="K41" s="116"/>
      <c r="L41" s="116"/>
      <c r="M41" s="116"/>
      <c r="N41" s="116"/>
      <c r="O41" s="116"/>
      <c r="P41" s="116"/>
      <c r="Q41" s="116"/>
      <c r="R41" s="116"/>
      <c r="S41" s="116"/>
      <c r="T41" s="116"/>
      <c r="U41" s="111"/>
      <c r="V41" s="111"/>
      <c r="W41" s="111"/>
      <c r="AA41" s="40"/>
      <c r="AB41" s="37"/>
      <c r="AC41" s="37"/>
      <c r="AF41" s="191"/>
      <c r="AG41" s="523"/>
      <c r="AH41" s="523"/>
      <c r="AI41" s="531"/>
      <c r="AJ41" s="531"/>
      <c r="AK41" s="531"/>
      <c r="AL41" s="531"/>
      <c r="AO41" s="10"/>
      <c r="AT41" s="106"/>
      <c r="AU41" s="504"/>
      <c r="AV41" s="504"/>
      <c r="AW41" s="106"/>
      <c r="AY41" s="475"/>
      <c r="AZ41" s="475"/>
      <c r="BA41" s="476"/>
      <c r="BB41" s="477"/>
      <c r="BC41" s="106"/>
      <c r="BD41" s="106"/>
      <c r="BE41" s="106"/>
      <c r="BF41" s="106"/>
    </row>
    <row r="42" spans="2:58" ht="30" customHeight="1">
      <c r="B42" s="5"/>
      <c r="D42" s="11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106"/>
      <c r="AC42" s="106"/>
      <c r="AD42" s="106"/>
      <c r="AE42" s="330" t="str">
        <f>Données!AF3</f>
        <v xml:space="preserve">Conception et réalisation : Thierry GÉRARD IEN-ET STI Design &amp; Métiers d'art - Version 5.2 • Septembre 2020    
Adaptation Equipe Académique Rennes [ 07 83 77 09 55 ] - Version 5.2 • Mars 2021 </v>
      </c>
      <c r="AF42" s="540"/>
      <c r="AG42" s="540"/>
      <c r="AH42" s="540"/>
      <c r="AI42" s="539"/>
      <c r="AJ42" s="539"/>
      <c r="AK42" s="539"/>
      <c r="AL42" s="539"/>
      <c r="AM42" s="119"/>
      <c r="AN42" s="119"/>
      <c r="AO42" s="122"/>
      <c r="AT42" s="106"/>
      <c r="AU42" s="504"/>
      <c r="AV42" s="504"/>
      <c r="AW42" s="106"/>
      <c r="AY42" s="499"/>
      <c r="AZ42" s="499"/>
      <c r="BA42" s="500"/>
      <c r="BB42" s="499"/>
      <c r="BC42" s="106"/>
      <c r="BD42" s="106"/>
      <c r="BE42" s="106"/>
      <c r="BF42" s="106"/>
    </row>
    <row r="43" spans="2:58" s="106" customFormat="1" ht="20.25" customHeight="1">
      <c r="B43" s="5"/>
      <c r="C43" s="1"/>
      <c r="AC43" s="504"/>
      <c r="AD43" s="504"/>
      <c r="AP43" s="1"/>
      <c r="AQ43" s="1"/>
      <c r="AR43" s="1"/>
      <c r="AS43" s="1"/>
      <c r="AU43" s="504"/>
      <c r="AV43" s="504"/>
      <c r="AW43" s="504"/>
      <c r="AX43" s="21"/>
      <c r="AY43" s="21"/>
      <c r="AZ43" s="21"/>
      <c r="BA43" s="21"/>
      <c r="BB43" s="541">
        <f>SUM(BB17:BB42)</f>
        <v>0</v>
      </c>
    </row>
    <row r="44" spans="2:58" s="106" customFormat="1" ht="20.100000000000001" customHeight="1">
      <c r="B44" s="22"/>
      <c r="C44" s="21"/>
      <c r="AC44" s="504"/>
      <c r="AD44" s="504"/>
      <c r="AP44" s="1"/>
      <c r="AQ44" s="1"/>
      <c r="AR44" s="1"/>
      <c r="AS44" s="1"/>
      <c r="AU44" s="504"/>
      <c r="AV44" s="504"/>
      <c r="AW44" s="504"/>
      <c r="AX44" s="1"/>
      <c r="AY44" s="1"/>
      <c r="AZ44" s="1"/>
      <c r="BA44" s="1"/>
      <c r="BB44" s="1"/>
    </row>
    <row r="45" spans="2:58" s="106" customFormat="1" ht="20.25" customHeight="1">
      <c r="B45" s="5"/>
      <c r="C45" s="1"/>
      <c r="AC45" s="1"/>
      <c r="AD45" s="1"/>
      <c r="AP45" s="1"/>
      <c r="AQ45" s="1"/>
      <c r="AR45" s="1"/>
      <c r="AS45" s="1"/>
      <c r="AU45" s="1"/>
      <c r="AV45" s="1"/>
      <c r="AW45" s="504"/>
      <c r="AX45" s="1"/>
      <c r="AY45" s="1"/>
      <c r="AZ45" s="1"/>
      <c r="BA45" s="1"/>
      <c r="BB45" s="1"/>
    </row>
    <row r="46" spans="2:58" s="106" customFormat="1" ht="30" customHeight="1">
      <c r="B46" s="5"/>
      <c r="C46" s="1"/>
      <c r="AC46" s="1"/>
      <c r="AD46" s="1"/>
      <c r="AP46" s="1"/>
      <c r="AQ46" s="1"/>
      <c r="AR46" s="1"/>
      <c r="AS46" s="1"/>
      <c r="AU46" s="1"/>
      <c r="AV46" s="1"/>
      <c r="AW46" s="504"/>
      <c r="AX46" s="1"/>
      <c r="AY46" s="1"/>
      <c r="AZ46" s="1"/>
      <c r="BA46" s="1"/>
      <c r="BB46" s="1"/>
    </row>
    <row r="47" spans="2:58" s="106" customFormat="1" ht="20.25" customHeight="1">
      <c r="B47" s="5"/>
      <c r="C47" s="1"/>
      <c r="AC47" s="1"/>
      <c r="AD47" s="1"/>
      <c r="AP47" s="1"/>
      <c r="AQ47" s="1"/>
      <c r="AR47" s="1"/>
      <c r="AS47" s="1"/>
      <c r="AU47" s="1"/>
      <c r="AV47" s="1"/>
      <c r="AW47" s="1"/>
      <c r="AX47" s="1"/>
      <c r="AY47" s="1"/>
      <c r="AZ47" s="1"/>
      <c r="BA47" s="1"/>
      <c r="BB47" s="1"/>
    </row>
    <row r="48" spans="2:58" s="106" customFormat="1" ht="15" customHeight="1">
      <c r="B48" s="22"/>
      <c r="C48" s="21"/>
      <c r="AC48" s="1"/>
      <c r="AD48" s="1"/>
      <c r="AP48" s="21"/>
      <c r="AQ48" s="1"/>
      <c r="AR48" s="1"/>
      <c r="AS48" s="1"/>
      <c r="AU48" s="1"/>
      <c r="AV48" s="1"/>
      <c r="AW48" s="1"/>
      <c r="AX48" s="1"/>
      <c r="AY48" s="1"/>
      <c r="AZ48" s="1"/>
      <c r="BA48" s="1"/>
      <c r="BB48" s="1"/>
    </row>
    <row r="49" spans="2:58" s="106" customFormat="1" ht="20.25" customHeight="1">
      <c r="B49" s="5"/>
      <c r="C49" s="1"/>
      <c r="AC49" s="1"/>
      <c r="AD49" s="1"/>
      <c r="AP49" s="482"/>
      <c r="AQ49" s="1"/>
      <c r="AR49" s="1"/>
      <c r="AS49" s="1"/>
      <c r="AU49" s="1"/>
      <c r="AV49" s="1"/>
      <c r="AW49" s="1"/>
      <c r="AX49" s="1"/>
      <c r="AY49" s="1"/>
      <c r="AZ49" s="1"/>
      <c r="BA49" s="1"/>
      <c r="BB49" s="1"/>
    </row>
    <row r="50" spans="2:58" s="106" customFormat="1" ht="30" customHeight="1">
      <c r="B50" s="5"/>
      <c r="C50" s="1"/>
      <c r="AC50" s="1"/>
      <c r="AD50" s="1"/>
      <c r="AP50" s="1"/>
      <c r="AQ50" s="1"/>
      <c r="AR50" s="1"/>
      <c r="AS50" s="1"/>
      <c r="AU50" s="1"/>
      <c r="AV50" s="1"/>
      <c r="AW50" s="1"/>
      <c r="AX50" s="1"/>
      <c r="AY50" s="1"/>
      <c r="AZ50" s="1"/>
      <c r="BA50" s="1"/>
      <c r="BB50" s="1"/>
    </row>
    <row r="51" spans="2:58" s="106" customFormat="1" ht="20.25" customHeight="1">
      <c r="B51" s="5"/>
      <c r="C51" s="1"/>
      <c r="AC51" s="1"/>
      <c r="AD51" s="1"/>
      <c r="AP51" s="1"/>
      <c r="AQ51" s="1"/>
      <c r="AR51" s="1"/>
      <c r="AS51" s="1"/>
      <c r="AU51" s="1"/>
      <c r="AV51" s="1"/>
      <c r="AW51" s="1"/>
      <c r="AX51" s="1"/>
      <c r="AY51" s="1"/>
      <c r="AZ51" s="1"/>
      <c r="BA51" s="1"/>
      <c r="BB51" s="1"/>
    </row>
    <row r="52" spans="2:58" s="106" customFormat="1" ht="15" customHeight="1">
      <c r="B52" s="50"/>
      <c r="C52" s="1"/>
      <c r="AC52" s="1"/>
      <c r="AD52" s="1"/>
      <c r="AP52" s="1"/>
      <c r="AQ52" s="1"/>
      <c r="AR52" s="1"/>
      <c r="AS52" s="1"/>
      <c r="AT52" s="504"/>
      <c r="AU52" s="1"/>
      <c r="AV52" s="1"/>
      <c r="AW52" s="1"/>
      <c r="AX52" s="1"/>
      <c r="AY52" s="1"/>
      <c r="AZ52" s="1"/>
      <c r="BA52" s="1"/>
      <c r="BB52" s="1"/>
      <c r="BC52" s="504"/>
      <c r="BD52" s="504"/>
      <c r="BE52" s="504"/>
      <c r="BF52" s="504"/>
    </row>
    <row r="53" spans="2:58" s="106" customFormat="1" ht="20.25" customHeight="1">
      <c r="B53" s="50"/>
      <c r="C53" s="1"/>
      <c r="AC53" s="1"/>
      <c r="AD53" s="1"/>
      <c r="AP53" s="1"/>
      <c r="AQ53" s="1"/>
      <c r="AR53" s="1"/>
      <c r="AS53" s="1"/>
      <c r="AT53" s="504"/>
      <c r="AU53" s="1"/>
      <c r="AV53" s="1"/>
      <c r="AW53" s="1"/>
      <c r="AX53" s="1"/>
      <c r="AY53" s="1"/>
      <c r="AZ53" s="1"/>
      <c r="BA53" s="1"/>
      <c r="BB53" s="1"/>
      <c r="BC53" s="504"/>
      <c r="BD53" s="504"/>
      <c r="BE53" s="504"/>
      <c r="BF53" s="504"/>
    </row>
    <row r="54" spans="2:58" s="106" customFormat="1" ht="30" customHeight="1">
      <c r="B54" s="50"/>
      <c r="C54" s="1"/>
      <c r="AC54" s="1"/>
      <c r="AD54" s="1"/>
      <c r="AP54" s="1"/>
      <c r="AQ54" s="1"/>
      <c r="AR54" s="1"/>
      <c r="AS54" s="1"/>
      <c r="AT54" s="504"/>
      <c r="AU54" s="1"/>
      <c r="AV54" s="1"/>
      <c r="AW54" s="1"/>
      <c r="AX54" s="1"/>
      <c r="AY54" s="1"/>
      <c r="AZ54" s="1"/>
      <c r="BA54" s="1"/>
      <c r="BB54" s="1"/>
      <c r="BC54" s="504"/>
      <c r="BD54" s="504"/>
      <c r="BE54" s="504"/>
      <c r="BF54" s="504"/>
    </row>
    <row r="55" spans="2:58" s="106" customFormat="1" ht="20.25" customHeight="1">
      <c r="B55" s="50"/>
      <c r="C55" s="1"/>
      <c r="AC55" s="1"/>
      <c r="AD55" s="1"/>
      <c r="AP55" s="1"/>
      <c r="AQ55" s="1"/>
      <c r="AR55" s="1"/>
      <c r="AS55" s="1"/>
      <c r="AT55" s="504"/>
      <c r="AU55" s="1"/>
      <c r="AV55" s="1"/>
      <c r="AW55" s="1"/>
      <c r="AX55" s="1"/>
      <c r="AY55" s="1"/>
      <c r="AZ55" s="1"/>
      <c r="BA55" s="1"/>
      <c r="BB55" s="1"/>
      <c r="BC55" s="504"/>
      <c r="BD55" s="504"/>
      <c r="BE55" s="504"/>
      <c r="BF55" s="504"/>
    </row>
    <row r="56" spans="2:58" s="106"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6"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6"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6"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6"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6" customFormat="1" ht="26.25">
      <c r="B61" s="491"/>
      <c r="C61" s="482"/>
      <c r="V61" s="1"/>
      <c r="W61" s="1"/>
      <c r="AC61" s="1"/>
      <c r="AD61" s="1"/>
      <c r="AP61" s="1"/>
      <c r="AQ61" s="1"/>
      <c r="AR61" s="1"/>
      <c r="AS61" s="1"/>
      <c r="AT61" s="1"/>
      <c r="AU61" s="1"/>
      <c r="AV61" s="1"/>
      <c r="AW61" s="1"/>
      <c r="AX61" s="1"/>
      <c r="AY61" s="1"/>
      <c r="AZ61" s="1"/>
      <c r="BA61" s="1"/>
      <c r="BB61" s="1"/>
      <c r="BC61" s="1"/>
      <c r="BD61" s="1"/>
      <c r="BE61" s="1"/>
      <c r="BF61" s="1"/>
    </row>
    <row r="62" spans="2:58" s="106" customFormat="1" ht="26.25">
      <c r="B62" s="491"/>
      <c r="C62" s="482"/>
      <c r="V62" s="1"/>
      <c r="W62" s="1"/>
      <c r="AC62" s="1"/>
      <c r="AD62" s="1"/>
      <c r="AP62" s="1"/>
      <c r="AQ62" s="1"/>
      <c r="AR62" s="1"/>
      <c r="AS62" s="1"/>
      <c r="AT62" s="1"/>
      <c r="AU62" s="1"/>
      <c r="AV62" s="1"/>
      <c r="AW62" s="1"/>
      <c r="AX62" s="1"/>
      <c r="AY62" s="1"/>
      <c r="AZ62" s="1"/>
      <c r="BA62" s="1"/>
      <c r="BB62" s="1"/>
      <c r="BC62" s="1"/>
      <c r="BD62" s="1"/>
      <c r="BE62" s="1"/>
      <c r="BF62" s="1"/>
    </row>
    <row r="63" spans="2:58" s="106" customFormat="1">
      <c r="B63" s="5"/>
      <c r="C63" s="1"/>
      <c r="V63" s="1"/>
      <c r="W63" s="1"/>
      <c r="AB63" s="504"/>
      <c r="AC63" s="1"/>
      <c r="AD63" s="1"/>
      <c r="AP63" s="1"/>
      <c r="AQ63" s="1"/>
      <c r="AR63" s="1"/>
      <c r="AS63" s="1"/>
      <c r="AT63" s="1"/>
      <c r="AU63" s="1"/>
      <c r="AV63" s="1"/>
      <c r="AW63" s="1"/>
      <c r="AX63" s="1"/>
      <c r="AY63" s="1"/>
      <c r="AZ63" s="1"/>
      <c r="BA63" s="1"/>
      <c r="BB63" s="1"/>
      <c r="BC63" s="1"/>
      <c r="BD63" s="1"/>
      <c r="BE63" s="1"/>
      <c r="BF63" s="1"/>
    </row>
    <row r="64" spans="2:58" s="106" customFormat="1">
      <c r="B64" s="5"/>
      <c r="C64" s="1"/>
      <c r="V64" s="1"/>
      <c r="W64" s="1"/>
      <c r="AB64" s="504"/>
      <c r="AC64" s="1"/>
      <c r="AD64" s="1"/>
      <c r="AP64" s="1"/>
      <c r="AQ64" s="1"/>
      <c r="AR64" s="1"/>
      <c r="AS64" s="1"/>
      <c r="AT64" s="1"/>
      <c r="AU64" s="1"/>
      <c r="AV64" s="1"/>
      <c r="AW64" s="1"/>
      <c r="AX64" s="1"/>
      <c r="AY64" s="1"/>
      <c r="AZ64" s="1"/>
      <c r="BA64" s="1"/>
      <c r="BB64" s="1"/>
      <c r="BC64" s="1"/>
      <c r="BD64" s="1"/>
      <c r="BE64" s="1"/>
      <c r="BF64" s="1"/>
    </row>
    <row r="65" spans="2:58" s="106" customFormat="1">
      <c r="B65" s="5"/>
      <c r="C65" s="1"/>
      <c r="V65" s="1"/>
      <c r="W65" s="1"/>
      <c r="AB65" s="504"/>
      <c r="AC65" s="1"/>
      <c r="AD65" s="1"/>
      <c r="AQ65" s="1"/>
      <c r="AR65" s="1"/>
      <c r="AS65" s="1"/>
      <c r="AT65" s="1"/>
      <c r="AU65" s="1"/>
      <c r="AV65" s="1"/>
      <c r="AW65" s="1"/>
      <c r="AX65" s="1"/>
      <c r="AY65" s="1"/>
      <c r="AZ65" s="1"/>
      <c r="BA65" s="1"/>
      <c r="BB65" s="1"/>
      <c r="BC65" s="1"/>
      <c r="BD65" s="1"/>
      <c r="BE65" s="1"/>
      <c r="BF65" s="1"/>
    </row>
    <row r="66" spans="2:58" s="106" customFormat="1">
      <c r="B66" s="5"/>
      <c r="C66" s="1"/>
      <c r="V66" s="1"/>
      <c r="W66" s="1"/>
      <c r="AB66" s="504"/>
      <c r="AC66" s="1"/>
      <c r="AD66" s="1"/>
      <c r="AQ66" s="1"/>
      <c r="AR66" s="1"/>
      <c r="AS66" s="1"/>
      <c r="AT66" s="1"/>
      <c r="AU66" s="1"/>
      <c r="AV66" s="1"/>
      <c r="AW66" s="1"/>
      <c r="AX66" s="1"/>
      <c r="AY66" s="1"/>
      <c r="AZ66" s="1"/>
      <c r="BA66" s="1"/>
      <c r="BB66" s="1"/>
      <c r="BC66" s="1"/>
      <c r="BD66" s="1"/>
      <c r="BE66" s="1"/>
      <c r="BF66" s="1"/>
    </row>
    <row r="67" spans="2:58" s="106"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6"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4" customFormat="1">
      <c r="B69" s="5"/>
      <c r="C69" s="1"/>
      <c r="V69" s="1"/>
      <c r="W69" s="1"/>
      <c r="AB69" s="1"/>
      <c r="AC69" s="1"/>
      <c r="AD69" s="1"/>
      <c r="AP69" s="106"/>
      <c r="AQ69" s="1"/>
      <c r="AR69" s="1"/>
      <c r="AS69" s="1"/>
      <c r="AT69" s="1"/>
      <c r="AU69" s="1"/>
      <c r="AV69" s="1"/>
      <c r="AW69" s="1"/>
      <c r="AX69" s="1"/>
      <c r="AY69" s="1"/>
      <c r="AZ69" s="1"/>
      <c r="BA69" s="1"/>
      <c r="BB69" s="1"/>
      <c r="BC69" s="1"/>
      <c r="BD69" s="1"/>
      <c r="BE69" s="1"/>
      <c r="BF69" s="1"/>
    </row>
    <row r="70" spans="2:58" s="504" customFormat="1">
      <c r="B70" s="5"/>
      <c r="C70" s="1"/>
      <c r="V70" s="1"/>
      <c r="W70" s="1"/>
      <c r="AB70" s="1"/>
      <c r="AC70" s="1"/>
      <c r="AD70" s="1"/>
      <c r="AP70" s="106"/>
      <c r="AQ70" s="1"/>
      <c r="AR70" s="1"/>
      <c r="AS70" s="1"/>
      <c r="AT70" s="1"/>
      <c r="AU70" s="1"/>
      <c r="AV70" s="1"/>
      <c r="AW70" s="1"/>
      <c r="AX70" s="1"/>
      <c r="AY70" s="1"/>
      <c r="AZ70" s="1"/>
      <c r="BA70" s="1"/>
      <c r="BB70" s="1"/>
      <c r="BC70" s="1"/>
      <c r="BD70" s="1"/>
      <c r="BE70" s="1"/>
      <c r="BF70" s="1"/>
    </row>
    <row r="71" spans="2:58" s="504" customFormat="1">
      <c r="B71" s="5"/>
      <c r="C71" s="1"/>
      <c r="V71" s="1"/>
      <c r="W71" s="1"/>
      <c r="AB71" s="1"/>
      <c r="AC71" s="1"/>
      <c r="AD71" s="1"/>
      <c r="AP71" s="106"/>
      <c r="AQ71" s="1"/>
      <c r="AR71" s="1"/>
      <c r="AS71" s="1"/>
      <c r="AT71" s="1"/>
      <c r="AU71" s="1"/>
      <c r="AV71" s="1"/>
      <c r="AW71" s="1"/>
      <c r="AX71" s="1"/>
      <c r="AY71" s="1"/>
      <c r="AZ71" s="1"/>
      <c r="BA71" s="1"/>
      <c r="BB71" s="1"/>
      <c r="BC71" s="1"/>
      <c r="BD71" s="1"/>
      <c r="BE71" s="1"/>
      <c r="BF71" s="1"/>
    </row>
    <row r="72" spans="2:58" s="504" customFormat="1">
      <c r="B72" s="5"/>
      <c r="C72" s="1"/>
      <c r="V72" s="1"/>
      <c r="W72" s="1"/>
      <c r="AB72" s="1"/>
      <c r="AC72" s="1"/>
      <c r="AD72" s="1"/>
      <c r="AP72" s="106"/>
      <c r="AQ72" s="1"/>
      <c r="AR72" s="1"/>
      <c r="AS72" s="1"/>
      <c r="AT72" s="1"/>
      <c r="AU72" s="1"/>
      <c r="AV72" s="1"/>
      <c r="AW72" s="1"/>
      <c r="AX72" s="1"/>
      <c r="AY72" s="1"/>
      <c r="AZ72" s="1"/>
      <c r="BA72" s="1"/>
      <c r="BB72" s="1"/>
      <c r="BC72" s="1"/>
      <c r="BD72" s="1"/>
      <c r="BE72" s="1"/>
      <c r="BF72" s="1"/>
    </row>
    <row r="73" spans="2:58">
      <c r="B73" s="5"/>
      <c r="AP73" s="106"/>
    </row>
    <row r="74" spans="2:58">
      <c r="B74" s="108"/>
      <c r="C74" s="21"/>
      <c r="AP74" s="106"/>
    </row>
    <row r="75" spans="2:58">
      <c r="B75" s="5"/>
      <c r="C75" s="9"/>
      <c r="AP75" s="106"/>
    </row>
    <row r="76" spans="2:58">
      <c r="B76" s="5"/>
      <c r="C76" s="9"/>
      <c r="AP76" s="106"/>
    </row>
    <row r="77" spans="2:58">
      <c r="B77" s="5"/>
      <c r="AP77" s="106"/>
    </row>
    <row r="78" spans="2:58">
      <c r="B78" s="118"/>
      <c r="C78" s="119"/>
      <c r="AP78" s="106"/>
    </row>
    <row r="79" spans="2:58">
      <c r="B79" s="106"/>
      <c r="C79" s="106"/>
      <c r="AP79" s="106"/>
    </row>
    <row r="80" spans="2:58">
      <c r="B80" s="106"/>
      <c r="C80" s="106"/>
      <c r="AP80" s="106"/>
    </row>
    <row r="81" spans="2:42">
      <c r="B81" s="106"/>
      <c r="C81" s="106"/>
      <c r="AP81" s="106"/>
    </row>
    <row r="82" spans="2:42">
      <c r="B82" s="106"/>
      <c r="C82" s="106"/>
      <c r="AP82" s="106"/>
    </row>
    <row r="83" spans="2:42">
      <c r="B83" s="106"/>
      <c r="C83" s="106"/>
      <c r="AP83" s="106"/>
    </row>
    <row r="84" spans="2:42">
      <c r="B84" s="106"/>
      <c r="C84" s="106"/>
      <c r="AP84" s="106"/>
    </row>
    <row r="85" spans="2:42">
      <c r="B85" s="106"/>
      <c r="C85" s="106"/>
      <c r="AP85" s="106"/>
    </row>
    <row r="86" spans="2:42">
      <c r="B86" s="106"/>
      <c r="C86" s="106"/>
    </row>
    <row r="87" spans="2:42" ht="23.25">
      <c r="B87" s="106"/>
      <c r="C87" s="106"/>
      <c r="AP87" s="492"/>
    </row>
    <row r="88" spans="2:42">
      <c r="B88" s="106"/>
      <c r="C88" s="106"/>
    </row>
    <row r="89" spans="2:42">
      <c r="B89" s="106"/>
      <c r="C89" s="106"/>
    </row>
    <row r="90" spans="2:42">
      <c r="B90" s="106"/>
      <c r="C90" s="106"/>
    </row>
    <row r="91" spans="2:42">
      <c r="B91" s="106"/>
      <c r="C91" s="106"/>
    </row>
    <row r="92" spans="2:42">
      <c r="B92" s="106"/>
      <c r="C92" s="106"/>
    </row>
    <row r="93" spans="2:42">
      <c r="B93" s="106"/>
      <c r="C93" s="106"/>
    </row>
    <row r="94" spans="2:42">
      <c r="B94" s="106"/>
      <c r="C94" s="106"/>
    </row>
    <row r="95" spans="2:42">
      <c r="B95" s="106"/>
      <c r="C95" s="106"/>
    </row>
    <row r="96" spans="2:42">
      <c r="B96" s="106"/>
      <c r="C96" s="106"/>
    </row>
    <row r="97" spans="2:3">
      <c r="B97" s="106"/>
      <c r="C97" s="106"/>
    </row>
    <row r="98" spans="2:3">
      <c r="B98" s="106"/>
      <c r="C98" s="106"/>
    </row>
    <row r="99" spans="2:3">
      <c r="B99" s="106"/>
      <c r="C99" s="106"/>
    </row>
    <row r="100" spans="2:3">
      <c r="B100" s="106"/>
      <c r="C100" s="106"/>
    </row>
    <row r="101" spans="2:3">
      <c r="B101" s="106"/>
      <c r="C101" s="106"/>
    </row>
    <row r="102" spans="2:3">
      <c r="B102" s="106"/>
      <c r="C102" s="106"/>
    </row>
    <row r="103" spans="2:3">
      <c r="B103" s="106"/>
      <c r="C103" s="106"/>
    </row>
    <row r="104" spans="2:3">
      <c r="B104" s="106"/>
      <c r="C104" s="106"/>
    </row>
    <row r="105" spans="2:3">
      <c r="B105" s="504"/>
      <c r="C105" s="504"/>
    </row>
    <row r="106" spans="2:3">
      <c r="B106" s="504"/>
      <c r="C106" s="504"/>
    </row>
    <row r="107" spans="2:3">
      <c r="B107" s="504"/>
      <c r="C107" s="504"/>
    </row>
    <row r="108" spans="2:3">
      <c r="B108" s="504"/>
      <c r="C108" s="504"/>
    </row>
  </sheetData>
  <sheetProtection sheet="1"/>
  <mergeCells count="38">
    <mergeCell ref="D21:E21"/>
    <mergeCell ref="D22:E22"/>
    <mergeCell ref="I10:AO10"/>
    <mergeCell ref="H17:L19"/>
    <mergeCell ref="P18:S18"/>
    <mergeCell ref="AL16:AN19"/>
    <mergeCell ref="H21:L23"/>
    <mergeCell ref="P22:S22"/>
    <mergeCell ref="D23:E23"/>
    <mergeCell ref="D18:E18"/>
    <mergeCell ref="J5:J6"/>
    <mergeCell ref="AC5:AE6"/>
    <mergeCell ref="W5:AA8"/>
    <mergeCell ref="D19:E19"/>
    <mergeCell ref="L5:M6"/>
    <mergeCell ref="O5:T6"/>
    <mergeCell ref="G5:H5"/>
    <mergeCell ref="G6:H6"/>
    <mergeCell ref="N5:N6"/>
    <mergeCell ref="B9:E9"/>
    <mergeCell ref="I5:I6"/>
    <mergeCell ref="K5:K6"/>
    <mergeCell ref="D17:E17"/>
    <mergeCell ref="AY12:BA13"/>
    <mergeCell ref="BB12:BB14"/>
    <mergeCell ref="L26:T26"/>
    <mergeCell ref="L35:T35"/>
    <mergeCell ref="L33:T33"/>
    <mergeCell ref="L31:T31"/>
    <mergeCell ref="L28:T28"/>
    <mergeCell ref="M22:O22"/>
    <mergeCell ref="AI35:AL35"/>
    <mergeCell ref="AI31:AL31"/>
    <mergeCell ref="AI33:AL33"/>
    <mergeCell ref="Y31:AG31"/>
    <mergeCell ref="Y33:AG33"/>
    <mergeCell ref="Y35:AG35"/>
    <mergeCell ref="M18:O18"/>
  </mergeCells>
  <conditionalFormatting sqref="T18">
    <cfRule type="iconSet" priority="439">
      <iconSet showValue="0">
        <cfvo type="percent" val="0"/>
        <cfvo type="num" val="5"/>
        <cfvo type="num" val="10"/>
      </iconSet>
    </cfRule>
  </conditionalFormatting>
  <conditionalFormatting sqref="T22">
    <cfRule type="iconSet" priority="432">
      <iconSet showValue="0">
        <cfvo type="percent" val="0"/>
        <cfvo type="num" val="5"/>
        <cfvo type="num" val="10"/>
      </iconSet>
    </cfRule>
  </conditionalFormatting>
  <conditionalFormatting sqref="G5:H5">
    <cfRule type="beginsWith" dxfId="7290" priority="219" operator="beginsWith" text="?">
      <formula>LEFT(G5,LEN("?"))="?"</formula>
    </cfRule>
  </conditionalFormatting>
  <conditionalFormatting sqref="J5 L5">
    <cfRule type="beginsWith" dxfId="7289" priority="218" operator="beginsWith" text="?">
      <formula>LEFT(J5,LEN("?"))="?"</formula>
    </cfRule>
  </conditionalFormatting>
  <conditionalFormatting sqref="G6:H6">
    <cfRule type="beginsWith" dxfId="7288" priority="217" operator="beginsWith" text="?">
      <formula>LEFT(G6,LEN("?"))="?"</formula>
    </cfRule>
  </conditionalFormatting>
  <conditionalFormatting sqref="O5:T6">
    <cfRule type="beginsWith" dxfId="7287" priority="216" operator="beginsWith" text="?">
      <formula>LEFT(O5,LEN("?"))="?"</formula>
    </cfRule>
  </conditionalFormatting>
  <conditionalFormatting sqref="D18">
    <cfRule type="beginsWith" dxfId="7286" priority="215" operator="beginsWith" text="?">
      <formula>LEFT(D18,LEN("?"))="?"</formula>
    </cfRule>
  </conditionalFormatting>
  <conditionalFormatting sqref="P18:S18">
    <cfRule type="containsText" dxfId="7285" priority="210" operator="containsText" text="ggggggggggggggg">
      <formula>NOT(ISERROR(SEARCH("ggggggggggggggg",P18)))</formula>
    </cfRule>
  </conditionalFormatting>
  <conditionalFormatting sqref="P18:S18">
    <cfRule type="containsText" dxfId="7284" priority="211" operator="containsText" text="gggggggggg">
      <formula>NOT(ISERROR(SEARCH("gggggggggg",P18)))</formula>
    </cfRule>
  </conditionalFormatting>
  <conditionalFormatting sqref="P18:S18">
    <cfRule type="containsText" dxfId="7283" priority="212" operator="containsText" text="ggggg">
      <formula>NOT(ISERROR(SEARCH("ggggg",P18)))</formula>
    </cfRule>
  </conditionalFormatting>
  <conditionalFormatting sqref="P18:S18">
    <cfRule type="containsText" dxfId="7282" priority="213" operator="containsText" text="g">
      <formula>NOT(ISERROR(SEARCH("g",P18)))</formula>
    </cfRule>
  </conditionalFormatting>
  <conditionalFormatting sqref="P22:S22">
    <cfRule type="containsText" dxfId="7281" priority="206" operator="containsText" text="ggggggggggggggg">
      <formula>NOT(ISERROR(SEARCH("ggggggggggggggg",P22)))</formula>
    </cfRule>
  </conditionalFormatting>
  <conditionalFormatting sqref="P22:S22">
    <cfRule type="containsText" dxfId="7280" priority="207" operator="containsText" text="gggggggggg">
      <formula>NOT(ISERROR(SEARCH("gggggggggg",P22)))</formula>
    </cfRule>
  </conditionalFormatting>
  <conditionalFormatting sqref="P22:S22">
    <cfRule type="containsText" dxfId="7279" priority="208" operator="containsText" text="ggggg">
      <formula>NOT(ISERROR(SEARCH("ggggg",P22)))</formula>
    </cfRule>
  </conditionalFormatting>
  <conditionalFormatting sqref="P22:S22">
    <cfRule type="containsText" dxfId="7278" priority="209" operator="containsText" text="g">
      <formula>NOT(ISERROR(SEARCH("g",P22)))</formula>
    </cfRule>
  </conditionalFormatting>
  <conditionalFormatting sqref="U18">
    <cfRule type="cellIs" dxfId="7277" priority="202" operator="between">
      <formula>15</formula>
      <formula>20</formula>
    </cfRule>
  </conditionalFormatting>
  <conditionalFormatting sqref="U18">
    <cfRule type="cellIs" dxfId="7276" priority="203" operator="between">
      <formula>10</formula>
      <formula>14.999</formula>
    </cfRule>
  </conditionalFormatting>
  <conditionalFormatting sqref="U18">
    <cfRule type="cellIs" dxfId="7275" priority="204" operator="between">
      <formula>5</formula>
      <formula>9.999</formula>
    </cfRule>
  </conditionalFormatting>
  <conditionalFormatting sqref="U18">
    <cfRule type="cellIs" dxfId="7274" priority="205" operator="between">
      <formula>0.001</formula>
      <formula>4.999</formula>
    </cfRule>
  </conditionalFormatting>
  <conditionalFormatting sqref="U22">
    <cfRule type="cellIs" dxfId="7273" priority="198" operator="between">
      <formula>15</formula>
      <formula>20</formula>
    </cfRule>
  </conditionalFormatting>
  <conditionalFormatting sqref="U22">
    <cfRule type="cellIs" dxfId="7272" priority="199" operator="between">
      <formula>10</formula>
      <formula>14.999</formula>
    </cfRule>
  </conditionalFormatting>
  <conditionalFormatting sqref="U22">
    <cfRule type="cellIs" dxfId="7271" priority="200" operator="between">
      <formula>5</formula>
      <formula>9.999</formula>
    </cfRule>
  </conditionalFormatting>
  <conditionalFormatting sqref="U22">
    <cfRule type="cellIs" dxfId="7270" priority="201" operator="between">
      <formula>0.001</formula>
      <formula>4.999</formula>
    </cfRule>
  </conditionalFormatting>
  <conditionalFormatting sqref="U26">
    <cfRule type="cellIs" dxfId="7269" priority="190" operator="between">
      <formula>75</formula>
      <formula>100</formula>
    </cfRule>
  </conditionalFormatting>
  <conditionalFormatting sqref="U26">
    <cfRule type="cellIs" dxfId="7268" priority="191" operator="between">
      <formula>50</formula>
      <formula>74.999</formula>
    </cfRule>
  </conditionalFormatting>
  <conditionalFormatting sqref="U26">
    <cfRule type="cellIs" dxfId="7267" priority="192" operator="between">
      <formula>25</formula>
      <formula>49.999</formula>
    </cfRule>
  </conditionalFormatting>
  <conditionalFormatting sqref="U26">
    <cfRule type="cellIs" dxfId="7266" priority="193" operator="between">
      <formula>0.001</formula>
      <formula>24.999</formula>
    </cfRule>
  </conditionalFormatting>
  <conditionalFormatting sqref="D22">
    <cfRule type="beginsWith" dxfId="7265" priority="10" operator="beginsWith" text="?">
      <formula>LEFT(D22,LEN("?"))="?"</formula>
    </cfRule>
  </conditionalFormatting>
  <conditionalFormatting sqref="W22 W18">
    <cfRule type="cellIs" dxfId="7264" priority="24524" operator="greaterThan">
      <formula>3</formula>
    </cfRule>
  </conditionalFormatting>
  <conditionalFormatting sqref="W22 W18">
    <cfRule type="cellIs" dxfId="7263" priority="24525" operator="lessThan">
      <formula>1</formula>
    </cfRule>
  </conditionalFormatting>
  <conditionalFormatting sqref="W22 W18">
    <cfRule type="cellIs" dxfId="7262" priority="24526" operator="equal">
      <formula>3</formula>
    </cfRule>
  </conditionalFormatting>
  <conditionalFormatting sqref="W22 W18">
    <cfRule type="cellIs" dxfId="7261" priority="24527" operator="equal">
      <formula>2</formula>
    </cfRule>
  </conditionalFormatting>
  <conditionalFormatting sqref="W22 W18">
    <cfRule type="cellIs" dxfId="7260" priority="24528"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Données!$T$11:$T$12</xm:f>
          </x14:formula1>
          <xm:sqref>D18:E18 D22:E22</xm:sqref>
        </x14:dataValidation>
        <x14:dataValidation type="list" allowBlank="1" showInputMessage="1" showErrorMessage="1">
          <x14:formula1>
            <xm:f>Données!$R$11:$R$12</xm:f>
          </x14:formula1>
          <xm:sqref>H17:L19 H21:L23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268CCD"/>
    <pageSetUpPr fitToPage="1"/>
  </sheetPr>
  <dimension ref="B1:BF108"/>
  <sheetViews>
    <sheetView showGridLines="0" showRowColHeaders="0" zoomScale="40" zoomScaleNormal="40" workbookViewId="0">
      <selection activeCell="U26" sqref="U2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 style="1" customWidth="1"/>
    <col min="28" max="28" width="3.28515625" style="1" customWidth="1"/>
    <col min="29" max="29" width="1.7109375" style="1" customWidth="1"/>
    <col min="30" max="30" width="2.42578125" style="1" customWidth="1"/>
    <col min="31" max="31" width="107.71093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5" style="1" customWidth="1"/>
    <col min="43" max="45" width="10.85546875" style="1" hidden="1" customWidth="1"/>
    <col min="46" max="46" width="2.42578125" style="1" hidden="1" customWidth="1"/>
    <col min="47" max="48" width="18.28515625" style="1" hidden="1" customWidth="1"/>
    <col min="49" max="49" width="25" style="1" hidden="1" customWidth="1"/>
    <col min="50" max="55" width="10.85546875" style="1" hidden="1" customWidth="1"/>
    <col min="56" max="60" width="10.85546875" style="1" customWidth="1"/>
    <col min="61" max="16384" width="10.85546875" style="1"/>
  </cols>
  <sheetData>
    <row r="1" spans="2:54" ht="9.9499999999999993" customHeight="1"/>
    <row r="2" spans="2:5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5"/>
      <c r="AE2" s="525"/>
      <c r="AF2" s="3"/>
      <c r="AG2" s="3"/>
      <c r="AH2" s="3"/>
      <c r="AI2" s="3"/>
      <c r="AJ2" s="3"/>
      <c r="AK2" s="3"/>
      <c r="AL2" s="3"/>
      <c r="AM2" s="3"/>
      <c r="AN2" s="3"/>
      <c r="AO2" s="4"/>
    </row>
    <row r="3" spans="2:54" ht="9.9499999999999993" customHeight="1">
      <c r="B3" s="5"/>
      <c r="F3" s="6"/>
      <c r="G3" s="6"/>
      <c r="H3" s="8"/>
      <c r="I3" s="6"/>
      <c r="J3" s="6"/>
      <c r="K3" s="8"/>
      <c r="L3" s="8"/>
      <c r="M3" s="8"/>
      <c r="N3" s="8"/>
      <c r="O3" s="8"/>
      <c r="P3" s="8"/>
      <c r="Q3" s="8"/>
      <c r="AL3" s="9"/>
      <c r="AM3" s="9"/>
      <c r="AN3" s="9"/>
      <c r="AO3" s="10"/>
    </row>
    <row r="4" spans="2:54" ht="9.9499999999999993" customHeight="1">
      <c r="B4" s="5"/>
      <c r="F4" s="6"/>
      <c r="G4" s="6"/>
      <c r="H4" s="8"/>
      <c r="I4" s="6"/>
      <c r="J4" s="6"/>
      <c r="K4" s="8"/>
      <c r="L4" s="8"/>
      <c r="M4" s="8"/>
      <c r="N4" s="8"/>
      <c r="O4" s="8"/>
      <c r="P4" s="8"/>
      <c r="Q4" s="8"/>
      <c r="AN4" s="9"/>
      <c r="AO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71" t="s">
        <v>228</v>
      </c>
      <c r="AD5" s="1371"/>
      <c r="AE5" s="1371"/>
      <c r="AI5" s="19"/>
      <c r="AJ5" s="19"/>
      <c r="AK5" s="19"/>
      <c r="AO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371"/>
      <c r="AD6" s="1371"/>
      <c r="AE6" s="1371"/>
      <c r="AI6" s="19"/>
      <c r="AJ6" s="19"/>
      <c r="AK6" s="19"/>
      <c r="AO6" s="20"/>
    </row>
    <row r="7" spans="2:54" s="21" customFormat="1" ht="9.9499999999999993" customHeight="1">
      <c r="B7" s="22"/>
      <c r="G7" s="533"/>
      <c r="H7" s="533"/>
      <c r="I7" s="533"/>
      <c r="J7" s="534"/>
      <c r="K7" s="534"/>
      <c r="L7" s="534"/>
      <c r="M7" s="534"/>
      <c r="N7" s="534"/>
      <c r="O7" s="24"/>
      <c r="P7" s="24"/>
      <c r="Q7" s="8"/>
      <c r="R7" s="1"/>
      <c r="S7" s="1"/>
      <c r="T7" s="1"/>
      <c r="U7" s="1"/>
      <c r="V7" s="1"/>
      <c r="W7" s="1359"/>
      <c r="X7" s="1359"/>
      <c r="Y7" s="1359"/>
      <c r="Z7" s="1359"/>
      <c r="AA7" s="1359"/>
      <c r="AF7" s="1"/>
      <c r="AG7" s="1"/>
      <c r="AH7" s="1"/>
      <c r="AI7" s="25"/>
      <c r="AJ7" s="25"/>
      <c r="AK7" s="25"/>
      <c r="AO7" s="26"/>
    </row>
    <row r="8" spans="2:54" ht="9.9499999999999993" customHeight="1">
      <c r="B8" s="5"/>
      <c r="D8" s="27"/>
      <c r="E8" s="27"/>
      <c r="W8" s="1359"/>
      <c r="X8" s="1359"/>
      <c r="Y8" s="1359"/>
      <c r="Z8" s="1359"/>
      <c r="AA8" s="1359"/>
      <c r="AI8" s="28"/>
      <c r="AJ8" s="28"/>
      <c r="AK8" s="28"/>
      <c r="AO8" s="10"/>
      <c r="AP8" s="27"/>
      <c r="AQ8" s="27"/>
      <c r="AR8" s="27"/>
      <c r="AS8" s="27"/>
      <c r="AT8" s="27"/>
      <c r="AU8" s="27"/>
      <c r="AV8" s="27"/>
      <c r="AW8" s="27"/>
    </row>
    <row r="9" spans="2:54" s="21" customFormat="1" ht="60" customHeight="1">
      <c r="B9" s="1067" t="s">
        <v>0</v>
      </c>
      <c r="C9" s="1068"/>
      <c r="D9" s="1068"/>
      <c r="E9" s="1068"/>
      <c r="F9" s="29"/>
      <c r="G9" s="30"/>
      <c r="H9" s="130" t="s">
        <v>222</v>
      </c>
      <c r="I9" s="131"/>
      <c r="J9" s="131"/>
      <c r="K9" s="505"/>
      <c r="L9" s="505"/>
      <c r="M9" s="505"/>
      <c r="N9" s="505"/>
      <c r="O9" s="132"/>
      <c r="P9" s="132"/>
      <c r="Q9" s="132"/>
      <c r="R9" s="132"/>
      <c r="S9" s="132"/>
      <c r="T9" s="132"/>
      <c r="U9" s="132"/>
      <c r="V9" s="132"/>
      <c r="W9" s="535"/>
      <c r="X9" s="535"/>
      <c r="Y9" s="535"/>
      <c r="Z9" s="535"/>
      <c r="AA9" s="535"/>
      <c r="AB9" s="535"/>
      <c r="AC9" s="535"/>
      <c r="AD9" s="535"/>
      <c r="AE9" s="535"/>
      <c r="AF9" s="132"/>
      <c r="AG9" s="132"/>
      <c r="AH9" s="132"/>
      <c r="AI9" s="132"/>
      <c r="AJ9" s="29"/>
      <c r="AK9" s="29"/>
      <c r="AL9" s="29"/>
      <c r="AM9" s="29"/>
      <c r="AN9" s="29"/>
      <c r="AO9" s="31"/>
      <c r="AQ9" s="1"/>
      <c r="AR9" s="1"/>
      <c r="AS9" s="1"/>
    </row>
    <row r="10" spans="2:5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60"/>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2"/>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40"/>
      <c r="AC12" s="241"/>
      <c r="AD12" s="241"/>
      <c r="AE12" s="241"/>
      <c r="AF12" s="42"/>
      <c r="AG12" s="43"/>
      <c r="AH12" s="44"/>
      <c r="AI12" s="45"/>
      <c r="AJ12" s="46"/>
      <c r="AK12" s="47"/>
      <c r="AL12" s="46"/>
      <c r="AM12" s="48"/>
      <c r="AN12" s="241"/>
      <c r="AO12" s="242"/>
      <c r="AY12" s="1325" t="s">
        <v>209</v>
      </c>
      <c r="AZ12" s="1326"/>
      <c r="BA12" s="1327"/>
      <c r="BB12" s="1331"/>
    </row>
    <row r="13" spans="2:54" ht="11.1"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2"/>
      <c r="AY13" s="1328"/>
      <c r="AZ13" s="1329"/>
      <c r="BA13" s="1330"/>
      <c r="BB13" s="1331"/>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Y14" s="464" t="s">
        <v>210</v>
      </c>
      <c r="AZ14" s="465" t="s">
        <v>59</v>
      </c>
      <c r="BA14" s="466"/>
      <c r="BB14" s="1331"/>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F15" s="40"/>
      <c r="AG15" s="37"/>
      <c r="AH15" s="40"/>
      <c r="AI15" s="37"/>
      <c r="AJ15" s="37"/>
      <c r="AK15" s="37"/>
      <c r="AL15" s="37"/>
      <c r="AM15" s="37"/>
      <c r="AO15" s="10"/>
    </row>
    <row r="16" spans="2:54"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1074"/>
      <c r="AM16" s="1074"/>
      <c r="AN16" s="1074"/>
      <c r="AO16" s="10"/>
    </row>
    <row r="17" spans="2:58" ht="19.5" customHeight="1">
      <c r="B17" s="50"/>
      <c r="D17" s="1358"/>
      <c r="E17" s="1358"/>
      <c r="G17" s="37"/>
      <c r="H17" s="1347" t="s">
        <v>231</v>
      </c>
      <c r="I17" s="1348"/>
      <c r="J17" s="1348"/>
      <c r="K17" s="1348"/>
      <c r="L17" s="1349"/>
      <c r="M17" s="84"/>
      <c r="N17" s="84"/>
      <c r="O17" s="37"/>
      <c r="P17" s="37"/>
      <c r="Q17" s="467"/>
      <c r="R17" s="37"/>
      <c r="S17" s="37"/>
      <c r="T17" s="37"/>
      <c r="U17" s="37"/>
      <c r="V17" s="37"/>
      <c r="W17" s="37"/>
      <c r="X17" s="37"/>
      <c r="Y17" s="37"/>
      <c r="Z17" s="37"/>
      <c r="AA17" s="37"/>
      <c r="AB17" s="37"/>
      <c r="AC17" s="37"/>
      <c r="AF17" s="37"/>
      <c r="AG17" s="37"/>
      <c r="AH17" s="37"/>
      <c r="AI17" s="37"/>
      <c r="AJ17" s="37"/>
      <c r="AK17" s="37"/>
      <c r="AL17" s="1074"/>
      <c r="AM17" s="1074"/>
      <c r="AN17" s="1074"/>
      <c r="AO17" s="10"/>
      <c r="AY17" s="468"/>
      <c r="AZ17" s="468"/>
      <c r="BA17" s="469"/>
      <c r="BB17" s="468"/>
    </row>
    <row r="18" spans="2:58" ht="30" customHeight="1">
      <c r="B18" s="50"/>
      <c r="D18" s="1201">
        <v>7</v>
      </c>
      <c r="E18" s="1201"/>
      <c r="G18" s="470" t="s">
        <v>211</v>
      </c>
      <c r="H18" s="1350"/>
      <c r="I18" s="1351"/>
      <c r="J18" s="1351"/>
      <c r="K18" s="1351"/>
      <c r="L18" s="1352"/>
      <c r="M18" s="1361" t="s">
        <v>212</v>
      </c>
      <c r="N18" s="1362"/>
      <c r="O18" s="1363"/>
      <c r="P18" s="1333" t="e">
        <f>REPT("g",(U18))</f>
        <v>#VALUE!</v>
      </c>
      <c r="Q18" s="1334"/>
      <c r="R18" s="1334"/>
      <c r="S18" s="1335"/>
      <c r="T18" s="286"/>
      <c r="U18" s="473" t="str">
        <f>'Suivi des évaluations'!BT77</f>
        <v/>
      </c>
      <c r="V18" s="37"/>
      <c r="W18" s="474" t="str">
        <f>'Suivi des évaluations'!BU77</f>
        <v xml:space="preserve"> </v>
      </c>
      <c r="X18" s="37"/>
      <c r="Y18" s="37"/>
      <c r="Z18" s="37"/>
      <c r="AA18" s="542" t="e">
        <f>_xlfn.SWITCH(W18,"","","CT 1","1","CT 2","2")</f>
        <v>#N/A</v>
      </c>
      <c r="AB18" s="37"/>
      <c r="AC18" s="37"/>
      <c r="AF18" s="191"/>
      <c r="AG18" s="37"/>
      <c r="AH18" s="192"/>
      <c r="AI18" s="37"/>
      <c r="AJ18" s="37"/>
      <c r="AK18" s="37"/>
      <c r="AL18" s="1074"/>
      <c r="AM18" s="1074"/>
      <c r="AN18" s="1074"/>
      <c r="AO18" s="10"/>
      <c r="AP18" s="191"/>
      <c r="AY18" s="475">
        <f>IF(W18="CT 1",U18,0)</f>
        <v>0</v>
      </c>
      <c r="AZ18" s="475">
        <f>IF(W18="CT 2",U18,0)+20</f>
        <v>20</v>
      </c>
      <c r="BA18" s="476">
        <f>IF(W18=3,U18,0)+40</f>
        <v>40</v>
      </c>
      <c r="BB18" s="477" t="str">
        <f>IF(W18="CT 1",AY18,(IF(W18="CT 2",AZ18,"0")))</f>
        <v>0</v>
      </c>
    </row>
    <row r="19" spans="2:58" ht="20.100000000000001" customHeight="1">
      <c r="B19" s="50"/>
      <c r="D19" s="21"/>
      <c r="E19" s="511"/>
      <c r="G19" s="37"/>
      <c r="H19" s="1353"/>
      <c r="I19" s="1354"/>
      <c r="J19" s="1354"/>
      <c r="K19" s="1354"/>
      <c r="L19" s="1355"/>
      <c r="M19" s="84"/>
      <c r="N19" s="84"/>
      <c r="O19" s="37"/>
      <c r="P19" s="37"/>
      <c r="Q19" s="37"/>
      <c r="R19" s="37"/>
      <c r="S19" s="37"/>
      <c r="T19" s="37"/>
      <c r="U19" s="37"/>
      <c r="V19" s="37"/>
      <c r="W19" s="37"/>
      <c r="X19" s="37"/>
      <c r="Y19" s="37"/>
      <c r="Z19" s="37"/>
      <c r="AA19" s="37"/>
      <c r="AB19" s="37"/>
      <c r="AC19" s="37"/>
      <c r="AF19" s="37"/>
      <c r="AG19" s="37"/>
      <c r="AH19" s="37"/>
      <c r="AI19" s="37"/>
      <c r="AJ19" s="37"/>
      <c r="AK19" s="37"/>
      <c r="AL19" s="1074"/>
      <c r="AM19" s="1074"/>
      <c r="AN19" s="1074"/>
      <c r="AO19" s="10"/>
      <c r="AY19" s="479"/>
      <c r="AZ19" s="479"/>
      <c r="BA19" s="50"/>
      <c r="BB19" s="479"/>
    </row>
    <row r="20" spans="2:58" s="21" customFormat="1" ht="15" customHeight="1">
      <c r="B20" s="22"/>
      <c r="E20" s="511"/>
      <c r="F20" s="95"/>
      <c r="G20" s="37"/>
      <c r="H20" s="37"/>
      <c r="I20" s="37"/>
      <c r="J20" s="37"/>
      <c r="K20" s="37"/>
      <c r="L20" s="37"/>
      <c r="M20" s="481"/>
      <c r="N20" s="481"/>
      <c r="O20" s="481"/>
      <c r="P20" s="481"/>
      <c r="Q20" s="481"/>
      <c r="R20" s="481"/>
      <c r="S20" s="481"/>
      <c r="T20" s="481"/>
      <c r="U20" s="481"/>
      <c r="V20" s="481"/>
      <c r="W20" s="481"/>
      <c r="X20" s="481"/>
      <c r="Y20" s="481"/>
      <c r="Z20" s="481"/>
      <c r="AA20" s="62"/>
      <c r="AB20" s="481"/>
      <c r="AC20" s="485"/>
      <c r="AD20" s="95"/>
      <c r="AE20" s="95"/>
      <c r="AF20" s="481"/>
      <c r="AG20" s="481"/>
      <c r="AH20" s="481"/>
      <c r="AI20" s="481"/>
      <c r="AJ20" s="481"/>
      <c r="AK20" s="481"/>
      <c r="AL20" s="481"/>
      <c r="AM20" s="481"/>
      <c r="AN20" s="485"/>
      <c r="AO20" s="98"/>
      <c r="AQ20" s="1"/>
      <c r="AR20" s="1"/>
      <c r="AS20" s="1"/>
      <c r="AY20" s="479"/>
      <c r="AZ20" s="479"/>
      <c r="BA20" s="50"/>
      <c r="BB20" s="479"/>
    </row>
    <row r="21" spans="2:58" ht="20.25" customHeight="1">
      <c r="B21" s="5"/>
      <c r="D21" s="1358"/>
      <c r="E21" s="1358"/>
      <c r="G21" s="37"/>
      <c r="H21" s="1347" t="s">
        <v>232</v>
      </c>
      <c r="I21" s="1348"/>
      <c r="J21" s="1348"/>
      <c r="K21" s="1348"/>
      <c r="L21" s="1349"/>
      <c r="M21" s="84"/>
      <c r="N21" s="84"/>
      <c r="O21" s="37"/>
      <c r="P21" s="37"/>
      <c r="Q21" s="467"/>
      <c r="R21" s="37"/>
      <c r="S21" s="37"/>
      <c r="T21" s="37"/>
      <c r="U21" s="37"/>
      <c r="V21" s="37"/>
      <c r="W21" s="37"/>
      <c r="X21" s="37"/>
      <c r="Y21" s="37"/>
      <c r="Z21" s="37"/>
      <c r="AA21" s="37"/>
      <c r="AB21" s="37"/>
      <c r="AC21" s="37"/>
      <c r="AF21" s="37"/>
      <c r="AG21" s="37"/>
      <c r="AH21" s="37"/>
      <c r="AI21" s="37"/>
      <c r="AJ21" s="37"/>
      <c r="AK21" s="37"/>
      <c r="AL21" s="37"/>
      <c r="AM21" s="37"/>
      <c r="AN21" s="37"/>
      <c r="AO21" s="10"/>
      <c r="AY21" s="479"/>
      <c r="AZ21" s="479"/>
      <c r="BA21" s="50"/>
      <c r="BB21" s="479"/>
    </row>
    <row r="22" spans="2:58" ht="30" customHeight="1">
      <c r="B22" s="5"/>
      <c r="D22" s="1201">
        <v>8</v>
      </c>
      <c r="E22" s="1201"/>
      <c r="G22" s="470" t="s">
        <v>211</v>
      </c>
      <c r="H22" s="1350"/>
      <c r="I22" s="1351"/>
      <c r="J22" s="1351"/>
      <c r="K22" s="1351"/>
      <c r="L22" s="1352"/>
      <c r="M22" s="1361" t="s">
        <v>212</v>
      </c>
      <c r="N22" s="1362"/>
      <c r="O22" s="1363"/>
      <c r="P22" s="1333" t="e">
        <f>REPT("g",(U22))</f>
        <v>#VALUE!</v>
      </c>
      <c r="Q22" s="1334"/>
      <c r="R22" s="1334"/>
      <c r="S22" s="1335"/>
      <c r="T22" s="286"/>
      <c r="U22" s="473" t="str">
        <f>'Suivi des évaluations'!BT80</f>
        <v/>
      </c>
      <c r="V22" s="37"/>
      <c r="W22" s="474" t="str">
        <f>'Suivi des évaluations'!BU80</f>
        <v xml:space="preserve"> </v>
      </c>
      <c r="X22" s="37"/>
      <c r="Y22" s="37"/>
      <c r="Z22" s="37"/>
      <c r="AA22" s="542" t="e">
        <f>_xlfn.SWITCH(W22,"","","CT 1","1","CT 2","2")</f>
        <v>#N/A</v>
      </c>
      <c r="AB22" s="37"/>
      <c r="AC22" s="37"/>
      <c r="AF22" s="191"/>
      <c r="AG22" s="37"/>
      <c r="AH22" s="192"/>
      <c r="AI22" s="37"/>
      <c r="AJ22" s="37"/>
      <c r="AK22" s="37"/>
      <c r="AL22" s="37"/>
      <c r="AM22" s="37"/>
      <c r="AN22" s="37"/>
      <c r="AO22" s="10"/>
      <c r="AY22" s="475">
        <f>IF(W22="CT 1",U22,0)</f>
        <v>0</v>
      </c>
      <c r="AZ22" s="475">
        <f>IF(W22="CT 2",U22,0)+20</f>
        <v>20</v>
      </c>
      <c r="BA22" s="476">
        <f>IF(W22=3,U22,0)+40</f>
        <v>40</v>
      </c>
      <c r="BB22" s="477" t="str">
        <f>IF(W22="CT 1",AY22,(IF(W22="CT 2",AZ22,"0")))</f>
        <v>0</v>
      </c>
    </row>
    <row r="23" spans="2:58" ht="20.25" customHeight="1">
      <c r="B23" s="5"/>
      <c r="D23" s="21"/>
      <c r="E23" s="511"/>
      <c r="G23" s="37"/>
      <c r="H23" s="1353"/>
      <c r="I23" s="1354"/>
      <c r="J23" s="1354"/>
      <c r="K23" s="1354"/>
      <c r="L23" s="1355"/>
      <c r="M23" s="84"/>
      <c r="N23" s="84"/>
      <c r="O23" s="37"/>
      <c r="P23" s="37"/>
      <c r="Q23" s="37"/>
      <c r="R23" s="37"/>
      <c r="S23" s="37"/>
      <c r="T23" s="37"/>
      <c r="U23" s="37"/>
      <c r="V23" s="37"/>
      <c r="W23" s="37"/>
      <c r="X23" s="37"/>
      <c r="Y23" s="37"/>
      <c r="Z23" s="37"/>
      <c r="AA23" s="40"/>
      <c r="AB23" s="37"/>
      <c r="AC23" s="37"/>
      <c r="AF23" s="37"/>
      <c r="AG23" s="37"/>
      <c r="AH23" s="37"/>
      <c r="AI23" s="37"/>
      <c r="AJ23" s="37"/>
      <c r="AK23" s="37"/>
      <c r="AL23" s="37"/>
      <c r="AM23" s="37"/>
      <c r="AN23" s="37"/>
      <c r="AO23" s="10"/>
      <c r="AY23" s="479"/>
      <c r="AZ23" s="479"/>
      <c r="BA23" s="50"/>
      <c r="BB23" s="479"/>
    </row>
    <row r="24" spans="2:58" s="21" customFormat="1" ht="15" customHeight="1">
      <c r="B24" s="50"/>
      <c r="C24" s="1"/>
      <c r="F24" s="95"/>
      <c r="G24" s="37"/>
      <c r="H24" s="37"/>
      <c r="I24" s="37"/>
      <c r="J24" s="37"/>
      <c r="K24" s="37"/>
      <c r="L24" s="37"/>
      <c r="M24" s="37"/>
      <c r="N24" s="37"/>
      <c r="O24" s="37"/>
      <c r="P24" s="37"/>
      <c r="Q24" s="37"/>
      <c r="R24" s="37"/>
      <c r="S24" s="37"/>
      <c r="T24" s="37"/>
      <c r="U24" s="37"/>
      <c r="V24" s="37"/>
      <c r="W24" s="489"/>
      <c r="X24" s="482"/>
      <c r="Y24" s="482"/>
      <c r="Z24" s="482"/>
      <c r="AA24" s="496"/>
      <c r="AB24" s="40"/>
      <c r="AC24" s="40"/>
      <c r="AD24" s="95"/>
      <c r="AE24" s="95"/>
      <c r="AF24" s="37"/>
      <c r="AG24" s="37"/>
      <c r="AH24" s="489"/>
      <c r="AI24" s="37"/>
      <c r="AJ24" s="37"/>
      <c r="AK24" s="37"/>
      <c r="AL24" s="40"/>
      <c r="AM24" s="40"/>
      <c r="AN24" s="40"/>
      <c r="AO24" s="98"/>
      <c r="AP24" s="1"/>
      <c r="AQ24" s="1"/>
      <c r="AR24" s="1"/>
      <c r="AS24" s="1"/>
      <c r="AX24" s="1"/>
      <c r="AY24" s="479"/>
      <c r="AZ24" s="479"/>
      <c r="BA24" s="50"/>
      <c r="BB24" s="479"/>
    </row>
    <row r="25" spans="2:58" s="482" customFormat="1" ht="20.25" customHeight="1">
      <c r="B25" s="50"/>
      <c r="C25" s="1"/>
      <c r="L25" s="483"/>
      <c r="M25" s="483"/>
      <c r="N25" s="483"/>
      <c r="O25" s="483"/>
      <c r="P25" s="1"/>
      <c r="Q25" s="1"/>
      <c r="R25" s="106"/>
      <c r="S25" s="1"/>
      <c r="T25" s="1"/>
      <c r="U25" s="106"/>
      <c r="V25" s="106"/>
      <c r="W25" s="111"/>
      <c r="AA25" s="496"/>
      <c r="AF25" s="536"/>
      <c r="AH25" s="494"/>
      <c r="AO25" s="524"/>
      <c r="AP25" s="1"/>
      <c r="AQ25" s="1"/>
      <c r="AR25" s="1"/>
      <c r="AS25" s="1"/>
      <c r="AX25" s="1"/>
      <c r="AY25" s="479"/>
      <c r="AZ25" s="479"/>
      <c r="BA25" s="50"/>
      <c r="BB25" s="479"/>
    </row>
    <row r="26" spans="2:58" s="482" customFormat="1" ht="35.1" customHeight="1">
      <c r="B26" s="50"/>
      <c r="C26" s="1"/>
      <c r="L26" s="1332" t="s">
        <v>229</v>
      </c>
      <c r="M26" s="1332"/>
      <c r="N26" s="1332"/>
      <c r="O26" s="1332"/>
      <c r="P26" s="1332"/>
      <c r="Q26" s="1332"/>
      <c r="R26" s="1332"/>
      <c r="S26" s="1332"/>
      <c r="T26" s="1337"/>
      <c r="U26" s="521">
        <f>BB43/0.8</f>
        <v>0</v>
      </c>
      <c r="W26" s="494" t="s">
        <v>167</v>
      </c>
      <c r="X26" s="1"/>
      <c r="Y26" s="1"/>
      <c r="Z26" s="1"/>
      <c r="AA26" s="123"/>
      <c r="AF26" s="536"/>
      <c r="AH26" s="494"/>
      <c r="AO26" s="524"/>
      <c r="AP26" s="1"/>
      <c r="AQ26" s="1"/>
      <c r="AR26" s="1"/>
      <c r="AS26" s="1"/>
      <c r="AT26" s="106"/>
      <c r="AU26" s="106"/>
      <c r="AV26" s="106"/>
      <c r="AW26" s="106"/>
      <c r="AX26" s="1"/>
      <c r="AY26" s="479"/>
      <c r="AZ26" s="479"/>
      <c r="BA26" s="50"/>
      <c r="BB26" s="479"/>
      <c r="BC26" s="106"/>
      <c r="BD26" s="106"/>
      <c r="BE26" s="106"/>
      <c r="BF26" s="106"/>
    </row>
    <row r="27" spans="2:58" ht="20.25" customHeight="1">
      <c r="B27" s="50"/>
      <c r="U27" s="28"/>
      <c r="AA27" s="123"/>
      <c r="AF27" s="28"/>
      <c r="AO27" s="10"/>
      <c r="AT27" s="106"/>
      <c r="AU27" s="497" t="s">
        <v>16</v>
      </c>
      <c r="AV27" s="498" t="s">
        <v>17</v>
      </c>
      <c r="AW27" s="498" t="s">
        <v>18</v>
      </c>
      <c r="AY27" s="479"/>
      <c r="AZ27" s="479"/>
      <c r="BA27" s="50"/>
      <c r="BB27" s="479"/>
      <c r="BC27" s="106"/>
      <c r="BD27" s="106"/>
      <c r="BE27" s="106"/>
      <c r="BF27" s="106"/>
    </row>
    <row r="28" spans="2:58" ht="31.5" customHeight="1">
      <c r="B28" s="22"/>
      <c r="C28" s="21"/>
      <c r="N28" s="543"/>
      <c r="P28" s="538"/>
      <c r="Q28" s="538"/>
      <c r="R28" s="538"/>
      <c r="S28" s="492" t="s">
        <v>230</v>
      </c>
      <c r="T28" s="544" t="s">
        <v>233</v>
      </c>
      <c r="U28" s="545" t="e">
        <f>AA28/2</f>
        <v>#N/A</v>
      </c>
      <c r="W28" s="496"/>
      <c r="AA28" s="546" t="e">
        <f>AA18+AA22</f>
        <v>#N/A</v>
      </c>
      <c r="AF28" s="537"/>
      <c r="AH28" s="496"/>
      <c r="AO28" s="10"/>
      <c r="AT28" s="106"/>
      <c r="AU28" s="347" t="s">
        <v>149</v>
      </c>
      <c r="AV28" s="501">
        <v>10</v>
      </c>
      <c r="AW28" s="502" t="str">
        <f>U18</f>
        <v/>
      </c>
      <c r="AY28" s="479"/>
      <c r="AZ28" s="479"/>
      <c r="BA28" s="50"/>
      <c r="BB28" s="479"/>
      <c r="BC28" s="106"/>
      <c r="BD28" s="106"/>
      <c r="BE28" s="106"/>
      <c r="BF28" s="106"/>
    </row>
    <row r="29" spans="2:58" ht="20.25" customHeight="1">
      <c r="B29" s="5"/>
      <c r="P29" s="538"/>
      <c r="Q29" s="538"/>
      <c r="W29" s="496"/>
      <c r="AF29" s="537"/>
      <c r="AH29" s="496"/>
      <c r="AO29" s="10"/>
      <c r="AT29" s="106"/>
      <c r="AU29" s="347" t="s">
        <v>150</v>
      </c>
      <c r="AV29" s="501">
        <v>10</v>
      </c>
      <c r="AW29" s="502" t="str">
        <f>U22</f>
        <v/>
      </c>
      <c r="AY29" s="475"/>
      <c r="AZ29" s="475"/>
      <c r="BA29" s="476"/>
      <c r="BB29" s="477"/>
      <c r="BC29" s="106"/>
      <c r="BD29" s="106"/>
      <c r="BE29" s="106"/>
      <c r="BF29" s="106"/>
    </row>
    <row r="30" spans="2:58" ht="30" customHeight="1">
      <c r="B30" s="5"/>
      <c r="U30" s="28"/>
      <c r="AF30" s="28"/>
      <c r="AO30" s="10"/>
      <c r="AT30" s="106"/>
      <c r="AU30" s="106"/>
      <c r="AV30" s="106"/>
      <c r="AW30" s="106"/>
      <c r="AY30" s="479"/>
      <c r="AZ30" s="479"/>
      <c r="BA30" s="50"/>
      <c r="BB30" s="479"/>
      <c r="BC30" s="106"/>
      <c r="BD30" s="106"/>
      <c r="BE30" s="106"/>
      <c r="BF30" s="106"/>
    </row>
    <row r="31" spans="2:58" ht="20.25" customHeight="1">
      <c r="B31" s="5"/>
      <c r="L31" s="1332"/>
      <c r="M31" s="1332"/>
      <c r="N31" s="1332"/>
      <c r="O31" s="1332"/>
      <c r="P31" s="1332"/>
      <c r="Q31" s="1332"/>
      <c r="R31" s="1332"/>
      <c r="S31" s="1332"/>
      <c r="T31" s="1332"/>
      <c r="Y31" s="1332"/>
      <c r="Z31" s="1332"/>
      <c r="AA31" s="1332"/>
      <c r="AB31" s="1332"/>
      <c r="AC31" s="1332"/>
      <c r="AD31" s="1332"/>
      <c r="AE31" s="1332"/>
      <c r="AF31" s="1332"/>
      <c r="AG31" s="1332"/>
      <c r="AH31" s="523"/>
      <c r="AI31" s="1369"/>
      <c r="AJ31" s="1369"/>
      <c r="AK31" s="1369"/>
      <c r="AL31" s="1369"/>
      <c r="AO31" s="10"/>
      <c r="AT31" s="106"/>
      <c r="AU31" s="106"/>
      <c r="AV31" s="106"/>
      <c r="AW31" s="106"/>
      <c r="AY31" s="479"/>
      <c r="AZ31" s="479"/>
      <c r="BA31" s="50"/>
      <c r="BB31" s="479"/>
      <c r="BC31" s="106"/>
      <c r="BD31" s="106"/>
      <c r="BE31" s="106"/>
      <c r="BF31" s="106"/>
    </row>
    <row r="32" spans="2:58" ht="15" customHeight="1">
      <c r="B32" s="22"/>
      <c r="C32" s="21"/>
      <c r="AI32" s="28"/>
      <c r="AJ32" s="28"/>
      <c r="AK32" s="28"/>
      <c r="AL32" s="28"/>
      <c r="AO32" s="10"/>
      <c r="AP32" s="21"/>
      <c r="AT32" s="106"/>
      <c r="AU32" s="106"/>
      <c r="AV32" s="106"/>
      <c r="AW32" s="106"/>
      <c r="AY32" s="479"/>
      <c r="AZ32" s="479"/>
      <c r="BA32" s="50"/>
      <c r="BB32" s="479"/>
      <c r="BC32" s="106"/>
      <c r="BD32" s="106"/>
      <c r="BE32" s="106"/>
      <c r="BF32" s="106"/>
    </row>
    <row r="33" spans="2:58" ht="20.25" customHeight="1">
      <c r="B33" s="5"/>
      <c r="L33" s="1332"/>
      <c r="M33" s="1332"/>
      <c r="N33" s="1332"/>
      <c r="O33" s="1332"/>
      <c r="P33" s="1332"/>
      <c r="Q33" s="1332"/>
      <c r="R33" s="1332"/>
      <c r="S33" s="1332"/>
      <c r="T33" s="1332"/>
      <c r="Y33" s="1332"/>
      <c r="Z33" s="1332"/>
      <c r="AA33" s="1332"/>
      <c r="AB33" s="1332"/>
      <c r="AC33" s="1332"/>
      <c r="AD33" s="1332"/>
      <c r="AE33" s="1332"/>
      <c r="AF33" s="1332"/>
      <c r="AG33" s="1332"/>
      <c r="AH33" s="523"/>
      <c r="AI33" s="1369"/>
      <c r="AJ33" s="1369"/>
      <c r="AK33" s="1369"/>
      <c r="AL33" s="1369"/>
      <c r="AO33" s="10"/>
      <c r="AT33" s="106"/>
      <c r="AU33" s="106"/>
      <c r="AV33" s="106"/>
      <c r="AW33" s="106"/>
      <c r="AY33" s="475"/>
      <c r="AZ33" s="475"/>
      <c r="BA33" s="476"/>
      <c r="BB33" s="477"/>
      <c r="BC33" s="106"/>
      <c r="BD33" s="106"/>
      <c r="BE33" s="106"/>
      <c r="BF33" s="106"/>
    </row>
    <row r="34" spans="2:58" ht="30" customHeight="1">
      <c r="B34" s="5"/>
      <c r="AI34" s="28"/>
      <c r="AJ34" s="28"/>
      <c r="AK34" s="28"/>
      <c r="AL34" s="28"/>
      <c r="AO34" s="10"/>
      <c r="AT34" s="106"/>
      <c r="AU34" s="106"/>
      <c r="AV34" s="106"/>
      <c r="AW34" s="106"/>
      <c r="AY34" s="479"/>
      <c r="AZ34" s="479"/>
      <c r="BA34" s="50"/>
      <c r="BB34" s="479"/>
      <c r="BC34" s="106"/>
      <c r="BD34" s="106"/>
      <c r="BE34" s="106"/>
      <c r="BF34" s="106"/>
    </row>
    <row r="35" spans="2:58" ht="20.25" customHeight="1">
      <c r="B35" s="5"/>
      <c r="L35" s="1332"/>
      <c r="M35" s="1332"/>
      <c r="N35" s="1332"/>
      <c r="O35" s="1332"/>
      <c r="P35" s="1332"/>
      <c r="Q35" s="1332"/>
      <c r="R35" s="1332"/>
      <c r="S35" s="1332"/>
      <c r="T35" s="1332"/>
      <c r="Y35" s="1332"/>
      <c r="Z35" s="1332"/>
      <c r="AA35" s="1332"/>
      <c r="AB35" s="1332"/>
      <c r="AC35" s="1332"/>
      <c r="AD35" s="1332"/>
      <c r="AE35" s="1332"/>
      <c r="AF35" s="1332"/>
      <c r="AG35" s="1332"/>
      <c r="AH35" s="523"/>
      <c r="AI35" s="1369"/>
      <c r="AJ35" s="1369"/>
      <c r="AK35" s="1369"/>
      <c r="AL35" s="1369"/>
      <c r="AO35" s="10"/>
      <c r="AT35" s="106"/>
      <c r="AU35" s="106"/>
      <c r="AV35" s="106"/>
      <c r="AW35" s="106"/>
      <c r="AY35" s="479"/>
      <c r="AZ35" s="479"/>
      <c r="BA35" s="50"/>
      <c r="BB35" s="479"/>
      <c r="BC35" s="106"/>
      <c r="BD35" s="106"/>
      <c r="BE35" s="106"/>
      <c r="BF35" s="106"/>
    </row>
    <row r="36" spans="2:58" ht="15" customHeight="1">
      <c r="B36" s="50"/>
      <c r="L36" s="492"/>
      <c r="M36" s="492"/>
      <c r="N36" s="492"/>
      <c r="O36" s="492"/>
      <c r="P36" s="492"/>
      <c r="Q36" s="492"/>
      <c r="R36" s="492"/>
      <c r="S36" s="492"/>
      <c r="T36" s="492"/>
      <c r="U36" s="522"/>
      <c r="V36" s="523"/>
      <c r="W36" s="523"/>
      <c r="X36" s="482"/>
      <c r="Y36" s="482"/>
      <c r="Z36" s="482"/>
      <c r="AA36" s="40"/>
      <c r="AB36" s="37"/>
      <c r="AC36" s="37"/>
      <c r="AF36" s="191"/>
      <c r="AG36" s="523"/>
      <c r="AH36" s="523"/>
      <c r="AI36" s="531"/>
      <c r="AJ36" s="531"/>
      <c r="AK36" s="531"/>
      <c r="AL36" s="531"/>
      <c r="AO36" s="10"/>
      <c r="AT36" s="106"/>
      <c r="AU36" s="106"/>
      <c r="AV36" s="106"/>
      <c r="AW36" s="106"/>
      <c r="AY36" s="479"/>
      <c r="AZ36" s="479"/>
      <c r="BA36" s="50"/>
      <c r="BB36" s="479"/>
      <c r="BC36" s="106"/>
      <c r="BD36" s="106"/>
      <c r="BE36" s="106"/>
      <c r="BF36" s="106"/>
    </row>
    <row r="37" spans="2:58" ht="20.45" customHeight="1">
      <c r="B37" s="50"/>
      <c r="X37" s="482"/>
      <c r="Y37" s="482"/>
      <c r="Z37" s="482"/>
      <c r="AA37" s="40"/>
      <c r="AB37" s="37"/>
      <c r="AC37" s="37"/>
      <c r="AF37" s="191"/>
      <c r="AG37" s="523"/>
      <c r="AH37" s="523"/>
      <c r="AI37" s="531"/>
      <c r="AJ37" s="531"/>
      <c r="AK37" s="531"/>
      <c r="AL37" s="531"/>
      <c r="AO37" s="10"/>
      <c r="AT37" s="106"/>
      <c r="AU37" s="106"/>
      <c r="AV37" s="106"/>
      <c r="AW37" s="106"/>
      <c r="AY37" s="475"/>
      <c r="AZ37" s="475"/>
      <c r="BA37" s="476"/>
      <c r="BB37" s="477"/>
      <c r="BC37" s="106"/>
      <c r="BD37" s="106"/>
      <c r="BE37" s="106"/>
      <c r="BF37" s="106"/>
    </row>
    <row r="38" spans="2:58" s="21" customFormat="1" ht="30" customHeight="1">
      <c r="B38" s="50"/>
      <c r="C38" s="1"/>
      <c r="F38" s="95"/>
      <c r="G38" s="37"/>
      <c r="H38" s="109"/>
      <c r="I38" s="109"/>
      <c r="J38" s="109"/>
      <c r="K38" s="109"/>
      <c r="L38" s="109"/>
      <c r="M38" s="109"/>
      <c r="N38" s="109"/>
      <c r="O38" s="109"/>
      <c r="P38" s="109"/>
      <c r="Q38" s="109"/>
      <c r="R38" s="109"/>
      <c r="S38" s="109"/>
      <c r="T38" s="109"/>
      <c r="U38" s="109"/>
      <c r="V38" s="109"/>
      <c r="W38" s="109"/>
      <c r="X38" s="1"/>
      <c r="Y38" s="1"/>
      <c r="Z38" s="1"/>
      <c r="AA38" s="40"/>
      <c r="AB38" s="37"/>
      <c r="AC38" s="37"/>
      <c r="AD38" s="1"/>
      <c r="AE38" s="1"/>
      <c r="AF38" s="191"/>
      <c r="AG38" s="523"/>
      <c r="AH38" s="523"/>
      <c r="AI38" s="531"/>
      <c r="AJ38" s="531"/>
      <c r="AK38" s="531"/>
      <c r="AL38" s="531"/>
      <c r="AM38" s="1"/>
      <c r="AN38" s="1"/>
      <c r="AO38" s="10"/>
      <c r="AP38" s="1"/>
      <c r="AQ38" s="1"/>
      <c r="AR38" s="1"/>
      <c r="AS38" s="1"/>
      <c r="AT38" s="106"/>
      <c r="AU38" s="106"/>
      <c r="AV38" s="106"/>
      <c r="AW38" s="106"/>
      <c r="AX38" s="1"/>
      <c r="AY38" s="479"/>
      <c r="AZ38" s="479"/>
      <c r="BA38" s="50"/>
      <c r="BB38" s="479"/>
      <c r="BC38" s="106"/>
      <c r="BD38" s="106"/>
      <c r="BE38" s="106"/>
      <c r="BF38" s="106"/>
    </row>
    <row r="39" spans="2:58" ht="19.5" customHeight="1">
      <c r="B39" s="50"/>
      <c r="F39" s="111"/>
      <c r="G39" s="37"/>
      <c r="H39" s="37"/>
      <c r="I39" s="37"/>
      <c r="J39" s="37"/>
      <c r="K39" s="37"/>
      <c r="L39" s="37"/>
      <c r="M39" s="37"/>
      <c r="N39" s="37"/>
      <c r="O39" s="37"/>
      <c r="P39" s="37"/>
      <c r="Q39" s="37"/>
      <c r="R39" s="37"/>
      <c r="S39" s="37"/>
      <c r="T39" s="37"/>
      <c r="U39" s="37"/>
      <c r="V39" s="37"/>
      <c r="W39" s="37"/>
      <c r="AA39" s="40"/>
      <c r="AB39" s="37"/>
      <c r="AC39" s="37"/>
      <c r="AF39" s="191"/>
      <c r="AG39" s="523"/>
      <c r="AH39" s="523"/>
      <c r="AI39" s="531"/>
      <c r="AJ39" s="531"/>
      <c r="AK39" s="531"/>
      <c r="AL39" s="531"/>
      <c r="AO39" s="10"/>
      <c r="AT39" s="106"/>
      <c r="AU39" s="106"/>
      <c r="AV39" s="106"/>
      <c r="AW39" s="106"/>
      <c r="AY39" s="479"/>
      <c r="AZ39" s="479"/>
      <c r="BA39" s="50"/>
      <c r="BB39" s="479"/>
      <c r="BC39" s="106"/>
      <c r="BD39" s="106"/>
      <c r="BE39" s="106"/>
      <c r="BF39" s="106"/>
    </row>
    <row r="40" spans="2:58" ht="15" customHeight="1">
      <c r="B40" s="22"/>
      <c r="C40" s="21"/>
      <c r="D40" s="9"/>
      <c r="E40" s="9"/>
      <c r="F40" s="111"/>
      <c r="G40" s="111"/>
      <c r="H40" s="111"/>
      <c r="I40" s="111"/>
      <c r="J40" s="111"/>
      <c r="K40" s="111"/>
      <c r="L40" s="114"/>
      <c r="M40" s="114"/>
      <c r="N40" s="114"/>
      <c r="O40" s="114"/>
      <c r="P40" s="114"/>
      <c r="Q40" s="111"/>
      <c r="R40" s="111"/>
      <c r="S40" s="111"/>
      <c r="T40" s="111"/>
      <c r="U40" s="111"/>
      <c r="V40" s="111"/>
      <c r="W40" s="115"/>
      <c r="AA40" s="40"/>
      <c r="AB40" s="37"/>
      <c r="AC40" s="37"/>
      <c r="AF40" s="191"/>
      <c r="AG40" s="523"/>
      <c r="AH40" s="523"/>
      <c r="AI40" s="531"/>
      <c r="AJ40" s="531"/>
      <c r="AK40" s="531"/>
      <c r="AL40" s="531"/>
      <c r="AO40" s="10"/>
      <c r="AT40" s="106"/>
      <c r="AU40" s="106"/>
      <c r="AV40" s="106"/>
      <c r="AW40" s="106"/>
      <c r="AY40" s="479"/>
      <c r="AZ40" s="479"/>
      <c r="BA40" s="50"/>
      <c r="BB40" s="479"/>
      <c r="BC40" s="106"/>
      <c r="BD40" s="106"/>
      <c r="BE40" s="106"/>
      <c r="BF40" s="106"/>
    </row>
    <row r="41" spans="2:58" ht="19.5" customHeight="1">
      <c r="B41" s="5"/>
      <c r="F41" s="111"/>
      <c r="G41" s="116"/>
      <c r="H41" s="116"/>
      <c r="I41" s="116"/>
      <c r="J41" s="116"/>
      <c r="K41" s="116"/>
      <c r="L41" s="116"/>
      <c r="M41" s="116"/>
      <c r="N41" s="116"/>
      <c r="O41" s="116"/>
      <c r="P41" s="116"/>
      <c r="Q41" s="116"/>
      <c r="R41" s="116"/>
      <c r="S41" s="116"/>
      <c r="T41" s="116"/>
      <c r="U41" s="111"/>
      <c r="V41" s="111"/>
      <c r="W41" s="111"/>
      <c r="AA41" s="40"/>
      <c r="AB41" s="37"/>
      <c r="AC41" s="37"/>
      <c r="AF41" s="191"/>
      <c r="AG41" s="523"/>
      <c r="AH41" s="523"/>
      <c r="AI41" s="531"/>
      <c r="AJ41" s="531"/>
      <c r="AK41" s="531"/>
      <c r="AL41" s="531"/>
      <c r="AO41" s="10"/>
      <c r="AT41" s="106"/>
      <c r="AU41" s="504"/>
      <c r="AV41" s="504"/>
      <c r="AW41" s="106"/>
      <c r="AY41" s="475"/>
      <c r="AZ41" s="475"/>
      <c r="BA41" s="476"/>
      <c r="BB41" s="477"/>
      <c r="BC41" s="106"/>
      <c r="BD41" s="106"/>
      <c r="BE41" s="106"/>
      <c r="BF41" s="106"/>
    </row>
    <row r="42" spans="2:58" ht="30" customHeight="1">
      <c r="B42" s="5"/>
      <c r="D42" s="11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330" t="str">
        <f>Données!AF3</f>
        <v xml:space="preserve">Conception et réalisation : Thierry GÉRARD IEN-ET STI Design &amp; Métiers d'art - Version 5.2 • Septembre 2020    
Adaptation Equipe Académique Rennes [ 07 83 77 09 55 ] - Version 5.2 • Mars 2021 </v>
      </c>
      <c r="AF42" s="540"/>
      <c r="AG42" s="540"/>
      <c r="AH42" s="540"/>
      <c r="AI42" s="539"/>
      <c r="AJ42" s="539"/>
      <c r="AK42" s="539"/>
      <c r="AL42" s="539"/>
      <c r="AM42" s="119"/>
      <c r="AN42" s="119"/>
      <c r="AO42" s="122"/>
      <c r="AT42" s="106"/>
      <c r="AU42" s="504"/>
      <c r="AV42" s="504"/>
      <c r="AW42" s="106"/>
      <c r="AY42" s="499"/>
      <c r="AZ42" s="499"/>
      <c r="BA42" s="500"/>
      <c r="BB42" s="499"/>
      <c r="BC42" s="106"/>
      <c r="BD42" s="106"/>
      <c r="BE42" s="106"/>
      <c r="BF42" s="106"/>
    </row>
    <row r="43" spans="2:58" s="106" customFormat="1" ht="20.25" customHeight="1">
      <c r="B43" s="5"/>
      <c r="C43" s="1"/>
      <c r="AC43" s="504"/>
      <c r="AD43" s="504"/>
      <c r="AP43" s="1"/>
      <c r="AQ43" s="1"/>
      <c r="AR43" s="1"/>
      <c r="AS43" s="1"/>
      <c r="AU43" s="504"/>
      <c r="AV43" s="504"/>
      <c r="AW43" s="504"/>
      <c r="AX43" s="21"/>
      <c r="AY43" s="21"/>
      <c r="AZ43" s="21"/>
      <c r="BA43" s="21"/>
      <c r="BB43" s="541">
        <f>SUM(BB17:BB42)</f>
        <v>0</v>
      </c>
    </row>
    <row r="44" spans="2:58" s="106" customFormat="1" ht="20.100000000000001" customHeight="1">
      <c r="B44" s="22"/>
      <c r="C44" s="21"/>
      <c r="AC44" s="504"/>
      <c r="AD44" s="504"/>
      <c r="AP44" s="1"/>
      <c r="AQ44" s="1"/>
      <c r="AR44" s="1"/>
      <c r="AS44" s="1"/>
      <c r="AU44" s="504"/>
      <c r="AV44" s="504"/>
      <c r="AW44" s="504"/>
      <c r="AX44" s="1"/>
      <c r="AY44" s="1"/>
      <c r="AZ44" s="1"/>
      <c r="BA44" s="1"/>
      <c r="BB44" s="1"/>
    </row>
    <row r="45" spans="2:58" s="106" customFormat="1" ht="20.25" customHeight="1">
      <c r="B45" s="5"/>
      <c r="C45" s="1"/>
      <c r="AC45" s="1"/>
      <c r="AD45" s="1"/>
      <c r="AP45" s="1"/>
      <c r="AQ45" s="1"/>
      <c r="AR45" s="1"/>
      <c r="AS45" s="1"/>
      <c r="AU45" s="1"/>
      <c r="AV45" s="1"/>
      <c r="AW45" s="504"/>
      <c r="AX45" s="1"/>
      <c r="AY45" s="1"/>
      <c r="AZ45" s="1"/>
      <c r="BA45" s="1"/>
      <c r="BB45" s="1"/>
    </row>
    <row r="46" spans="2:58" s="106" customFormat="1" ht="30" customHeight="1">
      <c r="B46" s="5"/>
      <c r="C46" s="1"/>
      <c r="AC46" s="1"/>
      <c r="AD46" s="1"/>
      <c r="AP46" s="1"/>
      <c r="AQ46" s="1"/>
      <c r="AR46" s="1"/>
      <c r="AS46" s="1"/>
      <c r="AU46" s="1"/>
      <c r="AV46" s="1"/>
      <c r="AW46" s="504"/>
      <c r="AX46" s="1"/>
      <c r="AY46" s="1"/>
      <c r="AZ46" s="1"/>
      <c r="BA46" s="1"/>
      <c r="BB46" s="1"/>
    </row>
    <row r="47" spans="2:58" s="106" customFormat="1" ht="20.25" customHeight="1">
      <c r="B47" s="5"/>
      <c r="C47" s="1"/>
      <c r="AC47" s="1"/>
      <c r="AD47" s="1"/>
      <c r="AP47" s="1"/>
      <c r="AQ47" s="1"/>
      <c r="AR47" s="1"/>
      <c r="AS47" s="1"/>
      <c r="AU47" s="1"/>
      <c r="AV47" s="1"/>
      <c r="AW47" s="1"/>
      <c r="AX47" s="1"/>
      <c r="AY47" s="1"/>
      <c r="AZ47" s="1"/>
      <c r="BA47" s="1"/>
      <c r="BB47" s="1"/>
    </row>
    <row r="48" spans="2:58" s="106" customFormat="1" ht="15" customHeight="1">
      <c r="B48" s="22"/>
      <c r="C48" s="21"/>
      <c r="AC48" s="1"/>
      <c r="AD48" s="1"/>
      <c r="AP48" s="21"/>
      <c r="AQ48" s="1"/>
      <c r="AR48" s="1"/>
      <c r="AS48" s="1"/>
      <c r="AU48" s="1"/>
      <c r="AV48" s="1"/>
      <c r="AW48" s="1"/>
      <c r="AX48" s="1"/>
      <c r="AY48" s="1"/>
      <c r="AZ48" s="1"/>
      <c r="BA48" s="1"/>
      <c r="BB48" s="1"/>
    </row>
    <row r="49" spans="2:58" s="106" customFormat="1" ht="20.25" customHeight="1">
      <c r="B49" s="5"/>
      <c r="C49" s="1"/>
      <c r="AC49" s="1"/>
      <c r="AD49" s="1"/>
      <c r="AP49" s="482"/>
      <c r="AQ49" s="1"/>
      <c r="AR49" s="1"/>
      <c r="AS49" s="1"/>
      <c r="AU49" s="1"/>
      <c r="AV49" s="1"/>
      <c r="AW49" s="1"/>
      <c r="AX49" s="1"/>
      <c r="AY49" s="1"/>
      <c r="AZ49" s="1"/>
      <c r="BA49" s="1"/>
      <c r="BB49" s="1"/>
    </row>
    <row r="50" spans="2:58" s="106" customFormat="1" ht="30" customHeight="1">
      <c r="B50" s="5"/>
      <c r="C50" s="1"/>
      <c r="AC50" s="1"/>
      <c r="AD50" s="1"/>
      <c r="AP50" s="1"/>
      <c r="AQ50" s="1"/>
      <c r="AR50" s="1"/>
      <c r="AS50" s="1"/>
      <c r="AU50" s="1"/>
      <c r="AV50" s="1"/>
      <c r="AW50" s="1"/>
      <c r="AX50" s="1"/>
      <c r="AY50" s="1"/>
      <c r="AZ50" s="1"/>
      <c r="BA50" s="1"/>
      <c r="BB50" s="1"/>
    </row>
    <row r="51" spans="2:58" s="106" customFormat="1" ht="20.25" customHeight="1">
      <c r="B51" s="5"/>
      <c r="C51" s="1"/>
      <c r="AC51" s="1"/>
      <c r="AD51" s="1"/>
      <c r="AP51" s="1"/>
      <c r="AQ51" s="1"/>
      <c r="AR51" s="1"/>
      <c r="AS51" s="1"/>
      <c r="AU51" s="1"/>
      <c r="AV51" s="1"/>
      <c r="AW51" s="1"/>
      <c r="AX51" s="1"/>
      <c r="AY51" s="1"/>
      <c r="AZ51" s="1"/>
      <c r="BA51" s="1"/>
      <c r="BB51" s="1"/>
    </row>
    <row r="52" spans="2:58" s="106" customFormat="1" ht="15" customHeight="1">
      <c r="B52" s="50"/>
      <c r="C52" s="1"/>
      <c r="AC52" s="1"/>
      <c r="AD52" s="1"/>
      <c r="AP52" s="1"/>
      <c r="AQ52" s="1"/>
      <c r="AR52" s="1"/>
      <c r="AS52" s="1"/>
      <c r="AT52" s="504"/>
      <c r="AU52" s="1"/>
      <c r="AV52" s="1"/>
      <c r="AW52" s="1"/>
      <c r="AX52" s="1"/>
      <c r="AY52" s="1"/>
      <c r="AZ52" s="1"/>
      <c r="BA52" s="1"/>
      <c r="BB52" s="1"/>
      <c r="BC52" s="504"/>
      <c r="BD52" s="504"/>
      <c r="BE52" s="504"/>
      <c r="BF52" s="504"/>
    </row>
    <row r="53" spans="2:58" s="106" customFormat="1" ht="20.25" customHeight="1">
      <c r="B53" s="50"/>
      <c r="C53" s="1"/>
      <c r="AC53" s="1"/>
      <c r="AD53" s="1"/>
      <c r="AP53" s="1"/>
      <c r="AQ53" s="1"/>
      <c r="AR53" s="1"/>
      <c r="AS53" s="1"/>
      <c r="AT53" s="504"/>
      <c r="AU53" s="1"/>
      <c r="AV53" s="1"/>
      <c r="AW53" s="1"/>
      <c r="AX53" s="1"/>
      <c r="AY53" s="1"/>
      <c r="AZ53" s="1"/>
      <c r="BA53" s="1"/>
      <c r="BB53" s="1"/>
      <c r="BC53" s="504"/>
      <c r="BD53" s="504"/>
      <c r="BE53" s="504"/>
      <c r="BF53" s="504"/>
    </row>
    <row r="54" spans="2:58" s="106" customFormat="1" ht="30" customHeight="1">
      <c r="B54" s="50"/>
      <c r="C54" s="1"/>
      <c r="AC54" s="1"/>
      <c r="AD54" s="1"/>
      <c r="AP54" s="1"/>
      <c r="AQ54" s="1"/>
      <c r="AR54" s="1"/>
      <c r="AS54" s="1"/>
      <c r="AT54" s="504"/>
      <c r="AU54" s="1"/>
      <c r="AV54" s="1"/>
      <c r="AW54" s="1"/>
      <c r="AX54" s="1"/>
      <c r="AY54" s="1"/>
      <c r="AZ54" s="1"/>
      <c r="BA54" s="1"/>
      <c r="BB54" s="1"/>
      <c r="BC54" s="504"/>
      <c r="BD54" s="504"/>
      <c r="BE54" s="504"/>
      <c r="BF54" s="504"/>
    </row>
    <row r="55" spans="2:58" s="106" customFormat="1" ht="20.25" customHeight="1">
      <c r="B55" s="50"/>
      <c r="C55" s="1"/>
      <c r="AC55" s="1"/>
      <c r="AD55" s="1"/>
      <c r="AP55" s="1"/>
      <c r="AQ55" s="1"/>
      <c r="AR55" s="1"/>
      <c r="AS55" s="1"/>
      <c r="AT55" s="504"/>
      <c r="AU55" s="1"/>
      <c r="AV55" s="1"/>
      <c r="AW55" s="1"/>
      <c r="AX55" s="1"/>
      <c r="AY55" s="1"/>
      <c r="AZ55" s="1"/>
      <c r="BA55" s="1"/>
      <c r="BB55" s="1"/>
      <c r="BC55" s="504"/>
      <c r="BD55" s="504"/>
      <c r="BE55" s="504"/>
      <c r="BF55" s="504"/>
    </row>
    <row r="56" spans="2:58" s="106" customFormat="1" ht="15" customHeight="1">
      <c r="B56" s="22"/>
      <c r="C56" s="21"/>
      <c r="AC56" s="1"/>
      <c r="AD56" s="1"/>
      <c r="AP56" s="1"/>
      <c r="AQ56" s="1"/>
      <c r="AR56" s="1"/>
      <c r="AS56" s="1"/>
      <c r="AT56" s="1"/>
      <c r="AU56" s="1"/>
      <c r="AV56" s="1"/>
      <c r="AW56" s="1"/>
      <c r="AX56" s="1"/>
      <c r="AY56" s="1"/>
      <c r="AZ56" s="1"/>
      <c r="BA56" s="1"/>
      <c r="BB56" s="1"/>
      <c r="BC56" s="1"/>
      <c r="BD56" s="1"/>
      <c r="BE56" s="1"/>
      <c r="BF56" s="1"/>
    </row>
    <row r="57" spans="2:58" s="106" customFormat="1" ht="20.25" customHeight="1">
      <c r="B57" s="5"/>
      <c r="C57" s="1"/>
      <c r="AC57" s="1"/>
      <c r="AD57" s="1"/>
      <c r="AP57" s="1"/>
      <c r="AQ57" s="1"/>
      <c r="AR57" s="1"/>
      <c r="AS57" s="1"/>
      <c r="AT57" s="1"/>
      <c r="AU57" s="1"/>
      <c r="AV57" s="1"/>
      <c r="AW57" s="1"/>
      <c r="AX57" s="1"/>
      <c r="AY57" s="1"/>
      <c r="AZ57" s="1"/>
      <c r="BA57" s="1"/>
      <c r="BB57" s="1"/>
      <c r="BC57" s="1"/>
      <c r="BD57" s="1"/>
      <c r="BE57" s="1"/>
      <c r="BF57" s="1"/>
    </row>
    <row r="58" spans="2:58" s="106" customFormat="1" ht="30" customHeight="1">
      <c r="B58" s="5"/>
      <c r="C58" s="1"/>
      <c r="AC58" s="1"/>
      <c r="AD58" s="1"/>
      <c r="AP58" s="1"/>
      <c r="AQ58" s="1"/>
      <c r="AR58" s="1"/>
      <c r="AS58" s="1"/>
      <c r="AT58" s="1"/>
      <c r="AU58" s="1"/>
      <c r="AV58" s="1"/>
      <c r="AW58" s="1"/>
      <c r="AX58" s="1"/>
      <c r="AY58" s="1"/>
      <c r="AZ58" s="1"/>
      <c r="BA58" s="1"/>
      <c r="BB58" s="1"/>
      <c r="BC58" s="1"/>
      <c r="BD58" s="1"/>
      <c r="BE58" s="1"/>
      <c r="BF58" s="1"/>
    </row>
    <row r="59" spans="2:58" s="106" customFormat="1" ht="20.25" customHeight="1">
      <c r="B59" s="5"/>
      <c r="C59" s="1"/>
      <c r="AC59" s="1"/>
      <c r="AD59" s="1"/>
      <c r="AP59" s="1"/>
      <c r="AQ59" s="1"/>
      <c r="AR59" s="1"/>
      <c r="AS59" s="1"/>
      <c r="AT59" s="1"/>
      <c r="AU59" s="1"/>
      <c r="AV59" s="1"/>
      <c r="AW59" s="1"/>
      <c r="AX59" s="1"/>
      <c r="AY59" s="1"/>
      <c r="AZ59" s="1"/>
      <c r="BA59" s="1"/>
      <c r="BB59" s="1"/>
      <c r="BC59" s="1"/>
      <c r="BD59" s="1"/>
      <c r="BE59" s="1"/>
      <c r="BF59" s="1"/>
    </row>
    <row r="60" spans="2:58" s="106" customFormat="1" ht="15" customHeight="1">
      <c r="B60" s="22"/>
      <c r="C60" s="21"/>
      <c r="AC60" s="1"/>
      <c r="AD60" s="1"/>
      <c r="AP60" s="21"/>
      <c r="AQ60" s="1"/>
      <c r="AR60" s="1"/>
      <c r="AS60" s="1"/>
      <c r="AT60" s="1"/>
      <c r="AU60" s="1"/>
      <c r="AV60" s="1"/>
      <c r="AW60" s="1"/>
      <c r="AX60" s="1"/>
      <c r="AY60" s="1"/>
      <c r="AZ60" s="1"/>
      <c r="BA60" s="1"/>
      <c r="BB60" s="1"/>
      <c r="BC60" s="1"/>
      <c r="BD60" s="1"/>
      <c r="BE60" s="1"/>
      <c r="BF60" s="1"/>
    </row>
    <row r="61" spans="2:58" s="106" customFormat="1" ht="26.25">
      <c r="B61" s="491"/>
      <c r="C61" s="482"/>
      <c r="V61" s="1"/>
      <c r="W61" s="1"/>
      <c r="AC61" s="1"/>
      <c r="AD61" s="1"/>
      <c r="AP61" s="1"/>
      <c r="AQ61" s="1"/>
      <c r="AR61" s="1"/>
      <c r="AS61" s="1"/>
      <c r="AT61" s="1"/>
      <c r="AU61" s="1"/>
      <c r="AV61" s="1"/>
      <c r="AW61" s="1"/>
      <c r="AX61" s="1"/>
      <c r="AY61" s="1"/>
      <c r="AZ61" s="1"/>
      <c r="BA61" s="1"/>
      <c r="BB61" s="1"/>
      <c r="BC61" s="1"/>
      <c r="BD61" s="1"/>
      <c r="BE61" s="1"/>
      <c r="BF61" s="1"/>
    </row>
    <row r="62" spans="2:58" s="106" customFormat="1" ht="26.25">
      <c r="B62" s="491"/>
      <c r="C62" s="482"/>
      <c r="V62" s="1"/>
      <c r="W62" s="1"/>
      <c r="AC62" s="1"/>
      <c r="AD62" s="1"/>
      <c r="AP62" s="1"/>
      <c r="AQ62" s="1"/>
      <c r="AR62" s="1"/>
      <c r="AS62" s="1"/>
      <c r="AT62" s="1"/>
      <c r="AU62" s="1"/>
      <c r="AV62" s="1"/>
      <c r="AW62" s="1"/>
      <c r="AX62" s="1"/>
      <c r="AY62" s="1"/>
      <c r="AZ62" s="1"/>
      <c r="BA62" s="1"/>
      <c r="BB62" s="1"/>
      <c r="BC62" s="1"/>
      <c r="BD62" s="1"/>
      <c r="BE62" s="1"/>
      <c r="BF62" s="1"/>
    </row>
    <row r="63" spans="2:58" s="106" customFormat="1">
      <c r="B63" s="5"/>
      <c r="C63" s="1"/>
      <c r="V63" s="1"/>
      <c r="W63" s="1"/>
      <c r="AB63" s="504"/>
      <c r="AC63" s="1"/>
      <c r="AD63" s="1"/>
      <c r="AP63" s="1"/>
      <c r="AQ63" s="1"/>
      <c r="AR63" s="1"/>
      <c r="AS63" s="1"/>
      <c r="AT63" s="1"/>
      <c r="AU63" s="1"/>
      <c r="AV63" s="1"/>
      <c r="AW63" s="1"/>
      <c r="AX63" s="1"/>
      <c r="AY63" s="1"/>
      <c r="AZ63" s="1"/>
      <c r="BA63" s="1"/>
      <c r="BB63" s="1"/>
      <c r="BC63" s="1"/>
      <c r="BD63" s="1"/>
      <c r="BE63" s="1"/>
      <c r="BF63" s="1"/>
    </row>
    <row r="64" spans="2:58" s="106" customFormat="1">
      <c r="B64" s="5"/>
      <c r="C64" s="1"/>
      <c r="V64" s="1"/>
      <c r="W64" s="1"/>
      <c r="AB64" s="504"/>
      <c r="AC64" s="1"/>
      <c r="AD64" s="1"/>
      <c r="AP64" s="1"/>
      <c r="AQ64" s="1"/>
      <c r="AR64" s="1"/>
      <c r="AS64" s="1"/>
      <c r="AT64" s="1"/>
      <c r="AU64" s="1"/>
      <c r="AV64" s="1"/>
      <c r="AW64" s="1"/>
      <c r="AX64" s="1"/>
      <c r="AY64" s="1"/>
      <c r="AZ64" s="1"/>
      <c r="BA64" s="1"/>
      <c r="BB64" s="1"/>
      <c r="BC64" s="1"/>
      <c r="BD64" s="1"/>
      <c r="BE64" s="1"/>
      <c r="BF64" s="1"/>
    </row>
    <row r="65" spans="2:58" s="106" customFormat="1">
      <c r="B65" s="5"/>
      <c r="C65" s="1"/>
      <c r="V65" s="1"/>
      <c r="W65" s="1"/>
      <c r="AB65" s="504"/>
      <c r="AC65" s="1"/>
      <c r="AD65" s="1"/>
      <c r="AQ65" s="1"/>
      <c r="AR65" s="1"/>
      <c r="AS65" s="1"/>
      <c r="AT65" s="1"/>
      <c r="AU65" s="1"/>
      <c r="AV65" s="1"/>
      <c r="AW65" s="1"/>
      <c r="AX65" s="1"/>
      <c r="AY65" s="1"/>
      <c r="AZ65" s="1"/>
      <c r="BA65" s="1"/>
      <c r="BB65" s="1"/>
      <c r="BC65" s="1"/>
      <c r="BD65" s="1"/>
      <c r="BE65" s="1"/>
      <c r="BF65" s="1"/>
    </row>
    <row r="66" spans="2:58" s="106" customFormat="1">
      <c r="B66" s="5"/>
      <c r="C66" s="1"/>
      <c r="V66" s="1"/>
      <c r="W66" s="1"/>
      <c r="AB66" s="504"/>
      <c r="AC66" s="1"/>
      <c r="AD66" s="1"/>
      <c r="AQ66" s="1"/>
      <c r="AR66" s="1"/>
      <c r="AS66" s="1"/>
      <c r="AT66" s="1"/>
      <c r="AU66" s="1"/>
      <c r="AV66" s="1"/>
      <c r="AW66" s="1"/>
      <c r="AX66" s="1"/>
      <c r="AY66" s="1"/>
      <c r="AZ66" s="1"/>
      <c r="BA66" s="1"/>
      <c r="BB66" s="1"/>
      <c r="BC66" s="1"/>
      <c r="BD66" s="1"/>
      <c r="BE66" s="1"/>
      <c r="BF66" s="1"/>
    </row>
    <row r="67" spans="2:58" s="106" customFormat="1">
      <c r="B67" s="5"/>
      <c r="C67" s="1"/>
      <c r="V67" s="1"/>
      <c r="W67" s="1"/>
      <c r="AB67" s="1"/>
      <c r="AC67" s="1"/>
      <c r="AD67" s="1"/>
      <c r="AQ67" s="1"/>
      <c r="AR67" s="1"/>
      <c r="AS67" s="1"/>
      <c r="AT67" s="1"/>
      <c r="AU67" s="1"/>
      <c r="AV67" s="1"/>
      <c r="AW67" s="1"/>
      <c r="AX67" s="1"/>
      <c r="AY67" s="1"/>
      <c r="AZ67" s="1"/>
      <c r="BA67" s="1"/>
      <c r="BB67" s="1"/>
      <c r="BC67" s="1"/>
      <c r="BD67" s="1"/>
      <c r="BE67" s="1"/>
      <c r="BF67" s="1"/>
    </row>
    <row r="68" spans="2:58" s="106" customFormat="1">
      <c r="B68" s="5"/>
      <c r="C68" s="1"/>
      <c r="V68" s="1"/>
      <c r="W68" s="1"/>
      <c r="AB68" s="1"/>
      <c r="AC68" s="1"/>
      <c r="AD68" s="1"/>
      <c r="AQ68" s="1"/>
      <c r="AR68" s="1"/>
      <c r="AS68" s="1"/>
      <c r="AT68" s="1"/>
      <c r="AU68" s="1"/>
      <c r="AV68" s="1"/>
      <c r="AW68" s="1"/>
      <c r="AX68" s="1"/>
      <c r="AY68" s="1"/>
      <c r="AZ68" s="1"/>
      <c r="BA68" s="1"/>
      <c r="BB68" s="1"/>
      <c r="BC68" s="1"/>
      <c r="BD68" s="1"/>
      <c r="BE68" s="1"/>
      <c r="BF68" s="1"/>
    </row>
    <row r="69" spans="2:58" s="504" customFormat="1">
      <c r="B69" s="5"/>
      <c r="C69" s="1"/>
      <c r="V69" s="1"/>
      <c r="W69" s="1"/>
      <c r="AB69" s="1"/>
      <c r="AC69" s="1"/>
      <c r="AD69" s="1"/>
      <c r="AP69" s="106"/>
      <c r="AQ69" s="1"/>
      <c r="AR69" s="1"/>
      <c r="AS69" s="1"/>
      <c r="AT69" s="1"/>
      <c r="AU69" s="1"/>
      <c r="AV69" s="1"/>
      <c r="AW69" s="1"/>
      <c r="AX69" s="1"/>
      <c r="AY69" s="1"/>
      <c r="AZ69" s="1"/>
      <c r="BA69" s="1"/>
      <c r="BB69" s="1"/>
      <c r="BC69" s="1"/>
      <c r="BD69" s="1"/>
      <c r="BE69" s="1"/>
      <c r="BF69" s="1"/>
    </row>
    <row r="70" spans="2:58" s="504" customFormat="1">
      <c r="B70" s="5"/>
      <c r="C70" s="1"/>
      <c r="V70" s="1"/>
      <c r="W70" s="1"/>
      <c r="AB70" s="1"/>
      <c r="AC70" s="1"/>
      <c r="AD70" s="1"/>
      <c r="AP70" s="106"/>
      <c r="AQ70" s="1"/>
      <c r="AR70" s="1"/>
      <c r="AS70" s="1"/>
      <c r="AT70" s="1"/>
      <c r="AU70" s="1"/>
      <c r="AV70" s="1"/>
      <c r="AW70" s="1"/>
      <c r="AX70" s="1"/>
      <c r="AY70" s="1"/>
      <c r="AZ70" s="1"/>
      <c r="BA70" s="1"/>
      <c r="BB70" s="1"/>
      <c r="BC70" s="1"/>
      <c r="BD70" s="1"/>
      <c r="BE70" s="1"/>
      <c r="BF70" s="1"/>
    </row>
    <row r="71" spans="2:58" s="504" customFormat="1">
      <c r="B71" s="5"/>
      <c r="C71" s="1"/>
      <c r="V71" s="1"/>
      <c r="W71" s="1"/>
      <c r="AB71" s="1"/>
      <c r="AC71" s="1"/>
      <c r="AD71" s="1"/>
      <c r="AP71" s="106"/>
      <c r="AQ71" s="1"/>
      <c r="AR71" s="1"/>
      <c r="AS71" s="1"/>
      <c r="AT71" s="1"/>
      <c r="AU71" s="1"/>
      <c r="AV71" s="1"/>
      <c r="AW71" s="1"/>
      <c r="AX71" s="1"/>
      <c r="AY71" s="1"/>
      <c r="AZ71" s="1"/>
      <c r="BA71" s="1"/>
      <c r="BB71" s="1"/>
      <c r="BC71" s="1"/>
      <c r="BD71" s="1"/>
      <c r="BE71" s="1"/>
      <c r="BF71" s="1"/>
    </row>
    <row r="72" spans="2:58" s="504" customFormat="1">
      <c r="B72" s="5"/>
      <c r="C72" s="1"/>
      <c r="V72" s="1"/>
      <c r="W72" s="1"/>
      <c r="AB72" s="1"/>
      <c r="AC72" s="1"/>
      <c r="AD72" s="1"/>
      <c r="AP72" s="106"/>
      <c r="AQ72" s="1"/>
      <c r="AR72" s="1"/>
      <c r="AS72" s="1"/>
      <c r="AT72" s="1"/>
      <c r="AU72" s="1"/>
      <c r="AV72" s="1"/>
      <c r="AW72" s="1"/>
      <c r="AX72" s="1"/>
      <c r="AY72" s="1"/>
      <c r="AZ72" s="1"/>
      <c r="BA72" s="1"/>
      <c r="BB72" s="1"/>
      <c r="BC72" s="1"/>
      <c r="BD72" s="1"/>
      <c r="BE72" s="1"/>
      <c r="BF72" s="1"/>
    </row>
    <row r="73" spans="2:58">
      <c r="B73" s="5"/>
      <c r="AP73" s="106"/>
    </row>
    <row r="74" spans="2:58">
      <c r="B74" s="108"/>
      <c r="C74" s="21"/>
      <c r="AP74" s="106"/>
    </row>
    <row r="75" spans="2:58">
      <c r="B75" s="5"/>
      <c r="C75" s="9"/>
      <c r="AP75" s="106"/>
    </row>
    <row r="76" spans="2:58">
      <c r="B76" s="5"/>
      <c r="C76" s="9"/>
      <c r="AP76" s="106"/>
    </row>
    <row r="77" spans="2:58">
      <c r="B77" s="5"/>
      <c r="AP77" s="106"/>
    </row>
    <row r="78" spans="2:58">
      <c r="B78" s="118"/>
      <c r="C78" s="119"/>
      <c r="AP78" s="106"/>
    </row>
    <row r="79" spans="2:58">
      <c r="B79" s="106"/>
      <c r="C79" s="106"/>
      <c r="AP79" s="106"/>
    </row>
    <row r="80" spans="2:58">
      <c r="B80" s="106"/>
      <c r="C80" s="106"/>
      <c r="AP80" s="106"/>
    </row>
    <row r="81" spans="2:42">
      <c r="B81" s="106"/>
      <c r="C81" s="106"/>
      <c r="AP81" s="106"/>
    </row>
    <row r="82" spans="2:42">
      <c r="B82" s="106"/>
      <c r="C82" s="106"/>
      <c r="AP82" s="106"/>
    </row>
    <row r="83" spans="2:42">
      <c r="B83" s="106"/>
      <c r="C83" s="106"/>
      <c r="AP83" s="106"/>
    </row>
    <row r="84" spans="2:42">
      <c r="B84" s="106"/>
      <c r="C84" s="106"/>
      <c r="AP84" s="106"/>
    </row>
    <row r="85" spans="2:42">
      <c r="B85" s="106"/>
      <c r="C85" s="106"/>
      <c r="AP85" s="106"/>
    </row>
    <row r="86" spans="2:42">
      <c r="B86" s="106"/>
      <c r="C86" s="106"/>
    </row>
    <row r="87" spans="2:42" ht="23.25">
      <c r="B87" s="106"/>
      <c r="C87" s="106"/>
      <c r="AP87" s="492"/>
    </row>
    <row r="88" spans="2:42">
      <c r="B88" s="106"/>
      <c r="C88" s="106"/>
    </row>
    <row r="89" spans="2:42">
      <c r="B89" s="106"/>
      <c r="C89" s="106"/>
    </row>
    <row r="90" spans="2:42">
      <c r="B90" s="106"/>
      <c r="C90" s="106"/>
    </row>
    <row r="91" spans="2:42">
      <c r="B91" s="106"/>
      <c r="C91" s="106"/>
    </row>
    <row r="92" spans="2:42">
      <c r="B92" s="106"/>
      <c r="C92" s="106"/>
    </row>
    <row r="93" spans="2:42">
      <c r="B93" s="106"/>
      <c r="C93" s="106"/>
    </row>
    <row r="94" spans="2:42">
      <c r="B94" s="106"/>
      <c r="C94" s="106"/>
    </row>
    <row r="95" spans="2:42">
      <c r="B95" s="106"/>
      <c r="C95" s="106"/>
    </row>
    <row r="96" spans="2:42">
      <c r="B96" s="106"/>
      <c r="C96" s="106"/>
    </row>
    <row r="97" spans="2:3">
      <c r="B97" s="106"/>
      <c r="C97" s="106"/>
    </row>
    <row r="98" spans="2:3">
      <c r="B98" s="106"/>
      <c r="C98" s="106"/>
    </row>
    <row r="99" spans="2:3">
      <c r="B99" s="106"/>
      <c r="C99" s="106"/>
    </row>
    <row r="100" spans="2:3">
      <c r="B100" s="106"/>
      <c r="C100" s="106"/>
    </row>
    <row r="101" spans="2:3">
      <c r="B101" s="106"/>
      <c r="C101" s="106"/>
    </row>
    <row r="102" spans="2:3">
      <c r="B102" s="106"/>
      <c r="C102" s="106"/>
    </row>
    <row r="103" spans="2:3">
      <c r="B103" s="106"/>
      <c r="C103" s="106"/>
    </row>
    <row r="104" spans="2:3">
      <c r="B104" s="106"/>
      <c r="C104" s="106"/>
    </row>
    <row r="105" spans="2:3">
      <c r="B105" s="504"/>
      <c r="C105" s="504"/>
    </row>
    <row r="106" spans="2:3">
      <c r="B106" s="504"/>
      <c r="C106" s="504"/>
    </row>
    <row r="107" spans="2:3">
      <c r="B107" s="504"/>
      <c r="C107" s="504"/>
    </row>
    <row r="108" spans="2:3">
      <c r="B108" s="504"/>
      <c r="C108" s="504"/>
    </row>
  </sheetData>
  <sheetProtection sheet="1"/>
  <mergeCells count="35">
    <mergeCell ref="N5:N6"/>
    <mergeCell ref="O5:T6"/>
    <mergeCell ref="W5:AA8"/>
    <mergeCell ref="AC5:AE6"/>
    <mergeCell ref="G6:H6"/>
    <mergeCell ref="G5:H5"/>
    <mergeCell ref="I5:I6"/>
    <mergeCell ref="J5:J6"/>
    <mergeCell ref="K5:K6"/>
    <mergeCell ref="L5:M6"/>
    <mergeCell ref="B9:E9"/>
    <mergeCell ref="AY12:BA13"/>
    <mergeCell ref="BB12:BB14"/>
    <mergeCell ref="AL16:AN19"/>
    <mergeCell ref="D17:E17"/>
    <mergeCell ref="H17:L19"/>
    <mergeCell ref="D18:E18"/>
    <mergeCell ref="M18:O18"/>
    <mergeCell ref="P18:S18"/>
    <mergeCell ref="I10:AO10"/>
    <mergeCell ref="D21:E21"/>
    <mergeCell ref="H21:L23"/>
    <mergeCell ref="D22:E22"/>
    <mergeCell ref="M22:O22"/>
    <mergeCell ref="P22:S22"/>
    <mergeCell ref="L35:T35"/>
    <mergeCell ref="Y35:AG35"/>
    <mergeCell ref="AI35:AL35"/>
    <mergeCell ref="L26:T26"/>
    <mergeCell ref="L31:T31"/>
    <mergeCell ref="Y31:AG31"/>
    <mergeCell ref="AI31:AL31"/>
    <mergeCell ref="L33:T33"/>
    <mergeCell ref="Y33:AG33"/>
    <mergeCell ref="AI33:AL33"/>
  </mergeCells>
  <conditionalFormatting sqref="T18">
    <cfRule type="iconSet" priority="30">
      <iconSet showValue="0">
        <cfvo type="percent" val="0"/>
        <cfvo type="num" val="5"/>
        <cfvo type="num" val="10"/>
      </iconSet>
    </cfRule>
  </conditionalFormatting>
  <conditionalFormatting sqref="T22">
    <cfRule type="iconSet" priority="29">
      <iconSet showValue="0">
        <cfvo type="percent" val="0"/>
        <cfvo type="num" val="5"/>
        <cfvo type="num" val="10"/>
      </iconSet>
    </cfRule>
  </conditionalFormatting>
  <conditionalFormatting sqref="G5:H5">
    <cfRule type="beginsWith" dxfId="7259" priority="28" operator="beginsWith" text="?">
      <formula>LEFT(G5,LEN("?"))="?"</formula>
    </cfRule>
  </conditionalFormatting>
  <conditionalFormatting sqref="J5 L5">
    <cfRule type="beginsWith" dxfId="7258" priority="27" operator="beginsWith" text="?">
      <formula>LEFT(J5,LEN("?"))="?"</formula>
    </cfRule>
  </conditionalFormatting>
  <conditionalFormatting sqref="G6:H6">
    <cfRule type="beginsWith" dxfId="7257" priority="26" operator="beginsWith" text="?">
      <formula>LEFT(G6,LEN("?"))="?"</formula>
    </cfRule>
  </conditionalFormatting>
  <conditionalFormatting sqref="O5:T6">
    <cfRule type="beginsWith" dxfId="7256" priority="25" operator="beginsWith" text="?">
      <formula>LEFT(O5,LEN("?"))="?"</formula>
    </cfRule>
  </conditionalFormatting>
  <conditionalFormatting sqref="P18:S18">
    <cfRule type="containsText" dxfId="7255" priority="20" operator="containsText" text="ggggggggggggggg">
      <formula>NOT(ISERROR(SEARCH("ggggggggggggggg",P18)))</formula>
    </cfRule>
  </conditionalFormatting>
  <conditionalFormatting sqref="P18:S18">
    <cfRule type="containsText" dxfId="7254" priority="21" operator="containsText" text="gggggggggg">
      <formula>NOT(ISERROR(SEARCH("gggggggggg",P18)))</formula>
    </cfRule>
  </conditionalFormatting>
  <conditionalFormatting sqref="P18:S18">
    <cfRule type="containsText" dxfId="7253" priority="22" operator="containsText" text="ggggg">
      <formula>NOT(ISERROR(SEARCH("ggggg",P18)))</formula>
    </cfRule>
  </conditionalFormatting>
  <conditionalFormatting sqref="P18:S18">
    <cfRule type="containsText" dxfId="7252" priority="23" operator="containsText" text="g">
      <formula>NOT(ISERROR(SEARCH("g",P18)))</formula>
    </cfRule>
  </conditionalFormatting>
  <conditionalFormatting sqref="P22:S22">
    <cfRule type="containsText" dxfId="7251" priority="16" operator="containsText" text="ggggggggggggggg">
      <formula>NOT(ISERROR(SEARCH("ggggggggggggggg",P22)))</formula>
    </cfRule>
  </conditionalFormatting>
  <conditionalFormatting sqref="P22:S22">
    <cfRule type="containsText" dxfId="7250" priority="17" operator="containsText" text="gggggggggg">
      <formula>NOT(ISERROR(SEARCH("gggggggggg",P22)))</formula>
    </cfRule>
  </conditionalFormatting>
  <conditionalFormatting sqref="P22:S22">
    <cfRule type="containsText" dxfId="7249" priority="18" operator="containsText" text="ggggg">
      <formula>NOT(ISERROR(SEARCH("ggggg",P22)))</formula>
    </cfRule>
  </conditionalFormatting>
  <conditionalFormatting sqref="P22:S22">
    <cfRule type="containsText" dxfId="7248" priority="19" operator="containsText" text="g">
      <formula>NOT(ISERROR(SEARCH("g",P22)))</formula>
    </cfRule>
  </conditionalFormatting>
  <conditionalFormatting sqref="U18">
    <cfRule type="cellIs" dxfId="7247" priority="12" operator="between">
      <formula>15</formula>
      <formula>20</formula>
    </cfRule>
  </conditionalFormatting>
  <conditionalFormatting sqref="U18">
    <cfRule type="cellIs" dxfId="7246" priority="13" operator="between">
      <formula>10</formula>
      <formula>14.999</formula>
    </cfRule>
  </conditionalFormatting>
  <conditionalFormatting sqref="U18">
    <cfRule type="cellIs" dxfId="7245" priority="14" operator="between">
      <formula>5</formula>
      <formula>9.999</formula>
    </cfRule>
  </conditionalFormatting>
  <conditionalFormatting sqref="U18">
    <cfRule type="cellIs" dxfId="7244" priority="15" operator="between">
      <formula>0.001</formula>
      <formula>4.999</formula>
    </cfRule>
  </conditionalFormatting>
  <conditionalFormatting sqref="U22">
    <cfRule type="cellIs" dxfId="7243" priority="8" operator="between">
      <formula>15</formula>
      <formula>20</formula>
    </cfRule>
  </conditionalFormatting>
  <conditionalFormatting sqref="U22">
    <cfRule type="cellIs" dxfId="7242" priority="9" operator="between">
      <formula>10</formula>
      <formula>14.999</formula>
    </cfRule>
  </conditionalFormatting>
  <conditionalFormatting sqref="U22">
    <cfRule type="cellIs" dxfId="7241" priority="10" operator="between">
      <formula>5</formula>
      <formula>9.999</formula>
    </cfRule>
  </conditionalFormatting>
  <conditionalFormatting sqref="U22">
    <cfRule type="cellIs" dxfId="7240" priority="11" operator="between">
      <formula>0.001</formula>
      <formula>4.999</formula>
    </cfRule>
  </conditionalFormatting>
  <conditionalFormatting sqref="U26">
    <cfRule type="cellIs" dxfId="7239" priority="4" operator="between">
      <formula>75</formula>
      <formula>100</formula>
    </cfRule>
  </conditionalFormatting>
  <conditionalFormatting sqref="U26">
    <cfRule type="cellIs" dxfId="7238" priority="5" operator="between">
      <formula>50</formula>
      <formula>74.999</formula>
    </cfRule>
  </conditionalFormatting>
  <conditionalFormatting sqref="U26">
    <cfRule type="cellIs" dxfId="7237" priority="6" operator="between">
      <formula>25</formula>
      <formula>49.999</formula>
    </cfRule>
  </conditionalFormatting>
  <conditionalFormatting sqref="U26">
    <cfRule type="cellIs" dxfId="7236" priority="7" operator="between">
      <formula>0.001</formula>
      <formula>24.999</formula>
    </cfRule>
  </conditionalFormatting>
  <conditionalFormatting sqref="W18 W22">
    <cfRule type="containsText" dxfId="7235" priority="33" operator="containsText" text="3">
      <formula>NOT(ISERROR(SEARCH("3",W18)))</formula>
    </cfRule>
  </conditionalFormatting>
  <conditionalFormatting sqref="W18 W22">
    <cfRule type="containsText" dxfId="7234" priority="34" operator="containsText" text="2">
      <formula>NOT(ISERROR(SEARCH("2",W18)))</formula>
    </cfRule>
  </conditionalFormatting>
  <conditionalFormatting sqref="W18 W22">
    <cfRule type="containsText" dxfId="7233" priority="35" operator="containsText" text="1">
      <formula>NOT(ISERROR(SEARCH("1",W18)))</formula>
    </cfRule>
  </conditionalFormatting>
  <conditionalFormatting sqref="W18">
    <cfRule type="containsText" dxfId="7232" priority="2" operator="containsText" text="4">
      <formula>NOT(ISERROR(SEARCH("4",W18)))</formula>
    </cfRule>
  </conditionalFormatting>
  <conditionalFormatting sqref="W22">
    <cfRule type="containsText" dxfId="7231" priority="1" operator="containsText" text="4">
      <formula>NOT(ISERROR(SEARCH("4",W22)))</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Données!$R$48:$R$49</xm:f>
          </x14:formula1>
          <xm:sqref>H17:L19 H21:L23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7F26CE"/>
    <pageSetUpPr fitToPage="1"/>
  </sheetPr>
  <dimension ref="A1:DJ86"/>
  <sheetViews>
    <sheetView showGridLines="0" showRowColHeaders="0" zoomScale="55" zoomScaleNormal="55" workbookViewId="0">
      <selection activeCell="Q35" sqref="Q3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547"/>
      <c r="Y5" s="19"/>
      <c r="Z5" s="19"/>
      <c r="AA5" s="19"/>
      <c r="AE5" s="20"/>
    </row>
    <row r="6" spans="2:11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547"/>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7" t="s">
        <v>0</v>
      </c>
      <c r="C9" s="1068"/>
      <c r="D9" s="1068"/>
      <c r="E9" s="1068"/>
      <c r="F9" s="29"/>
      <c r="G9" s="30"/>
      <c r="H9" s="130" t="s">
        <v>127</v>
      </c>
      <c r="I9" s="131"/>
      <c r="J9" s="131"/>
      <c r="K9" s="505"/>
      <c r="L9" s="505"/>
      <c r="M9" s="505"/>
      <c r="N9" s="505"/>
      <c r="O9" s="132"/>
      <c r="P9" s="132"/>
      <c r="Q9" s="132"/>
      <c r="R9" s="132"/>
      <c r="S9" s="132"/>
      <c r="T9" s="132"/>
      <c r="U9" s="132"/>
      <c r="V9" s="132"/>
      <c r="W9" s="132"/>
      <c r="X9" s="132"/>
      <c r="Y9" s="132"/>
      <c r="Z9" s="29"/>
      <c r="AA9" s="29"/>
      <c r="AB9" s="29"/>
      <c r="AC9" s="29"/>
      <c r="AD9" s="29"/>
      <c r="AE9" s="31"/>
    </row>
    <row r="10" spans="2:11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60"/>
    </row>
    <row r="11" spans="2:114" ht="5.0999999999999996" customHeight="1">
      <c r="B11" s="5"/>
      <c r="G11" s="37"/>
      <c r="H11" s="38"/>
      <c r="I11" s="386"/>
      <c r="J11" s="386"/>
      <c r="K11" s="386"/>
      <c r="L11" s="386"/>
      <c r="M11" s="386"/>
      <c r="N11" s="386"/>
      <c r="O11" s="386"/>
      <c r="P11" s="386"/>
      <c r="Q11" s="386"/>
      <c r="R11" s="386"/>
      <c r="S11" s="386"/>
      <c r="T11" s="386"/>
      <c r="U11" s="386"/>
      <c r="V11" s="386"/>
      <c r="W11" s="386"/>
      <c r="X11" s="386"/>
      <c r="Y11" s="386"/>
      <c r="Z11" s="386"/>
      <c r="AA11" s="386"/>
      <c r="AB11" s="386"/>
      <c r="AC11" s="386"/>
      <c r="AD11" s="386"/>
      <c r="AE11" s="548"/>
    </row>
    <row r="12" spans="2:114" ht="12" customHeight="1">
      <c r="B12" s="5"/>
      <c r="G12" s="37"/>
      <c r="H12" s="38"/>
      <c r="I12" s="386"/>
      <c r="J12" s="386"/>
      <c r="K12" s="386"/>
      <c r="L12" s="386"/>
      <c r="M12" s="386"/>
      <c r="N12" s="386"/>
      <c r="O12" s="386"/>
      <c r="P12" s="386"/>
      <c r="Q12" s="386"/>
      <c r="R12" s="386"/>
      <c r="S12" s="386"/>
      <c r="T12" s="386"/>
      <c r="U12" s="386"/>
      <c r="V12" s="42"/>
      <c r="W12" s="43"/>
      <c r="X12" s="44"/>
      <c r="Y12" s="45"/>
      <c r="Z12" s="46"/>
      <c r="AA12" s="47"/>
      <c r="AB12" s="46"/>
      <c r="AC12" s="48"/>
      <c r="AD12" s="386"/>
      <c r="AE12" s="548"/>
    </row>
    <row r="13" spans="2:114" ht="5.0999999999999996" customHeight="1">
      <c r="B13" s="5"/>
      <c r="G13" s="37"/>
      <c r="H13" s="37"/>
      <c r="I13" s="37"/>
      <c r="J13" s="37"/>
      <c r="K13" s="37"/>
      <c r="L13" s="137"/>
      <c r="M13" s="40"/>
      <c r="N13" s="40"/>
      <c r="O13" s="40"/>
      <c r="P13" s="510"/>
      <c r="Q13" s="41"/>
      <c r="R13" s="41"/>
      <c r="S13" s="510"/>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0" t="s">
        <v>126</v>
      </c>
      <c r="C15" s="1151"/>
      <c r="D15" s="1151"/>
      <c r="E15" s="1151"/>
      <c r="F15" s="1151"/>
      <c r="G15" s="549"/>
      <c r="H15" s="1372" t="s">
        <v>185</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268"/>
      <c r="AE15" s="41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37"/>
      <c r="BC15" s="37"/>
      <c r="BD15" s="37"/>
      <c r="BE15" s="37"/>
      <c r="BF15" s="37"/>
      <c r="BG15" s="37"/>
      <c r="BH15" s="37"/>
      <c r="BI15" s="37"/>
      <c r="BJ15" s="37"/>
      <c r="BK15" s="3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row>
    <row r="16" spans="2:114" ht="20.100000000000001" customHeight="1">
      <c r="B16" s="5"/>
      <c r="G16" s="550"/>
      <c r="H16" s="551"/>
      <c r="I16" s="551"/>
      <c r="J16" s="551"/>
      <c r="K16" s="551"/>
      <c r="L16" s="551"/>
      <c r="M16" s="552"/>
      <c r="N16" s="552"/>
      <c r="O16" s="552"/>
      <c r="P16" s="552"/>
      <c r="Q16" s="552"/>
      <c r="R16" s="552"/>
      <c r="S16" s="552"/>
      <c r="T16" s="552"/>
      <c r="U16" s="552"/>
      <c r="V16" s="552"/>
      <c r="W16" s="552"/>
      <c r="X16" s="552"/>
      <c r="Y16" s="552"/>
      <c r="Z16" s="552"/>
      <c r="AA16" s="552"/>
      <c r="AB16" s="552"/>
      <c r="AC16" s="553"/>
      <c r="AD16" s="37"/>
      <c r="AE16" s="10"/>
    </row>
    <row r="17" spans="2:114" s="21" customFormat="1" ht="24.95" customHeight="1">
      <c r="B17" s="5"/>
      <c r="C17" s="1"/>
      <c r="D17" s="1"/>
      <c r="E17" s="1"/>
      <c r="F17" s="1"/>
      <c r="G17" s="554"/>
      <c r="H17" s="555"/>
      <c r="I17" s="555"/>
      <c r="J17" s="555"/>
      <c r="K17" s="555"/>
      <c r="L17" s="555"/>
      <c r="M17" s="556"/>
      <c r="N17" s="556"/>
      <c r="O17" s="557"/>
      <c r="P17" s="558"/>
      <c r="Q17" s="558"/>
      <c r="R17" s="558"/>
      <c r="S17" s="558"/>
      <c r="T17" s="559"/>
      <c r="U17" s="559"/>
      <c r="V17" s="560"/>
      <c r="W17" s="560"/>
      <c r="X17" s="560"/>
      <c r="Y17" s="557"/>
      <c r="Z17" s="557"/>
      <c r="AA17" s="557"/>
      <c r="AB17" s="557"/>
      <c r="AC17" s="561"/>
      <c r="AD17" s="485"/>
      <c r="AE17" s="98"/>
    </row>
    <row r="18" spans="2:114" ht="20.100000000000001" customHeight="1">
      <c r="B18" s="5"/>
      <c r="G18" s="554"/>
      <c r="H18" s="555"/>
      <c r="I18" s="555"/>
      <c r="J18" s="555"/>
      <c r="K18" s="555"/>
      <c r="L18" s="555"/>
      <c r="M18" s="556"/>
      <c r="N18" s="556"/>
      <c r="O18" s="557"/>
      <c r="P18" s="557"/>
      <c r="Q18" s="557"/>
      <c r="R18" s="557"/>
      <c r="S18" s="557"/>
      <c r="T18" s="557"/>
      <c r="U18" s="557"/>
      <c r="V18" s="560"/>
      <c r="W18" s="560"/>
      <c r="X18" s="560"/>
      <c r="Y18" s="557"/>
      <c r="Z18" s="557"/>
      <c r="AA18" s="557"/>
      <c r="AB18" s="557"/>
      <c r="AC18" s="561"/>
      <c r="AD18" s="37"/>
      <c r="AE18" s="10"/>
    </row>
    <row r="19" spans="2:114" ht="80.099999999999994" customHeight="1">
      <c r="B19" s="5"/>
      <c r="D19" s="1356" t="s">
        <v>133</v>
      </c>
      <c r="E19" s="1357"/>
      <c r="G19" s="562"/>
      <c r="H19" s="555"/>
      <c r="I19" s="555"/>
      <c r="J19" s="555"/>
      <c r="K19" s="555"/>
      <c r="L19" s="555"/>
      <c r="M19" s="556"/>
      <c r="N19" s="556"/>
      <c r="O19" s="557"/>
      <c r="P19" s="557"/>
      <c r="Q19" s="557"/>
      <c r="R19" s="557"/>
      <c r="S19" s="557"/>
      <c r="T19" s="557"/>
      <c r="U19" s="557"/>
      <c r="V19" s="560"/>
      <c r="W19" s="560"/>
      <c r="X19" s="560"/>
      <c r="Y19" s="557"/>
      <c r="Z19" s="557"/>
      <c r="AA19" s="557"/>
      <c r="AB19" s="557"/>
      <c r="AC19" s="561"/>
      <c r="AD19" s="37"/>
      <c r="AE19" s="10"/>
    </row>
    <row r="20" spans="2:114" ht="24.95" customHeight="1">
      <c r="B20" s="5"/>
      <c r="D20" s="520"/>
      <c r="G20" s="554"/>
      <c r="H20" s="555"/>
      <c r="I20" s="555"/>
      <c r="J20" s="555"/>
      <c r="K20" s="555"/>
      <c r="L20" s="555"/>
      <c r="M20" s="556"/>
      <c r="N20" s="556"/>
      <c r="O20" s="557"/>
      <c r="P20" s="557"/>
      <c r="Q20" s="557"/>
      <c r="R20" s="557"/>
      <c r="S20" s="557"/>
      <c r="T20" s="557"/>
      <c r="U20" s="557"/>
      <c r="V20" s="560"/>
      <c r="W20" s="560"/>
      <c r="X20" s="560"/>
      <c r="Y20" s="557"/>
      <c r="Z20" s="557"/>
      <c r="AA20" s="557"/>
      <c r="AB20" s="557"/>
      <c r="AC20" s="563"/>
      <c r="AD20" s="37"/>
      <c r="AE20" s="10"/>
    </row>
    <row r="21" spans="2:114" ht="24.95" customHeight="1">
      <c r="B21" s="5"/>
      <c r="D21" s="520"/>
      <c r="G21" s="564"/>
      <c r="H21" s="565"/>
      <c r="I21" s="566"/>
      <c r="J21" s="566"/>
      <c r="K21" s="567"/>
      <c r="L21" s="568"/>
      <c r="M21" s="569"/>
      <c r="N21" s="569"/>
      <c r="O21" s="570"/>
      <c r="P21" s="570"/>
      <c r="Q21" s="570"/>
      <c r="R21" s="570"/>
      <c r="S21" s="570"/>
      <c r="T21" s="570"/>
      <c r="U21" s="570"/>
      <c r="V21" s="571"/>
      <c r="W21" s="571"/>
      <c r="X21" s="571"/>
      <c r="Y21" s="570"/>
      <c r="Z21" s="570"/>
      <c r="AA21" s="570"/>
      <c r="AB21" s="570"/>
      <c r="AC21" s="572"/>
      <c r="AD21" s="37"/>
      <c r="AE21" s="10"/>
    </row>
    <row r="22" spans="2:114" ht="20.100000000000001" customHeight="1">
      <c r="B22" s="5"/>
      <c r="G22" s="37"/>
      <c r="H22" s="284"/>
      <c r="I22" s="284"/>
      <c r="J22" s="284"/>
      <c r="K22" s="284"/>
      <c r="L22" s="284"/>
      <c r="M22" s="197"/>
      <c r="N22" s="197"/>
      <c r="O22" s="197"/>
      <c r="P22" s="197"/>
      <c r="Q22" s="197"/>
      <c r="R22" s="197"/>
      <c r="S22" s="197"/>
      <c r="T22" s="197"/>
      <c r="U22" s="197"/>
      <c r="V22" s="197"/>
      <c r="W22" s="197"/>
      <c r="X22" s="197"/>
      <c r="Y22" s="197"/>
      <c r="Z22" s="197"/>
      <c r="AA22" s="197"/>
      <c r="AB22" s="197"/>
      <c r="AC22" s="268"/>
      <c r="AD22" s="268"/>
      <c r="AE22" s="41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37"/>
      <c r="BC22" s="37"/>
      <c r="BD22" s="37"/>
      <c r="BE22" s="37"/>
      <c r="BF22" s="37"/>
      <c r="BG22" s="37"/>
      <c r="BH22" s="37"/>
      <c r="BI22" s="37"/>
      <c r="BJ22" s="37"/>
      <c r="BK22" s="3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row>
    <row r="23" spans="2:114" ht="30" customHeight="1">
      <c r="B23" s="1150" t="s">
        <v>126</v>
      </c>
      <c r="C23" s="1151"/>
      <c r="D23" s="1151"/>
      <c r="E23" s="1151"/>
      <c r="F23" s="1151"/>
      <c r="G23" s="549"/>
      <c r="H23" s="1372" t="s">
        <v>188</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268"/>
      <c r="AE23" s="41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7"/>
      <c r="BC23" s="37"/>
      <c r="BD23" s="37"/>
      <c r="BE23" s="37"/>
      <c r="BF23" s="37"/>
      <c r="BG23" s="37"/>
      <c r="BH23" s="37"/>
      <c r="BI23" s="37"/>
      <c r="BJ23" s="37"/>
      <c r="BK23" s="3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row>
    <row r="24" spans="2:114" ht="20.100000000000001" customHeight="1">
      <c r="B24" s="573"/>
      <c r="C24" s="574"/>
      <c r="D24" s="574"/>
      <c r="E24" s="226"/>
      <c r="F24" s="226"/>
      <c r="G24" s="575"/>
      <c r="H24" s="576"/>
      <c r="I24" s="576"/>
      <c r="J24" s="576"/>
      <c r="K24" s="576"/>
      <c r="L24" s="576"/>
      <c r="M24" s="577"/>
      <c r="N24" s="577"/>
      <c r="O24" s="577"/>
      <c r="P24" s="577"/>
      <c r="Q24" s="577"/>
      <c r="R24" s="577"/>
      <c r="S24" s="577"/>
      <c r="T24" s="577"/>
      <c r="U24" s="577"/>
      <c r="V24" s="577"/>
      <c r="W24" s="577"/>
      <c r="X24" s="577"/>
      <c r="Y24" s="577"/>
      <c r="Z24" s="577"/>
      <c r="AA24" s="577"/>
      <c r="AB24" s="577"/>
      <c r="AC24" s="578"/>
      <c r="AD24" s="268"/>
      <c r="AE24" s="41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37"/>
      <c r="BC24" s="37"/>
      <c r="BD24" s="37"/>
      <c r="BE24" s="37"/>
      <c r="BF24" s="37"/>
      <c r="BG24" s="37"/>
      <c r="BH24" s="37"/>
      <c r="BI24" s="37"/>
      <c r="BJ24" s="37"/>
      <c r="BK24" s="3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row>
    <row r="25" spans="2:114" ht="80.099999999999994" customHeight="1">
      <c r="B25" s="579"/>
      <c r="C25" s="226"/>
      <c r="D25" s="1356" t="s">
        <v>140</v>
      </c>
      <c r="E25" s="1357"/>
      <c r="F25" s="226"/>
      <c r="G25" s="580"/>
      <c r="H25" s="581"/>
      <c r="I25" s="581"/>
      <c r="J25" s="581"/>
      <c r="K25" s="581"/>
      <c r="L25" s="581"/>
      <c r="M25" s="582"/>
      <c r="N25" s="582"/>
      <c r="O25" s="583"/>
      <c r="P25" s="584"/>
      <c r="Q25" s="584"/>
      <c r="R25" s="584"/>
      <c r="S25" s="584"/>
      <c r="T25" s="585"/>
      <c r="U25" s="585"/>
      <c r="V25" s="586"/>
      <c r="W25" s="586"/>
      <c r="X25" s="586"/>
      <c r="Y25" s="583"/>
      <c r="Z25" s="583"/>
      <c r="AA25" s="583"/>
      <c r="AB25" s="583"/>
      <c r="AC25" s="587"/>
      <c r="AD25" s="37"/>
      <c r="AE25" s="10"/>
    </row>
    <row r="26" spans="2:114" ht="24.95" customHeight="1">
      <c r="B26" s="579"/>
      <c r="C26" s="226"/>
      <c r="D26" s="182"/>
      <c r="E26" s="226"/>
      <c r="F26" s="226"/>
      <c r="G26" s="580"/>
      <c r="H26" s="581"/>
      <c r="I26" s="581"/>
      <c r="J26" s="581"/>
      <c r="K26" s="581"/>
      <c r="L26" s="581"/>
      <c r="M26" s="582"/>
      <c r="N26" s="582"/>
      <c r="O26" s="583"/>
      <c r="P26" s="583"/>
      <c r="Q26" s="583"/>
      <c r="R26" s="583"/>
      <c r="S26" s="583"/>
      <c r="T26" s="583"/>
      <c r="U26" s="583"/>
      <c r="V26" s="586"/>
      <c r="W26" s="586"/>
      <c r="X26" s="586"/>
      <c r="Y26" s="583"/>
      <c r="Z26" s="583"/>
      <c r="AA26" s="583"/>
      <c r="AB26" s="583"/>
      <c r="AC26" s="587"/>
      <c r="AD26" s="37"/>
      <c r="AE26" s="10"/>
    </row>
    <row r="27" spans="2:114" ht="24.95" customHeight="1">
      <c r="B27" s="579"/>
      <c r="C27" s="226"/>
      <c r="D27" s="182"/>
      <c r="E27" s="226"/>
      <c r="F27" s="226"/>
      <c r="G27" s="588"/>
      <c r="H27" s="589"/>
      <c r="I27" s="589"/>
      <c r="J27" s="589"/>
      <c r="K27" s="589"/>
      <c r="L27" s="589"/>
      <c r="M27" s="590"/>
      <c r="N27" s="590"/>
      <c r="O27" s="591"/>
      <c r="P27" s="591"/>
      <c r="Q27" s="591"/>
      <c r="R27" s="591"/>
      <c r="S27" s="591"/>
      <c r="T27" s="591"/>
      <c r="U27" s="591"/>
      <c r="V27" s="592"/>
      <c r="W27" s="592"/>
      <c r="X27" s="592"/>
      <c r="Y27" s="591"/>
      <c r="Z27" s="591"/>
      <c r="AA27" s="591"/>
      <c r="AB27" s="591"/>
      <c r="AC27" s="593"/>
      <c r="AD27" s="37"/>
      <c r="AE27" s="10"/>
    </row>
    <row r="28" spans="2:114" ht="20.100000000000001" customHeight="1">
      <c r="B28" s="579"/>
      <c r="C28" s="226"/>
      <c r="D28" s="226"/>
      <c r="E28" s="226"/>
      <c r="F28" s="226"/>
      <c r="G28" s="37"/>
      <c r="H28" s="284"/>
      <c r="I28" s="284"/>
      <c r="J28" s="284"/>
      <c r="K28" s="284"/>
      <c r="L28" s="284"/>
      <c r="M28" s="197"/>
      <c r="N28" s="197"/>
      <c r="O28" s="197"/>
      <c r="P28" s="197"/>
      <c r="Q28" s="197"/>
      <c r="R28" s="197"/>
      <c r="S28" s="197"/>
      <c r="T28" s="197"/>
      <c r="U28" s="197"/>
      <c r="V28" s="197"/>
      <c r="W28" s="197"/>
      <c r="X28" s="197"/>
      <c r="Y28" s="197"/>
      <c r="Z28" s="197"/>
      <c r="AA28" s="197"/>
      <c r="AB28" s="197"/>
      <c r="AC28" s="268"/>
      <c r="AD28" s="268"/>
      <c r="AE28" s="41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37"/>
      <c r="BC28" s="37"/>
      <c r="BD28" s="37"/>
      <c r="BE28" s="37"/>
      <c r="BF28" s="37"/>
      <c r="BG28" s="37"/>
      <c r="BH28" s="37"/>
      <c r="BI28" s="37"/>
      <c r="BJ28" s="37"/>
      <c r="BK28" s="3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row>
    <row r="29" spans="2:114" ht="30" customHeight="1">
      <c r="B29" s="1150" t="s">
        <v>126</v>
      </c>
      <c r="C29" s="1151"/>
      <c r="D29" s="1151"/>
      <c r="E29" s="1151"/>
      <c r="F29" s="1151"/>
      <c r="G29" s="549"/>
      <c r="H29" s="1372" t="s">
        <v>193</v>
      </c>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268"/>
      <c r="AE29" s="41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37"/>
      <c r="BC29" s="37"/>
      <c r="BD29" s="37"/>
      <c r="BE29" s="37"/>
      <c r="BF29" s="37"/>
      <c r="BG29" s="37"/>
      <c r="BH29" s="37"/>
      <c r="BI29" s="37"/>
      <c r="BJ29" s="37"/>
      <c r="BK29" s="3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row>
    <row r="30" spans="2:114" ht="20.100000000000001" customHeight="1">
      <c r="B30" s="573"/>
      <c r="C30" s="574"/>
      <c r="D30" s="574"/>
      <c r="E30" s="226"/>
      <c r="F30" s="226"/>
      <c r="G30" s="550"/>
      <c r="H30" s="551"/>
      <c r="I30" s="551"/>
      <c r="J30" s="551"/>
      <c r="K30" s="551"/>
      <c r="L30" s="551"/>
      <c r="M30" s="552"/>
      <c r="N30" s="552"/>
      <c r="O30" s="552"/>
      <c r="P30" s="552"/>
      <c r="Q30" s="552"/>
      <c r="R30" s="552"/>
      <c r="S30" s="552"/>
      <c r="T30" s="552"/>
      <c r="U30" s="552"/>
      <c r="V30" s="552"/>
      <c r="W30" s="552"/>
      <c r="X30" s="552"/>
      <c r="Y30" s="552"/>
      <c r="Z30" s="552"/>
      <c r="AA30" s="552"/>
      <c r="AB30" s="552"/>
      <c r="AC30" s="553"/>
      <c r="AD30" s="268"/>
      <c r="AE30" s="41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37"/>
      <c r="BC30" s="37"/>
      <c r="BD30" s="37"/>
      <c r="BE30" s="37"/>
      <c r="BF30" s="37"/>
      <c r="BG30" s="37"/>
      <c r="BH30" s="37"/>
      <c r="BI30" s="37"/>
      <c r="BJ30" s="37"/>
      <c r="BK30" s="3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row>
    <row r="31" spans="2:114" ht="80.099999999999994" customHeight="1">
      <c r="B31" s="579"/>
      <c r="C31" s="226"/>
      <c r="D31" s="1356" t="s">
        <v>141</v>
      </c>
      <c r="E31" s="1357"/>
      <c r="F31" s="226"/>
      <c r="G31" s="554"/>
      <c r="H31" s="555"/>
      <c r="I31" s="555"/>
      <c r="J31" s="555"/>
      <c r="K31" s="555"/>
      <c r="L31" s="555"/>
      <c r="M31" s="556"/>
      <c r="N31" s="556"/>
      <c r="O31" s="557"/>
      <c r="P31" s="558"/>
      <c r="Q31" s="558"/>
      <c r="R31" s="558"/>
      <c r="S31" s="558"/>
      <c r="T31" s="559"/>
      <c r="U31" s="559"/>
      <c r="V31" s="560"/>
      <c r="W31" s="560"/>
      <c r="X31" s="560"/>
      <c r="Y31" s="557"/>
      <c r="Z31" s="557"/>
      <c r="AA31" s="557"/>
      <c r="AB31" s="557"/>
      <c r="AC31" s="561"/>
      <c r="AD31" s="37"/>
      <c r="AE31" s="10"/>
    </row>
    <row r="32" spans="2:114" ht="24.95" customHeight="1">
      <c r="B32" s="579"/>
      <c r="C32" s="226"/>
      <c r="D32" s="182"/>
      <c r="E32" s="226"/>
      <c r="F32" s="226"/>
      <c r="G32" s="554"/>
      <c r="H32" s="555"/>
      <c r="I32" s="555"/>
      <c r="J32" s="555"/>
      <c r="K32" s="555"/>
      <c r="L32" s="555"/>
      <c r="M32" s="556"/>
      <c r="N32" s="556"/>
      <c r="O32" s="557"/>
      <c r="P32" s="557"/>
      <c r="Q32" s="557"/>
      <c r="R32" s="557"/>
      <c r="S32" s="557"/>
      <c r="T32" s="557"/>
      <c r="U32" s="557"/>
      <c r="V32" s="560"/>
      <c r="W32" s="560"/>
      <c r="X32" s="560"/>
      <c r="Y32" s="557"/>
      <c r="Z32" s="557"/>
      <c r="AA32" s="557"/>
      <c r="AB32" s="557"/>
      <c r="AC32" s="561"/>
      <c r="AD32" s="37"/>
      <c r="AE32" s="10"/>
    </row>
    <row r="33" spans="1:114" ht="24.95" customHeight="1">
      <c r="B33" s="579"/>
      <c r="C33" s="226"/>
      <c r="D33" s="182"/>
      <c r="E33" s="226"/>
      <c r="F33" s="226"/>
      <c r="G33" s="564"/>
      <c r="H33" s="594"/>
      <c r="I33" s="594"/>
      <c r="J33" s="594"/>
      <c r="K33" s="594"/>
      <c r="L33" s="594"/>
      <c r="M33" s="569"/>
      <c r="N33" s="569"/>
      <c r="O33" s="570"/>
      <c r="P33" s="570"/>
      <c r="Q33" s="570"/>
      <c r="R33" s="570"/>
      <c r="S33" s="570"/>
      <c r="T33" s="570"/>
      <c r="U33" s="570"/>
      <c r="V33" s="571"/>
      <c r="W33" s="571"/>
      <c r="X33" s="571"/>
      <c r="Y33" s="570"/>
      <c r="Z33" s="570"/>
      <c r="AA33" s="570"/>
      <c r="AB33" s="570"/>
      <c r="AC33" s="595"/>
      <c r="AD33" s="37"/>
      <c r="AE33" s="10"/>
    </row>
    <row r="34" spans="1:114" ht="20.100000000000001" customHeight="1">
      <c r="B34" s="579"/>
      <c r="C34" s="226"/>
      <c r="D34" s="226"/>
      <c r="E34" s="226"/>
      <c r="F34" s="226"/>
      <c r="G34" s="37"/>
      <c r="H34" s="284"/>
      <c r="I34" s="284"/>
      <c r="J34" s="284"/>
      <c r="K34" s="284"/>
      <c r="L34" s="284"/>
      <c r="M34" s="197"/>
      <c r="N34" s="197"/>
      <c r="O34" s="197"/>
      <c r="P34" s="197"/>
      <c r="Q34" s="197"/>
      <c r="R34" s="197"/>
      <c r="S34" s="197"/>
      <c r="T34" s="197"/>
      <c r="U34" s="197"/>
      <c r="V34" s="197"/>
      <c r="W34" s="197"/>
      <c r="X34" s="197"/>
      <c r="Y34" s="197"/>
      <c r="Z34" s="197"/>
      <c r="AA34" s="197"/>
      <c r="AB34" s="197"/>
      <c r="AC34" s="268"/>
      <c r="AD34" s="268"/>
      <c r="AE34" s="41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37"/>
      <c r="BC34" s="37"/>
      <c r="BD34" s="37"/>
      <c r="BE34" s="37"/>
      <c r="BF34" s="37"/>
      <c r="BG34" s="37"/>
      <c r="BH34" s="37"/>
      <c r="BI34" s="37"/>
      <c r="BJ34" s="37"/>
      <c r="BK34" s="3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row>
    <row r="35" spans="1:114" ht="30" customHeight="1">
      <c r="B35" s="596"/>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37"/>
      <c r="AE35" s="10"/>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37"/>
      <c r="BC35" s="37"/>
      <c r="BD35" s="37"/>
      <c r="BE35" s="37"/>
      <c r="BF35" s="37"/>
      <c r="BG35" s="37"/>
      <c r="BH35" s="37"/>
      <c r="BI35" s="37"/>
      <c r="BJ35" s="37"/>
      <c r="BK35" s="3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row>
    <row r="36" spans="1:114" ht="20.100000000000001" customHeight="1">
      <c r="B36" s="596"/>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37"/>
      <c r="AE36" s="10"/>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37"/>
      <c r="BC36" s="37"/>
      <c r="BD36" s="37"/>
      <c r="BE36" s="37"/>
      <c r="BF36" s="37"/>
      <c r="BG36" s="37"/>
      <c r="BH36" s="37"/>
      <c r="BI36" s="37"/>
      <c r="BJ36" s="37"/>
      <c r="BK36" s="3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row>
    <row r="37" spans="1:114" ht="80.099999999999994" customHeight="1">
      <c r="B37" s="5"/>
      <c r="AE37" s="10"/>
    </row>
    <row r="38" spans="1:114" ht="24.95" customHeight="1">
      <c r="A38" s="21"/>
      <c r="B38" s="108"/>
      <c r="C38" s="21"/>
      <c r="D38" s="21"/>
      <c r="E38" s="21"/>
      <c r="F38" s="95"/>
      <c r="G38" s="37"/>
      <c r="H38" s="109"/>
      <c r="I38" s="109"/>
      <c r="J38" s="109"/>
      <c r="K38" s="109"/>
      <c r="L38" s="109"/>
      <c r="M38" s="109"/>
      <c r="N38" s="109"/>
      <c r="O38" s="109"/>
      <c r="P38" s="109"/>
      <c r="Q38" s="109"/>
      <c r="R38" s="109"/>
      <c r="S38" s="109"/>
      <c r="T38" s="109"/>
      <c r="U38" s="109"/>
      <c r="V38" s="109"/>
      <c r="W38" s="109"/>
      <c r="X38" s="109"/>
      <c r="Y38" s="110"/>
      <c r="Z38" s="37"/>
      <c r="AA38" s="37"/>
      <c r="AB38" s="37"/>
      <c r="AC38" s="37"/>
      <c r="AD38" s="95"/>
      <c r="AE38" s="98"/>
      <c r="AF38" s="21"/>
    </row>
    <row r="39" spans="1:114" ht="24.95" customHeight="1">
      <c r="B39" s="5"/>
      <c r="F39" s="111"/>
      <c r="G39" s="37"/>
      <c r="H39" s="37"/>
      <c r="I39" s="37"/>
      <c r="J39" s="37"/>
      <c r="K39" s="37"/>
      <c r="L39" s="37"/>
      <c r="M39" s="37"/>
      <c r="N39" s="37"/>
      <c r="O39" s="37"/>
      <c r="P39" s="37"/>
      <c r="Q39" s="37"/>
      <c r="R39" s="37"/>
      <c r="S39" s="37"/>
      <c r="T39" s="37"/>
      <c r="U39" s="37"/>
      <c r="V39" s="37"/>
      <c r="W39" s="37"/>
      <c r="X39" s="37"/>
      <c r="Y39" s="37"/>
      <c r="Z39" s="37"/>
      <c r="AA39" s="37"/>
      <c r="AB39" s="37"/>
      <c r="AC39" s="37"/>
      <c r="AD39" s="111"/>
      <c r="AE39" s="113"/>
    </row>
    <row r="40" spans="1:114" ht="15" customHeight="1">
      <c r="B40" s="5"/>
      <c r="F40" s="111"/>
      <c r="G40" s="111"/>
      <c r="H40" s="111"/>
      <c r="I40" s="111"/>
      <c r="J40" s="111"/>
      <c r="K40" s="111"/>
      <c r="L40" s="114"/>
      <c r="M40" s="114"/>
      <c r="N40" s="114"/>
      <c r="O40" s="114"/>
      <c r="P40" s="114"/>
      <c r="Q40" s="111"/>
      <c r="R40" s="111"/>
      <c r="S40" s="111"/>
      <c r="T40" s="111"/>
      <c r="U40" s="111"/>
      <c r="V40" s="111"/>
      <c r="W40" s="111"/>
      <c r="X40" s="115"/>
      <c r="Y40" s="115"/>
      <c r="Z40" s="115"/>
      <c r="AA40" s="115"/>
      <c r="AB40" s="111"/>
      <c r="AC40" s="111"/>
      <c r="AD40" s="111"/>
      <c r="AE40" s="113"/>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37"/>
      <c r="BC40" s="37"/>
      <c r="BD40" s="37"/>
      <c r="BE40" s="37"/>
      <c r="BF40" s="37"/>
      <c r="BG40" s="37"/>
      <c r="BH40" s="37"/>
      <c r="BI40" s="37"/>
      <c r="BJ40" s="37"/>
      <c r="BK40" s="3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row>
    <row r="41" spans="1:114" ht="30" customHeight="1">
      <c r="B41" s="5"/>
      <c r="F41" s="111"/>
      <c r="G41" s="116"/>
      <c r="H41" s="116"/>
      <c r="I41" s="116"/>
      <c r="J41" s="116"/>
      <c r="K41" s="116"/>
      <c r="L41" s="116"/>
      <c r="M41" s="116"/>
      <c r="N41" s="116"/>
      <c r="O41" s="116"/>
      <c r="P41" s="116"/>
      <c r="Q41" s="116"/>
      <c r="R41" s="116"/>
      <c r="S41" s="116"/>
      <c r="T41" s="116"/>
      <c r="U41" s="116"/>
      <c r="V41" s="111"/>
      <c r="W41" s="111"/>
      <c r="X41" s="111"/>
      <c r="Y41" s="111"/>
      <c r="Z41" s="111"/>
      <c r="AA41" s="111"/>
      <c r="AB41" s="111"/>
      <c r="AC41" s="111"/>
      <c r="AD41" s="111"/>
      <c r="AE41" s="113"/>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37"/>
      <c r="BC41" s="37"/>
      <c r="BD41" s="37"/>
      <c r="BE41" s="37"/>
      <c r="BF41" s="37"/>
      <c r="BG41" s="37"/>
      <c r="BH41" s="37"/>
      <c r="BI41" s="37"/>
      <c r="BJ41" s="37"/>
      <c r="BK41" s="3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row>
    <row r="42" spans="1:114" ht="20.100000000000001" customHeight="1">
      <c r="B42" s="5"/>
      <c r="AE42" s="10"/>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37"/>
      <c r="BC42" s="37"/>
      <c r="BD42" s="37"/>
      <c r="BE42" s="37"/>
      <c r="BF42" s="37"/>
      <c r="BG42" s="37"/>
      <c r="BH42" s="37"/>
      <c r="BI42" s="37"/>
      <c r="BJ42" s="37"/>
      <c r="BK42" s="3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row>
    <row r="43" spans="1:114" ht="80.099999999999994" customHeight="1">
      <c r="B43" s="5"/>
      <c r="C43" s="9"/>
      <c r="F43" s="111"/>
      <c r="G43" s="37"/>
      <c r="H43" s="37"/>
      <c r="I43" s="37"/>
      <c r="J43" s="37"/>
      <c r="K43" s="37"/>
      <c r="L43" s="37"/>
      <c r="M43" s="37"/>
      <c r="N43" s="37"/>
      <c r="O43" s="37"/>
      <c r="P43" s="37"/>
      <c r="Q43" s="37"/>
      <c r="R43" s="37"/>
      <c r="S43" s="37"/>
      <c r="T43" s="37"/>
      <c r="U43" s="37"/>
      <c r="V43" s="37"/>
      <c r="W43" s="37"/>
      <c r="X43" s="37"/>
      <c r="Y43" s="37"/>
      <c r="Z43" s="37"/>
      <c r="AA43" s="37"/>
      <c r="AB43" s="37"/>
      <c r="AC43" s="37"/>
      <c r="AD43" s="111"/>
      <c r="AE43" s="113"/>
    </row>
    <row r="44" spans="1:114" ht="24.95" customHeight="1">
      <c r="B44" s="5"/>
      <c r="C44" s="9"/>
      <c r="D44" s="9"/>
      <c r="E44" s="9"/>
      <c r="F44" s="111"/>
      <c r="G44" s="111"/>
      <c r="H44" s="111"/>
      <c r="I44" s="111"/>
      <c r="J44" s="111"/>
      <c r="K44" s="111"/>
      <c r="L44" s="114"/>
      <c r="M44" s="114"/>
      <c r="N44" s="114"/>
      <c r="O44" s="114"/>
      <c r="P44" s="114"/>
      <c r="Q44" s="111"/>
      <c r="R44" s="111"/>
      <c r="S44" s="111"/>
      <c r="T44" s="111"/>
      <c r="U44" s="111"/>
      <c r="V44" s="111"/>
      <c r="W44" s="111"/>
      <c r="X44" s="115"/>
      <c r="Y44" s="115"/>
      <c r="Z44" s="115"/>
      <c r="AA44" s="115"/>
      <c r="AB44" s="111"/>
      <c r="AC44" s="111"/>
      <c r="AD44" s="111"/>
      <c r="AE44" s="113"/>
    </row>
    <row r="45" spans="1:114" ht="24.95" customHeight="1">
      <c r="B45" s="5"/>
      <c r="F45" s="111"/>
      <c r="G45" s="116"/>
      <c r="H45" s="116"/>
      <c r="I45" s="116"/>
      <c r="J45" s="116"/>
      <c r="K45" s="116"/>
      <c r="L45" s="116"/>
      <c r="M45" s="116"/>
      <c r="N45" s="116"/>
      <c r="O45" s="116"/>
      <c r="P45" s="116"/>
      <c r="Q45" s="116"/>
      <c r="R45" s="116"/>
      <c r="S45" s="116"/>
      <c r="T45" s="116"/>
      <c r="U45" s="116"/>
      <c r="V45" s="111"/>
      <c r="W45" s="111"/>
      <c r="X45" s="111"/>
      <c r="Y45" s="111"/>
      <c r="Z45" s="111"/>
      <c r="AA45" s="111"/>
      <c r="AB45" s="111"/>
      <c r="AC45" s="111"/>
      <c r="AD45" s="111"/>
      <c r="AE45" s="113"/>
    </row>
    <row r="46" spans="1:114" ht="15" customHeight="1">
      <c r="B46" s="118"/>
      <c r="C46" s="119"/>
      <c r="D46" s="119"/>
      <c r="E46" s="119"/>
      <c r="F46" s="119"/>
      <c r="G46" s="1221" t="str">
        <f>Données!AF3</f>
        <v xml:space="preserve">Conception et réalisation : Thierry GÉRARD IEN-ET STI Design &amp; Métiers d'art - Version 5.2 • Septembre 2020    
Adaptation Equipe Académique Rennes [ 07 83 77 09 55 ] - Version 5.2 • Mars 2021 </v>
      </c>
      <c r="H46" s="1221"/>
      <c r="I46" s="1221"/>
      <c r="J46" s="1221"/>
      <c r="K46" s="1221"/>
      <c r="L46" s="1221"/>
      <c r="M46" s="1221"/>
      <c r="N46" s="1221"/>
      <c r="O46" s="1221"/>
      <c r="P46" s="1221"/>
      <c r="Q46" s="1221"/>
      <c r="R46" s="1221"/>
      <c r="S46" s="1221"/>
      <c r="T46" s="1221"/>
      <c r="U46" s="1221"/>
      <c r="V46" s="121"/>
      <c r="W46" s="121"/>
      <c r="X46" s="121"/>
      <c r="Y46" s="119"/>
      <c r="Z46" s="119"/>
      <c r="AA46" s="119"/>
      <c r="AB46" s="119"/>
      <c r="AC46" s="119"/>
      <c r="AD46" s="119"/>
      <c r="AE46" s="122"/>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37"/>
      <c r="BC46" s="37"/>
      <c r="BD46" s="37"/>
      <c r="BE46" s="37"/>
      <c r="BF46" s="37"/>
      <c r="BG46" s="37"/>
      <c r="BH46" s="37"/>
      <c r="BI46" s="37"/>
      <c r="BJ46" s="37"/>
      <c r="BK46" s="3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row>
    <row r="47" spans="1:114" ht="30" customHeight="1">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37"/>
      <c r="BC47" s="37"/>
      <c r="BD47" s="37"/>
      <c r="BE47" s="37"/>
      <c r="BF47" s="37"/>
      <c r="BG47" s="37"/>
      <c r="BH47" s="37"/>
      <c r="BI47" s="37"/>
      <c r="BJ47" s="37"/>
      <c r="BK47" s="3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row>
    <row r="48" spans="1:114" ht="20.100000000000001" customHeight="1">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37"/>
      <c r="BC48" s="37"/>
      <c r="BD48" s="37"/>
      <c r="BE48" s="37"/>
      <c r="BF48" s="37"/>
      <c r="BG48" s="37"/>
      <c r="BH48" s="37"/>
      <c r="BI48" s="37"/>
      <c r="BJ48" s="37"/>
      <c r="BK48" s="3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row>
    <row r="49" spans="33:114" ht="80.099999999999994" customHeight="1"/>
    <row r="50" spans="33:114" ht="24.95" customHeight="1"/>
    <row r="51" spans="33:114" ht="24.95" customHeight="1"/>
    <row r="52" spans="33:114" ht="15" customHeight="1">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37"/>
      <c r="BC52" s="37"/>
      <c r="BD52" s="37"/>
      <c r="BE52" s="37"/>
      <c r="BF52" s="37"/>
      <c r="BG52" s="37"/>
      <c r="BH52" s="37"/>
      <c r="BI52" s="37"/>
      <c r="BJ52" s="37"/>
      <c r="BK52" s="3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row>
    <row r="53" spans="33:114" ht="30" customHeight="1">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37"/>
      <c r="BC53" s="37"/>
      <c r="BD53" s="37"/>
      <c r="BE53" s="37"/>
      <c r="BF53" s="37"/>
      <c r="BG53" s="37"/>
      <c r="BH53" s="37"/>
      <c r="BI53" s="37"/>
      <c r="BJ53" s="37"/>
      <c r="BK53" s="3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row>
    <row r="54" spans="33:114" ht="20.100000000000001" customHeight="1">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37"/>
      <c r="BC54" s="37"/>
      <c r="BD54" s="37"/>
      <c r="BE54" s="37"/>
      <c r="BF54" s="37"/>
      <c r="BG54" s="37"/>
      <c r="BH54" s="37"/>
      <c r="BI54" s="37"/>
      <c r="BJ54" s="37"/>
      <c r="BK54" s="3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row>
    <row r="55" spans="33:114" ht="80.099999999999994" customHeight="1"/>
    <row r="56" spans="33:114" ht="24.95" customHeight="1"/>
    <row r="57" spans="33:114" ht="24.95" customHeight="1"/>
    <row r="58" spans="33:114" ht="15" customHeight="1">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37"/>
      <c r="BC58" s="37"/>
      <c r="BD58" s="37"/>
      <c r="BE58" s="37"/>
      <c r="BF58" s="37"/>
      <c r="BG58" s="37"/>
      <c r="BH58" s="37"/>
      <c r="BI58" s="37"/>
      <c r="BJ58" s="37"/>
      <c r="BK58" s="3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row>
    <row r="59" spans="33:114" ht="30" customHeight="1">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37"/>
      <c r="BC59" s="37"/>
      <c r="BD59" s="37"/>
      <c r="BE59" s="37"/>
      <c r="BF59" s="37"/>
      <c r="BG59" s="37"/>
      <c r="BH59" s="37"/>
      <c r="BI59" s="37"/>
      <c r="BJ59" s="37"/>
      <c r="BK59" s="3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row>
    <row r="60" spans="33:114" ht="20.100000000000001" customHeight="1">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37"/>
      <c r="BC60" s="37"/>
      <c r="BD60" s="37"/>
      <c r="BE60" s="37"/>
      <c r="BF60" s="37"/>
      <c r="BG60" s="37"/>
      <c r="BH60" s="37"/>
      <c r="BI60" s="37"/>
      <c r="BJ60" s="37"/>
      <c r="BK60" s="3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row>
    <row r="61" spans="33:114" ht="80.099999999999994" customHeight="1"/>
    <row r="62" spans="33:114" ht="24.95" customHeight="1"/>
    <row r="63" spans="33:114" ht="24.95" customHeight="1"/>
    <row r="64" spans="33:114" ht="20.100000000000001" customHeight="1">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37"/>
      <c r="BC64" s="37"/>
      <c r="BD64" s="37"/>
      <c r="BE64" s="37"/>
      <c r="BF64" s="37"/>
      <c r="BG64" s="37"/>
      <c r="BH64" s="37"/>
      <c r="BI64" s="37"/>
      <c r="BJ64" s="37"/>
      <c r="BK64" s="3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row>
    <row r="65" spans="1:114" ht="30" customHeight="1">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37"/>
      <c r="BC65" s="37"/>
      <c r="BD65" s="37"/>
      <c r="BE65" s="37"/>
      <c r="BF65" s="37"/>
      <c r="BG65" s="37"/>
      <c r="BH65" s="37"/>
      <c r="BI65" s="37"/>
      <c r="BJ65" s="37"/>
      <c r="BK65" s="3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row>
    <row r="66" spans="1:114" ht="20.100000000000001" customHeight="1">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37"/>
      <c r="BC66" s="37"/>
      <c r="BD66" s="37"/>
      <c r="BE66" s="37"/>
      <c r="BF66" s="37"/>
      <c r="BG66" s="37"/>
      <c r="BH66" s="37"/>
      <c r="BI66" s="37"/>
      <c r="BJ66" s="37"/>
      <c r="BK66" s="3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row>
    <row r="67" spans="1:114" ht="80.099999999999994" customHeight="1"/>
    <row r="68" spans="1:114" ht="24.95" customHeight="1"/>
    <row r="69" spans="1:114" ht="24.95" customHeight="1"/>
    <row r="70" spans="1:114" ht="20.100000000000001" customHeight="1">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37"/>
      <c r="BC70" s="37"/>
      <c r="BD70" s="37"/>
      <c r="BE70" s="37"/>
      <c r="BF70" s="37"/>
      <c r="BG70" s="37"/>
      <c r="BH70" s="37"/>
      <c r="BI70" s="37"/>
      <c r="BJ70" s="37"/>
      <c r="BK70" s="3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row>
    <row r="71" spans="1:114" ht="30" customHeight="1">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37"/>
      <c r="BC71" s="37"/>
      <c r="BD71" s="37"/>
      <c r="BE71" s="37"/>
      <c r="BF71" s="37"/>
      <c r="BG71" s="37"/>
      <c r="BH71" s="37"/>
      <c r="BI71" s="37"/>
      <c r="BJ71" s="37"/>
      <c r="BK71" s="3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row>
    <row r="72" spans="1:114" ht="20.100000000000001" customHeight="1">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37"/>
      <c r="BC72" s="37"/>
      <c r="BD72" s="37"/>
      <c r="BE72" s="37"/>
      <c r="BF72" s="37"/>
      <c r="BG72" s="37"/>
      <c r="BH72" s="37"/>
      <c r="BI72" s="37"/>
      <c r="BJ72" s="37"/>
      <c r="BK72" s="3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row>
    <row r="73" spans="1:114" ht="80.099999999999994" customHeight="1"/>
    <row r="74" spans="1:114" ht="24.95" customHeight="1"/>
    <row r="75" spans="1:114" ht="24.95" customHeight="1"/>
    <row r="76" spans="1:114" ht="24.95" customHeight="1"/>
    <row r="77" spans="1:114" ht="45" customHeight="1"/>
    <row r="78" spans="1:114" s="21" customFormat="1"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114" ht="9.9499999999999993" customHeight="1"/>
    <row r="80" spans="1:114" ht="9.9499999999999993" customHeight="1"/>
    <row r="81" ht="15" customHeight="1"/>
    <row r="83" ht="9.9499999999999993" customHeight="1"/>
    <row r="84" ht="9.9499999999999993" customHeight="1"/>
    <row r="85" ht="24.95" customHeight="1"/>
    <row r="86" ht="15" customHeight="1"/>
  </sheetData>
  <sheetProtection sheet="1"/>
  <mergeCells count="20">
    <mergeCell ref="J5:J6"/>
    <mergeCell ref="L5:M6"/>
    <mergeCell ref="O5:T6"/>
    <mergeCell ref="G5:H5"/>
    <mergeCell ref="G6:H6"/>
    <mergeCell ref="I5:I6"/>
    <mergeCell ref="K5:K6"/>
    <mergeCell ref="N5:N6"/>
    <mergeCell ref="G46:U46"/>
    <mergeCell ref="B9:E9"/>
    <mergeCell ref="I10:AE10"/>
    <mergeCell ref="H15:AC15"/>
    <mergeCell ref="B15:F15"/>
    <mergeCell ref="H23:AC23"/>
    <mergeCell ref="B23:F23"/>
    <mergeCell ref="B29:F29"/>
    <mergeCell ref="H29:AC29"/>
    <mergeCell ref="D25:E25"/>
    <mergeCell ref="D31:E31"/>
    <mergeCell ref="D19:E19"/>
  </mergeCells>
  <conditionalFormatting sqref="T17:U17">
    <cfRule type="iconSet" priority="155">
      <iconSet showValue="0">
        <cfvo type="percent" val="0"/>
        <cfvo type="num" val="5"/>
        <cfvo type="num" val="10"/>
      </iconSet>
    </cfRule>
  </conditionalFormatting>
  <conditionalFormatting sqref="T31:U31">
    <cfRule type="iconSet" priority="65">
      <iconSet showValue="0">
        <cfvo type="percent" val="0"/>
        <cfvo type="num" val="5"/>
        <cfvo type="num" val="10"/>
      </iconSet>
    </cfRule>
  </conditionalFormatting>
  <conditionalFormatting sqref="T25:U25">
    <cfRule type="iconSet" priority="100">
      <iconSet showValue="0">
        <cfvo type="percent" val="0"/>
        <cfvo type="num" val="5"/>
        <cfvo type="num" val="10"/>
      </iconSet>
    </cfRule>
  </conditionalFormatting>
  <conditionalFormatting sqref="P17:S17">
    <cfRule type="containsText" dxfId="7230" priority="151" operator="containsText" text="ggggggggggggggg">
      <formula>NOT(ISERROR(SEARCH("ggggggggggggggg",P17)))</formula>
    </cfRule>
  </conditionalFormatting>
  <conditionalFormatting sqref="P17:S17">
    <cfRule type="containsText" dxfId="7229" priority="152" operator="containsText" text="gggggggggg">
      <formula>NOT(ISERROR(SEARCH("gggggggggg",P17)))</formula>
    </cfRule>
  </conditionalFormatting>
  <conditionalFormatting sqref="P17:S17">
    <cfRule type="containsText" dxfId="7228" priority="153" operator="containsText" text="ggggg">
      <formula>NOT(ISERROR(SEARCH("ggggg",P17)))</formula>
    </cfRule>
  </conditionalFormatting>
  <conditionalFormatting sqref="P17:S17">
    <cfRule type="containsText" dxfId="7227" priority="154" operator="containsText" text="g">
      <formula>NOT(ISERROR(SEARCH("g",P17)))</formula>
    </cfRule>
  </conditionalFormatting>
  <conditionalFormatting sqref="P31:S31">
    <cfRule type="containsText" dxfId="7226" priority="61" operator="containsText" text="ggggggggggggggg">
      <formula>NOT(ISERROR(SEARCH("ggggggggggggggg",P31)))</formula>
    </cfRule>
  </conditionalFormatting>
  <conditionalFormatting sqref="P31:S31">
    <cfRule type="containsText" dxfId="7225" priority="62" operator="containsText" text="gggggggggg">
      <formula>NOT(ISERROR(SEARCH("gggggggggg",P31)))</formula>
    </cfRule>
  </conditionalFormatting>
  <conditionalFormatting sqref="P31:S31">
    <cfRule type="containsText" dxfId="7224" priority="63" operator="containsText" text="ggggg">
      <formula>NOT(ISERROR(SEARCH("ggggg",P31)))</formula>
    </cfRule>
  </conditionalFormatting>
  <conditionalFormatting sqref="P31:S31">
    <cfRule type="containsText" dxfId="7223" priority="64" operator="containsText" text="g">
      <formula>NOT(ISERROR(SEARCH("g",P31)))</formula>
    </cfRule>
  </conditionalFormatting>
  <conditionalFormatting sqref="P25:S25">
    <cfRule type="containsText" dxfId="7222" priority="96" operator="containsText" text="ggggggggggggggg">
      <formula>NOT(ISERROR(SEARCH("ggggggggggggggg",P25)))</formula>
    </cfRule>
  </conditionalFormatting>
  <conditionalFormatting sqref="P25:S25">
    <cfRule type="containsText" dxfId="7221" priority="97" operator="containsText" text="gggggggggg">
      <formula>NOT(ISERROR(SEARCH("gggggggggg",P25)))</formula>
    </cfRule>
  </conditionalFormatting>
  <conditionalFormatting sqref="P25:S25">
    <cfRule type="containsText" dxfId="7220" priority="98" operator="containsText" text="ggggg">
      <formula>NOT(ISERROR(SEARCH("ggggg",P25)))</formula>
    </cfRule>
  </conditionalFormatting>
  <conditionalFormatting sqref="P25:S25">
    <cfRule type="containsText" dxfId="7219" priority="99" operator="containsText" text="g">
      <formula>NOT(ISERROR(SEARCH("g",P25)))</formula>
    </cfRule>
  </conditionalFormatting>
  <conditionalFormatting sqref="D19">
    <cfRule type="beginsWith" dxfId="7218" priority="14" operator="beginsWith" text="?">
      <formula>LEFT(D19,LEN("?"))="?"</formula>
    </cfRule>
  </conditionalFormatting>
  <conditionalFormatting sqref="D25">
    <cfRule type="beginsWith" dxfId="7217" priority="13" operator="beginsWith" text="?">
      <formula>LEFT(D25,LEN("?"))="?"</formula>
    </cfRule>
  </conditionalFormatting>
  <conditionalFormatting sqref="D31">
    <cfRule type="beginsWith" dxfId="7216" priority="12" operator="beginsWith" text="?">
      <formula>LEFT(D31,LEN("?"))="?"</formula>
    </cfRule>
  </conditionalFormatting>
  <conditionalFormatting sqref="G5:H5">
    <cfRule type="beginsWith" dxfId="7215" priority="4" operator="beginsWith" text="?">
      <formula>LEFT(G5,LEN("?"))="?"</formula>
    </cfRule>
  </conditionalFormatting>
  <conditionalFormatting sqref="J5 L5">
    <cfRule type="beginsWith" dxfId="7214" priority="3" operator="beginsWith" text="?">
      <formula>LEFT(J5,LEN("?"))="?"</formula>
    </cfRule>
  </conditionalFormatting>
  <conditionalFormatting sqref="G6:H6">
    <cfRule type="beginsWith" dxfId="7213" priority="2" operator="beginsWith" text="?">
      <formula>LEFT(G6,LEN("?"))="?"</formula>
    </cfRule>
  </conditionalFormatting>
  <conditionalFormatting sqref="O5:T6">
    <cfRule type="beginsWith" dxfId="7212" priority="1" operator="beginsWith" text="?">
      <formula>LEFT(O5,LEN("?"))="?"</formula>
    </cfRule>
  </conditionalFormatting>
  <pageMargins left="0.70866141732283472" right="0.70866141732283472" top="0.74803149606299213" bottom="0.74803149606299213" header="0.31496062992125984" footer="0.31496062992125984"/>
  <pageSetup paperSize="9" scale="3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Données!$T$3:$T$33</xm:f>
          </x14:formula1>
          <xm:sqref>D19:E19 D25:E25 D31:E31</xm:sqref>
        </x14:dataValidation>
        <x14:dataValidation type="list" allowBlank="1" showInputMessage="1">
          <x14:formula1>
            <xm:f>Données!$R$3:$R$16</xm:f>
          </x14:formula1>
          <xm:sqref>H15:AC15 H29:AC29 H23:AC23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7F26CE"/>
    <pageSetUpPr fitToPage="1"/>
  </sheetPr>
  <dimension ref="A1:DJ80"/>
  <sheetViews>
    <sheetView showGridLines="0" showRowColHeaders="0" zoomScale="40" workbookViewId="0">
      <selection activeCell="AK42" sqref="AK4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547"/>
      <c r="Y5" s="19"/>
      <c r="Z5" s="19"/>
      <c r="AA5" s="19"/>
      <c r="AE5" s="20"/>
    </row>
    <row r="6" spans="2:11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547"/>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7" t="s">
        <v>0</v>
      </c>
      <c r="C9" s="1068"/>
      <c r="D9" s="1068"/>
      <c r="E9" s="1068"/>
      <c r="F9" s="29"/>
      <c r="G9" s="30"/>
      <c r="H9" s="130" t="s">
        <v>142</v>
      </c>
      <c r="I9" s="131"/>
      <c r="J9" s="131"/>
      <c r="K9" s="505"/>
      <c r="L9" s="505"/>
      <c r="M9" s="505"/>
      <c r="N9" s="505"/>
      <c r="O9" s="132"/>
      <c r="P9" s="132"/>
      <c r="Q9" s="132"/>
      <c r="R9" s="132"/>
      <c r="S9" s="132"/>
      <c r="T9" s="132"/>
      <c r="U9" s="132"/>
      <c r="V9" s="132"/>
      <c r="W9" s="132"/>
      <c r="X9" s="132"/>
      <c r="Y9" s="132"/>
      <c r="Z9" s="29"/>
      <c r="AA9" s="29"/>
      <c r="AB9" s="29"/>
      <c r="AC9" s="29"/>
      <c r="AD9" s="29"/>
      <c r="AE9" s="31"/>
    </row>
    <row r="10" spans="2:11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60"/>
    </row>
    <row r="11" spans="2:114" ht="5.0999999999999996" customHeight="1">
      <c r="B11" s="5"/>
      <c r="G11" s="37"/>
      <c r="H11" s="38"/>
      <c r="I11" s="386"/>
      <c r="J11" s="386"/>
      <c r="K11" s="386"/>
      <c r="L11" s="386"/>
      <c r="M11" s="386"/>
      <c r="N11" s="386"/>
      <c r="O11" s="386"/>
      <c r="P11" s="386"/>
      <c r="Q11" s="386"/>
      <c r="R11" s="386"/>
      <c r="S11" s="386"/>
      <c r="T11" s="386"/>
      <c r="U11" s="386"/>
      <c r="V11" s="386"/>
      <c r="W11" s="386"/>
      <c r="X11" s="386"/>
      <c r="Y11" s="386"/>
      <c r="Z11" s="386"/>
      <c r="AA11" s="386"/>
      <c r="AB11" s="386"/>
      <c r="AC11" s="386"/>
      <c r="AD11" s="386"/>
      <c r="AE11" s="548"/>
    </row>
    <row r="12" spans="2:114" ht="12" customHeight="1">
      <c r="B12" s="5"/>
      <c r="G12" s="37"/>
      <c r="H12" s="38"/>
      <c r="I12" s="386"/>
      <c r="J12" s="386"/>
      <c r="K12" s="386"/>
      <c r="L12" s="386"/>
      <c r="M12" s="386"/>
      <c r="N12" s="386"/>
      <c r="O12" s="386"/>
      <c r="P12" s="386"/>
      <c r="Q12" s="386"/>
      <c r="R12" s="386"/>
      <c r="S12" s="386"/>
      <c r="T12" s="386"/>
      <c r="U12" s="386"/>
      <c r="V12" s="42"/>
      <c r="W12" s="43"/>
      <c r="X12" s="44"/>
      <c r="Y12" s="45"/>
      <c r="Z12" s="46"/>
      <c r="AA12" s="47"/>
      <c r="AB12" s="46"/>
      <c r="AC12" s="48"/>
      <c r="AD12" s="386"/>
      <c r="AE12" s="548"/>
    </row>
    <row r="13" spans="2:114" ht="5.0999999999999996" customHeight="1">
      <c r="B13" s="5"/>
      <c r="G13" s="37"/>
      <c r="H13" s="37"/>
      <c r="I13" s="37"/>
      <c r="J13" s="37"/>
      <c r="K13" s="37"/>
      <c r="L13" s="137"/>
      <c r="M13" s="40"/>
      <c r="N13" s="40"/>
      <c r="O13" s="40"/>
      <c r="P13" s="510"/>
      <c r="Q13" s="41"/>
      <c r="R13" s="41"/>
      <c r="S13" s="510"/>
      <c r="T13" s="37"/>
      <c r="U13" s="37"/>
      <c r="V13" s="40"/>
      <c r="W13" s="37"/>
      <c r="X13" s="40"/>
      <c r="Y13" s="37"/>
      <c r="Z13" s="37"/>
      <c r="AA13" s="37"/>
      <c r="AB13" s="37"/>
      <c r="AC13" s="37"/>
      <c r="AE13" s="10"/>
    </row>
    <row r="14" spans="2:114" ht="39.950000000000003"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0" t="s">
        <v>126</v>
      </c>
      <c r="C15" s="1151"/>
      <c r="D15" s="1151"/>
      <c r="E15" s="1151"/>
      <c r="F15" s="1151"/>
      <c r="G15" s="549"/>
      <c r="H15" s="1372" t="s">
        <v>194</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268"/>
      <c r="AE15" s="41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37"/>
      <c r="BC15" s="37"/>
      <c r="BD15" s="37"/>
      <c r="BE15" s="37"/>
      <c r="BF15" s="37"/>
      <c r="BG15" s="37"/>
      <c r="BH15" s="37"/>
      <c r="BI15" s="37"/>
      <c r="BJ15" s="37"/>
      <c r="BK15" s="3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row>
    <row r="16" spans="2:114" ht="20.100000000000001" customHeight="1">
      <c r="B16" s="5"/>
      <c r="G16" s="550"/>
      <c r="H16" s="551"/>
      <c r="I16" s="551"/>
      <c r="J16" s="551"/>
      <c r="K16" s="551"/>
      <c r="L16" s="551"/>
      <c r="M16" s="552"/>
      <c r="N16" s="552"/>
      <c r="O16" s="552"/>
      <c r="P16" s="552"/>
      <c r="Q16" s="552"/>
      <c r="R16" s="552"/>
      <c r="S16" s="552"/>
      <c r="T16" s="552"/>
      <c r="U16" s="552"/>
      <c r="V16" s="552"/>
      <c r="W16" s="552"/>
      <c r="X16" s="552"/>
      <c r="Y16" s="552"/>
      <c r="Z16" s="552"/>
      <c r="AA16" s="552"/>
      <c r="AB16" s="552"/>
      <c r="AC16" s="553"/>
      <c r="AD16" s="37"/>
      <c r="AE16" s="10"/>
    </row>
    <row r="17" spans="2:114" s="21" customFormat="1" ht="24.95" customHeight="1">
      <c r="B17" s="5"/>
      <c r="C17" s="1"/>
      <c r="D17" s="1"/>
      <c r="E17" s="1"/>
      <c r="F17" s="1"/>
      <c r="G17" s="554"/>
      <c r="H17" s="555"/>
      <c r="I17" s="555"/>
      <c r="J17" s="555"/>
      <c r="K17" s="555"/>
      <c r="L17" s="555"/>
      <c r="M17" s="556"/>
      <c r="N17" s="556"/>
      <c r="O17" s="557"/>
      <c r="P17" s="558"/>
      <c r="Q17" s="558"/>
      <c r="R17" s="558"/>
      <c r="S17" s="558"/>
      <c r="T17" s="559"/>
      <c r="U17" s="559"/>
      <c r="V17" s="560"/>
      <c r="W17" s="560"/>
      <c r="X17" s="560"/>
      <c r="Y17" s="557"/>
      <c r="Z17" s="557"/>
      <c r="AA17" s="557"/>
      <c r="AB17" s="557"/>
      <c r="AC17" s="561"/>
      <c r="AD17" s="485"/>
      <c r="AE17" s="98"/>
    </row>
    <row r="18" spans="2:114" ht="20.100000000000001" customHeight="1">
      <c r="B18" s="5"/>
      <c r="G18" s="554"/>
      <c r="H18" s="555"/>
      <c r="I18" s="555"/>
      <c r="J18" s="555"/>
      <c r="K18" s="555"/>
      <c r="L18" s="555"/>
      <c r="M18" s="556"/>
      <c r="N18" s="556"/>
      <c r="O18" s="557"/>
      <c r="P18" s="557"/>
      <c r="Q18" s="557"/>
      <c r="R18" s="557"/>
      <c r="S18" s="557"/>
      <c r="T18" s="557"/>
      <c r="U18" s="557"/>
      <c r="V18" s="560"/>
      <c r="W18" s="560"/>
      <c r="X18" s="560"/>
      <c r="Y18" s="557"/>
      <c r="Z18" s="557"/>
      <c r="AA18" s="557"/>
      <c r="AB18" s="557"/>
      <c r="AC18" s="561"/>
      <c r="AD18" s="37"/>
      <c r="AE18" s="10"/>
    </row>
    <row r="19" spans="2:114" ht="80.099999999999994" customHeight="1">
      <c r="B19" s="5"/>
      <c r="D19" s="1356" t="s">
        <v>143</v>
      </c>
      <c r="E19" s="1357"/>
      <c r="G19" s="562"/>
      <c r="H19" s="555"/>
      <c r="I19" s="555"/>
      <c r="J19" s="555"/>
      <c r="K19" s="555"/>
      <c r="L19" s="555"/>
      <c r="M19" s="556"/>
      <c r="N19" s="556"/>
      <c r="O19" s="557"/>
      <c r="P19" s="557"/>
      <c r="Q19" s="557"/>
      <c r="R19" s="557"/>
      <c r="S19" s="557"/>
      <c r="T19" s="557"/>
      <c r="U19" s="557"/>
      <c r="V19" s="560"/>
      <c r="W19" s="560"/>
      <c r="X19" s="560"/>
      <c r="Y19" s="557"/>
      <c r="Z19" s="557"/>
      <c r="AA19" s="557"/>
      <c r="AB19" s="557"/>
      <c r="AC19" s="561"/>
      <c r="AD19" s="37"/>
      <c r="AE19" s="10"/>
    </row>
    <row r="20" spans="2:114" ht="24.95" customHeight="1">
      <c r="B20" s="5"/>
      <c r="D20" s="520"/>
      <c r="G20" s="554"/>
      <c r="H20" s="555"/>
      <c r="I20" s="555"/>
      <c r="J20" s="555"/>
      <c r="K20" s="555"/>
      <c r="L20" s="555"/>
      <c r="M20" s="556"/>
      <c r="N20" s="556"/>
      <c r="O20" s="557"/>
      <c r="P20" s="557"/>
      <c r="Q20" s="557"/>
      <c r="R20" s="557"/>
      <c r="S20" s="557"/>
      <c r="T20" s="557"/>
      <c r="U20" s="557"/>
      <c r="V20" s="560"/>
      <c r="W20" s="560"/>
      <c r="X20" s="560"/>
      <c r="Y20" s="557"/>
      <c r="Z20" s="557"/>
      <c r="AA20" s="557"/>
      <c r="AB20" s="557"/>
      <c r="AC20" s="563"/>
      <c r="AD20" s="37"/>
      <c r="AE20" s="10"/>
    </row>
    <row r="21" spans="2:114" ht="24.95" customHeight="1">
      <c r="B21" s="5"/>
      <c r="D21" s="520"/>
      <c r="G21" s="564"/>
      <c r="H21" s="565"/>
      <c r="I21" s="566"/>
      <c r="J21" s="566"/>
      <c r="K21" s="567"/>
      <c r="L21" s="568"/>
      <c r="M21" s="569"/>
      <c r="N21" s="569"/>
      <c r="O21" s="570"/>
      <c r="P21" s="570"/>
      <c r="Q21" s="570"/>
      <c r="R21" s="570"/>
      <c r="S21" s="570"/>
      <c r="T21" s="570"/>
      <c r="U21" s="570"/>
      <c r="V21" s="571"/>
      <c r="W21" s="571"/>
      <c r="X21" s="571"/>
      <c r="Y21" s="570"/>
      <c r="Z21" s="570"/>
      <c r="AA21" s="570"/>
      <c r="AB21" s="570"/>
      <c r="AC21" s="572"/>
      <c r="AD21" s="37"/>
      <c r="AE21" s="10"/>
    </row>
    <row r="22" spans="2:114" ht="20.100000000000001" customHeight="1">
      <c r="B22" s="5"/>
      <c r="G22" s="37"/>
      <c r="H22" s="284"/>
      <c r="I22" s="284"/>
      <c r="J22" s="284"/>
      <c r="K22" s="284"/>
      <c r="L22" s="284"/>
      <c r="M22" s="197"/>
      <c r="N22" s="197"/>
      <c r="O22" s="197"/>
      <c r="P22" s="197"/>
      <c r="Q22" s="197"/>
      <c r="R22" s="197"/>
      <c r="S22" s="197"/>
      <c r="T22" s="197"/>
      <c r="U22" s="197"/>
      <c r="V22" s="197"/>
      <c r="W22" s="197"/>
      <c r="X22" s="197"/>
      <c r="Y22" s="197"/>
      <c r="Z22" s="197"/>
      <c r="AA22" s="197"/>
      <c r="AB22" s="197"/>
      <c r="AC22" s="268"/>
      <c r="AD22" s="268"/>
      <c r="AE22" s="41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37"/>
      <c r="BC22" s="37"/>
      <c r="BD22" s="37"/>
      <c r="BE22" s="37"/>
      <c r="BF22" s="37"/>
      <c r="BG22" s="37"/>
      <c r="BH22" s="37"/>
      <c r="BI22" s="37"/>
      <c r="BJ22" s="37"/>
      <c r="BK22" s="3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row>
    <row r="23" spans="2:114" ht="30" customHeight="1">
      <c r="B23" s="1150" t="s">
        <v>126</v>
      </c>
      <c r="C23" s="1151"/>
      <c r="D23" s="1151"/>
      <c r="E23" s="1151"/>
      <c r="F23" s="1151"/>
      <c r="G23" s="549"/>
      <c r="H23" s="1372" t="s">
        <v>197</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268"/>
      <c r="AE23" s="41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7"/>
      <c r="BC23" s="37"/>
      <c r="BD23" s="37"/>
      <c r="BE23" s="37"/>
      <c r="BF23" s="37"/>
      <c r="BG23" s="37"/>
      <c r="BH23" s="37"/>
      <c r="BI23" s="37"/>
      <c r="BJ23" s="37"/>
      <c r="BK23" s="3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row>
    <row r="24" spans="2:114" ht="20.100000000000001" customHeight="1">
      <c r="B24" s="573"/>
      <c r="C24" s="574"/>
      <c r="D24" s="574"/>
      <c r="E24" s="226"/>
      <c r="F24" s="226"/>
      <c r="G24" s="575"/>
      <c r="H24" s="576"/>
      <c r="I24" s="576"/>
      <c r="J24" s="576"/>
      <c r="K24" s="576"/>
      <c r="L24" s="576"/>
      <c r="M24" s="577"/>
      <c r="N24" s="577"/>
      <c r="O24" s="577"/>
      <c r="P24" s="577"/>
      <c r="Q24" s="577"/>
      <c r="R24" s="577"/>
      <c r="S24" s="577"/>
      <c r="T24" s="577"/>
      <c r="U24" s="577"/>
      <c r="V24" s="577"/>
      <c r="W24" s="577"/>
      <c r="X24" s="577"/>
      <c r="Y24" s="577"/>
      <c r="Z24" s="577"/>
      <c r="AA24" s="577"/>
      <c r="AB24" s="577"/>
      <c r="AC24" s="578"/>
      <c r="AD24" s="268"/>
      <c r="AE24" s="41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37"/>
      <c r="BC24" s="37"/>
      <c r="BD24" s="37"/>
      <c r="BE24" s="37"/>
      <c r="BF24" s="37"/>
      <c r="BG24" s="37"/>
      <c r="BH24" s="37"/>
      <c r="BI24" s="37"/>
      <c r="BJ24" s="37"/>
      <c r="BK24" s="3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row>
    <row r="25" spans="2:114" ht="80.099999999999994" customHeight="1">
      <c r="B25" s="579"/>
      <c r="C25" s="226"/>
      <c r="D25" s="1356" t="s">
        <v>144</v>
      </c>
      <c r="E25" s="1357"/>
      <c r="F25" s="226"/>
      <c r="G25" s="580"/>
      <c r="H25" s="581"/>
      <c r="I25" s="581"/>
      <c r="J25" s="581"/>
      <c r="K25" s="581"/>
      <c r="L25" s="581"/>
      <c r="M25" s="582"/>
      <c r="N25" s="582"/>
      <c r="O25" s="583"/>
      <c r="P25" s="584"/>
      <c r="Q25" s="584"/>
      <c r="R25" s="584"/>
      <c r="S25" s="584"/>
      <c r="T25" s="585"/>
      <c r="U25" s="585"/>
      <c r="V25" s="586"/>
      <c r="W25" s="586"/>
      <c r="X25" s="586"/>
      <c r="Y25" s="583"/>
      <c r="Z25" s="583"/>
      <c r="AA25" s="583"/>
      <c r="AB25" s="583"/>
      <c r="AC25" s="587"/>
      <c r="AD25" s="37"/>
      <c r="AE25" s="10"/>
    </row>
    <row r="26" spans="2:114" ht="24.95" customHeight="1">
      <c r="B26" s="579"/>
      <c r="C26" s="226"/>
      <c r="D26" s="182"/>
      <c r="E26" s="226"/>
      <c r="F26" s="226"/>
      <c r="G26" s="580"/>
      <c r="H26" s="581"/>
      <c r="I26" s="581"/>
      <c r="J26" s="581"/>
      <c r="K26" s="581"/>
      <c r="L26" s="581"/>
      <c r="M26" s="582"/>
      <c r="N26" s="582"/>
      <c r="O26" s="583"/>
      <c r="P26" s="583"/>
      <c r="Q26" s="583"/>
      <c r="R26" s="583"/>
      <c r="S26" s="583"/>
      <c r="T26" s="583"/>
      <c r="U26" s="583"/>
      <c r="V26" s="586"/>
      <c r="W26" s="586"/>
      <c r="X26" s="586"/>
      <c r="Y26" s="583"/>
      <c r="Z26" s="583"/>
      <c r="AA26" s="583"/>
      <c r="AB26" s="583"/>
      <c r="AC26" s="587"/>
      <c r="AD26" s="37"/>
      <c r="AE26" s="10"/>
    </row>
    <row r="27" spans="2:114" ht="24.95" customHeight="1">
      <c r="B27" s="579"/>
      <c r="C27" s="226"/>
      <c r="D27" s="182"/>
      <c r="E27" s="226"/>
      <c r="F27" s="226"/>
      <c r="G27" s="588"/>
      <c r="H27" s="589"/>
      <c r="I27" s="589"/>
      <c r="J27" s="589"/>
      <c r="K27" s="589"/>
      <c r="L27" s="589"/>
      <c r="M27" s="590"/>
      <c r="N27" s="590"/>
      <c r="O27" s="591"/>
      <c r="P27" s="591"/>
      <c r="Q27" s="591"/>
      <c r="R27" s="591"/>
      <c r="S27" s="591"/>
      <c r="T27" s="591"/>
      <c r="U27" s="591"/>
      <c r="V27" s="592"/>
      <c r="W27" s="592"/>
      <c r="X27" s="592"/>
      <c r="Y27" s="591"/>
      <c r="Z27" s="591"/>
      <c r="AA27" s="591"/>
      <c r="AB27" s="591"/>
      <c r="AC27" s="593"/>
      <c r="AD27" s="37"/>
      <c r="AE27" s="10"/>
    </row>
    <row r="28" spans="2:114" ht="20.100000000000001" customHeight="1">
      <c r="B28" s="579"/>
      <c r="C28" s="226"/>
      <c r="D28" s="226"/>
      <c r="E28" s="226"/>
      <c r="F28" s="226"/>
      <c r="G28" s="37"/>
      <c r="H28" s="284"/>
      <c r="I28" s="284"/>
      <c r="J28" s="284"/>
      <c r="K28" s="284"/>
      <c r="L28" s="284"/>
      <c r="M28" s="197"/>
      <c r="N28" s="197"/>
      <c r="O28" s="197"/>
      <c r="P28" s="197"/>
      <c r="Q28" s="197"/>
      <c r="R28" s="197"/>
      <c r="S28" s="197"/>
      <c r="T28" s="197"/>
      <c r="U28" s="197"/>
      <c r="V28" s="197"/>
      <c r="W28" s="197"/>
      <c r="X28" s="197"/>
      <c r="Y28" s="197"/>
      <c r="Z28" s="197"/>
      <c r="AA28" s="197"/>
      <c r="AB28" s="197"/>
      <c r="AC28" s="268"/>
      <c r="AD28" s="268"/>
      <c r="AE28" s="41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37"/>
      <c r="BC28" s="37"/>
      <c r="BD28" s="37"/>
      <c r="BE28" s="37"/>
      <c r="BF28" s="37"/>
      <c r="BG28" s="37"/>
      <c r="BH28" s="37"/>
      <c r="BI28" s="37"/>
      <c r="BJ28" s="37"/>
      <c r="BK28" s="3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row>
    <row r="29" spans="2:114" ht="30" customHeight="1">
      <c r="B29" s="1150" t="s">
        <v>126</v>
      </c>
      <c r="C29" s="1151"/>
      <c r="D29" s="1151"/>
      <c r="E29" s="1151"/>
      <c r="F29" s="1151"/>
      <c r="G29" s="549"/>
      <c r="H29" s="1372" t="s">
        <v>198</v>
      </c>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268"/>
      <c r="AE29" s="41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37"/>
      <c r="BC29" s="37"/>
      <c r="BD29" s="37"/>
      <c r="BE29" s="37"/>
      <c r="BF29" s="37"/>
      <c r="BG29" s="37"/>
      <c r="BH29" s="37"/>
      <c r="BI29" s="37"/>
      <c r="BJ29" s="37"/>
      <c r="BK29" s="3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row>
    <row r="30" spans="2:114" ht="20.100000000000001" customHeight="1">
      <c r="B30" s="573"/>
      <c r="C30" s="574"/>
      <c r="D30" s="574"/>
      <c r="E30" s="226"/>
      <c r="F30" s="226"/>
      <c r="G30" s="550"/>
      <c r="H30" s="551"/>
      <c r="I30" s="551"/>
      <c r="J30" s="551"/>
      <c r="K30" s="551"/>
      <c r="L30" s="551"/>
      <c r="M30" s="552"/>
      <c r="N30" s="552"/>
      <c r="O30" s="552"/>
      <c r="P30" s="552"/>
      <c r="Q30" s="552"/>
      <c r="R30" s="552"/>
      <c r="S30" s="552"/>
      <c r="T30" s="552"/>
      <c r="U30" s="552"/>
      <c r="V30" s="552"/>
      <c r="W30" s="552"/>
      <c r="X30" s="552"/>
      <c r="Y30" s="552"/>
      <c r="Z30" s="552"/>
      <c r="AA30" s="552"/>
      <c r="AB30" s="552"/>
      <c r="AC30" s="553"/>
      <c r="AD30" s="268"/>
      <c r="AE30" s="41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37"/>
      <c r="BC30" s="37"/>
      <c r="BD30" s="37"/>
      <c r="BE30" s="37"/>
      <c r="BF30" s="37"/>
      <c r="BG30" s="37"/>
      <c r="BH30" s="37"/>
      <c r="BI30" s="37"/>
      <c r="BJ30" s="37"/>
      <c r="BK30" s="3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row>
    <row r="31" spans="2:114" ht="80.099999999999994" customHeight="1">
      <c r="B31" s="579"/>
      <c r="C31" s="226"/>
      <c r="D31" s="1356" t="s">
        <v>145</v>
      </c>
      <c r="E31" s="1357"/>
      <c r="F31" s="226"/>
      <c r="G31" s="554"/>
      <c r="H31" s="555"/>
      <c r="I31" s="555"/>
      <c r="J31" s="555"/>
      <c r="K31" s="555"/>
      <c r="L31" s="555"/>
      <c r="M31" s="556"/>
      <c r="N31" s="556"/>
      <c r="O31" s="557"/>
      <c r="P31" s="558"/>
      <c r="Q31" s="558"/>
      <c r="R31" s="558"/>
      <c r="S31" s="558"/>
      <c r="T31" s="559"/>
      <c r="U31" s="559"/>
      <c r="V31" s="560"/>
      <c r="W31" s="560"/>
      <c r="X31" s="560"/>
      <c r="Y31" s="557"/>
      <c r="Z31" s="557"/>
      <c r="AA31" s="557"/>
      <c r="AB31" s="557"/>
      <c r="AC31" s="561"/>
      <c r="AD31" s="37"/>
      <c r="AE31" s="10"/>
    </row>
    <row r="32" spans="2:114" ht="24.95" customHeight="1">
      <c r="B32" s="579"/>
      <c r="C32" s="226"/>
      <c r="D32" s="182"/>
      <c r="E32" s="226"/>
      <c r="F32" s="226"/>
      <c r="G32" s="554"/>
      <c r="H32" s="555"/>
      <c r="I32" s="555"/>
      <c r="J32" s="555"/>
      <c r="K32" s="555"/>
      <c r="L32" s="555"/>
      <c r="M32" s="556"/>
      <c r="N32" s="556"/>
      <c r="O32" s="557"/>
      <c r="P32" s="557"/>
      <c r="Q32" s="557"/>
      <c r="R32" s="557"/>
      <c r="S32" s="557"/>
      <c r="T32" s="557"/>
      <c r="U32" s="557"/>
      <c r="V32" s="560"/>
      <c r="W32" s="560"/>
      <c r="X32" s="560"/>
      <c r="Y32" s="557"/>
      <c r="Z32" s="557"/>
      <c r="AA32" s="557"/>
      <c r="AB32" s="557"/>
      <c r="AC32" s="561"/>
      <c r="AD32" s="37"/>
      <c r="AE32" s="10"/>
    </row>
    <row r="33" spans="2:114" ht="24.95" customHeight="1">
      <c r="B33" s="579"/>
      <c r="C33" s="226"/>
      <c r="D33" s="182"/>
      <c r="E33" s="226"/>
      <c r="F33" s="226"/>
      <c r="G33" s="564"/>
      <c r="H33" s="594"/>
      <c r="I33" s="594"/>
      <c r="J33" s="594"/>
      <c r="K33" s="594"/>
      <c r="L33" s="594"/>
      <c r="M33" s="569"/>
      <c r="N33" s="569"/>
      <c r="O33" s="570"/>
      <c r="P33" s="570"/>
      <c r="Q33" s="570"/>
      <c r="R33" s="570"/>
      <c r="S33" s="570"/>
      <c r="T33" s="570"/>
      <c r="U33" s="570"/>
      <c r="V33" s="571"/>
      <c r="W33" s="571"/>
      <c r="X33" s="571"/>
      <c r="Y33" s="570"/>
      <c r="Z33" s="570"/>
      <c r="AA33" s="570"/>
      <c r="AB33" s="570"/>
      <c r="AC33" s="595"/>
      <c r="AD33" s="37"/>
      <c r="AE33" s="10"/>
    </row>
    <row r="34" spans="2:114" ht="20.100000000000001" customHeight="1">
      <c r="B34" s="579"/>
      <c r="C34" s="226"/>
      <c r="D34" s="226"/>
      <c r="E34" s="226"/>
      <c r="F34" s="226"/>
      <c r="G34" s="37"/>
      <c r="H34" s="284"/>
      <c r="I34" s="284"/>
      <c r="J34" s="284"/>
      <c r="K34" s="284"/>
      <c r="L34" s="284"/>
      <c r="M34" s="197"/>
      <c r="N34" s="197"/>
      <c r="O34" s="197"/>
      <c r="P34" s="197"/>
      <c r="Q34" s="197"/>
      <c r="R34" s="197"/>
      <c r="S34" s="197"/>
      <c r="T34" s="197"/>
      <c r="U34" s="197"/>
      <c r="V34" s="197"/>
      <c r="W34" s="197"/>
      <c r="X34" s="197"/>
      <c r="Y34" s="197"/>
      <c r="Z34" s="197"/>
      <c r="AA34" s="197"/>
      <c r="AB34" s="197"/>
      <c r="AC34" s="268"/>
      <c r="AD34" s="268"/>
      <c r="AE34" s="41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37"/>
      <c r="BC34" s="37"/>
      <c r="BD34" s="37"/>
      <c r="BE34" s="37"/>
      <c r="BF34" s="37"/>
      <c r="BG34" s="37"/>
      <c r="BH34" s="37"/>
      <c r="BI34" s="37"/>
      <c r="BJ34" s="37"/>
      <c r="BK34" s="3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row>
    <row r="35" spans="2:114" ht="30" customHeight="1">
      <c r="B35" s="596"/>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268"/>
      <c r="AE35" s="41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37"/>
      <c r="BC35" s="37"/>
      <c r="BD35" s="37"/>
      <c r="BE35" s="37"/>
      <c r="BF35" s="37"/>
      <c r="BG35" s="37"/>
      <c r="BH35" s="37"/>
      <c r="BI35" s="37"/>
      <c r="BJ35" s="37"/>
      <c r="BK35" s="3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row>
    <row r="36" spans="2:114" ht="20.100000000000001" customHeight="1">
      <c r="B36" s="596"/>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37"/>
      <c r="AE36" s="10"/>
      <c r="AH36" s="197"/>
      <c r="AI36" s="197"/>
      <c r="AJ36" s="197"/>
      <c r="AK36" s="197"/>
      <c r="AL36" s="197"/>
      <c r="AM36" s="197"/>
      <c r="AN36" s="197"/>
      <c r="AO36" s="197"/>
      <c r="AP36" s="197"/>
      <c r="AQ36" s="197"/>
      <c r="AR36" s="197"/>
      <c r="AS36" s="197"/>
      <c r="AT36" s="197"/>
      <c r="AU36" s="197"/>
      <c r="AV36" s="197"/>
      <c r="AW36" s="197"/>
      <c r="AX36" s="197"/>
      <c r="AY36" s="197"/>
      <c r="AZ36" s="197"/>
      <c r="BA36" s="197"/>
      <c r="BB36" s="37"/>
      <c r="BC36" s="37"/>
      <c r="BD36" s="37"/>
      <c r="BE36" s="37"/>
      <c r="BF36" s="37"/>
      <c r="BG36" s="37"/>
      <c r="BH36" s="37"/>
      <c r="BI36" s="37"/>
      <c r="BJ36" s="37"/>
      <c r="BK36" s="3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row>
    <row r="37" spans="2:114" ht="80.099999999999994" customHeight="1">
      <c r="B37" s="596"/>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268"/>
      <c r="AE37" s="417"/>
      <c r="AF37" s="197"/>
      <c r="AG37" s="197"/>
    </row>
    <row r="38" spans="2:114" ht="24.95" customHeight="1">
      <c r="B38" s="5"/>
      <c r="AD38" s="268"/>
      <c r="AE38" s="417"/>
      <c r="AF38" s="197"/>
      <c r="AG38" s="197"/>
    </row>
    <row r="39" spans="2:114" ht="24.95" customHeight="1">
      <c r="B39" s="108"/>
      <c r="C39" s="21"/>
      <c r="D39" s="21"/>
      <c r="E39" s="21"/>
      <c r="F39" s="95"/>
      <c r="G39" s="37"/>
      <c r="H39" s="109"/>
      <c r="I39" s="109"/>
      <c r="J39" s="109"/>
      <c r="K39" s="109"/>
      <c r="L39" s="109"/>
      <c r="M39" s="109"/>
      <c r="N39" s="109"/>
      <c r="O39" s="109"/>
      <c r="P39" s="109"/>
      <c r="Q39" s="109"/>
      <c r="R39" s="109"/>
      <c r="S39" s="109"/>
      <c r="T39" s="109"/>
      <c r="U39" s="109"/>
      <c r="V39" s="109"/>
      <c r="W39" s="109"/>
      <c r="X39" s="109"/>
      <c r="Y39" s="110"/>
      <c r="Z39" s="37"/>
      <c r="AA39" s="37"/>
      <c r="AB39" s="37"/>
      <c r="AC39" s="37"/>
      <c r="AD39" s="268"/>
      <c r="AE39" s="417"/>
      <c r="AF39" s="197"/>
      <c r="AG39" s="197"/>
    </row>
    <row r="40" spans="2:114" ht="15" customHeight="1">
      <c r="B40" s="5"/>
      <c r="F40" s="111"/>
      <c r="G40" s="37"/>
      <c r="H40" s="37"/>
      <c r="I40" s="37"/>
      <c r="J40" s="37"/>
      <c r="K40" s="37"/>
      <c r="L40" s="37"/>
      <c r="M40" s="37"/>
      <c r="N40" s="37"/>
      <c r="O40" s="37"/>
      <c r="P40" s="37"/>
      <c r="Q40" s="37"/>
      <c r="R40" s="37"/>
      <c r="S40" s="37"/>
      <c r="T40" s="37"/>
      <c r="U40" s="37"/>
      <c r="V40" s="37"/>
      <c r="W40" s="37"/>
      <c r="X40" s="37"/>
      <c r="Y40" s="37"/>
      <c r="Z40" s="37"/>
      <c r="AA40" s="37"/>
      <c r="AB40" s="37"/>
      <c r="AC40" s="37"/>
      <c r="AD40" s="37"/>
      <c r="AE40" s="10"/>
      <c r="AH40" s="197"/>
      <c r="AI40" s="197"/>
      <c r="AJ40" s="197"/>
      <c r="AK40" s="197"/>
      <c r="AL40" s="197"/>
      <c r="AM40" s="197"/>
      <c r="AN40" s="197"/>
      <c r="AO40" s="197"/>
      <c r="AP40" s="197"/>
      <c r="AQ40" s="197"/>
      <c r="AR40" s="197"/>
      <c r="AS40" s="197"/>
      <c r="AT40" s="197"/>
      <c r="AU40" s="197"/>
      <c r="AV40" s="197"/>
      <c r="AW40" s="197"/>
      <c r="AX40" s="197"/>
      <c r="AY40" s="197"/>
      <c r="AZ40" s="197"/>
      <c r="BA40" s="197"/>
      <c r="BB40" s="37"/>
      <c r="BC40" s="37"/>
      <c r="BD40" s="37"/>
      <c r="BE40" s="37"/>
      <c r="BF40" s="37"/>
      <c r="BG40" s="37"/>
      <c r="BH40" s="37"/>
      <c r="BI40" s="37"/>
      <c r="BJ40" s="37"/>
      <c r="BK40" s="3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row>
    <row r="41" spans="2:114" ht="30" customHeight="1">
      <c r="B41" s="5"/>
      <c r="F41" s="111"/>
      <c r="G41" s="111"/>
      <c r="H41" s="111"/>
      <c r="I41" s="111"/>
      <c r="J41" s="111"/>
      <c r="K41" s="111"/>
      <c r="L41" s="114"/>
      <c r="M41" s="114"/>
      <c r="N41" s="114"/>
      <c r="O41" s="114"/>
      <c r="P41" s="114"/>
      <c r="Q41" s="111"/>
      <c r="R41" s="111"/>
      <c r="S41" s="111"/>
      <c r="T41" s="111"/>
      <c r="U41" s="111"/>
      <c r="V41" s="111"/>
      <c r="W41" s="111"/>
      <c r="X41" s="115"/>
      <c r="Y41" s="115"/>
      <c r="Z41" s="115"/>
      <c r="AA41" s="115"/>
      <c r="AB41" s="111"/>
      <c r="AC41" s="111"/>
      <c r="AD41" s="37"/>
      <c r="AE41" s="10"/>
      <c r="AH41" s="197"/>
      <c r="AI41" s="197"/>
      <c r="AJ41" s="197"/>
      <c r="AK41" s="197"/>
      <c r="AL41" s="197"/>
      <c r="AM41" s="197"/>
      <c r="AN41" s="197"/>
      <c r="AO41" s="197"/>
      <c r="AP41" s="197"/>
      <c r="AQ41" s="197"/>
      <c r="AR41" s="197"/>
      <c r="AS41" s="197"/>
      <c r="AT41" s="197"/>
      <c r="AU41" s="197"/>
      <c r="AV41" s="197"/>
      <c r="AW41" s="197"/>
      <c r="AX41" s="197"/>
      <c r="AY41" s="197"/>
      <c r="AZ41" s="197"/>
      <c r="BA41" s="197"/>
      <c r="BB41" s="37"/>
      <c r="BC41" s="37"/>
      <c r="BD41" s="37"/>
      <c r="BE41" s="37"/>
      <c r="BF41" s="37"/>
      <c r="BG41" s="37"/>
      <c r="BH41" s="37"/>
      <c r="BI41" s="37"/>
      <c r="BJ41" s="37"/>
      <c r="BK41" s="3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row>
    <row r="42" spans="2:114" ht="20.100000000000001" customHeight="1">
      <c r="B42" s="5"/>
      <c r="F42" s="111"/>
      <c r="G42" s="116"/>
      <c r="H42" s="116"/>
      <c r="I42" s="116"/>
      <c r="J42" s="116"/>
      <c r="K42" s="116"/>
      <c r="L42" s="116"/>
      <c r="M42" s="116"/>
      <c r="N42" s="116"/>
      <c r="O42" s="116"/>
      <c r="P42" s="116"/>
      <c r="Q42" s="116"/>
      <c r="R42" s="116"/>
      <c r="S42" s="116"/>
      <c r="T42" s="116"/>
      <c r="U42" s="116"/>
      <c r="V42" s="111"/>
      <c r="W42" s="111"/>
      <c r="X42" s="111"/>
      <c r="Y42" s="111"/>
      <c r="Z42" s="111"/>
      <c r="AA42" s="111"/>
      <c r="AB42" s="111"/>
      <c r="AC42" s="111"/>
      <c r="AD42" s="37"/>
      <c r="AE42" s="10"/>
      <c r="AH42" s="197"/>
      <c r="AI42" s="197"/>
      <c r="AJ42" s="197"/>
      <c r="AK42" s="197"/>
      <c r="AL42" s="197"/>
      <c r="AM42" s="197"/>
      <c r="AN42" s="197"/>
      <c r="AO42" s="197"/>
      <c r="AP42" s="197"/>
      <c r="AQ42" s="197"/>
      <c r="AR42" s="197"/>
      <c r="AS42" s="197"/>
      <c r="AT42" s="197"/>
      <c r="AU42" s="197"/>
      <c r="AV42" s="197"/>
      <c r="AW42" s="197"/>
      <c r="AX42" s="197"/>
      <c r="AY42" s="197"/>
      <c r="AZ42" s="197"/>
      <c r="BA42" s="197"/>
      <c r="BB42" s="37"/>
      <c r="BC42" s="37"/>
      <c r="BD42" s="37"/>
      <c r="BE42" s="37"/>
      <c r="BF42" s="37"/>
      <c r="BG42" s="37"/>
      <c r="BH42" s="37"/>
      <c r="BI42" s="37"/>
      <c r="BJ42" s="37"/>
      <c r="BK42" s="3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row>
    <row r="43" spans="2:114" ht="80.099999999999994" customHeight="1">
      <c r="B43" s="5"/>
      <c r="AD43" s="268"/>
      <c r="AE43" s="417"/>
      <c r="AF43" s="197"/>
      <c r="AG43" s="197"/>
    </row>
    <row r="44" spans="2:114" ht="24.95" customHeight="1">
      <c r="B44" s="5"/>
      <c r="C44" s="9"/>
      <c r="F44" s="111"/>
      <c r="G44" s="37"/>
      <c r="H44" s="37"/>
      <c r="I44" s="37"/>
      <c r="J44" s="37"/>
      <c r="K44" s="37"/>
      <c r="L44" s="37"/>
      <c r="M44" s="37"/>
      <c r="N44" s="37"/>
      <c r="O44" s="37"/>
      <c r="P44" s="37"/>
      <c r="Q44" s="37"/>
      <c r="R44" s="37"/>
      <c r="S44" s="37"/>
      <c r="T44" s="37"/>
      <c r="U44" s="37"/>
      <c r="V44" s="37"/>
      <c r="W44" s="37"/>
      <c r="X44" s="37"/>
      <c r="Y44" s="37"/>
      <c r="Z44" s="37"/>
      <c r="AA44" s="37"/>
      <c r="AB44" s="37"/>
      <c r="AC44" s="37"/>
      <c r="AD44" s="268"/>
      <c r="AE44" s="417"/>
      <c r="AF44" s="197"/>
      <c r="AG44" s="197"/>
    </row>
    <row r="45" spans="2:114" ht="24.95" customHeight="1">
      <c r="B45" s="5"/>
      <c r="C45" s="9"/>
      <c r="D45" s="9"/>
      <c r="E45" s="9"/>
      <c r="F45" s="111"/>
      <c r="G45" s="111"/>
      <c r="H45" s="111"/>
      <c r="I45" s="111"/>
      <c r="J45" s="111"/>
      <c r="K45" s="111"/>
      <c r="L45" s="114"/>
      <c r="M45" s="114"/>
      <c r="N45" s="114"/>
      <c r="O45" s="114"/>
      <c r="P45" s="114"/>
      <c r="Q45" s="111"/>
      <c r="R45" s="111"/>
      <c r="S45" s="111"/>
      <c r="T45" s="111"/>
      <c r="U45" s="111"/>
      <c r="V45" s="111"/>
      <c r="W45" s="111"/>
      <c r="X45" s="115"/>
      <c r="Y45" s="115"/>
      <c r="Z45" s="115"/>
      <c r="AA45" s="115"/>
      <c r="AB45" s="111"/>
      <c r="AC45" s="111"/>
      <c r="AD45" s="268"/>
      <c r="AE45" s="417"/>
      <c r="AF45" s="197"/>
      <c r="AG45" s="197"/>
    </row>
    <row r="46" spans="2:114" ht="15" customHeight="1">
      <c r="B46" s="5"/>
      <c r="F46" s="111"/>
      <c r="G46" s="116"/>
      <c r="H46" s="116"/>
      <c r="I46" s="116"/>
      <c r="J46" s="116"/>
      <c r="K46" s="116"/>
      <c r="L46" s="116"/>
      <c r="M46" s="116"/>
      <c r="N46" s="116"/>
      <c r="O46" s="116"/>
      <c r="P46" s="116"/>
      <c r="Q46" s="116"/>
      <c r="R46" s="116"/>
      <c r="S46" s="116"/>
      <c r="T46" s="116"/>
      <c r="U46" s="116"/>
      <c r="V46" s="111"/>
      <c r="W46" s="111"/>
      <c r="X46" s="111"/>
      <c r="Y46" s="111"/>
      <c r="Z46" s="111"/>
      <c r="AA46" s="111"/>
      <c r="AB46" s="111"/>
      <c r="AC46" s="111"/>
      <c r="AD46" s="37"/>
      <c r="AE46" s="10"/>
      <c r="AH46" s="197"/>
      <c r="AI46" s="197"/>
      <c r="AJ46" s="197"/>
      <c r="AK46" s="197"/>
      <c r="AL46" s="197"/>
      <c r="AM46" s="197"/>
      <c r="AN46" s="197"/>
      <c r="AO46" s="197"/>
      <c r="AP46" s="197"/>
      <c r="AQ46" s="197"/>
      <c r="AR46" s="197"/>
      <c r="AS46" s="197"/>
      <c r="AT46" s="197"/>
      <c r="AU46" s="197"/>
      <c r="AV46" s="197"/>
      <c r="AW46" s="197"/>
      <c r="AX46" s="197"/>
      <c r="AY46" s="197"/>
      <c r="AZ46" s="197"/>
      <c r="BA46" s="197"/>
      <c r="BB46" s="37"/>
      <c r="BC46" s="37"/>
      <c r="BD46" s="37"/>
      <c r="BE46" s="37"/>
      <c r="BF46" s="37"/>
      <c r="BG46" s="37"/>
      <c r="BH46" s="37"/>
      <c r="BI46" s="37"/>
      <c r="BJ46" s="37"/>
      <c r="BK46" s="3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row>
    <row r="47" spans="2:114" ht="30" customHeight="1">
      <c r="B47" s="118"/>
      <c r="C47" s="119"/>
      <c r="D47" s="119"/>
      <c r="E47" s="119"/>
      <c r="F47" s="119"/>
      <c r="G47" s="1221" t="str">
        <f>Données!AF3</f>
        <v xml:space="preserve">Conception et réalisation : Thierry GÉRARD IEN-ET STI Design &amp; Métiers d'art - Version 5.2 • Septembre 2020    
Adaptation Equipe Académique Rennes [ 07 83 77 09 55 ] - Version 5.2 • Mars 2021 </v>
      </c>
      <c r="H47" s="1221"/>
      <c r="I47" s="1221"/>
      <c r="J47" s="1221"/>
      <c r="K47" s="1221"/>
      <c r="L47" s="1221"/>
      <c r="M47" s="1221"/>
      <c r="N47" s="1221"/>
      <c r="O47" s="1221"/>
      <c r="P47" s="1221"/>
      <c r="Q47" s="1221"/>
      <c r="R47" s="1221"/>
      <c r="S47" s="1221"/>
      <c r="T47" s="1221"/>
      <c r="U47" s="1221"/>
      <c r="V47" s="121"/>
      <c r="W47" s="121"/>
      <c r="X47" s="121"/>
      <c r="Y47" s="119"/>
      <c r="Z47" s="119"/>
      <c r="AA47" s="119"/>
      <c r="AB47" s="119"/>
      <c r="AC47" s="119"/>
      <c r="AD47" s="119"/>
      <c r="AE47" s="10"/>
      <c r="AH47" s="197"/>
      <c r="AI47" s="197"/>
      <c r="AJ47" s="197"/>
      <c r="AK47" s="197"/>
      <c r="AL47" s="197"/>
      <c r="AM47" s="197"/>
      <c r="AN47" s="197"/>
      <c r="AO47" s="197"/>
      <c r="AP47" s="197"/>
      <c r="AQ47" s="197"/>
      <c r="AR47" s="197"/>
      <c r="AS47" s="197"/>
      <c r="AT47" s="197"/>
      <c r="AU47" s="197"/>
      <c r="AV47" s="197"/>
      <c r="AW47" s="197"/>
      <c r="AX47" s="197"/>
      <c r="AY47" s="197"/>
      <c r="AZ47" s="197"/>
      <c r="BA47" s="197"/>
      <c r="BB47" s="37"/>
      <c r="BC47" s="37"/>
      <c r="BD47" s="37"/>
      <c r="BE47" s="37"/>
      <c r="BF47" s="37"/>
      <c r="BG47" s="37"/>
      <c r="BH47" s="37"/>
      <c r="BI47" s="37"/>
      <c r="BJ47" s="37"/>
      <c r="BK47" s="3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row>
    <row r="48" spans="2:114" ht="20.100000000000001" customHeight="1">
      <c r="AF48" s="197"/>
      <c r="AG48" s="197"/>
      <c r="AH48" s="197"/>
      <c r="AI48" s="197"/>
      <c r="AJ48" s="197"/>
      <c r="AK48" s="197"/>
      <c r="AL48" s="197"/>
      <c r="AM48" s="197"/>
      <c r="AN48" s="197"/>
      <c r="AO48" s="197"/>
      <c r="AP48" s="197"/>
      <c r="AQ48" s="197"/>
      <c r="AR48" s="197"/>
      <c r="AS48" s="197"/>
      <c r="AT48" s="197"/>
      <c r="AU48" s="197"/>
      <c r="AV48" s="197"/>
      <c r="AW48" s="197"/>
      <c r="AX48" s="197"/>
      <c r="AY48" s="197"/>
      <c r="AZ48" s="37"/>
      <c r="BA48" s="37"/>
      <c r="BB48" s="37"/>
      <c r="BC48" s="37"/>
      <c r="BD48" s="37"/>
      <c r="BE48" s="37"/>
      <c r="BF48" s="37"/>
      <c r="BG48" s="37"/>
      <c r="BH48" s="37"/>
      <c r="BI48" s="3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row>
    <row r="49" spans="1:112" ht="80.099999999999994" customHeight="1">
      <c r="AD49" s="197"/>
      <c r="AE49" s="197"/>
    </row>
    <row r="50" spans="1:112" ht="24.95" customHeight="1">
      <c r="AD50" s="197"/>
      <c r="AE50" s="197"/>
    </row>
    <row r="51" spans="1:112" ht="24.95" customHeight="1">
      <c r="AD51" s="197"/>
      <c r="AE51" s="197"/>
    </row>
    <row r="52" spans="1:112" ht="15" customHeight="1">
      <c r="AF52" s="197"/>
      <c r="AG52" s="197"/>
      <c r="AH52" s="197"/>
      <c r="AI52" s="197"/>
      <c r="AJ52" s="197"/>
      <c r="AK52" s="197"/>
      <c r="AL52" s="197"/>
      <c r="AM52" s="197"/>
      <c r="AN52" s="197"/>
      <c r="AO52" s="197"/>
      <c r="AP52" s="197"/>
      <c r="AQ52" s="197"/>
      <c r="AR52" s="197"/>
      <c r="AS52" s="197"/>
      <c r="AT52" s="197"/>
      <c r="AU52" s="197"/>
      <c r="AV52" s="197"/>
      <c r="AW52" s="197"/>
      <c r="AX52" s="197"/>
      <c r="AY52" s="197"/>
      <c r="AZ52" s="37"/>
      <c r="BA52" s="37"/>
      <c r="BB52" s="37"/>
      <c r="BC52" s="37"/>
      <c r="BD52" s="37"/>
      <c r="BE52" s="37"/>
      <c r="BF52" s="37"/>
      <c r="BG52" s="37"/>
      <c r="BH52" s="37"/>
      <c r="BI52" s="37"/>
      <c r="BL52" s="197"/>
      <c r="BM52" s="19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row>
    <row r="53" spans="1:112" ht="30" customHeight="1">
      <c r="AF53" s="197"/>
      <c r="AG53" s="197"/>
      <c r="AH53" s="197"/>
      <c r="AI53" s="197"/>
      <c r="AJ53" s="197"/>
      <c r="AK53" s="197"/>
      <c r="AL53" s="197"/>
      <c r="AM53" s="197"/>
      <c r="AN53" s="197"/>
      <c r="AO53" s="197"/>
      <c r="AP53" s="197"/>
      <c r="AQ53" s="197"/>
      <c r="AR53" s="197"/>
      <c r="AS53" s="197"/>
      <c r="AT53" s="197"/>
      <c r="AU53" s="197"/>
      <c r="AV53" s="197"/>
      <c r="AW53" s="197"/>
      <c r="AX53" s="197"/>
      <c r="AY53" s="197"/>
      <c r="AZ53" s="37"/>
      <c r="BA53" s="37"/>
      <c r="BB53" s="37"/>
      <c r="BC53" s="37"/>
      <c r="BD53" s="37"/>
      <c r="BE53" s="37"/>
      <c r="BF53" s="37"/>
      <c r="BG53" s="37"/>
      <c r="BH53" s="37"/>
      <c r="BI53" s="37"/>
      <c r="BL53" s="197"/>
      <c r="BM53" s="19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row>
    <row r="54" spans="1:112" ht="20.100000000000001" customHeight="1">
      <c r="AF54" s="197"/>
      <c r="AG54" s="197"/>
      <c r="AH54" s="197"/>
      <c r="AI54" s="197"/>
      <c r="AJ54" s="197"/>
      <c r="AK54" s="197"/>
      <c r="AL54" s="197"/>
      <c r="AM54" s="197"/>
      <c r="AN54" s="197"/>
      <c r="AO54" s="197"/>
      <c r="AP54" s="197"/>
      <c r="AQ54" s="197"/>
      <c r="AR54" s="197"/>
      <c r="AS54" s="197"/>
      <c r="AT54" s="197"/>
      <c r="AU54" s="197"/>
      <c r="AV54" s="197"/>
      <c r="AW54" s="197"/>
      <c r="AX54" s="197"/>
      <c r="AY54" s="197"/>
      <c r="AZ54" s="37"/>
      <c r="BA54" s="37"/>
      <c r="BB54" s="37"/>
      <c r="BC54" s="37"/>
      <c r="BD54" s="37"/>
      <c r="BE54" s="37"/>
      <c r="BF54" s="37"/>
      <c r="BG54" s="37"/>
      <c r="BH54" s="37"/>
      <c r="BI54" s="3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row>
    <row r="55" spans="1:112" ht="80.099999999999994" customHeight="1"/>
    <row r="56" spans="1:112" ht="24.95" customHeight="1"/>
    <row r="57" spans="1:112" ht="24.95" customHeight="1">
      <c r="A57" s="21"/>
      <c r="AD57" s="21"/>
      <c r="AE57" s="21"/>
    </row>
    <row r="58" spans="1:112" ht="15" customHeight="1">
      <c r="AF58" s="197"/>
      <c r="AG58" s="197"/>
      <c r="AH58" s="197"/>
      <c r="AI58" s="197"/>
      <c r="AJ58" s="197"/>
      <c r="AK58" s="197"/>
      <c r="AL58" s="197"/>
      <c r="AM58" s="197"/>
      <c r="AN58" s="197"/>
      <c r="AO58" s="197"/>
      <c r="AP58" s="197"/>
      <c r="AQ58" s="197"/>
      <c r="AR58" s="197"/>
      <c r="AS58" s="197"/>
      <c r="AT58" s="197"/>
      <c r="AU58" s="197"/>
      <c r="AV58" s="197"/>
      <c r="AW58" s="197"/>
      <c r="AX58" s="197"/>
      <c r="AY58" s="197"/>
      <c r="AZ58" s="37"/>
      <c r="BA58" s="37"/>
      <c r="BB58" s="37"/>
      <c r="BC58" s="37"/>
      <c r="BD58" s="37"/>
      <c r="BE58" s="37"/>
      <c r="BF58" s="37"/>
      <c r="BG58" s="37"/>
      <c r="BH58" s="37"/>
      <c r="BI58" s="3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row>
    <row r="59" spans="1:112" ht="30" customHeight="1">
      <c r="AF59" s="197"/>
      <c r="AG59" s="197"/>
      <c r="AH59" s="197"/>
      <c r="AI59" s="197"/>
      <c r="AJ59" s="197"/>
      <c r="AK59" s="197"/>
      <c r="AL59" s="197"/>
      <c r="AM59" s="197"/>
      <c r="AN59" s="197"/>
      <c r="AO59" s="197"/>
      <c r="AP59" s="197"/>
      <c r="AQ59" s="197"/>
      <c r="AR59" s="197"/>
      <c r="AS59" s="197"/>
      <c r="AT59" s="197"/>
      <c r="AU59" s="197"/>
      <c r="AV59" s="197"/>
      <c r="AW59" s="197"/>
      <c r="AX59" s="197"/>
      <c r="AY59" s="197"/>
      <c r="AZ59" s="37"/>
      <c r="BA59" s="37"/>
      <c r="BB59" s="37"/>
      <c r="BC59" s="37"/>
      <c r="BD59" s="37"/>
      <c r="BE59" s="37"/>
      <c r="BF59" s="37"/>
      <c r="BG59" s="37"/>
      <c r="BH59" s="37"/>
      <c r="BI59" s="3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row>
    <row r="60" spans="1:112" ht="20.100000000000001" customHeight="1">
      <c r="AF60" s="197"/>
      <c r="AG60" s="197"/>
      <c r="AH60" s="197"/>
      <c r="AI60" s="197"/>
      <c r="AJ60" s="197"/>
      <c r="AK60" s="197"/>
      <c r="AL60" s="197"/>
      <c r="AM60" s="197"/>
      <c r="AN60" s="197"/>
      <c r="AO60" s="197"/>
      <c r="AP60" s="197"/>
      <c r="AQ60" s="197"/>
      <c r="AR60" s="197"/>
      <c r="AS60" s="197"/>
      <c r="AT60" s="197"/>
      <c r="AU60" s="197"/>
      <c r="AV60" s="197"/>
      <c r="AW60" s="197"/>
      <c r="AX60" s="197"/>
      <c r="AY60" s="197"/>
      <c r="AZ60" s="37"/>
      <c r="BA60" s="37"/>
      <c r="BB60" s="37"/>
      <c r="BC60" s="37"/>
      <c r="BD60" s="37"/>
      <c r="BE60" s="37"/>
      <c r="BF60" s="37"/>
      <c r="BG60" s="37"/>
      <c r="BH60" s="37"/>
      <c r="BI60" s="3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row>
    <row r="61" spans="1:112" ht="80.099999999999994" customHeight="1"/>
    <row r="62" spans="1:112" ht="24.95" customHeight="1"/>
    <row r="63" spans="1:112" ht="24.95" customHeight="1"/>
    <row r="64" spans="1:112" ht="20.100000000000001" customHeight="1">
      <c r="AF64" s="197"/>
      <c r="AG64" s="197"/>
      <c r="AH64" s="197"/>
      <c r="AI64" s="197"/>
      <c r="AJ64" s="197"/>
      <c r="AK64" s="197"/>
      <c r="AL64" s="197"/>
      <c r="AM64" s="197"/>
      <c r="AN64" s="197"/>
      <c r="AO64" s="197"/>
      <c r="AP64" s="197"/>
      <c r="AQ64" s="197"/>
      <c r="AR64" s="197"/>
      <c r="AS64" s="197"/>
      <c r="AT64" s="197"/>
      <c r="AU64" s="197"/>
      <c r="AV64" s="197"/>
      <c r="AW64" s="197"/>
      <c r="AX64" s="197"/>
      <c r="AY64" s="197"/>
      <c r="AZ64" s="37"/>
      <c r="BA64" s="37"/>
      <c r="BB64" s="37"/>
      <c r="BC64" s="37"/>
      <c r="BD64" s="37"/>
      <c r="BE64" s="37"/>
      <c r="BF64" s="37"/>
      <c r="BG64" s="37"/>
      <c r="BH64" s="37"/>
      <c r="BI64" s="37"/>
      <c r="BL64" s="197"/>
      <c r="BM64" s="19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row>
    <row r="65" spans="1:114" ht="30" customHeight="1">
      <c r="AF65" s="197"/>
      <c r="AG65" s="197"/>
      <c r="AH65" s="197"/>
      <c r="AI65" s="197"/>
      <c r="AJ65" s="197"/>
      <c r="AK65" s="197"/>
      <c r="AL65" s="197"/>
      <c r="AM65" s="197"/>
      <c r="AN65" s="197"/>
      <c r="AO65" s="197"/>
      <c r="AP65" s="197"/>
      <c r="AQ65" s="197"/>
      <c r="AR65" s="197"/>
      <c r="AS65" s="197"/>
      <c r="AT65" s="197"/>
      <c r="AU65" s="197"/>
      <c r="AV65" s="197"/>
      <c r="AW65" s="197"/>
      <c r="AX65" s="197"/>
      <c r="AY65" s="197"/>
      <c r="AZ65" s="37"/>
      <c r="BA65" s="37"/>
      <c r="BB65" s="37"/>
      <c r="BC65" s="37"/>
      <c r="BD65" s="37"/>
      <c r="BE65" s="37"/>
      <c r="BF65" s="37"/>
      <c r="BG65" s="37"/>
      <c r="BH65" s="37"/>
      <c r="BI65" s="3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row>
    <row r="66" spans="1:114" ht="20.100000000000001" customHeight="1">
      <c r="AH66" s="197"/>
      <c r="AI66" s="197"/>
      <c r="AJ66" s="197"/>
      <c r="AK66" s="197"/>
      <c r="AL66" s="197"/>
      <c r="AM66" s="197"/>
      <c r="AN66" s="197"/>
      <c r="AO66" s="197"/>
      <c r="AP66" s="197"/>
      <c r="AQ66" s="197"/>
      <c r="AR66" s="197"/>
      <c r="AS66" s="197"/>
      <c r="AT66" s="197"/>
      <c r="AU66" s="197"/>
      <c r="AV66" s="197"/>
      <c r="AW66" s="197"/>
      <c r="AX66" s="197"/>
      <c r="AY66" s="197"/>
      <c r="AZ66" s="197"/>
      <c r="BA66" s="197"/>
      <c r="BB66" s="37"/>
      <c r="BC66" s="37"/>
      <c r="BD66" s="37"/>
      <c r="BE66" s="37"/>
      <c r="BF66" s="37"/>
      <c r="BG66" s="37"/>
      <c r="BH66" s="37"/>
      <c r="BI66" s="37"/>
      <c r="BJ66" s="37"/>
      <c r="BK66" s="3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row>
    <row r="67" spans="1:114" ht="80.099999999999994" customHeight="1"/>
    <row r="68" spans="1:114" ht="24.95" customHeight="1"/>
    <row r="69" spans="1:114" ht="24.95" customHeight="1"/>
    <row r="70" spans="1:114" ht="24.95" customHeight="1"/>
    <row r="71" spans="1:114" ht="45" customHeight="1"/>
    <row r="72" spans="1:114" s="21" customFormat="1" ht="1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114" ht="9.9499999999999993" customHeight="1"/>
    <row r="74" spans="1:114" ht="9.9499999999999993" customHeight="1"/>
    <row r="75" spans="1:114" ht="15" customHeight="1"/>
    <row r="77" spans="1:114" ht="9.9499999999999993" customHeight="1"/>
    <row r="78" spans="1:114" ht="9.9499999999999993" customHeight="1"/>
    <row r="79" spans="1:114" ht="24.95" customHeight="1"/>
    <row r="80" spans="1:114" ht="15" customHeight="1"/>
  </sheetData>
  <sheetProtection sheet="1"/>
  <mergeCells count="20">
    <mergeCell ref="G47:U47"/>
    <mergeCell ref="B15:F15"/>
    <mergeCell ref="H15:AC15"/>
    <mergeCell ref="B23:F23"/>
    <mergeCell ref="H23:AC23"/>
    <mergeCell ref="B29:F29"/>
    <mergeCell ref="H29:AC29"/>
    <mergeCell ref="D19:E19"/>
    <mergeCell ref="D25:E25"/>
    <mergeCell ref="D31:E31"/>
    <mergeCell ref="G5:H5"/>
    <mergeCell ref="G6:H6"/>
    <mergeCell ref="B9:E9"/>
    <mergeCell ref="I10:AE10"/>
    <mergeCell ref="I5:I6"/>
    <mergeCell ref="K5:K6"/>
    <mergeCell ref="N5:N6"/>
    <mergeCell ref="J5:J6"/>
    <mergeCell ref="L5:M6"/>
    <mergeCell ref="O5:T6"/>
  </mergeCells>
  <conditionalFormatting sqref="T17:U17">
    <cfRule type="iconSet" priority="79">
      <iconSet showValue="0">
        <cfvo type="percent" val="0"/>
        <cfvo type="num" val="5"/>
        <cfvo type="num" val="10"/>
      </iconSet>
    </cfRule>
  </conditionalFormatting>
  <conditionalFormatting sqref="T31:U31">
    <cfRule type="iconSet" priority="69">
      <iconSet showValue="0">
        <cfvo type="percent" val="0"/>
        <cfvo type="num" val="5"/>
        <cfvo type="num" val="10"/>
      </iconSet>
    </cfRule>
  </conditionalFormatting>
  <conditionalFormatting sqref="T25:U25">
    <cfRule type="iconSet" priority="74">
      <iconSet showValue="0">
        <cfvo type="percent" val="0"/>
        <cfvo type="num" val="5"/>
        <cfvo type="num" val="10"/>
      </iconSet>
    </cfRule>
  </conditionalFormatting>
  <conditionalFormatting sqref="P17:S17">
    <cfRule type="containsText" dxfId="7211" priority="75" operator="containsText" text="ggggggggggggggg">
      <formula>NOT(ISERROR(SEARCH("ggggggggggggggg",P17)))</formula>
    </cfRule>
  </conditionalFormatting>
  <conditionalFormatting sqref="P17:S17">
    <cfRule type="containsText" dxfId="7210" priority="76" operator="containsText" text="gggggggggg">
      <formula>NOT(ISERROR(SEARCH("gggggggggg",P17)))</formula>
    </cfRule>
  </conditionalFormatting>
  <conditionalFormatting sqref="P17:S17">
    <cfRule type="containsText" dxfId="7209" priority="77" operator="containsText" text="ggggg">
      <formula>NOT(ISERROR(SEARCH("ggggg",P17)))</formula>
    </cfRule>
  </conditionalFormatting>
  <conditionalFormatting sqref="P17:S17">
    <cfRule type="containsText" dxfId="7208" priority="78" operator="containsText" text="g">
      <formula>NOT(ISERROR(SEARCH("g",P17)))</formula>
    </cfRule>
  </conditionalFormatting>
  <conditionalFormatting sqref="P31:S31">
    <cfRule type="containsText" dxfId="7207" priority="65" operator="containsText" text="ggggggggggggggg">
      <formula>NOT(ISERROR(SEARCH("ggggggggggggggg",P31)))</formula>
    </cfRule>
  </conditionalFormatting>
  <conditionalFormatting sqref="P31:S31">
    <cfRule type="containsText" dxfId="7206" priority="66" operator="containsText" text="gggggggggg">
      <formula>NOT(ISERROR(SEARCH("gggggggggg",P31)))</formula>
    </cfRule>
  </conditionalFormatting>
  <conditionalFormatting sqref="P31:S31">
    <cfRule type="containsText" dxfId="7205" priority="67" operator="containsText" text="ggggg">
      <formula>NOT(ISERROR(SEARCH("ggggg",P31)))</formula>
    </cfRule>
  </conditionalFormatting>
  <conditionalFormatting sqref="P31:S31">
    <cfRule type="containsText" dxfId="7204" priority="68" operator="containsText" text="g">
      <formula>NOT(ISERROR(SEARCH("g",P31)))</formula>
    </cfRule>
  </conditionalFormatting>
  <conditionalFormatting sqref="P25:S25">
    <cfRule type="containsText" dxfId="7203" priority="70" operator="containsText" text="ggggggggggggggg">
      <formula>NOT(ISERROR(SEARCH("ggggggggggggggg",P25)))</formula>
    </cfRule>
  </conditionalFormatting>
  <conditionalFormatting sqref="P25:S25">
    <cfRule type="containsText" dxfId="7202" priority="71" operator="containsText" text="gggggggggg">
      <formula>NOT(ISERROR(SEARCH("gggggggggg",P25)))</formula>
    </cfRule>
  </conditionalFormatting>
  <conditionalFormatting sqref="P25:S25">
    <cfRule type="containsText" dxfId="7201" priority="72" operator="containsText" text="ggggg">
      <formula>NOT(ISERROR(SEARCH("ggggg",P25)))</formula>
    </cfRule>
  </conditionalFormatting>
  <conditionalFormatting sqref="P25:S25">
    <cfRule type="containsText" dxfId="7200" priority="73" operator="containsText" text="g">
      <formula>NOT(ISERROR(SEARCH("g",P25)))</formula>
    </cfRule>
  </conditionalFormatting>
  <conditionalFormatting sqref="G5:H5">
    <cfRule type="beginsWith" dxfId="7199" priority="18" operator="beginsWith" text="?">
      <formula>LEFT(G5,LEN("?"))="?"</formula>
    </cfRule>
  </conditionalFormatting>
  <conditionalFormatting sqref="J5 L5">
    <cfRule type="beginsWith" dxfId="7198" priority="17" operator="beginsWith" text="?">
      <formula>LEFT(J5,LEN("?"))="?"</formula>
    </cfRule>
  </conditionalFormatting>
  <conditionalFormatting sqref="G6:H6">
    <cfRule type="beginsWith" dxfId="7197" priority="16" operator="beginsWith" text="?">
      <formula>LEFT(G6,LEN("?"))="?"</formula>
    </cfRule>
  </conditionalFormatting>
  <conditionalFormatting sqref="O5:T6">
    <cfRule type="beginsWith" dxfId="7196" priority="15" operator="beginsWith" text="?">
      <formula>LEFT(O5,LEN("?"))="?"</formula>
    </cfRule>
  </conditionalFormatting>
  <conditionalFormatting sqref="D19">
    <cfRule type="beginsWith" dxfId="7195" priority="14" operator="beginsWith" text="?">
      <formula>LEFT(D19,LEN("?"))="?"</formula>
    </cfRule>
  </conditionalFormatting>
  <conditionalFormatting sqref="D25">
    <cfRule type="beginsWith" dxfId="7194" priority="5" operator="beginsWith" text="?">
      <formula>LEFT(D25,LEN("?"))="?"</formula>
    </cfRule>
  </conditionalFormatting>
  <conditionalFormatting sqref="D31">
    <cfRule type="beginsWith" dxfId="7193" priority="4" operator="beginsWith" text="?">
      <formula>LEFT(D31,LEN("?"))="?"</formula>
    </cfRule>
  </conditionalFormatting>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D19:E19 D25:E25 D31:E31</xm:sqref>
        </x14:dataValidation>
        <x14:dataValidation type="list" allowBlank="1" showInputMessage="1">
          <x14:formula1>
            <xm:f>Données!$R$7:$R$12</xm:f>
          </x14:formula1>
          <xm:sqref>H15:AC15 H23:AC23 H29:AC29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7F26CE"/>
    <pageSetUpPr fitToPage="1"/>
  </sheetPr>
  <dimension ref="A1:DJ119"/>
  <sheetViews>
    <sheetView showGridLines="0" zoomScale="55" workbookViewId="0">
      <selection activeCell="T14" sqref="T14"/>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1:114" ht="9.9499999999999993" customHeight="1"/>
    <row r="2" spans="1: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1:114" ht="9.9499999999999993" customHeight="1">
      <c r="B3" s="5"/>
      <c r="F3" s="6"/>
      <c r="G3" s="6"/>
      <c r="H3" s="8"/>
      <c r="I3" s="6"/>
      <c r="J3" s="6"/>
      <c r="K3" s="8"/>
      <c r="L3" s="8"/>
      <c r="M3" s="8"/>
      <c r="N3" s="8"/>
      <c r="O3" s="8"/>
      <c r="P3" s="8"/>
      <c r="Q3" s="8"/>
      <c r="AB3" s="9"/>
      <c r="AC3" s="9"/>
      <c r="AD3" s="9"/>
      <c r="AE3" s="10"/>
    </row>
    <row r="4" spans="1:114" ht="9.9499999999999993" customHeight="1">
      <c r="B4" s="5"/>
      <c r="F4" s="6"/>
      <c r="G4" s="6"/>
      <c r="H4" s="8"/>
      <c r="I4" s="6"/>
      <c r="J4" s="6"/>
      <c r="K4" s="8"/>
      <c r="L4" s="8"/>
      <c r="M4" s="8"/>
      <c r="N4" s="8"/>
      <c r="O4" s="8"/>
      <c r="P4" s="8"/>
      <c r="Q4" s="8"/>
      <c r="AD4" s="9"/>
      <c r="AE4" s="10"/>
    </row>
    <row r="5" spans="1:11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547"/>
      <c r="Y5" s="19"/>
      <c r="Z5" s="19"/>
      <c r="AA5" s="19"/>
      <c r="AE5" s="20"/>
    </row>
    <row r="6" spans="1:11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547"/>
      <c r="Y6" s="19"/>
      <c r="Z6" s="19"/>
      <c r="AA6" s="19"/>
      <c r="AE6" s="20"/>
    </row>
    <row r="7" spans="1: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1:114" ht="9.9499999999999993" customHeight="1">
      <c r="B8" s="5"/>
      <c r="E8" s="27"/>
      <c r="Y8" s="28"/>
      <c r="Z8" s="28"/>
      <c r="AA8" s="28"/>
      <c r="AE8" s="10"/>
      <c r="AF8" s="27"/>
    </row>
    <row r="9" spans="1:114" s="21" customFormat="1" ht="60" customHeight="1">
      <c r="B9" s="1067" t="s">
        <v>0</v>
      </c>
      <c r="C9" s="1068"/>
      <c r="D9" s="1068"/>
      <c r="E9" s="1068"/>
      <c r="F9" s="29"/>
      <c r="G9" s="30"/>
      <c r="H9" s="130" t="s">
        <v>146</v>
      </c>
      <c r="I9" s="131"/>
      <c r="J9" s="131"/>
      <c r="K9" s="505"/>
      <c r="L9" s="505"/>
      <c r="M9" s="505"/>
      <c r="N9" s="505"/>
      <c r="O9" s="132"/>
      <c r="P9" s="132"/>
      <c r="Q9" s="132"/>
      <c r="R9" s="132"/>
      <c r="S9" s="132"/>
      <c r="T9" s="132"/>
      <c r="U9" s="132"/>
      <c r="V9" s="132"/>
      <c r="W9" s="132"/>
      <c r="X9" s="132"/>
      <c r="Y9" s="132"/>
      <c r="Z9" s="29"/>
      <c r="AA9" s="29"/>
      <c r="AB9" s="29"/>
      <c r="AC9" s="29"/>
      <c r="AD9" s="29"/>
      <c r="AE9" s="31"/>
    </row>
    <row r="10" spans="1:11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60"/>
    </row>
    <row r="11" spans="1:114" ht="5.0999999999999996" customHeight="1">
      <c r="B11" s="5"/>
      <c r="G11" s="37"/>
      <c r="H11" s="38"/>
      <c r="I11" s="386"/>
      <c r="J11" s="386"/>
      <c r="K11" s="386"/>
      <c r="L11" s="386"/>
      <c r="M11" s="386"/>
      <c r="N11" s="386"/>
      <c r="O11" s="386"/>
      <c r="P11" s="386"/>
      <c r="Q11" s="386"/>
      <c r="R11" s="386"/>
      <c r="S11" s="386"/>
      <c r="T11" s="386"/>
      <c r="U11" s="386"/>
      <c r="V11" s="386"/>
      <c r="W11" s="386"/>
      <c r="X11" s="386"/>
      <c r="Y11" s="386"/>
      <c r="Z11" s="386"/>
      <c r="AA11" s="386"/>
      <c r="AB11" s="386"/>
      <c r="AC11" s="386"/>
      <c r="AD11" s="386"/>
      <c r="AE11" s="548"/>
    </row>
    <row r="12" spans="1:114" ht="12" customHeight="1">
      <c r="B12" s="5"/>
      <c r="G12" s="37"/>
      <c r="H12" s="38"/>
      <c r="I12" s="386"/>
      <c r="J12" s="386"/>
      <c r="K12" s="386"/>
      <c r="L12" s="386"/>
      <c r="M12" s="386"/>
      <c r="N12" s="386"/>
      <c r="O12" s="386"/>
      <c r="P12" s="386"/>
      <c r="Q12" s="386"/>
      <c r="R12" s="386"/>
      <c r="S12" s="386"/>
      <c r="T12" s="386"/>
      <c r="U12" s="386"/>
      <c r="V12" s="42"/>
      <c r="W12" s="43"/>
      <c r="X12" s="44"/>
      <c r="Y12" s="45"/>
      <c r="Z12" s="46"/>
      <c r="AA12" s="47"/>
      <c r="AB12" s="46"/>
      <c r="AC12" s="48"/>
      <c r="AD12" s="386"/>
      <c r="AE12" s="548"/>
    </row>
    <row r="13" spans="1:114" ht="5.0999999999999996" customHeight="1">
      <c r="B13" s="5"/>
      <c r="G13" s="37"/>
      <c r="H13" s="37"/>
      <c r="I13" s="37"/>
      <c r="J13" s="37"/>
      <c r="K13" s="37"/>
      <c r="L13" s="137"/>
      <c r="M13" s="40"/>
      <c r="N13" s="40"/>
      <c r="O13" s="40"/>
      <c r="P13" s="510"/>
      <c r="Q13" s="41"/>
      <c r="R13" s="41"/>
      <c r="S13" s="510"/>
      <c r="T13" s="37"/>
      <c r="U13" s="37"/>
      <c r="V13" s="40"/>
      <c r="W13" s="37"/>
      <c r="X13" s="40"/>
      <c r="Y13" s="37"/>
      <c r="Z13" s="37"/>
      <c r="AA13" s="37"/>
      <c r="AB13" s="37"/>
      <c r="AC13" s="37"/>
      <c r="AE13" s="10"/>
    </row>
    <row r="14" spans="1:114" ht="39.950000000000003" customHeight="1">
      <c r="A14" s="1" t="e">
        <f ca="1">14:64</f>
        <v>#VALUE!</v>
      </c>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1:114" ht="30" customHeight="1">
      <c r="B15" s="1150" t="s">
        <v>126</v>
      </c>
      <c r="C15" s="1151"/>
      <c r="D15" s="1151"/>
      <c r="E15" s="1151"/>
      <c r="F15" s="1151"/>
      <c r="G15" s="549"/>
      <c r="H15" s="1372" t="s">
        <v>199</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268"/>
      <c r="AE15" s="41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37"/>
      <c r="BC15" s="37"/>
      <c r="BD15" s="37"/>
      <c r="BE15" s="37"/>
      <c r="BF15" s="37"/>
      <c r="BG15" s="37"/>
      <c r="BH15" s="37"/>
      <c r="BI15" s="37"/>
      <c r="BJ15" s="37"/>
      <c r="BK15" s="3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row>
    <row r="16" spans="1:114" ht="20.100000000000001" customHeight="1">
      <c r="B16" s="5"/>
      <c r="G16" s="550"/>
      <c r="H16" s="551"/>
      <c r="I16" s="551"/>
      <c r="J16" s="551"/>
      <c r="K16" s="551"/>
      <c r="L16" s="551"/>
      <c r="M16" s="552"/>
      <c r="N16" s="552"/>
      <c r="O16" s="552"/>
      <c r="P16" s="552"/>
      <c r="Q16" s="552"/>
      <c r="R16" s="552"/>
      <c r="S16" s="552"/>
      <c r="T16" s="552"/>
      <c r="U16" s="552"/>
      <c r="V16" s="552"/>
      <c r="W16" s="552"/>
      <c r="X16" s="552"/>
      <c r="Y16" s="552"/>
      <c r="Z16" s="552"/>
      <c r="AA16" s="552"/>
      <c r="AB16" s="552"/>
      <c r="AC16" s="553"/>
      <c r="AD16" s="37"/>
      <c r="AE16" s="10"/>
    </row>
    <row r="17" spans="2:114" s="21" customFormat="1" ht="24.95" customHeight="1">
      <c r="B17" s="5"/>
      <c r="C17" s="1"/>
      <c r="D17" s="1"/>
      <c r="E17" s="1"/>
      <c r="F17" s="1"/>
      <c r="G17" s="554"/>
      <c r="H17" s="555"/>
      <c r="I17" s="555"/>
      <c r="J17" s="555"/>
      <c r="K17" s="555"/>
      <c r="L17" s="555"/>
      <c r="M17" s="556"/>
      <c r="N17" s="556"/>
      <c r="O17" s="557"/>
      <c r="P17" s="558"/>
      <c r="Q17" s="558"/>
      <c r="R17" s="558"/>
      <c r="S17" s="558"/>
      <c r="T17" s="559"/>
      <c r="U17" s="559"/>
      <c r="V17" s="560"/>
      <c r="W17" s="560"/>
      <c r="X17" s="560"/>
      <c r="Y17" s="557"/>
      <c r="Z17" s="557"/>
      <c r="AA17" s="557"/>
      <c r="AB17" s="557"/>
      <c r="AC17" s="561"/>
      <c r="AD17" s="485"/>
      <c r="AE17" s="98"/>
    </row>
    <row r="18" spans="2:114" ht="20.100000000000001" customHeight="1">
      <c r="B18" s="5"/>
      <c r="G18" s="554"/>
      <c r="H18" s="555"/>
      <c r="I18" s="555"/>
      <c r="J18" s="555"/>
      <c r="K18" s="555"/>
      <c r="L18" s="555"/>
      <c r="M18" s="556"/>
      <c r="N18" s="556"/>
      <c r="O18" s="557"/>
      <c r="P18" s="557"/>
      <c r="Q18" s="557"/>
      <c r="R18" s="557"/>
      <c r="S18" s="557"/>
      <c r="T18" s="557"/>
      <c r="U18" s="557"/>
      <c r="V18" s="560"/>
      <c r="W18" s="560"/>
      <c r="X18" s="560"/>
      <c r="Y18" s="557"/>
      <c r="Z18" s="557"/>
      <c r="AA18" s="557"/>
      <c r="AB18" s="557"/>
      <c r="AC18" s="561"/>
      <c r="AD18" s="37"/>
      <c r="AE18" s="10"/>
    </row>
    <row r="19" spans="2:114" ht="80.099999999999994" customHeight="1">
      <c r="B19" s="5"/>
      <c r="D19" s="1356" t="s">
        <v>147</v>
      </c>
      <c r="E19" s="1357"/>
      <c r="G19" s="562"/>
      <c r="H19" s="555"/>
      <c r="I19" s="555"/>
      <c r="J19" s="555"/>
      <c r="K19" s="555"/>
      <c r="L19" s="555"/>
      <c r="M19" s="556"/>
      <c r="N19" s="556"/>
      <c r="O19" s="557"/>
      <c r="P19" s="557"/>
      <c r="Q19" s="557"/>
      <c r="R19" s="557"/>
      <c r="S19" s="557"/>
      <c r="T19" s="557"/>
      <c r="U19" s="557"/>
      <c r="V19" s="560"/>
      <c r="W19" s="560"/>
      <c r="X19" s="560"/>
      <c r="Y19" s="557"/>
      <c r="Z19" s="557"/>
      <c r="AA19" s="557"/>
      <c r="AB19" s="557"/>
      <c r="AC19" s="561"/>
      <c r="AD19" s="37"/>
      <c r="AE19" s="10"/>
    </row>
    <row r="20" spans="2:114" ht="24.95" customHeight="1">
      <c r="B20" s="5"/>
      <c r="D20" s="520"/>
      <c r="G20" s="554"/>
      <c r="H20" s="555"/>
      <c r="I20" s="555"/>
      <c r="J20" s="555"/>
      <c r="K20" s="555"/>
      <c r="L20" s="555"/>
      <c r="M20" s="556"/>
      <c r="N20" s="556"/>
      <c r="O20" s="557"/>
      <c r="P20" s="557"/>
      <c r="Q20" s="557"/>
      <c r="R20" s="557"/>
      <c r="S20" s="557"/>
      <c r="T20" s="557"/>
      <c r="U20" s="557"/>
      <c r="V20" s="560"/>
      <c r="W20" s="560"/>
      <c r="X20" s="560"/>
      <c r="Y20" s="557"/>
      <c r="Z20" s="557"/>
      <c r="AA20" s="557"/>
      <c r="AB20" s="557"/>
      <c r="AC20" s="563"/>
      <c r="AD20" s="37"/>
      <c r="AE20" s="10"/>
    </row>
    <row r="21" spans="2:114" ht="24.95" customHeight="1">
      <c r="B21" s="5"/>
      <c r="D21" s="520"/>
      <c r="G21" s="564"/>
      <c r="H21" s="565"/>
      <c r="I21" s="566"/>
      <c r="J21" s="566"/>
      <c r="K21" s="567"/>
      <c r="L21" s="568"/>
      <c r="M21" s="569"/>
      <c r="N21" s="569"/>
      <c r="O21" s="570"/>
      <c r="P21" s="570"/>
      <c r="Q21" s="570"/>
      <c r="R21" s="570"/>
      <c r="S21" s="570"/>
      <c r="T21" s="570"/>
      <c r="U21" s="570"/>
      <c r="V21" s="571"/>
      <c r="W21" s="571"/>
      <c r="X21" s="571"/>
      <c r="Y21" s="570"/>
      <c r="Z21" s="570"/>
      <c r="AA21" s="570"/>
      <c r="AB21" s="570"/>
      <c r="AC21" s="572"/>
      <c r="AD21" s="37"/>
      <c r="AE21" s="10"/>
    </row>
    <row r="22" spans="2:114" ht="20.100000000000001" customHeight="1">
      <c r="B22" s="5"/>
      <c r="G22" s="37"/>
      <c r="H22" s="284"/>
      <c r="I22" s="284"/>
      <c r="J22" s="284"/>
      <c r="K22" s="284"/>
      <c r="L22" s="284"/>
      <c r="M22" s="197"/>
      <c r="N22" s="197"/>
      <c r="O22" s="197"/>
      <c r="P22" s="197"/>
      <c r="Q22" s="197"/>
      <c r="R22" s="197"/>
      <c r="S22" s="197"/>
      <c r="T22" s="197"/>
      <c r="U22" s="197"/>
      <c r="V22" s="197"/>
      <c r="W22" s="197"/>
      <c r="X22" s="197"/>
      <c r="Y22" s="197"/>
      <c r="Z22" s="197"/>
      <c r="AA22" s="197"/>
      <c r="AB22" s="197"/>
      <c r="AC22" s="268"/>
      <c r="AD22" s="268"/>
      <c r="AE22" s="41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37"/>
      <c r="BC22" s="37"/>
      <c r="BD22" s="37"/>
      <c r="BE22" s="37"/>
      <c r="BF22" s="37"/>
      <c r="BG22" s="37"/>
      <c r="BH22" s="37"/>
      <c r="BI22" s="37"/>
      <c r="BJ22" s="37"/>
      <c r="BK22" s="3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row>
    <row r="23" spans="2:114" ht="30" customHeight="1">
      <c r="B23" s="5"/>
      <c r="D23" s="37"/>
      <c r="E23" s="37"/>
      <c r="G23" s="284"/>
      <c r="H23" s="284"/>
      <c r="I23" s="284"/>
      <c r="J23" s="284"/>
      <c r="K23" s="284"/>
      <c r="L23" s="284"/>
      <c r="M23" s="84"/>
      <c r="N23" s="84"/>
      <c r="O23" s="37"/>
      <c r="P23" s="1374"/>
      <c r="Q23" s="1374"/>
      <c r="R23" s="1374"/>
      <c r="S23" s="1374"/>
      <c r="T23" s="286"/>
      <c r="U23" s="286"/>
      <c r="Y23" s="37"/>
      <c r="Z23" s="37"/>
      <c r="AA23" s="37"/>
      <c r="AB23" s="37"/>
      <c r="AC23" s="268"/>
      <c r="AD23" s="268"/>
      <c r="AE23" s="41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7"/>
      <c r="BC23" s="37"/>
      <c r="BD23" s="37"/>
      <c r="BE23" s="37"/>
      <c r="BF23" s="37"/>
      <c r="BG23" s="37"/>
      <c r="BH23" s="37"/>
      <c r="BI23" s="37"/>
      <c r="BJ23" s="37"/>
      <c r="BK23" s="3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row>
    <row r="24" spans="2:114" ht="19.5" customHeight="1">
      <c r="B24" s="5"/>
      <c r="AD24" s="268"/>
      <c r="AE24" s="41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37"/>
      <c r="BC24" s="37"/>
      <c r="BD24" s="37"/>
      <c r="BE24" s="37"/>
      <c r="BF24" s="37"/>
      <c r="BG24" s="37"/>
      <c r="BH24" s="37"/>
      <c r="BI24" s="37"/>
      <c r="BJ24" s="37"/>
      <c r="BK24" s="3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row>
    <row r="25" spans="2:114" ht="80.099999999999994" customHeight="1">
      <c r="B25" s="108"/>
      <c r="C25" s="21"/>
      <c r="D25" s="21"/>
      <c r="E25" s="21"/>
      <c r="F25" s="95"/>
      <c r="G25" s="37"/>
      <c r="H25" s="109"/>
      <c r="I25" s="109"/>
      <c r="J25" s="109"/>
      <c r="K25" s="109"/>
      <c r="L25" s="109"/>
      <c r="M25" s="109"/>
      <c r="N25" s="109"/>
      <c r="O25" s="109"/>
      <c r="P25" s="109"/>
      <c r="Q25" s="109"/>
      <c r="R25" s="109"/>
      <c r="S25" s="109"/>
      <c r="T25" s="109"/>
      <c r="U25" s="109"/>
      <c r="V25" s="109"/>
      <c r="W25" s="109"/>
      <c r="X25" s="109"/>
      <c r="Y25" s="110"/>
      <c r="Z25" s="37"/>
      <c r="AA25" s="37"/>
      <c r="AB25" s="37"/>
      <c r="AC25" s="37"/>
      <c r="AD25" s="37"/>
      <c r="AE25" s="10"/>
    </row>
    <row r="26" spans="2:114" ht="24.95" customHeight="1">
      <c r="B26" s="5"/>
      <c r="F26" s="111"/>
      <c r="G26" s="37"/>
      <c r="H26" s="37"/>
      <c r="I26" s="37"/>
      <c r="J26" s="37"/>
      <c r="K26" s="37"/>
      <c r="L26" s="37"/>
      <c r="M26" s="37"/>
      <c r="N26" s="37"/>
      <c r="O26" s="37"/>
      <c r="P26" s="37"/>
      <c r="Q26" s="37"/>
      <c r="R26" s="37"/>
      <c r="S26" s="37"/>
      <c r="T26" s="37"/>
      <c r="U26" s="37"/>
      <c r="V26" s="37"/>
      <c r="W26" s="37"/>
      <c r="X26" s="37"/>
      <c r="Y26" s="37"/>
      <c r="Z26" s="37"/>
      <c r="AA26" s="37"/>
      <c r="AB26" s="37"/>
      <c r="AC26" s="37"/>
      <c r="AD26" s="37"/>
      <c r="AE26" s="10"/>
    </row>
    <row r="27" spans="2:114" ht="24.95" customHeight="1">
      <c r="B27" s="5"/>
      <c r="F27" s="111"/>
      <c r="G27" s="111"/>
      <c r="H27" s="111"/>
      <c r="I27" s="111"/>
      <c r="J27" s="111"/>
      <c r="K27" s="111"/>
      <c r="L27" s="114"/>
      <c r="M27" s="114"/>
      <c r="N27" s="114"/>
      <c r="O27" s="114"/>
      <c r="P27" s="114"/>
      <c r="Q27" s="111"/>
      <c r="R27" s="111"/>
      <c r="S27" s="111"/>
      <c r="T27" s="111"/>
      <c r="U27" s="111"/>
      <c r="V27" s="111"/>
      <c r="W27" s="111"/>
      <c r="X27" s="115"/>
      <c r="Y27" s="115"/>
      <c r="Z27" s="115"/>
      <c r="AA27" s="115"/>
      <c r="AB27" s="111"/>
      <c r="AC27" s="111"/>
      <c r="AD27" s="37"/>
      <c r="AE27" s="10"/>
    </row>
    <row r="28" spans="2:114" ht="20.100000000000001" customHeight="1">
      <c r="B28" s="5"/>
      <c r="F28" s="111"/>
      <c r="G28" s="116"/>
      <c r="H28" s="116"/>
      <c r="I28" s="116"/>
      <c r="J28" s="116"/>
      <c r="K28" s="116"/>
      <c r="L28" s="116"/>
      <c r="M28" s="116"/>
      <c r="N28" s="116"/>
      <c r="O28" s="116"/>
      <c r="P28" s="116"/>
      <c r="Q28" s="116"/>
      <c r="R28" s="116"/>
      <c r="S28" s="116"/>
      <c r="T28" s="116"/>
      <c r="U28" s="116"/>
      <c r="V28" s="111"/>
      <c r="W28" s="111"/>
      <c r="X28" s="111"/>
      <c r="Y28" s="111"/>
      <c r="Z28" s="111"/>
      <c r="AA28" s="111"/>
      <c r="AB28" s="111"/>
      <c r="AC28" s="111"/>
      <c r="AD28" s="268"/>
      <c r="AE28" s="41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37"/>
      <c r="BC28" s="37"/>
      <c r="BD28" s="37"/>
      <c r="BE28" s="37"/>
      <c r="BF28" s="37"/>
      <c r="BG28" s="37"/>
      <c r="BH28" s="37"/>
      <c r="BI28" s="37"/>
      <c r="BJ28" s="37"/>
      <c r="BK28" s="3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row>
    <row r="29" spans="2:114" ht="30" customHeight="1">
      <c r="B29" s="5"/>
      <c r="AD29" s="268"/>
      <c r="AE29" s="41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37"/>
      <c r="BC29" s="37"/>
      <c r="BD29" s="37"/>
      <c r="BE29" s="37"/>
      <c r="BF29" s="37"/>
      <c r="BG29" s="37"/>
      <c r="BH29" s="37"/>
      <c r="BI29" s="37"/>
      <c r="BJ29" s="37"/>
      <c r="BK29" s="3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row>
    <row r="30" spans="2:114" ht="20.100000000000001" customHeight="1">
      <c r="B30" s="5"/>
      <c r="C30" s="9"/>
      <c r="F30" s="111"/>
      <c r="G30" s="37"/>
      <c r="H30" s="37"/>
      <c r="I30" s="37"/>
      <c r="J30" s="37"/>
      <c r="K30" s="37"/>
      <c r="L30" s="37"/>
      <c r="M30" s="37"/>
      <c r="N30" s="37"/>
      <c r="O30" s="37"/>
      <c r="P30" s="37"/>
      <c r="Q30" s="37"/>
      <c r="R30" s="37"/>
      <c r="S30" s="37"/>
      <c r="T30" s="37"/>
      <c r="U30" s="37"/>
      <c r="V30" s="37"/>
      <c r="W30" s="37"/>
      <c r="X30" s="37"/>
      <c r="Y30" s="37"/>
      <c r="Z30" s="37"/>
      <c r="AA30" s="37"/>
      <c r="AB30" s="37"/>
      <c r="AC30" s="37"/>
      <c r="AD30" s="268"/>
      <c r="AE30" s="41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37"/>
      <c r="BC30" s="37"/>
      <c r="BD30" s="37"/>
      <c r="BE30" s="37"/>
      <c r="BF30" s="37"/>
      <c r="BG30" s="37"/>
      <c r="BH30" s="37"/>
      <c r="BI30" s="37"/>
      <c r="BJ30" s="37"/>
      <c r="BK30" s="3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row>
    <row r="31" spans="2:114" ht="80.099999999999994" customHeight="1">
      <c r="B31" s="5"/>
      <c r="C31" s="9"/>
      <c r="D31" s="9"/>
      <c r="E31" s="9"/>
      <c r="F31" s="111"/>
      <c r="G31" s="111"/>
      <c r="H31" s="111"/>
      <c r="I31" s="111"/>
      <c r="J31" s="111"/>
      <c r="K31" s="111"/>
      <c r="L31" s="114"/>
      <c r="M31" s="114"/>
      <c r="N31" s="114"/>
      <c r="O31" s="114"/>
      <c r="P31" s="114"/>
      <c r="Q31" s="111"/>
      <c r="R31" s="111"/>
      <c r="S31" s="111"/>
      <c r="T31" s="111"/>
      <c r="U31" s="111"/>
      <c r="V31" s="111"/>
      <c r="W31" s="111"/>
      <c r="X31" s="115"/>
      <c r="Y31" s="115"/>
      <c r="Z31" s="115"/>
      <c r="AA31" s="115"/>
      <c r="AB31" s="111"/>
      <c r="AC31" s="111"/>
      <c r="AD31" s="37"/>
      <c r="AE31" s="10"/>
    </row>
    <row r="32" spans="2:114" ht="24.95" customHeight="1">
      <c r="B32" s="5"/>
      <c r="F32" s="111"/>
      <c r="G32" s="116"/>
      <c r="H32" s="116"/>
      <c r="I32" s="116"/>
      <c r="J32" s="116"/>
      <c r="K32" s="116"/>
      <c r="L32" s="116"/>
      <c r="M32" s="116"/>
      <c r="N32" s="116"/>
      <c r="O32" s="116"/>
      <c r="P32" s="116"/>
      <c r="Q32" s="116"/>
      <c r="R32" s="116"/>
      <c r="S32" s="116"/>
      <c r="T32" s="116"/>
      <c r="U32" s="116"/>
      <c r="V32" s="111"/>
      <c r="W32" s="111"/>
      <c r="X32" s="111"/>
      <c r="Y32" s="111"/>
      <c r="Z32" s="111"/>
      <c r="AA32" s="111"/>
      <c r="AB32" s="111"/>
      <c r="AC32" s="111"/>
      <c r="AD32" s="37"/>
      <c r="AE32" s="10"/>
    </row>
    <row r="33" spans="2:114" ht="24.95" customHeight="1">
      <c r="B33" s="118"/>
      <c r="C33" s="119"/>
      <c r="D33" s="119"/>
      <c r="E33" s="119"/>
      <c r="F33" s="119"/>
      <c r="G33" s="1221" t="str">
        <f>Données!AF3</f>
        <v xml:space="preserve">Conception et réalisation : Thierry GÉRARD IEN-ET STI Design &amp; Métiers d'art - Version 5.2 • Septembre 2020    
Adaptation Equipe Académique Rennes [ 07 83 77 09 55 ] - Version 5.2 • Mars 2021 </v>
      </c>
      <c r="H33" s="1221"/>
      <c r="I33" s="1221"/>
      <c r="J33" s="1221"/>
      <c r="K33" s="1221"/>
      <c r="L33" s="1221"/>
      <c r="M33" s="1221"/>
      <c r="N33" s="1221"/>
      <c r="O33" s="1221"/>
      <c r="P33" s="1221"/>
      <c r="Q33" s="1221"/>
      <c r="R33" s="1221"/>
      <c r="S33" s="1221"/>
      <c r="T33" s="1221"/>
      <c r="U33" s="1221"/>
      <c r="V33" s="121"/>
      <c r="W33" s="121"/>
      <c r="X33" s="121"/>
      <c r="Y33" s="119"/>
      <c r="Z33" s="119"/>
      <c r="AA33" s="119"/>
      <c r="AB33" s="119"/>
      <c r="AC33" s="119"/>
      <c r="AD33" s="119"/>
      <c r="AE33" s="119"/>
    </row>
    <row r="34" spans="2:114" ht="20.100000000000001" customHeight="1">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37"/>
      <c r="BC34" s="37"/>
      <c r="BD34" s="37"/>
      <c r="BE34" s="37"/>
      <c r="BF34" s="37"/>
      <c r="BG34" s="37"/>
      <c r="BH34" s="37"/>
      <c r="BI34" s="37"/>
      <c r="BJ34" s="37"/>
      <c r="BK34" s="3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row>
    <row r="35" spans="2:114" ht="30" customHeight="1">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37"/>
      <c r="BC35" s="37"/>
      <c r="BD35" s="37"/>
      <c r="BE35" s="37"/>
      <c r="BF35" s="37"/>
      <c r="BG35" s="37"/>
      <c r="BH35" s="37"/>
      <c r="BI35" s="37"/>
      <c r="BJ35" s="37"/>
      <c r="BK35" s="3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row>
    <row r="36" spans="2:114" ht="20.100000000000001" customHeight="1">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37"/>
      <c r="BC36" s="37"/>
      <c r="BD36" s="37"/>
      <c r="BE36" s="37"/>
      <c r="BF36" s="37"/>
      <c r="BG36" s="37"/>
      <c r="BH36" s="37"/>
      <c r="BI36" s="37"/>
      <c r="BJ36" s="37"/>
      <c r="BK36" s="3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row>
    <row r="37" spans="2:114" ht="80.099999999999994" customHeight="1"/>
    <row r="38" spans="2:114" ht="24.95" customHeight="1"/>
    <row r="39" spans="2:114" ht="24.95" customHeight="1"/>
    <row r="40" spans="2:114" ht="15" customHeight="1">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37"/>
      <c r="BC40" s="37"/>
      <c r="BD40" s="37"/>
      <c r="BE40" s="37"/>
      <c r="BF40" s="37"/>
      <c r="BG40" s="37"/>
      <c r="BH40" s="37"/>
      <c r="BI40" s="37"/>
      <c r="BJ40" s="37"/>
      <c r="BK40" s="3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row>
    <row r="41" spans="2:114" ht="30" customHeight="1">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37"/>
      <c r="BC41" s="37"/>
      <c r="BD41" s="37"/>
      <c r="BE41" s="37"/>
      <c r="BF41" s="37"/>
      <c r="BG41" s="37"/>
      <c r="BH41" s="37"/>
      <c r="BI41" s="37"/>
      <c r="BJ41" s="37"/>
      <c r="BK41" s="3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row>
    <row r="42" spans="2:114" ht="20.100000000000001" customHeight="1">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37"/>
      <c r="BC42" s="37"/>
      <c r="BD42" s="37"/>
      <c r="BE42" s="37"/>
      <c r="BF42" s="37"/>
      <c r="BG42" s="37"/>
      <c r="BH42" s="37"/>
      <c r="BI42" s="37"/>
      <c r="BJ42" s="37"/>
      <c r="BK42" s="3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row>
    <row r="43" spans="2:114" ht="80.099999999999994" customHeight="1"/>
    <row r="44" spans="2:114" ht="24.95" customHeight="1"/>
    <row r="45" spans="2:114" ht="24.95" customHeight="1"/>
    <row r="46" spans="2:114" ht="15" customHeight="1">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37"/>
      <c r="BC46" s="37"/>
      <c r="BD46" s="37"/>
      <c r="BE46" s="37"/>
      <c r="BF46" s="37"/>
      <c r="BG46" s="37"/>
      <c r="BH46" s="37"/>
      <c r="BI46" s="37"/>
      <c r="BJ46" s="37"/>
      <c r="BK46" s="3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row>
    <row r="47" spans="2:114" ht="30" customHeight="1">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37"/>
      <c r="BC47" s="37"/>
      <c r="BD47" s="37"/>
      <c r="BE47" s="37"/>
      <c r="BF47" s="37"/>
      <c r="BG47" s="37"/>
      <c r="BH47" s="37"/>
      <c r="BI47" s="37"/>
      <c r="BJ47" s="37"/>
      <c r="BK47" s="3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row>
    <row r="48" spans="2:114" ht="20.100000000000001" customHeight="1">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37"/>
      <c r="BC48" s="37"/>
      <c r="BD48" s="37"/>
      <c r="BE48" s="37"/>
      <c r="BF48" s="37"/>
      <c r="BG48" s="37"/>
      <c r="BH48" s="37"/>
      <c r="BI48" s="37"/>
      <c r="BJ48" s="37"/>
      <c r="BK48" s="3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row>
    <row r="49" spans="32:114" ht="80.099999999999994" customHeight="1"/>
    <row r="50" spans="32:114" ht="24.75" customHeight="1"/>
    <row r="51" spans="32:114" ht="24.75" customHeight="1"/>
    <row r="52" spans="32:114" ht="15" customHeight="1">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37"/>
      <c r="BC52" s="37"/>
      <c r="BD52" s="37"/>
      <c r="BE52" s="37"/>
      <c r="BF52" s="37"/>
      <c r="BG52" s="37"/>
      <c r="BH52" s="37"/>
      <c r="BI52" s="37"/>
      <c r="BJ52" s="37"/>
      <c r="BK52" s="3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row>
    <row r="53" spans="32:114" ht="30" customHeight="1">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37"/>
      <c r="BC53" s="37"/>
      <c r="BD53" s="37"/>
      <c r="BE53" s="37"/>
      <c r="BF53" s="37"/>
      <c r="BG53" s="37"/>
      <c r="BH53" s="37"/>
      <c r="BI53" s="37"/>
      <c r="BJ53" s="37"/>
      <c r="BK53" s="3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row>
    <row r="54" spans="32:114" ht="20.100000000000001" customHeight="1">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37"/>
      <c r="BC54" s="37"/>
      <c r="BD54" s="37"/>
      <c r="BE54" s="37"/>
      <c r="BF54" s="37"/>
      <c r="BG54" s="37"/>
      <c r="BH54" s="37"/>
      <c r="BI54" s="37"/>
      <c r="BJ54" s="37"/>
      <c r="BK54" s="3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row>
    <row r="55" spans="32:114" ht="80.099999999999994" customHeight="1"/>
    <row r="56" spans="32:114" ht="24.75" customHeight="1"/>
    <row r="57" spans="32:114" ht="24.75" customHeight="1"/>
    <row r="58" spans="32:114" ht="15" customHeight="1">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37"/>
      <c r="BC58" s="37"/>
      <c r="BD58" s="37"/>
      <c r="BE58" s="37"/>
      <c r="BF58" s="37"/>
      <c r="BG58" s="37"/>
      <c r="BH58" s="37"/>
      <c r="BI58" s="37"/>
      <c r="BJ58" s="37"/>
      <c r="BK58" s="3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row>
    <row r="59" spans="32:114" ht="30" customHeight="1">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37"/>
      <c r="BC59" s="37"/>
      <c r="BD59" s="37"/>
      <c r="BE59" s="37"/>
      <c r="BF59" s="37"/>
      <c r="BG59" s="37"/>
      <c r="BH59" s="37"/>
      <c r="BI59" s="37"/>
      <c r="BJ59" s="37"/>
      <c r="BK59" s="3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row>
    <row r="60" spans="32:114" ht="20.100000000000001" customHeight="1">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37"/>
      <c r="BC60" s="37"/>
      <c r="BD60" s="37"/>
      <c r="BE60" s="37"/>
      <c r="BF60" s="37"/>
      <c r="BG60" s="37"/>
      <c r="BH60" s="37"/>
      <c r="BI60" s="37"/>
      <c r="BJ60" s="37"/>
      <c r="BK60" s="3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row>
    <row r="61" spans="32:114" ht="80.099999999999994" customHeight="1"/>
    <row r="62" spans="32:114" ht="24.75" customHeight="1"/>
    <row r="63" spans="32:114" ht="24.75" customHeight="1"/>
    <row r="64" spans="32:114" ht="15" customHeight="1"/>
    <row r="65" spans="2:31" ht="30" customHeight="1"/>
    <row r="66" spans="2:31" s="21" customFormat="1" ht="1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2:31" ht="19.5" customHeight="1"/>
    <row r="68" spans="2:31" ht="24" customHeight="1"/>
    <row r="69" spans="2:31" ht="80.099999999999994" customHeight="1"/>
    <row r="70" spans="2:31" ht="24.75" customHeight="1"/>
    <row r="71" spans="2:31" ht="24.75" customHeight="1"/>
    <row r="72" spans="2:31" ht="15" customHeight="1"/>
    <row r="73" spans="2:31" ht="30" customHeight="1"/>
    <row r="74" spans="2:31" ht="15" customHeight="1"/>
    <row r="75" spans="2:31" ht="80.099999999999994" customHeight="1"/>
    <row r="76" spans="2:31" ht="24.75" customHeight="1"/>
    <row r="77" spans="2:31" ht="24.75" customHeight="1"/>
    <row r="78" spans="2:31" ht="15" customHeight="1"/>
    <row r="79" spans="2:31" ht="30" customHeight="1"/>
    <row r="81" ht="80.099999999999994" customHeight="1"/>
    <row r="82" ht="24.75" customHeight="1"/>
    <row r="83" ht="24.75" customHeight="1"/>
    <row r="84" ht="15" customHeight="1"/>
    <row r="85" ht="30" customHeight="1"/>
    <row r="87" ht="80.099999999999994" customHeight="1"/>
    <row r="88" ht="24.75" customHeight="1"/>
    <row r="89" ht="24.75" customHeight="1"/>
    <row r="90" ht="15" customHeight="1"/>
    <row r="91" ht="30" customHeight="1"/>
    <row r="93" ht="80.099999999999994" customHeight="1"/>
    <row r="94" ht="24.75" customHeight="1"/>
    <row r="95" ht="24.75" customHeight="1"/>
    <row r="96" ht="15" customHeight="1"/>
    <row r="97" ht="30" customHeight="1"/>
    <row r="99" ht="80.099999999999994" customHeight="1"/>
    <row r="100" ht="24.75" customHeight="1"/>
    <row r="101" ht="24.75" customHeight="1"/>
    <row r="102" ht="15" customHeight="1"/>
    <row r="103" ht="30" customHeight="1"/>
    <row r="105" ht="80.099999999999994" customHeight="1"/>
    <row r="106" ht="24.75" customHeight="1"/>
    <row r="107" ht="24.75" customHeight="1"/>
    <row r="108" ht="15" customHeight="1"/>
    <row r="109" ht="30" customHeight="1"/>
    <row r="111" ht="80.099999999999994" customHeight="1"/>
    <row r="112" ht="24.75" customHeight="1"/>
    <row r="113" ht="24.75" customHeight="1"/>
    <row r="114" ht="15" customHeight="1"/>
    <row r="115" ht="30" customHeight="1"/>
    <row r="117" ht="80.099999999999994" customHeight="1"/>
    <row r="118" ht="24.75" customHeight="1"/>
    <row r="119" ht="24.75" customHeight="1"/>
  </sheetData>
  <sheetProtection sheet="1"/>
  <mergeCells count="15">
    <mergeCell ref="G33:U33"/>
    <mergeCell ref="P23:S23"/>
    <mergeCell ref="N5:N6"/>
    <mergeCell ref="B15:F15"/>
    <mergeCell ref="H15:AC15"/>
    <mergeCell ref="G5:H5"/>
    <mergeCell ref="G6:H6"/>
    <mergeCell ref="B9:E9"/>
    <mergeCell ref="I5:I6"/>
    <mergeCell ref="K5:K6"/>
    <mergeCell ref="J5:J6"/>
    <mergeCell ref="L5:M6"/>
    <mergeCell ref="O5:T6"/>
    <mergeCell ref="I10:AE10"/>
    <mergeCell ref="D19:E19"/>
  </mergeCells>
  <conditionalFormatting sqref="T23:U23">
    <cfRule type="iconSet" priority="143">
      <iconSet showValue="0">
        <cfvo type="percent" val="0"/>
        <cfvo type="num" val="5"/>
        <cfvo type="num" val="10"/>
      </iconSet>
    </cfRule>
  </conditionalFormatting>
  <conditionalFormatting sqref="T17:U17">
    <cfRule type="iconSet" priority="138">
      <iconSet showValue="0">
        <cfvo type="percent" val="0"/>
        <cfvo type="num" val="5"/>
        <cfvo type="num" val="10"/>
      </iconSet>
    </cfRule>
  </conditionalFormatting>
  <conditionalFormatting sqref="P23:S23">
    <cfRule type="containsText" dxfId="7192" priority="139" operator="containsText" text="ggggggggggggggg">
      <formula>NOT(ISERROR(SEARCH("ggggggggggggggg",P23)))</formula>
    </cfRule>
  </conditionalFormatting>
  <conditionalFormatting sqref="P23:S23">
    <cfRule type="containsText" dxfId="7191" priority="140" operator="containsText" text="gggggggggg">
      <formula>NOT(ISERROR(SEARCH("gggggggggg",P23)))</formula>
    </cfRule>
  </conditionalFormatting>
  <conditionalFormatting sqref="P23:S23">
    <cfRule type="containsText" dxfId="7190" priority="141" operator="containsText" text="ggggg">
      <formula>NOT(ISERROR(SEARCH("ggggg",P23)))</formula>
    </cfRule>
  </conditionalFormatting>
  <conditionalFormatting sqref="P23:S23">
    <cfRule type="containsText" dxfId="7189" priority="142" operator="containsText" text="g">
      <formula>NOT(ISERROR(SEARCH("g",P23)))</formula>
    </cfRule>
  </conditionalFormatting>
  <conditionalFormatting sqref="P17:S17">
    <cfRule type="containsText" dxfId="7188" priority="134" operator="containsText" text="ggggggggggggggg">
      <formula>NOT(ISERROR(SEARCH("ggggggggggggggg",P17)))</formula>
    </cfRule>
  </conditionalFormatting>
  <conditionalFormatting sqref="P17:S17">
    <cfRule type="containsText" dxfId="7187" priority="135" operator="containsText" text="gggggggggg">
      <formula>NOT(ISERROR(SEARCH("gggggggggg",P17)))</formula>
    </cfRule>
  </conditionalFormatting>
  <conditionalFormatting sqref="P17:S17">
    <cfRule type="containsText" dxfId="7186" priority="136" operator="containsText" text="ggggg">
      <formula>NOT(ISERROR(SEARCH("ggggg",P17)))</formula>
    </cfRule>
  </conditionalFormatting>
  <conditionalFormatting sqref="P17:S17">
    <cfRule type="containsText" dxfId="7185" priority="137" operator="containsText" text="g">
      <formula>NOT(ISERROR(SEARCH("g",P17)))</formula>
    </cfRule>
  </conditionalFormatting>
  <conditionalFormatting sqref="D19">
    <cfRule type="beginsWith" dxfId="7184" priority="82" operator="beginsWith" text="?">
      <formula>LEFT(D19,LEN("?"))="?"</formula>
    </cfRule>
  </conditionalFormatting>
  <conditionalFormatting sqref="G5:H5">
    <cfRule type="beginsWith" dxfId="7183" priority="74" operator="beginsWith" text="?">
      <formula>LEFT(G5,LEN("?"))="?"</formula>
    </cfRule>
  </conditionalFormatting>
  <conditionalFormatting sqref="J5 L5">
    <cfRule type="beginsWith" dxfId="7182" priority="73" operator="beginsWith" text="?">
      <formula>LEFT(J5,LEN("?"))="?"</formula>
    </cfRule>
  </conditionalFormatting>
  <conditionalFormatting sqref="G6:H6">
    <cfRule type="beginsWith" dxfId="7181" priority="72" operator="beginsWith" text="?">
      <formula>LEFT(G6,LEN("?"))="?"</formula>
    </cfRule>
  </conditionalFormatting>
  <conditionalFormatting sqref="O5:T6">
    <cfRule type="beginsWith" dxfId="7180" priority="71" operator="beginsWith" text="?">
      <formula>LEFT(O5,LEN("?"))="?"</formula>
    </cfRule>
  </conditionalFormatting>
  <pageMargins left="0.70866141732283472" right="0.70866141732283472" top="0.74803149606299213" bottom="0.74803149606299213" header="0.31496062992125984" footer="0.31496062992125984"/>
  <pageSetup paperSize="9" scale="1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Données!$R$10</xm:f>
          </x14:formula1>
          <xm:sqref>H15:AC15</xm:sqref>
        </x14:dataValidation>
        <x14:dataValidation type="list" allowBlank="1" showInputMessage="1" showErrorMessage="1">
          <x14:formula1>
            <xm:f>Données!$T$10</xm:f>
          </x14:formula1>
          <xm:sqref>D19:E19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7F26CE"/>
    <pageSetUpPr fitToPage="1"/>
  </sheetPr>
  <dimension ref="B1:DJ88"/>
  <sheetViews>
    <sheetView showGridLines="0" zoomScale="70" workbookViewId="0">
      <selection activeCell="D19" sqref="D19:E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547"/>
      <c r="Y5" s="19"/>
      <c r="Z5" s="19"/>
      <c r="AA5" s="19"/>
      <c r="AE5" s="20"/>
    </row>
    <row r="6" spans="2:11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547"/>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7" t="s">
        <v>0</v>
      </c>
      <c r="C9" s="1068"/>
      <c r="D9" s="1068"/>
      <c r="E9" s="1068"/>
      <c r="F9" s="29"/>
      <c r="G9" s="30"/>
      <c r="H9" s="1278" t="s">
        <v>148</v>
      </c>
      <c r="I9" s="1278"/>
      <c r="J9" s="1278"/>
      <c r="K9" s="1278"/>
      <c r="L9" s="1278"/>
      <c r="M9" s="1278"/>
      <c r="N9" s="1278"/>
      <c r="O9" s="1278"/>
      <c r="P9" s="1278"/>
      <c r="Q9" s="1278"/>
      <c r="R9" s="1278"/>
      <c r="S9" s="1278"/>
      <c r="T9" s="1278"/>
      <c r="U9" s="132"/>
      <c r="V9" s="132"/>
      <c r="W9" s="132"/>
      <c r="X9" s="132"/>
      <c r="Y9" s="132"/>
      <c r="Z9" s="29"/>
      <c r="AA9" s="29"/>
      <c r="AB9" s="29"/>
      <c r="AC9" s="29"/>
      <c r="AD9" s="29"/>
      <c r="AE9" s="31"/>
    </row>
    <row r="10" spans="2:11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60"/>
    </row>
    <row r="11" spans="2:114" ht="5.0999999999999996" customHeight="1">
      <c r="B11" s="5"/>
      <c r="G11" s="37"/>
      <c r="H11" s="38"/>
      <c r="I11" s="386"/>
      <c r="J11" s="386"/>
      <c r="K11" s="386"/>
      <c r="L11" s="386"/>
      <c r="M11" s="386"/>
      <c r="N11" s="386"/>
      <c r="O11" s="386"/>
      <c r="P11" s="386"/>
      <c r="Q11" s="386"/>
      <c r="R11" s="386"/>
      <c r="S11" s="386"/>
      <c r="T11" s="386"/>
      <c r="U11" s="386"/>
      <c r="V11" s="386"/>
      <c r="W11" s="386"/>
      <c r="X11" s="386"/>
      <c r="Y11" s="386"/>
      <c r="Z11" s="386"/>
      <c r="AA11" s="386"/>
      <c r="AB11" s="386"/>
      <c r="AC11" s="386"/>
      <c r="AD11" s="386"/>
      <c r="AE11" s="548"/>
    </row>
    <row r="12" spans="2:114" ht="12" customHeight="1">
      <c r="B12" s="5"/>
      <c r="G12" s="37"/>
      <c r="H12" s="38"/>
      <c r="I12" s="386"/>
      <c r="J12" s="386"/>
      <c r="K12" s="386"/>
      <c r="L12" s="386"/>
      <c r="M12" s="386"/>
      <c r="N12" s="386"/>
      <c r="O12" s="386"/>
      <c r="P12" s="386"/>
      <c r="Q12" s="386"/>
      <c r="R12" s="386"/>
      <c r="S12" s="386"/>
      <c r="T12" s="386"/>
      <c r="U12" s="386"/>
      <c r="V12" s="42"/>
      <c r="W12" s="43"/>
      <c r="X12" s="44"/>
      <c r="Y12" s="45"/>
      <c r="Z12" s="46"/>
      <c r="AA12" s="47"/>
      <c r="AB12" s="46"/>
      <c r="AC12" s="48"/>
      <c r="AD12" s="386"/>
      <c r="AE12" s="548"/>
    </row>
    <row r="13" spans="2:114" ht="5.0999999999999996" customHeight="1">
      <c r="B13" s="5"/>
      <c r="G13" s="37"/>
      <c r="H13" s="37"/>
      <c r="I13" s="37"/>
      <c r="J13" s="37"/>
      <c r="K13" s="37"/>
      <c r="L13" s="137"/>
      <c r="M13" s="40"/>
      <c r="N13" s="40"/>
      <c r="O13" s="40"/>
      <c r="P13" s="510"/>
      <c r="Q13" s="41"/>
      <c r="R13" s="41"/>
      <c r="S13" s="510"/>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0" t="s">
        <v>126</v>
      </c>
      <c r="C15" s="1151"/>
      <c r="D15" s="1151"/>
      <c r="E15" s="1151"/>
      <c r="F15" s="1151"/>
      <c r="G15" s="549"/>
      <c r="H15" s="1372" t="s">
        <v>200</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268"/>
      <c r="AE15" s="41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37"/>
      <c r="BC15" s="37"/>
      <c r="BD15" s="37"/>
      <c r="BE15" s="37"/>
      <c r="BF15" s="37"/>
      <c r="BG15" s="37"/>
      <c r="BH15" s="37"/>
      <c r="BI15" s="37"/>
      <c r="BJ15" s="37"/>
      <c r="BK15" s="3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row>
    <row r="16" spans="2:114" ht="20.100000000000001" customHeight="1">
      <c r="B16" s="5"/>
      <c r="G16" s="550"/>
      <c r="H16" s="551"/>
      <c r="I16" s="551"/>
      <c r="J16" s="551"/>
      <c r="K16" s="551"/>
      <c r="L16" s="551"/>
      <c r="M16" s="552"/>
      <c r="N16" s="552"/>
      <c r="O16" s="552"/>
      <c r="P16" s="552"/>
      <c r="Q16" s="552"/>
      <c r="R16" s="552"/>
      <c r="S16" s="552"/>
      <c r="T16" s="552"/>
      <c r="U16" s="552"/>
      <c r="V16" s="552"/>
      <c r="W16" s="552"/>
      <c r="X16" s="552"/>
      <c r="Y16" s="552"/>
      <c r="Z16" s="552"/>
      <c r="AA16" s="552"/>
      <c r="AB16" s="552"/>
      <c r="AC16" s="553"/>
      <c r="AD16" s="37"/>
      <c r="AE16" s="10"/>
    </row>
    <row r="17" spans="2:114" s="21" customFormat="1" ht="24.95" customHeight="1">
      <c r="B17" s="5"/>
      <c r="C17" s="1"/>
      <c r="D17" s="1"/>
      <c r="E17" s="1"/>
      <c r="F17" s="1"/>
      <c r="G17" s="554"/>
      <c r="H17" s="555"/>
      <c r="I17" s="555"/>
      <c r="J17" s="555"/>
      <c r="K17" s="555"/>
      <c r="L17" s="555"/>
      <c r="M17" s="556"/>
      <c r="N17" s="556"/>
      <c r="O17" s="557"/>
      <c r="P17" s="558"/>
      <c r="Q17" s="558"/>
      <c r="R17" s="558"/>
      <c r="S17" s="558"/>
      <c r="T17" s="559"/>
      <c r="U17" s="559"/>
      <c r="V17" s="560"/>
      <c r="W17" s="560"/>
      <c r="X17" s="560"/>
      <c r="Y17" s="557"/>
      <c r="Z17" s="557"/>
      <c r="AA17" s="557"/>
      <c r="AB17" s="557"/>
      <c r="AC17" s="561"/>
      <c r="AD17" s="485"/>
      <c r="AE17" s="98"/>
    </row>
    <row r="18" spans="2:114" ht="20.100000000000001" customHeight="1">
      <c r="B18" s="5"/>
      <c r="G18" s="554"/>
      <c r="H18" s="555"/>
      <c r="I18" s="555"/>
      <c r="J18" s="555"/>
      <c r="K18" s="555"/>
      <c r="L18" s="555"/>
      <c r="M18" s="556"/>
      <c r="N18" s="556"/>
      <c r="O18" s="557"/>
      <c r="P18" s="557"/>
      <c r="Q18" s="557"/>
      <c r="R18" s="557"/>
      <c r="S18" s="557"/>
      <c r="T18" s="557"/>
      <c r="U18" s="557"/>
      <c r="V18" s="560"/>
      <c r="W18" s="560"/>
      <c r="X18" s="560"/>
      <c r="Y18" s="557"/>
      <c r="Z18" s="557"/>
      <c r="AA18" s="557"/>
      <c r="AB18" s="557"/>
      <c r="AC18" s="561"/>
      <c r="AD18" s="37"/>
      <c r="AE18" s="10"/>
    </row>
    <row r="19" spans="2:114" ht="80.099999999999994" customHeight="1">
      <c r="B19" s="5"/>
      <c r="D19" s="1356" t="s">
        <v>149</v>
      </c>
      <c r="E19" s="1357"/>
      <c r="G19" s="562"/>
      <c r="H19" s="555"/>
      <c r="I19" s="555"/>
      <c r="J19" s="555"/>
      <c r="K19" s="555"/>
      <c r="L19" s="555"/>
      <c r="M19" s="556"/>
      <c r="N19" s="556"/>
      <c r="O19" s="557"/>
      <c r="P19" s="557"/>
      <c r="Q19" s="557"/>
      <c r="R19" s="557"/>
      <c r="S19" s="557"/>
      <c r="T19" s="557"/>
      <c r="U19" s="557"/>
      <c r="V19" s="560"/>
      <c r="W19" s="560"/>
      <c r="X19" s="560"/>
      <c r="Y19" s="557"/>
      <c r="Z19" s="557"/>
      <c r="AA19" s="557"/>
      <c r="AB19" s="557"/>
      <c r="AC19" s="561"/>
      <c r="AD19" s="37"/>
      <c r="AE19" s="10"/>
    </row>
    <row r="20" spans="2:114" ht="24.95" customHeight="1">
      <c r="B20" s="5"/>
      <c r="D20" s="520"/>
      <c r="G20" s="554"/>
      <c r="H20" s="555"/>
      <c r="I20" s="555"/>
      <c r="J20" s="555"/>
      <c r="K20" s="555"/>
      <c r="L20" s="555"/>
      <c r="M20" s="556"/>
      <c r="N20" s="556"/>
      <c r="O20" s="557"/>
      <c r="P20" s="557"/>
      <c r="Q20" s="557"/>
      <c r="R20" s="557"/>
      <c r="S20" s="557"/>
      <c r="T20" s="557"/>
      <c r="U20" s="557"/>
      <c r="V20" s="560"/>
      <c r="W20" s="560"/>
      <c r="X20" s="560"/>
      <c r="Y20" s="557"/>
      <c r="Z20" s="557"/>
      <c r="AA20" s="557"/>
      <c r="AB20" s="557"/>
      <c r="AC20" s="563"/>
      <c r="AD20" s="37"/>
      <c r="AE20" s="10"/>
    </row>
    <row r="21" spans="2:114" ht="24.95" customHeight="1">
      <c r="B21" s="5"/>
      <c r="D21" s="520"/>
      <c r="G21" s="564"/>
      <c r="H21" s="565"/>
      <c r="I21" s="566"/>
      <c r="J21" s="566"/>
      <c r="K21" s="567"/>
      <c r="L21" s="568"/>
      <c r="M21" s="569"/>
      <c r="N21" s="569"/>
      <c r="O21" s="570"/>
      <c r="P21" s="570"/>
      <c r="Q21" s="570"/>
      <c r="R21" s="570"/>
      <c r="S21" s="570"/>
      <c r="T21" s="570"/>
      <c r="U21" s="570"/>
      <c r="V21" s="571"/>
      <c r="W21" s="571"/>
      <c r="X21" s="571"/>
      <c r="Y21" s="570"/>
      <c r="Z21" s="570"/>
      <c r="AA21" s="570"/>
      <c r="AB21" s="570"/>
      <c r="AC21" s="572"/>
      <c r="AD21" s="37"/>
      <c r="AE21" s="10"/>
    </row>
    <row r="22" spans="2:114" ht="20.100000000000001" customHeight="1">
      <c r="B22" s="5"/>
      <c r="G22" s="37"/>
      <c r="H22" s="284"/>
      <c r="I22" s="284"/>
      <c r="J22" s="284"/>
      <c r="K22" s="284"/>
      <c r="L22" s="284"/>
      <c r="M22" s="197"/>
      <c r="N22" s="197"/>
      <c r="O22" s="197"/>
      <c r="P22" s="197"/>
      <c r="Q22" s="197"/>
      <c r="R22" s="197"/>
      <c r="S22" s="197"/>
      <c r="T22" s="197"/>
      <c r="U22" s="197"/>
      <c r="V22" s="197"/>
      <c r="W22" s="197"/>
      <c r="X22" s="197"/>
      <c r="Y22" s="197"/>
      <c r="Z22" s="197"/>
      <c r="AA22" s="197"/>
      <c r="AB22" s="197"/>
      <c r="AC22" s="268"/>
      <c r="AD22" s="268"/>
      <c r="AE22" s="41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37"/>
      <c r="BC22" s="37"/>
      <c r="BD22" s="37"/>
      <c r="BE22" s="37"/>
      <c r="BF22" s="37"/>
      <c r="BG22" s="37"/>
      <c r="BH22" s="37"/>
      <c r="BI22" s="37"/>
      <c r="BJ22" s="37"/>
      <c r="BK22" s="3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row>
    <row r="23" spans="2:114" ht="30" customHeight="1">
      <c r="B23" s="1150" t="s">
        <v>126</v>
      </c>
      <c r="C23" s="1151"/>
      <c r="D23" s="1151"/>
      <c r="E23" s="1151"/>
      <c r="F23" s="1151"/>
      <c r="G23" s="549"/>
      <c r="H23" s="1372" t="s">
        <v>201</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268"/>
      <c r="AE23" s="41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7"/>
      <c r="BC23" s="37"/>
      <c r="BD23" s="37"/>
      <c r="BE23" s="37"/>
      <c r="BF23" s="37"/>
      <c r="BG23" s="37"/>
      <c r="BH23" s="37"/>
      <c r="BI23" s="37"/>
      <c r="BJ23" s="37"/>
      <c r="BK23" s="3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row>
    <row r="24" spans="2:114" ht="20.100000000000001" customHeight="1">
      <c r="B24" s="573"/>
      <c r="C24" s="574"/>
      <c r="D24" s="574"/>
      <c r="E24" s="226"/>
      <c r="F24" s="226"/>
      <c r="G24" s="575"/>
      <c r="H24" s="576"/>
      <c r="I24" s="576"/>
      <c r="J24" s="576"/>
      <c r="K24" s="576"/>
      <c r="L24" s="576"/>
      <c r="M24" s="577"/>
      <c r="N24" s="577"/>
      <c r="O24" s="577"/>
      <c r="P24" s="577"/>
      <c r="Q24" s="577"/>
      <c r="R24" s="577"/>
      <c r="S24" s="577"/>
      <c r="T24" s="577"/>
      <c r="U24" s="577"/>
      <c r="V24" s="577"/>
      <c r="W24" s="577"/>
      <c r="X24" s="577"/>
      <c r="Y24" s="577"/>
      <c r="Z24" s="577"/>
      <c r="AA24" s="577"/>
      <c r="AB24" s="577"/>
      <c r="AC24" s="578"/>
      <c r="AD24" s="268"/>
      <c r="AE24" s="41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37"/>
      <c r="BC24" s="37"/>
      <c r="BD24" s="37"/>
      <c r="BE24" s="37"/>
      <c r="BF24" s="37"/>
      <c r="BG24" s="37"/>
      <c r="BH24" s="37"/>
      <c r="BI24" s="37"/>
      <c r="BJ24" s="37"/>
      <c r="BK24" s="3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row>
    <row r="25" spans="2:114" ht="80.099999999999994" customHeight="1">
      <c r="B25" s="579"/>
      <c r="C25" s="226"/>
      <c r="D25" s="1356" t="s">
        <v>150</v>
      </c>
      <c r="E25" s="1357"/>
      <c r="F25" s="226"/>
      <c r="G25" s="580"/>
      <c r="H25" s="581"/>
      <c r="I25" s="581"/>
      <c r="J25" s="581"/>
      <c r="K25" s="581"/>
      <c r="L25" s="581"/>
      <c r="M25" s="582"/>
      <c r="N25" s="582"/>
      <c r="O25" s="583"/>
      <c r="P25" s="584"/>
      <c r="Q25" s="584"/>
      <c r="R25" s="584"/>
      <c r="S25" s="584"/>
      <c r="T25" s="585"/>
      <c r="U25" s="585"/>
      <c r="V25" s="586"/>
      <c r="W25" s="586"/>
      <c r="X25" s="586"/>
      <c r="Y25" s="583"/>
      <c r="Z25" s="583"/>
      <c r="AA25" s="583"/>
      <c r="AB25" s="583"/>
      <c r="AC25" s="587"/>
      <c r="AD25" s="37"/>
      <c r="AE25" s="10"/>
    </row>
    <row r="26" spans="2:114" ht="24.95" customHeight="1">
      <c r="B26" s="579"/>
      <c r="C26" s="226"/>
      <c r="D26" s="182"/>
      <c r="E26" s="226"/>
      <c r="F26" s="226"/>
      <c r="G26" s="580"/>
      <c r="H26" s="581"/>
      <c r="I26" s="581"/>
      <c r="J26" s="581"/>
      <c r="K26" s="581"/>
      <c r="L26" s="581"/>
      <c r="M26" s="582"/>
      <c r="N26" s="582"/>
      <c r="O26" s="583"/>
      <c r="P26" s="583"/>
      <c r="Q26" s="583"/>
      <c r="R26" s="583"/>
      <c r="S26" s="583"/>
      <c r="T26" s="583"/>
      <c r="U26" s="583"/>
      <c r="V26" s="586"/>
      <c r="W26" s="586"/>
      <c r="X26" s="586"/>
      <c r="Y26" s="583"/>
      <c r="Z26" s="583"/>
      <c r="AA26" s="583"/>
      <c r="AB26" s="583"/>
      <c r="AC26" s="587"/>
      <c r="AD26" s="37"/>
      <c r="AE26" s="10"/>
    </row>
    <row r="27" spans="2:114" ht="24.95" customHeight="1">
      <c r="B27" s="579"/>
      <c r="C27" s="226"/>
      <c r="D27" s="182"/>
      <c r="E27" s="226"/>
      <c r="F27" s="226"/>
      <c r="G27" s="588"/>
      <c r="H27" s="589"/>
      <c r="I27" s="589"/>
      <c r="J27" s="589"/>
      <c r="K27" s="589"/>
      <c r="L27" s="589"/>
      <c r="M27" s="590"/>
      <c r="N27" s="590"/>
      <c r="O27" s="591"/>
      <c r="P27" s="591"/>
      <c r="Q27" s="591"/>
      <c r="R27" s="591"/>
      <c r="S27" s="591"/>
      <c r="T27" s="591"/>
      <c r="U27" s="591"/>
      <c r="V27" s="592"/>
      <c r="W27" s="592"/>
      <c r="X27" s="592"/>
      <c r="Y27" s="591"/>
      <c r="Z27" s="591"/>
      <c r="AA27" s="591"/>
      <c r="AB27" s="591"/>
      <c r="AC27" s="593"/>
      <c r="AD27" s="37"/>
      <c r="AE27" s="10"/>
    </row>
    <row r="28" spans="2:114" ht="20.100000000000001" customHeight="1">
      <c r="B28" s="5"/>
      <c r="G28" s="37"/>
      <c r="H28" s="284"/>
      <c r="I28" s="284"/>
      <c r="J28" s="284"/>
      <c r="K28" s="284"/>
      <c r="L28" s="284"/>
      <c r="M28" s="197"/>
      <c r="N28" s="197"/>
      <c r="O28" s="197"/>
      <c r="P28" s="197"/>
      <c r="Q28" s="197"/>
      <c r="R28" s="197"/>
      <c r="S28" s="197"/>
      <c r="T28" s="197"/>
      <c r="U28" s="197"/>
      <c r="V28" s="197"/>
      <c r="W28" s="197"/>
      <c r="X28" s="197"/>
      <c r="Y28" s="197"/>
      <c r="Z28" s="197"/>
      <c r="AA28" s="197"/>
      <c r="AB28" s="197"/>
      <c r="AC28" s="268"/>
      <c r="AD28" s="268"/>
      <c r="AE28" s="41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37"/>
      <c r="BC28" s="37"/>
      <c r="BD28" s="37"/>
      <c r="BE28" s="37"/>
      <c r="BF28" s="37"/>
      <c r="BG28" s="37"/>
      <c r="BH28" s="37"/>
      <c r="BI28" s="37"/>
      <c r="BJ28" s="37"/>
      <c r="BK28" s="3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row>
    <row r="29" spans="2:114" ht="30" customHeight="1">
      <c r="B29" s="5"/>
      <c r="AE29" s="10"/>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37"/>
      <c r="BC29" s="37"/>
      <c r="BD29" s="37"/>
      <c r="BE29" s="37"/>
      <c r="BF29" s="37"/>
      <c r="BG29" s="37"/>
      <c r="BH29" s="37"/>
      <c r="BI29" s="37"/>
      <c r="BJ29" s="37"/>
      <c r="BK29" s="3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row>
    <row r="30" spans="2:114" ht="20.100000000000001" customHeight="1">
      <c r="B30" s="5"/>
      <c r="F30" s="111"/>
      <c r="G30" s="37"/>
      <c r="H30" s="37"/>
      <c r="I30" s="37"/>
      <c r="J30" s="37"/>
      <c r="K30" s="37"/>
      <c r="L30" s="37"/>
      <c r="M30" s="37"/>
      <c r="N30" s="37"/>
      <c r="O30" s="37"/>
      <c r="P30" s="37"/>
      <c r="Q30" s="37"/>
      <c r="R30" s="37"/>
      <c r="S30" s="37"/>
      <c r="T30" s="37"/>
      <c r="U30" s="37"/>
      <c r="V30" s="37"/>
      <c r="W30" s="37"/>
      <c r="X30" s="37"/>
      <c r="Y30" s="37"/>
      <c r="Z30" s="37"/>
      <c r="AA30" s="37"/>
      <c r="AB30" s="37"/>
      <c r="AC30" s="37"/>
      <c r="AD30" s="111"/>
      <c r="AE30" s="113"/>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37"/>
      <c r="BC30" s="37"/>
      <c r="BD30" s="37"/>
      <c r="BE30" s="37"/>
      <c r="BF30" s="37"/>
      <c r="BG30" s="37"/>
      <c r="BH30" s="37"/>
      <c r="BI30" s="37"/>
      <c r="BJ30" s="37"/>
      <c r="BK30" s="3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row>
    <row r="31" spans="2:114" ht="80.099999999999994" customHeight="1">
      <c r="B31" s="5"/>
      <c r="F31" s="111"/>
      <c r="G31" s="111"/>
      <c r="H31" s="111"/>
      <c r="I31" s="111"/>
      <c r="J31" s="111"/>
      <c r="K31" s="111"/>
      <c r="L31" s="114"/>
      <c r="M31" s="114"/>
      <c r="N31" s="114"/>
      <c r="O31" s="114"/>
      <c r="P31" s="114"/>
      <c r="Q31" s="111"/>
      <c r="R31" s="111"/>
      <c r="S31" s="111"/>
      <c r="T31" s="111"/>
      <c r="U31" s="111"/>
      <c r="V31" s="111"/>
      <c r="W31" s="111"/>
      <c r="X31" s="115"/>
      <c r="Y31" s="115"/>
      <c r="Z31" s="115"/>
      <c r="AA31" s="115"/>
      <c r="AB31" s="111"/>
      <c r="AC31" s="111"/>
      <c r="AD31" s="111"/>
      <c r="AE31" s="113"/>
    </row>
    <row r="32" spans="2:114" ht="24.95" customHeight="1">
      <c r="B32" s="5"/>
      <c r="F32" s="111"/>
      <c r="G32" s="116"/>
      <c r="H32" s="116"/>
      <c r="I32" s="116"/>
      <c r="J32" s="116"/>
      <c r="K32" s="116"/>
      <c r="L32" s="116"/>
      <c r="M32" s="116"/>
      <c r="N32" s="116"/>
      <c r="O32" s="116"/>
      <c r="P32" s="116"/>
      <c r="Q32" s="116"/>
      <c r="R32" s="116"/>
      <c r="S32" s="116"/>
      <c r="T32" s="116"/>
      <c r="U32" s="116"/>
      <c r="V32" s="111"/>
      <c r="W32" s="111"/>
      <c r="X32" s="111"/>
      <c r="Y32" s="111"/>
      <c r="Z32" s="111"/>
      <c r="AA32" s="111"/>
      <c r="AB32" s="111"/>
      <c r="AC32" s="111"/>
      <c r="AD32" s="111"/>
      <c r="AE32" s="113"/>
    </row>
    <row r="33" spans="2:114" ht="24.95" customHeight="1">
      <c r="B33" s="5"/>
      <c r="C33" s="9"/>
      <c r="F33" s="111"/>
      <c r="G33" s="116"/>
      <c r="H33" s="116"/>
      <c r="I33" s="116"/>
      <c r="J33" s="116"/>
      <c r="K33" s="116"/>
      <c r="L33" s="116"/>
      <c r="M33" s="116"/>
      <c r="N33" s="116"/>
      <c r="O33" s="116"/>
      <c r="P33" s="116"/>
      <c r="Q33" s="116"/>
      <c r="R33" s="116"/>
      <c r="S33" s="116"/>
      <c r="T33" s="116"/>
      <c r="U33" s="116"/>
      <c r="V33" s="111"/>
      <c r="W33" s="111"/>
      <c r="X33" s="111"/>
      <c r="Y33" s="111"/>
      <c r="Z33" s="111"/>
      <c r="AA33" s="111"/>
      <c r="AB33" s="111"/>
      <c r="AC33" s="111"/>
      <c r="AD33" s="111"/>
      <c r="AE33" s="113"/>
    </row>
    <row r="34" spans="2:114" ht="20.100000000000001" customHeight="1">
      <c r="B34" s="118"/>
      <c r="C34" s="9"/>
      <c r="D34" s="9"/>
      <c r="E34" s="9"/>
      <c r="F34" s="119"/>
      <c r="G34" s="1221" t="str">
        <f>Données!AF3</f>
        <v xml:space="preserve">Conception et réalisation : Thierry GÉRARD IEN-ET STI Design &amp; Métiers d'art - Version 5.2 • Septembre 2020    
Adaptation Equipe Académique Rennes [ 07 83 77 09 55 ] - Version 5.2 • Mars 2021 </v>
      </c>
      <c r="H34" s="1221"/>
      <c r="I34" s="1221"/>
      <c r="J34" s="1221"/>
      <c r="K34" s="1221"/>
      <c r="L34" s="1221"/>
      <c r="M34" s="1221"/>
      <c r="N34" s="1221"/>
      <c r="O34" s="1221"/>
      <c r="P34" s="1221"/>
      <c r="Q34" s="1221"/>
      <c r="R34" s="1221"/>
      <c r="S34" s="1221"/>
      <c r="T34" s="1221"/>
      <c r="U34" s="1221"/>
      <c r="V34" s="121"/>
      <c r="W34" s="121"/>
      <c r="X34" s="121"/>
      <c r="Y34" s="119"/>
      <c r="Z34" s="119"/>
      <c r="AA34" s="119"/>
      <c r="AB34" s="119"/>
      <c r="AC34" s="119"/>
      <c r="AD34" s="119"/>
      <c r="AE34" s="122"/>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37"/>
      <c r="BC34" s="37"/>
      <c r="BD34" s="37"/>
      <c r="BE34" s="37"/>
      <c r="BF34" s="37"/>
      <c r="BG34" s="37"/>
      <c r="BH34" s="37"/>
      <c r="BI34" s="37"/>
      <c r="BJ34" s="37"/>
      <c r="BK34" s="3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row>
    <row r="35" spans="2:114" ht="30" customHeight="1">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37"/>
      <c r="BC35" s="37"/>
      <c r="BD35" s="37"/>
      <c r="BE35" s="37"/>
      <c r="BF35" s="37"/>
      <c r="BG35" s="37"/>
      <c r="BH35" s="37"/>
      <c r="BI35" s="37"/>
      <c r="BJ35" s="37"/>
      <c r="BK35" s="3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row>
    <row r="36" spans="2:114" ht="20.100000000000001" customHeight="1">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37"/>
      <c r="BC36" s="37"/>
      <c r="BD36" s="37"/>
      <c r="BE36" s="37"/>
      <c r="BF36" s="37"/>
      <c r="BG36" s="37"/>
      <c r="BH36" s="37"/>
      <c r="BI36" s="37"/>
      <c r="BJ36" s="37"/>
      <c r="BK36" s="3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row>
    <row r="37" spans="2:114" ht="80.099999999999994" customHeight="1"/>
    <row r="38" spans="2:114" ht="24.95" customHeight="1"/>
    <row r="39" spans="2:114" ht="24.95" customHeight="1"/>
    <row r="40" spans="2:114" ht="20.100000000000001" customHeight="1">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37"/>
      <c r="BC40" s="37"/>
      <c r="BD40" s="37"/>
      <c r="BE40" s="37"/>
      <c r="BF40" s="37"/>
      <c r="BG40" s="37"/>
      <c r="BH40" s="37"/>
      <c r="BI40" s="37"/>
      <c r="BJ40" s="37"/>
      <c r="BK40" s="3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row>
    <row r="41" spans="2:114" ht="30" customHeight="1">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37"/>
      <c r="BC41" s="37"/>
      <c r="BD41" s="37"/>
      <c r="BE41" s="37"/>
      <c r="BF41" s="37"/>
      <c r="BG41" s="37"/>
      <c r="BH41" s="37"/>
      <c r="BI41" s="37"/>
      <c r="BJ41" s="37"/>
      <c r="BK41" s="3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row>
    <row r="42" spans="2:114" ht="20.100000000000001" customHeight="1">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37"/>
      <c r="BC42" s="37"/>
      <c r="BD42" s="37"/>
      <c r="BE42" s="37"/>
      <c r="BF42" s="37"/>
      <c r="BG42" s="37"/>
      <c r="BH42" s="37"/>
      <c r="BI42" s="37"/>
      <c r="BJ42" s="37"/>
      <c r="BK42" s="3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row>
    <row r="43" spans="2:114" ht="80.099999999999994" customHeight="1"/>
    <row r="44" spans="2:114" ht="24.95" customHeight="1"/>
    <row r="45" spans="2:114" ht="24.95" customHeight="1"/>
    <row r="46" spans="2:114" ht="20.100000000000001" customHeight="1">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37"/>
      <c r="BC46" s="37"/>
      <c r="BD46" s="37"/>
      <c r="BE46" s="37"/>
      <c r="BF46" s="37"/>
      <c r="BG46" s="37"/>
      <c r="BH46" s="37"/>
      <c r="BI46" s="37"/>
      <c r="BJ46" s="37"/>
      <c r="BK46" s="3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row>
    <row r="47" spans="2:114" ht="30" customHeight="1">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37"/>
      <c r="BC47" s="37"/>
      <c r="BD47" s="37"/>
      <c r="BE47" s="37"/>
      <c r="BF47" s="37"/>
      <c r="BG47" s="37"/>
      <c r="BH47" s="37"/>
      <c r="BI47" s="37"/>
      <c r="BJ47" s="37"/>
      <c r="BK47" s="3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row>
    <row r="48" spans="2:114" ht="20.100000000000001" customHeight="1">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37"/>
      <c r="BC48" s="37"/>
      <c r="BD48" s="37"/>
      <c r="BE48" s="37"/>
      <c r="BF48" s="37"/>
      <c r="BG48" s="37"/>
      <c r="BH48" s="37"/>
      <c r="BI48" s="37"/>
      <c r="BJ48" s="37"/>
      <c r="BK48" s="3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row>
    <row r="49" spans="33:114" ht="80.099999999999994" customHeight="1"/>
    <row r="50" spans="33:114" ht="24.95" customHeight="1"/>
    <row r="51" spans="33:114" ht="24.95" customHeight="1"/>
    <row r="52" spans="33:114" ht="20.100000000000001" customHeight="1">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37"/>
      <c r="BC52" s="37"/>
      <c r="BD52" s="37"/>
      <c r="BE52" s="37"/>
      <c r="BF52" s="37"/>
      <c r="BG52" s="37"/>
      <c r="BH52" s="37"/>
      <c r="BI52" s="37"/>
      <c r="BJ52" s="37"/>
      <c r="BK52" s="3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row>
    <row r="53" spans="33:114" ht="30" customHeight="1">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37"/>
      <c r="BC53" s="37"/>
      <c r="BD53" s="37"/>
      <c r="BE53" s="37"/>
      <c r="BF53" s="37"/>
      <c r="BG53" s="37"/>
      <c r="BH53" s="37"/>
      <c r="BI53" s="37"/>
      <c r="BJ53" s="37"/>
      <c r="BK53" s="3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row>
    <row r="54" spans="33:114" ht="20.100000000000001" customHeight="1">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37"/>
      <c r="BC54" s="37"/>
      <c r="BD54" s="37"/>
      <c r="BE54" s="37"/>
      <c r="BF54" s="37"/>
      <c r="BG54" s="37"/>
      <c r="BH54" s="37"/>
      <c r="BI54" s="37"/>
      <c r="BJ54" s="37"/>
      <c r="BK54" s="3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row>
    <row r="55" spans="33:114" ht="80.099999999999994" customHeight="1"/>
    <row r="56" spans="33:114" ht="24.95" customHeight="1"/>
    <row r="57" spans="33:114" ht="24.95" customHeight="1"/>
    <row r="58" spans="33:114" ht="20.100000000000001" customHeight="1">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37"/>
      <c r="BC58" s="37"/>
      <c r="BD58" s="37"/>
      <c r="BE58" s="37"/>
      <c r="BF58" s="37"/>
      <c r="BG58" s="37"/>
      <c r="BH58" s="37"/>
      <c r="BI58" s="37"/>
      <c r="BJ58" s="37"/>
      <c r="BK58" s="3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row>
    <row r="59" spans="33:114" ht="30" customHeight="1">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37"/>
      <c r="BC59" s="37"/>
      <c r="BD59" s="37"/>
      <c r="BE59" s="37"/>
      <c r="BF59" s="37"/>
      <c r="BG59" s="37"/>
      <c r="BH59" s="37"/>
      <c r="BI59" s="37"/>
      <c r="BJ59" s="37"/>
      <c r="BK59" s="3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row>
    <row r="60" spans="33:114" ht="20.100000000000001" customHeight="1">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37"/>
      <c r="BC60" s="37"/>
      <c r="BD60" s="37"/>
      <c r="BE60" s="37"/>
      <c r="BF60" s="37"/>
      <c r="BG60" s="37"/>
      <c r="BH60" s="37"/>
      <c r="BI60" s="37"/>
      <c r="BJ60" s="37"/>
      <c r="BK60" s="3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row>
    <row r="61" spans="33:114" ht="80.099999999999994" customHeight="1"/>
    <row r="62" spans="33:114" ht="24.95" customHeight="1"/>
    <row r="63" spans="33:114" ht="24.95" customHeight="1"/>
    <row r="64" spans="33:114" ht="20.100000000000001" customHeight="1">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37"/>
      <c r="BC64" s="37"/>
      <c r="BD64" s="37"/>
      <c r="BE64" s="37"/>
      <c r="BF64" s="37"/>
      <c r="BG64" s="37"/>
      <c r="BH64" s="37"/>
      <c r="BI64" s="37"/>
      <c r="BJ64" s="37"/>
      <c r="BK64" s="3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row>
    <row r="65" spans="33:114" ht="30" customHeight="1">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37"/>
      <c r="BC65" s="37"/>
      <c r="BD65" s="37"/>
      <c r="BE65" s="37"/>
      <c r="BF65" s="37"/>
      <c r="BG65" s="37"/>
      <c r="BH65" s="37"/>
      <c r="BI65" s="37"/>
      <c r="BJ65" s="37"/>
      <c r="BK65" s="3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row>
    <row r="66" spans="33:114" ht="20.100000000000001" customHeight="1">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37"/>
      <c r="BC66" s="37"/>
      <c r="BD66" s="37"/>
      <c r="BE66" s="37"/>
      <c r="BF66" s="37"/>
      <c r="BG66" s="37"/>
      <c r="BH66" s="37"/>
      <c r="BI66" s="37"/>
      <c r="BJ66" s="37"/>
      <c r="BK66" s="3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row>
    <row r="67" spans="33:114" ht="80.099999999999994" customHeight="1"/>
    <row r="68" spans="33:114" ht="24.95" customHeight="1"/>
    <row r="69" spans="33:114" ht="24.95" customHeight="1"/>
    <row r="70" spans="33:114" ht="20.100000000000001" customHeight="1">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37"/>
      <c r="BC70" s="37"/>
      <c r="BD70" s="37"/>
      <c r="BE70" s="37"/>
      <c r="BF70" s="37"/>
      <c r="BG70" s="37"/>
      <c r="BH70" s="37"/>
      <c r="BI70" s="37"/>
      <c r="BJ70" s="37"/>
      <c r="BK70" s="3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row>
    <row r="71" spans="33:114" ht="30" customHeight="1">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37"/>
      <c r="BC71" s="37"/>
      <c r="BD71" s="37"/>
      <c r="BE71" s="37"/>
      <c r="BF71" s="37"/>
      <c r="BG71" s="37"/>
      <c r="BH71" s="37"/>
      <c r="BI71" s="37"/>
      <c r="BJ71" s="37"/>
      <c r="BK71" s="3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row>
    <row r="72" spans="33:114" ht="20.100000000000001" customHeight="1">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37"/>
      <c r="BC72" s="37"/>
      <c r="BD72" s="37"/>
      <c r="BE72" s="37"/>
      <c r="BF72" s="37"/>
      <c r="BG72" s="37"/>
      <c r="BH72" s="37"/>
      <c r="BI72" s="37"/>
      <c r="BJ72" s="37"/>
      <c r="BK72" s="3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row>
    <row r="73" spans="33:114" ht="80.099999999999994" customHeight="1"/>
    <row r="74" spans="33:114" ht="24.95" customHeight="1"/>
    <row r="75" spans="33:114" ht="24.95" customHeight="1"/>
    <row r="76" spans="33:114" ht="20.100000000000001" customHeight="1">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37"/>
      <c r="BC76" s="37"/>
      <c r="BD76" s="37"/>
      <c r="BE76" s="37"/>
      <c r="BF76" s="37"/>
      <c r="BG76" s="37"/>
      <c r="BH76" s="37"/>
      <c r="BI76" s="37"/>
      <c r="BJ76" s="37"/>
      <c r="BK76" s="3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row>
    <row r="77" spans="33:114" ht="30" customHeight="1">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37"/>
      <c r="BC77" s="37"/>
      <c r="BD77" s="37"/>
      <c r="BE77" s="37"/>
      <c r="BF77" s="37"/>
      <c r="BG77" s="37"/>
      <c r="BH77" s="37"/>
      <c r="BI77" s="37"/>
      <c r="BJ77" s="37"/>
      <c r="BK77" s="3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row>
    <row r="78" spans="33:114" ht="20.100000000000001" customHeight="1">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37"/>
      <c r="BC78" s="37"/>
      <c r="BD78" s="37"/>
      <c r="BE78" s="37"/>
      <c r="BF78" s="37"/>
      <c r="BG78" s="37"/>
      <c r="BH78" s="37"/>
      <c r="BI78" s="37"/>
      <c r="BJ78" s="37"/>
      <c r="BK78" s="3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7"/>
      <c r="DH78" s="197"/>
      <c r="DI78" s="197"/>
      <c r="DJ78" s="197"/>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K5:K6"/>
    <mergeCell ref="G34:U34"/>
    <mergeCell ref="I10:AE10"/>
    <mergeCell ref="H9:T9"/>
    <mergeCell ref="H15:AC15"/>
    <mergeCell ref="H23:AC23"/>
    <mergeCell ref="N5:N6"/>
    <mergeCell ref="J5:J6"/>
    <mergeCell ref="L5:M6"/>
    <mergeCell ref="O5:T6"/>
    <mergeCell ref="G5:H5"/>
    <mergeCell ref="G6:H6"/>
    <mergeCell ref="D19:E19"/>
    <mergeCell ref="D25:E25"/>
    <mergeCell ref="B9:E9"/>
    <mergeCell ref="I5:I6"/>
    <mergeCell ref="B15:F15"/>
    <mergeCell ref="B23:F23"/>
  </mergeCells>
  <conditionalFormatting sqref="T17:U17">
    <cfRule type="iconSet" priority="127">
      <iconSet showValue="0">
        <cfvo type="percent" val="0"/>
        <cfvo type="num" val="5"/>
        <cfvo type="num" val="10"/>
      </iconSet>
    </cfRule>
  </conditionalFormatting>
  <conditionalFormatting sqref="T25:U25">
    <cfRule type="iconSet" priority="122">
      <iconSet showValue="0">
        <cfvo type="percent" val="0"/>
        <cfvo type="num" val="5"/>
        <cfvo type="num" val="10"/>
      </iconSet>
    </cfRule>
  </conditionalFormatting>
  <conditionalFormatting sqref="P17:S17">
    <cfRule type="containsText" dxfId="7179" priority="123" operator="containsText" text="ggggggggggggggg">
      <formula>NOT(ISERROR(SEARCH("ggggggggggggggg",P17)))</formula>
    </cfRule>
  </conditionalFormatting>
  <conditionalFormatting sqref="P17:S17">
    <cfRule type="containsText" dxfId="7178" priority="124" operator="containsText" text="gggggggggg">
      <formula>NOT(ISERROR(SEARCH("gggggggggg",P17)))</formula>
    </cfRule>
  </conditionalFormatting>
  <conditionalFormatting sqref="P17:S17">
    <cfRule type="containsText" dxfId="7177" priority="125" operator="containsText" text="ggggg">
      <formula>NOT(ISERROR(SEARCH("ggggg",P17)))</formula>
    </cfRule>
  </conditionalFormatting>
  <conditionalFormatting sqref="P17:S17">
    <cfRule type="containsText" dxfId="7176" priority="126" operator="containsText" text="g">
      <formula>NOT(ISERROR(SEARCH("g",P17)))</formula>
    </cfRule>
  </conditionalFormatting>
  <conditionalFormatting sqref="P25:S25">
    <cfRule type="containsText" dxfId="7175" priority="118" operator="containsText" text="ggggggggggggggg">
      <formula>NOT(ISERROR(SEARCH("ggggggggggggggg",P25)))</formula>
    </cfRule>
  </conditionalFormatting>
  <conditionalFormatting sqref="P25:S25">
    <cfRule type="containsText" dxfId="7174" priority="119" operator="containsText" text="gggggggggg">
      <formula>NOT(ISERROR(SEARCH("gggggggggg",P25)))</formula>
    </cfRule>
  </conditionalFormatting>
  <conditionalFormatting sqref="P25:S25">
    <cfRule type="containsText" dxfId="7173" priority="120" operator="containsText" text="ggggg">
      <formula>NOT(ISERROR(SEARCH("ggggg",P25)))</formula>
    </cfRule>
  </conditionalFormatting>
  <conditionalFormatting sqref="P25:S25">
    <cfRule type="containsText" dxfId="7172" priority="121" operator="containsText" text="g">
      <formula>NOT(ISERROR(SEARCH("g",P25)))</formula>
    </cfRule>
  </conditionalFormatting>
  <conditionalFormatting sqref="D19">
    <cfRule type="beginsWith" dxfId="7171" priority="71" operator="beginsWith" text="?">
      <formula>LEFT(D19,LEN("?"))="?"</formula>
    </cfRule>
  </conditionalFormatting>
  <conditionalFormatting sqref="G5:H5">
    <cfRule type="beginsWith" dxfId="7170" priority="69" operator="beginsWith" text="?">
      <formula>LEFT(G5,LEN("?"))="?"</formula>
    </cfRule>
  </conditionalFormatting>
  <conditionalFormatting sqref="J5 L5">
    <cfRule type="beginsWith" dxfId="7169" priority="68" operator="beginsWith" text="?">
      <formula>LEFT(J5,LEN("?"))="?"</formula>
    </cfRule>
  </conditionalFormatting>
  <conditionalFormatting sqref="G6:H6">
    <cfRule type="beginsWith" dxfId="7168" priority="67" operator="beginsWith" text="?">
      <formula>LEFT(G6,LEN("?"))="?"</formula>
    </cfRule>
  </conditionalFormatting>
  <conditionalFormatting sqref="O5:T6">
    <cfRule type="beginsWith" dxfId="7167" priority="66" operator="beginsWith" text="?">
      <formula>LEFT(O5,LEN("?"))="?"</formula>
    </cfRule>
  </conditionalFormatting>
  <conditionalFormatting sqref="D25">
    <cfRule type="beginsWith" dxfId="7166"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x14:formula1>
            <xm:f>Données!$R$11:$R$12</xm:f>
          </x14:formula1>
          <xm:sqref>H15:AC15 H23:AC23</xm:sqref>
        </x14:dataValidation>
        <x14:dataValidation type="list" allowBlank="1" showInputMessage="1" showErrorMessage="1">
          <x14:formula1>
            <xm:f>Données!$T$11:$T$12</xm:f>
          </x14:formula1>
          <xm:sqref>D19:E19 D25:E25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7F26CE"/>
    <pageSetUpPr fitToPage="1"/>
  </sheetPr>
  <dimension ref="B1:DJ88"/>
  <sheetViews>
    <sheetView showGridLines="0" zoomScale="85" zoomScaleNormal="85" workbookViewId="0">
      <selection activeCell="H15" sqref="H15:AC1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53.85546875" style="1" customWidth="1"/>
    <col min="21" max="21" width="0.85546875" style="1" customWidth="1"/>
    <col min="22" max="22" width="11.7109375" style="1" customWidth="1"/>
    <col min="23" max="23" width="1.7109375" style="1" customWidth="1"/>
    <col min="24" max="24" width="8.28515625" style="1" customWidth="1"/>
    <col min="25" max="25" width="3.28515625" style="1" customWidth="1"/>
    <col min="26" max="27" width="1.7109375" style="1" customWidth="1"/>
    <col min="28" max="28" width="10" style="1" customWidth="1"/>
    <col min="29" max="29" width="3.28515625" style="1" customWidth="1"/>
    <col min="30" max="30" width="1.7109375" style="1" customWidth="1"/>
    <col min="31" max="31" width="2.42578125" style="1" customWidth="1"/>
    <col min="32" max="16384" width="10.85546875" style="1"/>
  </cols>
  <sheetData>
    <row r="1" spans="2:114" ht="9.9499999999999993" customHeight="1"/>
    <row r="2" spans="2:11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4"/>
    </row>
    <row r="3" spans="2:114" ht="9.9499999999999993" customHeight="1">
      <c r="B3" s="5"/>
      <c r="F3" s="6"/>
      <c r="G3" s="6"/>
      <c r="H3" s="8"/>
      <c r="I3" s="6"/>
      <c r="J3" s="6"/>
      <c r="K3" s="8"/>
      <c r="L3" s="8"/>
      <c r="M3" s="8"/>
      <c r="N3" s="8"/>
      <c r="O3" s="8"/>
      <c r="P3" s="8"/>
      <c r="Q3" s="8"/>
      <c r="AB3" s="9"/>
      <c r="AC3" s="9"/>
      <c r="AD3" s="9"/>
      <c r="AE3" s="10"/>
    </row>
    <row r="4" spans="2:114" ht="9.9499999999999993" customHeight="1">
      <c r="B4" s="5"/>
      <c r="F4" s="6"/>
      <c r="G4" s="6"/>
      <c r="H4" s="8"/>
      <c r="I4" s="6"/>
      <c r="J4" s="6"/>
      <c r="K4" s="8"/>
      <c r="L4" s="8"/>
      <c r="M4" s="8"/>
      <c r="N4" s="8"/>
      <c r="O4" s="8"/>
      <c r="P4" s="8"/>
      <c r="Q4" s="8"/>
      <c r="AD4" s="9"/>
      <c r="AE4" s="10"/>
    </row>
    <row r="5" spans="2:11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547"/>
      <c r="Y5" s="19"/>
      <c r="Z5" s="19"/>
      <c r="AA5" s="19"/>
      <c r="AE5" s="20"/>
    </row>
    <row r="6" spans="2:11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547"/>
      <c r="Y6" s="19"/>
      <c r="Z6" s="19"/>
      <c r="AA6" s="19"/>
      <c r="AE6" s="20"/>
    </row>
    <row r="7" spans="2:114" s="21" customFormat="1" ht="9.9499999999999993" customHeight="1">
      <c r="B7" s="22"/>
      <c r="G7" s="23"/>
      <c r="H7" s="23"/>
      <c r="I7" s="23"/>
      <c r="J7" s="24"/>
      <c r="K7" s="24"/>
      <c r="L7" s="24"/>
      <c r="M7" s="24"/>
      <c r="N7" s="24"/>
      <c r="O7" s="24"/>
      <c r="P7" s="24"/>
      <c r="Q7" s="8"/>
      <c r="R7" s="1"/>
      <c r="S7" s="1"/>
      <c r="T7" s="1"/>
      <c r="U7" s="1"/>
      <c r="V7" s="1"/>
      <c r="W7" s="1"/>
      <c r="X7" s="1"/>
      <c r="Y7" s="25"/>
      <c r="Z7" s="25"/>
      <c r="AA7" s="25"/>
      <c r="AE7" s="26"/>
    </row>
    <row r="8" spans="2:114" ht="9.9499999999999993" customHeight="1">
      <c r="B8" s="5"/>
      <c r="E8" s="27"/>
      <c r="Y8" s="28"/>
      <c r="Z8" s="28"/>
      <c r="AA8" s="28"/>
      <c r="AE8" s="10"/>
      <c r="AF8" s="27"/>
    </row>
    <row r="9" spans="2:114" s="21" customFormat="1" ht="60" customHeight="1">
      <c r="B9" s="1067" t="s">
        <v>0</v>
      </c>
      <c r="C9" s="1068"/>
      <c r="D9" s="1068"/>
      <c r="E9" s="1068"/>
      <c r="F9" s="29"/>
      <c r="G9" s="30"/>
      <c r="H9" s="1278" t="s">
        <v>148</v>
      </c>
      <c r="I9" s="1278"/>
      <c r="J9" s="1278"/>
      <c r="K9" s="1278"/>
      <c r="L9" s="1278"/>
      <c r="M9" s="1278"/>
      <c r="N9" s="1278"/>
      <c r="O9" s="1278"/>
      <c r="P9" s="1278"/>
      <c r="Q9" s="1278"/>
      <c r="R9" s="1278"/>
      <c r="S9" s="1278"/>
      <c r="T9" s="1278"/>
      <c r="U9" s="132"/>
      <c r="V9" s="132"/>
      <c r="W9" s="132"/>
      <c r="X9" s="132"/>
      <c r="Y9" s="132"/>
      <c r="Z9" s="29"/>
      <c r="AA9" s="29"/>
      <c r="AB9" s="29"/>
      <c r="AC9" s="29"/>
      <c r="AD9" s="29"/>
      <c r="AE9" s="31"/>
    </row>
    <row r="10" spans="2:11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60"/>
    </row>
    <row r="11" spans="2:114" ht="5.0999999999999996" customHeight="1">
      <c r="B11" s="5"/>
      <c r="G11" s="37"/>
      <c r="H11" s="38"/>
      <c r="I11" s="386"/>
      <c r="J11" s="386"/>
      <c r="K11" s="386"/>
      <c r="L11" s="386"/>
      <c r="M11" s="386"/>
      <c r="N11" s="386"/>
      <c r="O11" s="386"/>
      <c r="P11" s="386"/>
      <c r="Q11" s="386"/>
      <c r="R11" s="386"/>
      <c r="S11" s="386"/>
      <c r="T11" s="386"/>
      <c r="U11" s="386"/>
      <c r="V11" s="386"/>
      <c r="W11" s="386"/>
      <c r="X11" s="386"/>
      <c r="Y11" s="386"/>
      <c r="Z11" s="386"/>
      <c r="AA11" s="386"/>
      <c r="AB11" s="386"/>
      <c r="AC11" s="386"/>
      <c r="AD11" s="386"/>
      <c r="AE11" s="548"/>
    </row>
    <row r="12" spans="2:114" ht="12" customHeight="1">
      <c r="B12" s="5"/>
      <c r="G12" s="37"/>
      <c r="H12" s="38"/>
      <c r="I12" s="386"/>
      <c r="J12" s="386"/>
      <c r="K12" s="386"/>
      <c r="L12" s="386"/>
      <c r="M12" s="386"/>
      <c r="N12" s="386"/>
      <c r="O12" s="386"/>
      <c r="P12" s="386"/>
      <c r="Q12" s="386"/>
      <c r="R12" s="386"/>
      <c r="S12" s="386"/>
      <c r="T12" s="386"/>
      <c r="U12" s="386"/>
      <c r="V12" s="42"/>
      <c r="W12" s="43"/>
      <c r="X12" s="44"/>
      <c r="Y12" s="45"/>
      <c r="Z12" s="46"/>
      <c r="AA12" s="47"/>
      <c r="AB12" s="46"/>
      <c r="AC12" s="48"/>
      <c r="AD12" s="386"/>
      <c r="AE12" s="548"/>
    </row>
    <row r="13" spans="2:114" ht="5.0999999999999996" customHeight="1">
      <c r="B13" s="5"/>
      <c r="G13" s="37"/>
      <c r="H13" s="37"/>
      <c r="I13" s="37"/>
      <c r="J13" s="37"/>
      <c r="K13" s="37"/>
      <c r="L13" s="137"/>
      <c r="M13" s="40"/>
      <c r="N13" s="40"/>
      <c r="O13" s="40"/>
      <c r="P13" s="510"/>
      <c r="Q13" s="41"/>
      <c r="R13" s="41"/>
      <c r="S13" s="510"/>
      <c r="T13" s="37"/>
      <c r="U13" s="37"/>
      <c r="V13" s="40"/>
      <c r="W13" s="37"/>
      <c r="X13" s="40"/>
      <c r="Y13" s="37"/>
      <c r="Z13" s="37"/>
      <c r="AA13" s="37"/>
      <c r="AB13" s="37"/>
      <c r="AC13" s="37"/>
      <c r="AE13" s="10"/>
    </row>
    <row r="14" spans="2:114" ht="39.75" customHeight="1">
      <c r="B14" s="5"/>
      <c r="G14" s="37"/>
      <c r="H14" s="37"/>
      <c r="I14" s="37"/>
      <c r="J14" s="37"/>
      <c r="K14" s="37"/>
      <c r="L14" s="37"/>
      <c r="M14" s="37"/>
      <c r="N14" s="37"/>
      <c r="O14" s="37"/>
      <c r="P14" s="37"/>
      <c r="Q14" s="37"/>
      <c r="R14" s="37"/>
      <c r="S14" s="37"/>
      <c r="T14" s="37"/>
      <c r="U14" s="37"/>
      <c r="V14" s="37"/>
      <c r="W14" s="37"/>
      <c r="X14" s="37"/>
      <c r="Y14" s="37"/>
      <c r="Z14" s="37"/>
      <c r="AA14" s="37"/>
      <c r="AB14" s="37"/>
      <c r="AC14" s="37"/>
      <c r="AD14" s="37"/>
      <c r="AE14" s="10"/>
    </row>
    <row r="15" spans="2:114" ht="30" customHeight="1">
      <c r="B15" s="1150" t="s">
        <v>126</v>
      </c>
      <c r="C15" s="1151"/>
      <c r="D15" s="1151"/>
      <c r="E15" s="1151"/>
      <c r="F15" s="1151"/>
      <c r="G15" s="549"/>
      <c r="H15" s="1372" t="s">
        <v>203</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268"/>
      <c r="AE15" s="41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37"/>
      <c r="BC15" s="37"/>
      <c r="BD15" s="37"/>
      <c r="BE15" s="37"/>
      <c r="BF15" s="37"/>
      <c r="BG15" s="37"/>
      <c r="BH15" s="37"/>
      <c r="BI15" s="37"/>
      <c r="BJ15" s="37"/>
      <c r="BK15" s="3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row>
    <row r="16" spans="2:114" ht="20.100000000000001" customHeight="1">
      <c r="B16" s="5"/>
      <c r="G16" s="550"/>
      <c r="H16" s="551"/>
      <c r="I16" s="551"/>
      <c r="J16" s="551"/>
      <c r="K16" s="551"/>
      <c r="L16" s="551"/>
      <c r="M16" s="552"/>
      <c r="N16" s="552"/>
      <c r="O16" s="552"/>
      <c r="P16" s="552"/>
      <c r="Q16" s="552"/>
      <c r="R16" s="552"/>
      <c r="S16" s="552"/>
      <c r="T16" s="552"/>
      <c r="U16" s="552"/>
      <c r="V16" s="552"/>
      <c r="W16" s="552"/>
      <c r="X16" s="552"/>
      <c r="Y16" s="552"/>
      <c r="Z16" s="552"/>
      <c r="AA16" s="552"/>
      <c r="AB16" s="552"/>
      <c r="AC16" s="553"/>
      <c r="AD16" s="37"/>
      <c r="AE16" s="10"/>
    </row>
    <row r="17" spans="2:114" s="21" customFormat="1" ht="24.95" customHeight="1">
      <c r="B17" s="5"/>
      <c r="C17" s="1"/>
      <c r="D17" s="1"/>
      <c r="E17" s="1"/>
      <c r="F17" s="1"/>
      <c r="G17" s="554"/>
      <c r="H17" s="555"/>
      <c r="I17" s="555"/>
      <c r="J17" s="555"/>
      <c r="K17" s="555"/>
      <c r="L17" s="555"/>
      <c r="M17" s="556"/>
      <c r="N17" s="556"/>
      <c r="O17" s="557"/>
      <c r="P17" s="558"/>
      <c r="Q17" s="558"/>
      <c r="R17" s="558"/>
      <c r="S17" s="558"/>
      <c r="T17" s="559"/>
      <c r="U17" s="559"/>
      <c r="V17" s="560"/>
      <c r="W17" s="560"/>
      <c r="X17" s="560"/>
      <c r="Y17" s="557"/>
      <c r="Z17" s="557"/>
      <c r="AA17" s="557"/>
      <c r="AB17" s="557"/>
      <c r="AC17" s="561"/>
      <c r="AD17" s="485"/>
      <c r="AE17" s="98"/>
    </row>
    <row r="18" spans="2:114" ht="20.100000000000001" customHeight="1">
      <c r="B18" s="5"/>
      <c r="G18" s="554"/>
      <c r="H18" s="555"/>
      <c r="I18" s="555"/>
      <c r="J18" s="555"/>
      <c r="K18" s="555"/>
      <c r="L18" s="555"/>
      <c r="M18" s="556"/>
      <c r="N18" s="556"/>
      <c r="O18" s="557"/>
      <c r="P18" s="557"/>
      <c r="Q18" s="557"/>
      <c r="R18" s="557"/>
      <c r="S18" s="557"/>
      <c r="T18" s="557"/>
      <c r="U18" s="557"/>
      <c r="V18" s="560"/>
      <c r="W18" s="560"/>
      <c r="X18" s="560"/>
      <c r="Y18" s="557"/>
      <c r="Z18" s="557"/>
      <c r="AA18" s="557"/>
      <c r="AB18" s="557"/>
      <c r="AC18" s="561"/>
      <c r="AD18" s="37"/>
      <c r="AE18" s="10"/>
    </row>
    <row r="19" spans="2:114" ht="80.099999999999994" customHeight="1">
      <c r="B19" s="5"/>
      <c r="D19" s="1356">
        <v>7</v>
      </c>
      <c r="E19" s="1357"/>
      <c r="G19" s="562"/>
      <c r="H19" s="555"/>
      <c r="I19" s="555"/>
      <c r="J19" s="555"/>
      <c r="K19" s="555"/>
      <c r="L19" s="555"/>
      <c r="M19" s="556"/>
      <c r="N19" s="556"/>
      <c r="O19" s="557"/>
      <c r="P19" s="557"/>
      <c r="Q19" s="557"/>
      <c r="R19" s="557"/>
      <c r="S19" s="557"/>
      <c r="T19" s="557"/>
      <c r="U19" s="557"/>
      <c r="V19" s="560"/>
      <c r="W19" s="560"/>
      <c r="X19" s="560"/>
      <c r="Y19" s="557"/>
      <c r="Z19" s="557"/>
      <c r="AA19" s="557"/>
      <c r="AB19" s="557"/>
      <c r="AC19" s="561"/>
      <c r="AD19" s="37"/>
      <c r="AE19" s="10"/>
    </row>
    <row r="20" spans="2:114" ht="24.95" customHeight="1">
      <c r="B20" s="5"/>
      <c r="D20" s="520"/>
      <c r="G20" s="554"/>
      <c r="H20" s="555"/>
      <c r="I20" s="555"/>
      <c r="J20" s="555"/>
      <c r="K20" s="555"/>
      <c r="L20" s="555"/>
      <c r="M20" s="556"/>
      <c r="N20" s="556"/>
      <c r="O20" s="557"/>
      <c r="P20" s="557"/>
      <c r="Q20" s="557"/>
      <c r="R20" s="557"/>
      <c r="S20" s="557"/>
      <c r="T20" s="557"/>
      <c r="U20" s="557"/>
      <c r="V20" s="560"/>
      <c r="W20" s="560"/>
      <c r="X20" s="560"/>
      <c r="Y20" s="557"/>
      <c r="Z20" s="557"/>
      <c r="AA20" s="557"/>
      <c r="AB20" s="557"/>
      <c r="AC20" s="563"/>
      <c r="AD20" s="37"/>
      <c r="AE20" s="10"/>
    </row>
    <row r="21" spans="2:114" ht="24.95" customHeight="1">
      <c r="B21" s="5"/>
      <c r="D21" s="520"/>
      <c r="G21" s="564"/>
      <c r="H21" s="565"/>
      <c r="I21" s="566"/>
      <c r="J21" s="566"/>
      <c r="K21" s="567"/>
      <c r="L21" s="568"/>
      <c r="M21" s="569"/>
      <c r="N21" s="569"/>
      <c r="O21" s="570"/>
      <c r="P21" s="570"/>
      <c r="Q21" s="570"/>
      <c r="R21" s="570"/>
      <c r="S21" s="570"/>
      <c r="T21" s="570"/>
      <c r="U21" s="570"/>
      <c r="V21" s="571"/>
      <c r="W21" s="571"/>
      <c r="X21" s="571"/>
      <c r="Y21" s="570"/>
      <c r="Z21" s="570"/>
      <c r="AA21" s="570"/>
      <c r="AB21" s="570"/>
      <c r="AC21" s="572"/>
      <c r="AD21" s="37"/>
      <c r="AE21" s="10"/>
    </row>
    <row r="22" spans="2:114" ht="20.100000000000001" customHeight="1">
      <c r="B22" s="5"/>
      <c r="G22" s="37"/>
      <c r="H22" s="284"/>
      <c r="I22" s="284"/>
      <c r="J22" s="284"/>
      <c r="K22" s="284"/>
      <c r="L22" s="284"/>
      <c r="M22" s="197"/>
      <c r="N22" s="197"/>
      <c r="O22" s="197"/>
      <c r="P22" s="197"/>
      <c r="Q22" s="197"/>
      <c r="R22" s="197"/>
      <c r="S22" s="197"/>
      <c r="T22" s="197"/>
      <c r="U22" s="197"/>
      <c r="V22" s="197"/>
      <c r="W22" s="197"/>
      <c r="X22" s="197"/>
      <c r="Y22" s="197"/>
      <c r="Z22" s="197"/>
      <c r="AA22" s="197"/>
      <c r="AB22" s="197"/>
      <c r="AC22" s="268"/>
      <c r="AD22" s="268"/>
      <c r="AE22" s="41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37"/>
      <c r="BC22" s="37"/>
      <c r="BD22" s="37"/>
      <c r="BE22" s="37"/>
      <c r="BF22" s="37"/>
      <c r="BG22" s="37"/>
      <c r="BH22" s="37"/>
      <c r="BI22" s="37"/>
      <c r="BJ22" s="37"/>
      <c r="BK22" s="3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row>
    <row r="23" spans="2:114" ht="30" customHeight="1">
      <c r="B23" s="1150" t="s">
        <v>126</v>
      </c>
      <c r="C23" s="1151"/>
      <c r="D23" s="1151"/>
      <c r="E23" s="1151"/>
      <c r="F23" s="1151"/>
      <c r="G23" s="549"/>
      <c r="H23" s="1372" t="s">
        <v>204</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268"/>
      <c r="AE23" s="41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7"/>
      <c r="BC23" s="37"/>
      <c r="BD23" s="37"/>
      <c r="BE23" s="37"/>
      <c r="BF23" s="37"/>
      <c r="BG23" s="37"/>
      <c r="BH23" s="37"/>
      <c r="BI23" s="37"/>
      <c r="BJ23" s="37"/>
      <c r="BK23" s="3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row>
    <row r="24" spans="2:114" ht="20.100000000000001" customHeight="1">
      <c r="B24" s="573"/>
      <c r="C24" s="574"/>
      <c r="D24" s="574"/>
      <c r="E24" s="226"/>
      <c r="F24" s="226"/>
      <c r="G24" s="575"/>
      <c r="H24" s="576"/>
      <c r="I24" s="576"/>
      <c r="J24" s="576"/>
      <c r="K24" s="576"/>
      <c r="L24" s="576"/>
      <c r="M24" s="577"/>
      <c r="N24" s="577"/>
      <c r="O24" s="577"/>
      <c r="P24" s="577"/>
      <c r="Q24" s="577"/>
      <c r="R24" s="577"/>
      <c r="S24" s="577"/>
      <c r="T24" s="577"/>
      <c r="U24" s="577"/>
      <c r="V24" s="577"/>
      <c r="W24" s="577"/>
      <c r="X24" s="577"/>
      <c r="Y24" s="577"/>
      <c r="Z24" s="577"/>
      <c r="AA24" s="577"/>
      <c r="AB24" s="577"/>
      <c r="AC24" s="578"/>
      <c r="AD24" s="268"/>
      <c r="AE24" s="41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37"/>
      <c r="BC24" s="37"/>
      <c r="BD24" s="37"/>
      <c r="BE24" s="37"/>
      <c r="BF24" s="37"/>
      <c r="BG24" s="37"/>
      <c r="BH24" s="37"/>
      <c r="BI24" s="37"/>
      <c r="BJ24" s="37"/>
      <c r="BK24" s="3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row>
    <row r="25" spans="2:114" ht="80.099999999999994" customHeight="1">
      <c r="B25" s="579"/>
      <c r="C25" s="226"/>
      <c r="D25" s="1356">
        <v>8</v>
      </c>
      <c r="E25" s="1357"/>
      <c r="F25" s="226"/>
      <c r="G25" s="580"/>
      <c r="H25" s="581"/>
      <c r="I25" s="581"/>
      <c r="J25" s="581"/>
      <c r="K25" s="581"/>
      <c r="L25" s="581"/>
      <c r="M25" s="582"/>
      <c r="N25" s="582"/>
      <c r="O25" s="583"/>
      <c r="P25" s="584"/>
      <c r="Q25" s="584"/>
      <c r="R25" s="584"/>
      <c r="S25" s="584"/>
      <c r="T25" s="585"/>
      <c r="U25" s="585"/>
      <c r="V25" s="586"/>
      <c r="W25" s="586"/>
      <c r="X25" s="586"/>
      <c r="Y25" s="583"/>
      <c r="Z25" s="583"/>
      <c r="AA25" s="583"/>
      <c r="AB25" s="583"/>
      <c r="AC25" s="587"/>
      <c r="AD25" s="37"/>
      <c r="AE25" s="10"/>
    </row>
    <row r="26" spans="2:114" ht="24.95" customHeight="1">
      <c r="B26" s="579"/>
      <c r="C26" s="226"/>
      <c r="D26" s="182"/>
      <c r="E26" s="226"/>
      <c r="F26" s="226"/>
      <c r="G26" s="580"/>
      <c r="H26" s="581"/>
      <c r="I26" s="581"/>
      <c r="J26" s="581"/>
      <c r="K26" s="581"/>
      <c r="L26" s="581"/>
      <c r="M26" s="582"/>
      <c r="N26" s="582"/>
      <c r="O26" s="583"/>
      <c r="P26" s="583"/>
      <c r="Q26" s="583"/>
      <c r="R26" s="583"/>
      <c r="S26" s="583"/>
      <c r="T26" s="583"/>
      <c r="U26" s="583"/>
      <c r="V26" s="586"/>
      <c r="W26" s="586"/>
      <c r="X26" s="586"/>
      <c r="Y26" s="583"/>
      <c r="Z26" s="583"/>
      <c r="AA26" s="583"/>
      <c r="AB26" s="583"/>
      <c r="AC26" s="587"/>
      <c r="AD26" s="37"/>
      <c r="AE26" s="10"/>
    </row>
    <row r="27" spans="2:114" ht="24.95" customHeight="1">
      <c r="B27" s="579"/>
      <c r="C27" s="226"/>
      <c r="D27" s="182"/>
      <c r="E27" s="226"/>
      <c r="F27" s="226"/>
      <c r="G27" s="588"/>
      <c r="H27" s="589"/>
      <c r="I27" s="589"/>
      <c r="J27" s="589"/>
      <c r="K27" s="589"/>
      <c r="L27" s="589"/>
      <c r="M27" s="590"/>
      <c r="N27" s="590"/>
      <c r="O27" s="591"/>
      <c r="P27" s="591"/>
      <c r="Q27" s="591"/>
      <c r="R27" s="591"/>
      <c r="S27" s="591"/>
      <c r="T27" s="591"/>
      <c r="U27" s="591"/>
      <c r="V27" s="592"/>
      <c r="W27" s="592"/>
      <c r="X27" s="592"/>
      <c r="Y27" s="591"/>
      <c r="Z27" s="591"/>
      <c r="AA27" s="591"/>
      <c r="AB27" s="591"/>
      <c r="AC27" s="593"/>
      <c r="AD27" s="37"/>
      <c r="AE27" s="10"/>
    </row>
    <row r="28" spans="2:114" ht="20.100000000000001" customHeight="1">
      <c r="B28" s="5"/>
      <c r="G28" s="37"/>
      <c r="H28" s="284"/>
      <c r="I28" s="284"/>
      <c r="J28" s="284"/>
      <c r="K28" s="284"/>
      <c r="L28" s="284"/>
      <c r="M28" s="197"/>
      <c r="N28" s="197"/>
      <c r="O28" s="197"/>
      <c r="P28" s="197"/>
      <c r="Q28" s="197"/>
      <c r="R28" s="197"/>
      <c r="S28" s="197"/>
      <c r="T28" s="197"/>
      <c r="U28" s="197"/>
      <c r="V28" s="197"/>
      <c r="W28" s="197"/>
      <c r="X28" s="197"/>
      <c r="Y28" s="197"/>
      <c r="Z28" s="197"/>
      <c r="AA28" s="197"/>
      <c r="AB28" s="197"/>
      <c r="AC28" s="268"/>
      <c r="AD28" s="268"/>
      <c r="AE28" s="41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37"/>
      <c r="BC28" s="37"/>
      <c r="BD28" s="37"/>
      <c r="BE28" s="37"/>
      <c r="BF28" s="37"/>
      <c r="BG28" s="37"/>
      <c r="BH28" s="37"/>
      <c r="BI28" s="37"/>
      <c r="BJ28" s="37"/>
      <c r="BK28" s="37"/>
      <c r="BN28" s="197"/>
      <c r="BO28" s="197"/>
      <c r="BP28" s="197"/>
      <c r="BQ28" s="197"/>
      <c r="BR28" s="197"/>
      <c r="BS28" s="197"/>
      <c r="BT28" s="197"/>
      <c r="BU28" s="197"/>
      <c r="BV28" s="197"/>
      <c r="BW28" s="197"/>
      <c r="BX28" s="197"/>
      <c r="BY28" s="197"/>
      <c r="BZ28" s="197"/>
      <c r="CA28" s="197"/>
      <c r="CB28" s="197"/>
      <c r="CC28" s="197"/>
      <c r="CD28" s="197"/>
      <c r="CE28" s="197"/>
      <c r="CF28" s="197"/>
      <c r="CG28" s="197"/>
      <c r="CH28" s="197"/>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c r="DI28" s="197"/>
      <c r="DJ28" s="197"/>
    </row>
    <row r="29" spans="2:114" ht="30" customHeight="1">
      <c r="B29" s="5"/>
      <c r="AE29" s="10"/>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37"/>
      <c r="BC29" s="37"/>
      <c r="BD29" s="37"/>
      <c r="BE29" s="37"/>
      <c r="BF29" s="37"/>
      <c r="BG29" s="37"/>
      <c r="BH29" s="37"/>
      <c r="BI29" s="37"/>
      <c r="BJ29" s="37"/>
      <c r="BK29" s="3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row>
    <row r="30" spans="2:114" ht="20.100000000000001" customHeight="1">
      <c r="B30" s="5"/>
      <c r="F30" s="111"/>
      <c r="G30" s="37"/>
      <c r="H30" s="37"/>
      <c r="I30" s="37"/>
      <c r="J30" s="37"/>
      <c r="K30" s="37"/>
      <c r="L30" s="37"/>
      <c r="M30" s="37"/>
      <c r="N30" s="37"/>
      <c r="O30" s="37"/>
      <c r="P30" s="37"/>
      <c r="Q30" s="37"/>
      <c r="R30" s="37"/>
      <c r="S30" s="37"/>
      <c r="T30" s="37"/>
      <c r="U30" s="37"/>
      <c r="V30" s="37"/>
      <c r="W30" s="37"/>
      <c r="X30" s="37"/>
      <c r="Y30" s="37"/>
      <c r="Z30" s="37"/>
      <c r="AA30" s="37"/>
      <c r="AB30" s="37"/>
      <c r="AC30" s="37"/>
      <c r="AD30" s="111"/>
      <c r="AE30" s="113"/>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37"/>
      <c r="BC30" s="37"/>
      <c r="BD30" s="37"/>
      <c r="BE30" s="37"/>
      <c r="BF30" s="37"/>
      <c r="BG30" s="37"/>
      <c r="BH30" s="37"/>
      <c r="BI30" s="37"/>
      <c r="BJ30" s="37"/>
      <c r="BK30" s="37"/>
      <c r="BN30" s="197"/>
      <c r="BO30" s="197"/>
      <c r="BP30" s="197"/>
      <c r="BQ30" s="197"/>
      <c r="BR30" s="197"/>
      <c r="BS30" s="197"/>
      <c r="BT30" s="197"/>
      <c r="BU30" s="197"/>
      <c r="BV30" s="197"/>
      <c r="BW30" s="197"/>
      <c r="BX30" s="197"/>
      <c r="BY30" s="197"/>
      <c r="BZ30" s="197"/>
      <c r="CA30" s="197"/>
      <c r="CB30" s="197"/>
      <c r="CC30" s="197"/>
      <c r="CD30" s="197"/>
      <c r="CE30" s="197"/>
      <c r="CF30" s="197"/>
      <c r="CG30" s="197"/>
      <c r="CH30" s="197"/>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c r="DI30" s="197"/>
      <c r="DJ30" s="197"/>
    </row>
    <row r="31" spans="2:114" ht="80.099999999999994" customHeight="1">
      <c r="B31" s="5"/>
      <c r="F31" s="111"/>
      <c r="G31" s="111"/>
      <c r="H31" s="111"/>
      <c r="I31" s="111"/>
      <c r="J31" s="111"/>
      <c r="K31" s="111"/>
      <c r="L31" s="114"/>
      <c r="M31" s="114"/>
      <c r="N31" s="114"/>
      <c r="O31" s="114"/>
      <c r="P31" s="114"/>
      <c r="Q31" s="111"/>
      <c r="R31" s="111"/>
      <c r="S31" s="111"/>
      <c r="T31" s="111"/>
      <c r="U31" s="111"/>
      <c r="V31" s="111"/>
      <c r="W31" s="111"/>
      <c r="X31" s="115"/>
      <c r="Y31" s="115"/>
      <c r="Z31" s="115"/>
      <c r="AA31" s="115"/>
      <c r="AB31" s="111"/>
      <c r="AC31" s="111"/>
      <c r="AD31" s="111"/>
      <c r="AE31" s="113"/>
    </row>
    <row r="32" spans="2:114" ht="24.95" customHeight="1">
      <c r="B32" s="5"/>
      <c r="F32" s="111"/>
      <c r="G32" s="116"/>
      <c r="H32" s="116"/>
      <c r="I32" s="116"/>
      <c r="J32" s="116"/>
      <c r="K32" s="116"/>
      <c r="L32" s="116"/>
      <c r="M32" s="116"/>
      <c r="N32" s="116"/>
      <c r="O32" s="116"/>
      <c r="P32" s="116"/>
      <c r="Q32" s="116"/>
      <c r="R32" s="116"/>
      <c r="S32" s="116"/>
      <c r="T32" s="116"/>
      <c r="U32" s="116"/>
      <c r="V32" s="111"/>
      <c r="W32" s="111"/>
      <c r="X32" s="111"/>
      <c r="Y32" s="111"/>
      <c r="Z32" s="111"/>
      <c r="AA32" s="111"/>
      <c r="AB32" s="111"/>
      <c r="AC32" s="111"/>
      <c r="AD32" s="111"/>
      <c r="AE32" s="113"/>
    </row>
    <row r="33" spans="2:114" ht="24.95" customHeight="1">
      <c r="B33" s="5"/>
      <c r="C33" s="9"/>
      <c r="F33" s="111"/>
      <c r="G33" s="116"/>
      <c r="H33" s="116"/>
      <c r="I33" s="116"/>
      <c r="J33" s="116"/>
      <c r="K33" s="116"/>
      <c r="L33" s="116"/>
      <c r="M33" s="116"/>
      <c r="N33" s="116"/>
      <c r="O33" s="116"/>
      <c r="P33" s="116"/>
      <c r="Q33" s="116"/>
      <c r="R33" s="116"/>
      <c r="S33" s="116"/>
      <c r="T33" s="116"/>
      <c r="U33" s="116"/>
      <c r="V33" s="111"/>
      <c r="W33" s="111"/>
      <c r="X33" s="111"/>
      <c r="Y33" s="111"/>
      <c r="Z33" s="111"/>
      <c r="AA33" s="111"/>
      <c r="AB33" s="111"/>
      <c r="AC33" s="111"/>
      <c r="AD33" s="111"/>
      <c r="AE33" s="113"/>
    </row>
    <row r="34" spans="2:114" ht="20.100000000000001" customHeight="1">
      <c r="B34" s="118"/>
      <c r="C34" s="9"/>
      <c r="D34" s="9"/>
      <c r="E34" s="9"/>
      <c r="F34" s="119"/>
      <c r="G34" s="1221" t="str">
        <f>Données!AF3</f>
        <v xml:space="preserve">Conception et réalisation : Thierry GÉRARD IEN-ET STI Design &amp; Métiers d'art - Version 5.2 • Septembre 2020    
Adaptation Equipe Académique Rennes [ 07 83 77 09 55 ] - Version 5.2 • Mars 2021 </v>
      </c>
      <c r="H34" s="1221"/>
      <c r="I34" s="1221"/>
      <c r="J34" s="1221"/>
      <c r="K34" s="1221"/>
      <c r="L34" s="1221"/>
      <c r="M34" s="1221"/>
      <c r="N34" s="1221"/>
      <c r="O34" s="1221"/>
      <c r="P34" s="1221"/>
      <c r="Q34" s="1221"/>
      <c r="R34" s="1221"/>
      <c r="S34" s="1221"/>
      <c r="T34" s="1221"/>
      <c r="U34" s="1221"/>
      <c r="V34" s="121"/>
      <c r="W34" s="121"/>
      <c r="X34" s="121"/>
      <c r="Y34" s="119"/>
      <c r="Z34" s="119"/>
      <c r="AA34" s="119"/>
      <c r="AB34" s="119"/>
      <c r="AC34" s="119"/>
      <c r="AD34" s="119"/>
      <c r="AE34" s="122"/>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37"/>
      <c r="BC34" s="37"/>
      <c r="BD34" s="37"/>
      <c r="BE34" s="37"/>
      <c r="BF34" s="37"/>
      <c r="BG34" s="37"/>
      <c r="BH34" s="37"/>
      <c r="BI34" s="37"/>
      <c r="BJ34" s="37"/>
      <c r="BK34" s="3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row>
    <row r="35" spans="2:114" ht="30" customHeight="1">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37"/>
      <c r="BC35" s="37"/>
      <c r="BD35" s="37"/>
      <c r="BE35" s="37"/>
      <c r="BF35" s="37"/>
      <c r="BG35" s="37"/>
      <c r="BH35" s="37"/>
      <c r="BI35" s="37"/>
      <c r="BJ35" s="37"/>
      <c r="BK35" s="3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row>
    <row r="36" spans="2:114" ht="20.100000000000001" customHeight="1">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37"/>
      <c r="BC36" s="37"/>
      <c r="BD36" s="37"/>
      <c r="BE36" s="37"/>
      <c r="BF36" s="37"/>
      <c r="BG36" s="37"/>
      <c r="BH36" s="37"/>
      <c r="BI36" s="37"/>
      <c r="BJ36" s="37"/>
      <c r="BK36" s="3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row>
    <row r="37" spans="2:114" ht="80.099999999999994" customHeight="1"/>
    <row r="38" spans="2:114" ht="24.95" customHeight="1"/>
    <row r="39" spans="2:114" ht="24.95" customHeight="1"/>
    <row r="40" spans="2:114" ht="20.100000000000001" customHeight="1">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37"/>
      <c r="BC40" s="37"/>
      <c r="BD40" s="37"/>
      <c r="BE40" s="37"/>
      <c r="BF40" s="37"/>
      <c r="BG40" s="37"/>
      <c r="BH40" s="37"/>
      <c r="BI40" s="37"/>
      <c r="BJ40" s="37"/>
      <c r="BK40" s="3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row>
    <row r="41" spans="2:114" ht="30" customHeight="1">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37"/>
      <c r="BC41" s="37"/>
      <c r="BD41" s="37"/>
      <c r="BE41" s="37"/>
      <c r="BF41" s="37"/>
      <c r="BG41" s="37"/>
      <c r="BH41" s="37"/>
      <c r="BI41" s="37"/>
      <c r="BJ41" s="37"/>
      <c r="BK41" s="37"/>
      <c r="BN41" s="197"/>
      <c r="BO41" s="197"/>
      <c r="BP41" s="197"/>
      <c r="BQ41" s="197"/>
      <c r="BR41" s="197"/>
      <c r="BS41" s="197"/>
      <c r="BT41" s="197"/>
      <c r="BU41" s="197"/>
      <c r="BV41" s="197"/>
      <c r="BW41" s="197"/>
      <c r="BX41" s="197"/>
      <c r="BY41" s="197"/>
      <c r="BZ41" s="197"/>
      <c r="CA41" s="197"/>
      <c r="CB41" s="197"/>
      <c r="CC41" s="197"/>
      <c r="CD41" s="197"/>
      <c r="CE41" s="197"/>
      <c r="CF41" s="197"/>
      <c r="CG41" s="197"/>
      <c r="CH41" s="197"/>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c r="DI41" s="197"/>
      <c r="DJ41" s="197"/>
    </row>
    <row r="42" spans="2:114" ht="20.100000000000001" customHeight="1">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37"/>
      <c r="BC42" s="37"/>
      <c r="BD42" s="37"/>
      <c r="BE42" s="37"/>
      <c r="BF42" s="37"/>
      <c r="BG42" s="37"/>
      <c r="BH42" s="37"/>
      <c r="BI42" s="37"/>
      <c r="BJ42" s="37"/>
      <c r="BK42" s="3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row>
    <row r="43" spans="2:114" ht="80.099999999999994" customHeight="1"/>
    <row r="44" spans="2:114" ht="24.95" customHeight="1"/>
    <row r="45" spans="2:114" ht="24.95" customHeight="1"/>
    <row r="46" spans="2:114" ht="20.100000000000001" customHeight="1">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37"/>
      <c r="BC46" s="37"/>
      <c r="BD46" s="37"/>
      <c r="BE46" s="37"/>
      <c r="BF46" s="37"/>
      <c r="BG46" s="37"/>
      <c r="BH46" s="37"/>
      <c r="BI46" s="37"/>
      <c r="BJ46" s="37"/>
      <c r="BK46" s="3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row>
    <row r="47" spans="2:114" ht="30" customHeight="1">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37"/>
      <c r="BC47" s="37"/>
      <c r="BD47" s="37"/>
      <c r="BE47" s="37"/>
      <c r="BF47" s="37"/>
      <c r="BG47" s="37"/>
      <c r="BH47" s="37"/>
      <c r="BI47" s="37"/>
      <c r="BJ47" s="37"/>
      <c r="BK47" s="3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row>
    <row r="48" spans="2:114" ht="20.100000000000001" customHeight="1">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37"/>
      <c r="BC48" s="37"/>
      <c r="BD48" s="37"/>
      <c r="BE48" s="37"/>
      <c r="BF48" s="37"/>
      <c r="BG48" s="37"/>
      <c r="BH48" s="37"/>
      <c r="BI48" s="37"/>
      <c r="BJ48" s="37"/>
      <c r="BK48" s="3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row>
    <row r="49" spans="33:114" ht="80.099999999999994" customHeight="1"/>
    <row r="50" spans="33:114" ht="24.95" customHeight="1"/>
    <row r="51" spans="33:114" ht="24.95" customHeight="1"/>
    <row r="52" spans="33:114" ht="20.100000000000001" customHeight="1">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37"/>
      <c r="BC52" s="37"/>
      <c r="BD52" s="37"/>
      <c r="BE52" s="37"/>
      <c r="BF52" s="37"/>
      <c r="BG52" s="37"/>
      <c r="BH52" s="37"/>
      <c r="BI52" s="37"/>
      <c r="BJ52" s="37"/>
      <c r="BK52" s="3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row>
    <row r="53" spans="33:114" ht="30" customHeight="1">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37"/>
      <c r="BC53" s="37"/>
      <c r="BD53" s="37"/>
      <c r="BE53" s="37"/>
      <c r="BF53" s="37"/>
      <c r="BG53" s="37"/>
      <c r="BH53" s="37"/>
      <c r="BI53" s="37"/>
      <c r="BJ53" s="37"/>
      <c r="BK53" s="3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c r="DI53" s="197"/>
      <c r="DJ53" s="197"/>
    </row>
    <row r="54" spans="33:114" ht="20.100000000000001" customHeight="1">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37"/>
      <c r="BC54" s="37"/>
      <c r="BD54" s="37"/>
      <c r="BE54" s="37"/>
      <c r="BF54" s="37"/>
      <c r="BG54" s="37"/>
      <c r="BH54" s="37"/>
      <c r="BI54" s="37"/>
      <c r="BJ54" s="37"/>
      <c r="BK54" s="3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c r="DI54" s="197"/>
      <c r="DJ54" s="197"/>
    </row>
    <row r="55" spans="33:114" ht="80.099999999999994" customHeight="1"/>
    <row r="56" spans="33:114" ht="24.95" customHeight="1"/>
    <row r="57" spans="33:114" ht="24.95" customHeight="1"/>
    <row r="58" spans="33:114" ht="20.100000000000001" customHeight="1">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37"/>
      <c r="BC58" s="37"/>
      <c r="BD58" s="37"/>
      <c r="BE58" s="37"/>
      <c r="BF58" s="37"/>
      <c r="BG58" s="37"/>
      <c r="BH58" s="37"/>
      <c r="BI58" s="37"/>
      <c r="BJ58" s="37"/>
      <c r="BK58" s="3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row>
    <row r="59" spans="33:114" ht="30" customHeight="1">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37"/>
      <c r="BC59" s="37"/>
      <c r="BD59" s="37"/>
      <c r="BE59" s="37"/>
      <c r="BF59" s="37"/>
      <c r="BG59" s="37"/>
      <c r="BH59" s="37"/>
      <c r="BI59" s="37"/>
      <c r="BJ59" s="37"/>
      <c r="BK59" s="3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row>
    <row r="60" spans="33:114" ht="20.100000000000001" customHeight="1">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37"/>
      <c r="BC60" s="37"/>
      <c r="BD60" s="37"/>
      <c r="BE60" s="37"/>
      <c r="BF60" s="37"/>
      <c r="BG60" s="37"/>
      <c r="BH60" s="37"/>
      <c r="BI60" s="37"/>
      <c r="BJ60" s="37"/>
      <c r="BK60" s="3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c r="DI60" s="197"/>
      <c r="DJ60" s="197"/>
    </row>
    <row r="61" spans="33:114" ht="80.099999999999994" customHeight="1"/>
    <row r="62" spans="33:114" ht="24.95" customHeight="1"/>
    <row r="63" spans="33:114" ht="24.95" customHeight="1"/>
    <row r="64" spans="33:114" ht="20.100000000000001" customHeight="1">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37"/>
      <c r="BC64" s="37"/>
      <c r="BD64" s="37"/>
      <c r="BE64" s="37"/>
      <c r="BF64" s="37"/>
      <c r="BG64" s="37"/>
      <c r="BH64" s="37"/>
      <c r="BI64" s="37"/>
      <c r="BJ64" s="37"/>
      <c r="BK64" s="3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c r="DI64" s="197"/>
      <c r="DJ64" s="197"/>
    </row>
    <row r="65" spans="33:114" ht="30" customHeight="1">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37"/>
      <c r="BC65" s="37"/>
      <c r="BD65" s="37"/>
      <c r="BE65" s="37"/>
      <c r="BF65" s="37"/>
      <c r="BG65" s="37"/>
      <c r="BH65" s="37"/>
      <c r="BI65" s="37"/>
      <c r="BJ65" s="37"/>
      <c r="BK65" s="3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c r="DI65" s="197"/>
      <c r="DJ65" s="197"/>
    </row>
    <row r="66" spans="33:114" ht="20.100000000000001" customHeight="1">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37"/>
      <c r="BC66" s="37"/>
      <c r="BD66" s="37"/>
      <c r="BE66" s="37"/>
      <c r="BF66" s="37"/>
      <c r="BG66" s="37"/>
      <c r="BH66" s="37"/>
      <c r="BI66" s="37"/>
      <c r="BJ66" s="37"/>
      <c r="BK66" s="3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c r="DI66" s="197"/>
      <c r="DJ66" s="197"/>
    </row>
    <row r="67" spans="33:114" ht="80.099999999999994" customHeight="1"/>
    <row r="68" spans="33:114" ht="24.95" customHeight="1"/>
    <row r="69" spans="33:114" ht="24.95" customHeight="1"/>
    <row r="70" spans="33:114" ht="20.100000000000001" customHeight="1">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37"/>
      <c r="BC70" s="37"/>
      <c r="BD70" s="37"/>
      <c r="BE70" s="37"/>
      <c r="BF70" s="37"/>
      <c r="BG70" s="37"/>
      <c r="BH70" s="37"/>
      <c r="BI70" s="37"/>
      <c r="BJ70" s="37"/>
      <c r="BK70" s="3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row>
    <row r="71" spans="33:114" ht="30" customHeight="1">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37"/>
      <c r="BC71" s="37"/>
      <c r="BD71" s="37"/>
      <c r="BE71" s="37"/>
      <c r="BF71" s="37"/>
      <c r="BG71" s="37"/>
      <c r="BH71" s="37"/>
      <c r="BI71" s="37"/>
      <c r="BJ71" s="37"/>
      <c r="BK71" s="3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row>
    <row r="72" spans="33:114" ht="20.100000000000001" customHeight="1">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37"/>
      <c r="BC72" s="37"/>
      <c r="BD72" s="37"/>
      <c r="BE72" s="37"/>
      <c r="BF72" s="37"/>
      <c r="BG72" s="37"/>
      <c r="BH72" s="37"/>
      <c r="BI72" s="37"/>
      <c r="BJ72" s="37"/>
      <c r="BK72" s="3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row>
    <row r="73" spans="33:114" ht="80.099999999999994" customHeight="1"/>
    <row r="74" spans="33:114" ht="24.95" customHeight="1"/>
    <row r="75" spans="33:114" ht="24.95" customHeight="1"/>
    <row r="76" spans="33:114" ht="20.100000000000001" customHeight="1">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37"/>
      <c r="BC76" s="37"/>
      <c r="BD76" s="37"/>
      <c r="BE76" s="37"/>
      <c r="BF76" s="37"/>
      <c r="BG76" s="37"/>
      <c r="BH76" s="37"/>
      <c r="BI76" s="37"/>
      <c r="BJ76" s="37"/>
      <c r="BK76" s="3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row>
    <row r="77" spans="33:114" ht="30" customHeight="1">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37"/>
      <c r="BC77" s="37"/>
      <c r="BD77" s="37"/>
      <c r="BE77" s="37"/>
      <c r="BF77" s="37"/>
      <c r="BG77" s="37"/>
      <c r="BH77" s="37"/>
      <c r="BI77" s="37"/>
      <c r="BJ77" s="37"/>
      <c r="BK77" s="3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row>
    <row r="78" spans="33:114" ht="20.100000000000001" customHeight="1">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37"/>
      <c r="BC78" s="37"/>
      <c r="BD78" s="37"/>
      <c r="BE78" s="37"/>
      <c r="BF78" s="37"/>
      <c r="BG78" s="37"/>
      <c r="BH78" s="37"/>
      <c r="BI78" s="37"/>
      <c r="BJ78" s="37"/>
      <c r="BK78" s="3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7"/>
      <c r="DH78" s="197"/>
      <c r="DI78" s="197"/>
      <c r="DJ78" s="197"/>
    </row>
    <row r="79" spans="33:114" ht="80.099999999999994" customHeight="1"/>
    <row r="80" spans="33:114" ht="24.95" customHeight="1"/>
    <row r="81" ht="24.95" customHeight="1"/>
    <row r="82" ht="15" customHeight="1"/>
    <row r="84" ht="9.9499999999999993" customHeight="1"/>
    <row r="85" ht="9.9499999999999993" customHeight="1"/>
    <row r="86" ht="24.95" customHeight="1"/>
    <row r="87" ht="53.25" customHeight="1"/>
    <row r="88" ht="15" customHeight="1"/>
  </sheetData>
  <sheetProtection sheet="1"/>
  <mergeCells count="18">
    <mergeCell ref="B15:F15"/>
    <mergeCell ref="H15:AC15"/>
    <mergeCell ref="G5:H5"/>
    <mergeCell ref="I5:I6"/>
    <mergeCell ref="J5:J6"/>
    <mergeCell ref="K5:K6"/>
    <mergeCell ref="L5:M6"/>
    <mergeCell ref="N5:N6"/>
    <mergeCell ref="O5:T6"/>
    <mergeCell ref="G6:H6"/>
    <mergeCell ref="B9:E9"/>
    <mergeCell ref="H9:T9"/>
    <mergeCell ref="I10:AE10"/>
    <mergeCell ref="D19:E19"/>
    <mergeCell ref="B23:F23"/>
    <mergeCell ref="H23:AC23"/>
    <mergeCell ref="D25:E25"/>
    <mergeCell ref="G34:U34"/>
  </mergeCells>
  <conditionalFormatting sqref="T17:U17">
    <cfRule type="iconSet" priority="17">
      <iconSet showValue="0">
        <cfvo type="percent" val="0"/>
        <cfvo type="num" val="5"/>
        <cfvo type="num" val="10"/>
      </iconSet>
    </cfRule>
  </conditionalFormatting>
  <conditionalFormatting sqref="T25:U25">
    <cfRule type="iconSet" priority="12">
      <iconSet showValue="0">
        <cfvo type="percent" val="0"/>
        <cfvo type="num" val="5"/>
        <cfvo type="num" val="10"/>
      </iconSet>
    </cfRule>
  </conditionalFormatting>
  <conditionalFormatting sqref="P17:S17">
    <cfRule type="containsText" dxfId="7165" priority="13" operator="containsText" text="ggggggggggggggg">
      <formula>NOT(ISERROR(SEARCH("ggggggggggggggg",P17)))</formula>
    </cfRule>
  </conditionalFormatting>
  <conditionalFormatting sqref="P17:S17">
    <cfRule type="containsText" dxfId="7164" priority="14" operator="containsText" text="gggggggggg">
      <formula>NOT(ISERROR(SEARCH("gggggggggg",P17)))</formula>
    </cfRule>
  </conditionalFormatting>
  <conditionalFormatting sqref="P17:S17">
    <cfRule type="containsText" dxfId="7163" priority="15" operator="containsText" text="ggggg">
      <formula>NOT(ISERROR(SEARCH("ggggg",P17)))</formula>
    </cfRule>
  </conditionalFormatting>
  <conditionalFormatting sqref="P17:S17">
    <cfRule type="containsText" dxfId="7162" priority="16" operator="containsText" text="g">
      <formula>NOT(ISERROR(SEARCH("g",P17)))</formula>
    </cfRule>
  </conditionalFormatting>
  <conditionalFormatting sqref="P25:S25">
    <cfRule type="containsText" dxfId="7161" priority="8" operator="containsText" text="ggggggggggggggg">
      <formula>NOT(ISERROR(SEARCH("ggggggggggggggg",P25)))</formula>
    </cfRule>
  </conditionalFormatting>
  <conditionalFormatting sqref="P25:S25">
    <cfRule type="containsText" dxfId="7160" priority="9" operator="containsText" text="gggggggggg">
      <formula>NOT(ISERROR(SEARCH("gggggggggg",P25)))</formula>
    </cfRule>
  </conditionalFormatting>
  <conditionalFormatting sqref="P25:S25">
    <cfRule type="containsText" dxfId="7159" priority="10" operator="containsText" text="ggggg">
      <formula>NOT(ISERROR(SEARCH("ggggg",P25)))</formula>
    </cfRule>
  </conditionalFormatting>
  <conditionalFormatting sqref="P25:S25">
    <cfRule type="containsText" dxfId="7158" priority="11" operator="containsText" text="g">
      <formula>NOT(ISERROR(SEARCH("g",P25)))</formula>
    </cfRule>
  </conditionalFormatting>
  <conditionalFormatting sqref="D19">
    <cfRule type="beginsWith" dxfId="7157" priority="7" operator="beginsWith" text="?">
      <formula>LEFT(D19,LEN("?"))="?"</formula>
    </cfRule>
  </conditionalFormatting>
  <conditionalFormatting sqref="G5:H5">
    <cfRule type="beginsWith" dxfId="7156" priority="6" operator="beginsWith" text="?">
      <formula>LEFT(G5,LEN("?"))="?"</formula>
    </cfRule>
  </conditionalFormatting>
  <conditionalFormatting sqref="J5 L5">
    <cfRule type="beginsWith" dxfId="7155" priority="5" operator="beginsWith" text="?">
      <formula>LEFT(J5,LEN("?"))="?"</formula>
    </cfRule>
  </conditionalFormatting>
  <conditionalFormatting sqref="G6:H6">
    <cfRule type="beginsWith" dxfId="7154" priority="4" operator="beginsWith" text="?">
      <formula>LEFT(G6,LEN("?"))="?"</formula>
    </cfRule>
  </conditionalFormatting>
  <conditionalFormatting sqref="O5:T6">
    <cfRule type="beginsWith" dxfId="7153" priority="3" operator="beginsWith" text="?">
      <formula>LEFT(O5,LEN("?"))="?"</formula>
    </cfRule>
  </conditionalFormatting>
  <conditionalFormatting sqref="D25">
    <cfRule type="beginsWith" dxfId="7152" priority="1" operator="beginsWith" text="?">
      <formula>LEFT(D25,LEN("?"))="?"</formula>
    </cfRule>
  </conditionalFormatting>
  <pageMargins left="0.70866141732283472" right="0.70866141732283472" top="0.74803149606299213" bottom="0.74803149606299213" header="0.31496062992125984" footer="0.31496062992125984"/>
  <pageSetup paperSize="9" scale="5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Données!$Q$48:$Q$49</xm:f>
          </x14:formula1>
          <xm:sqref>D19:E19 D25:E25</xm:sqref>
        </x14:dataValidation>
        <x14:dataValidation type="list" allowBlank="1" showInputMessage="1">
          <x14:formula1>
            <xm:f>Données!$R$42:$R$53</xm:f>
          </x14:formula1>
          <xm:sqref>H15:AC15 H23:AC23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5"/>
    <pageSetUpPr fitToPage="1"/>
  </sheetPr>
  <dimension ref="A1:BF1048517"/>
  <sheetViews>
    <sheetView showGridLines="0" zoomScale="40" zoomScaleNormal="40" workbookViewId="0">
      <selection activeCell="BJ56" sqref="BJ5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17.5703125" style="1" bestFit="1" customWidth="1"/>
    <col min="24" max="24" width="3.28515625" style="1" customWidth="1"/>
    <col min="25" max="26" width="1.7109375" style="1" customWidth="1"/>
    <col min="27" max="27" width="10"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6" width="1.7109375" style="1" customWidth="1"/>
    <col min="37" max="37" width="7.7109375" style="1" customWidth="1"/>
    <col min="38" max="38" width="6.28515625" style="1" customWidth="1"/>
    <col min="39" max="39" width="5.85546875" style="1" customWidth="1"/>
    <col min="40" max="40" width="1.7109375" style="1" customWidth="1"/>
    <col min="41" max="41" width="12.42578125" style="1" customWidth="1"/>
    <col min="42" max="43" width="12.42578125" style="1" hidden="1" customWidth="1"/>
    <col min="44" max="45" width="12.42578125" style="106" hidden="1" customWidth="1"/>
    <col min="46" max="46" width="51.28515625" style="106" hidden="1" customWidth="1"/>
    <col min="47" max="47" width="60.85546875" style="1" hidden="1" customWidth="1"/>
    <col min="48" max="48" width="80.7109375" style="1" hidden="1" customWidth="1"/>
    <col min="49" max="49" width="44.28515625" style="1" hidden="1" customWidth="1"/>
    <col min="50" max="53" width="12.42578125" style="1" hidden="1" customWidth="1"/>
    <col min="54" max="54" width="12.42578125" style="1" customWidth="1"/>
    <col min="55" max="59" width="10.85546875" style="1" customWidth="1"/>
    <col min="60" max="16384" width="10.85546875" style="1"/>
  </cols>
  <sheetData>
    <row r="1" spans="2:46" ht="9.9499999999999993" customHeight="1"/>
    <row r="2" spans="2:46"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4"/>
    </row>
    <row r="3" spans="2:46" ht="9.9499999999999993" customHeight="1">
      <c r="B3" s="5"/>
      <c r="F3" s="6"/>
      <c r="G3" s="6"/>
      <c r="H3" s="7"/>
      <c r="I3" s="6"/>
      <c r="J3" s="6"/>
      <c r="K3" s="8"/>
      <c r="L3" s="8"/>
      <c r="M3" s="8"/>
      <c r="N3" s="8"/>
      <c r="O3" s="8"/>
      <c r="P3" s="8"/>
      <c r="Q3" s="8"/>
      <c r="AL3" s="9"/>
      <c r="AM3" s="9"/>
      <c r="AN3" s="9"/>
      <c r="AO3" s="10"/>
    </row>
    <row r="4" spans="2:46" ht="9.9499999999999993" customHeight="1">
      <c r="B4" s="5"/>
      <c r="F4" s="6"/>
      <c r="G4" s="6"/>
      <c r="H4" s="7"/>
      <c r="I4" s="6"/>
      <c r="J4" s="6"/>
      <c r="K4" s="8"/>
      <c r="L4" s="8"/>
      <c r="M4" s="8"/>
      <c r="N4" s="8"/>
      <c r="O4" s="8"/>
      <c r="P4" s="8"/>
      <c r="Q4" s="8"/>
      <c r="AN4" s="9"/>
      <c r="AO4" s="10"/>
    </row>
    <row r="5" spans="2:46"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70" t="s">
        <v>234</v>
      </c>
      <c r="AD5" s="1370"/>
      <c r="AE5" s="1370"/>
      <c r="AI5" s="19"/>
      <c r="AJ5" s="19"/>
      <c r="AK5" s="19"/>
      <c r="AO5" s="20"/>
      <c r="AR5" s="1409" t="s">
        <v>235</v>
      </c>
      <c r="AS5" s="1410"/>
      <c r="AT5" s="1411"/>
    </row>
    <row r="6" spans="2:46"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370"/>
      <c r="AD6" s="1370"/>
      <c r="AE6" s="1370"/>
      <c r="AI6" s="19"/>
      <c r="AJ6" s="19"/>
      <c r="AK6" s="19"/>
      <c r="AO6" s="20"/>
      <c r="AR6" s="598" t="s">
        <v>16</v>
      </c>
      <c r="AS6" s="599" t="s">
        <v>17</v>
      </c>
      <c r="AT6" s="599" t="s">
        <v>18</v>
      </c>
    </row>
    <row r="7" spans="2:46"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O7" s="26"/>
      <c r="AR7" s="347" t="s">
        <v>133</v>
      </c>
      <c r="AS7" s="501">
        <v>10</v>
      </c>
      <c r="AT7" s="502">
        <f>'1 Préparation '!U18</f>
        <v>0</v>
      </c>
    </row>
    <row r="8" spans="2:46" ht="9.9499999999999993" customHeight="1">
      <c r="B8" s="5"/>
      <c r="D8" s="27"/>
      <c r="E8" s="27"/>
      <c r="O8" s="600"/>
      <c r="P8" s="600"/>
      <c r="Q8" s="600"/>
      <c r="R8" s="600"/>
      <c r="S8" s="600"/>
      <c r="T8" s="600"/>
      <c r="W8" s="1359"/>
      <c r="X8" s="1359"/>
      <c r="Y8" s="1359"/>
      <c r="Z8" s="1359"/>
      <c r="AA8" s="1359"/>
      <c r="AE8" s="27"/>
      <c r="AI8" s="28"/>
      <c r="AJ8" s="28"/>
      <c r="AK8" s="28"/>
      <c r="AO8" s="10"/>
      <c r="AR8" s="347" t="s">
        <v>140</v>
      </c>
      <c r="AS8" s="501">
        <v>10</v>
      </c>
      <c r="AT8" s="502">
        <f>'1 Préparation '!U22</f>
        <v>0</v>
      </c>
    </row>
    <row r="9" spans="2:46"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29"/>
      <c r="AO9" s="31"/>
      <c r="AP9" s="29"/>
      <c r="AQ9" s="29"/>
      <c r="AR9" s="347" t="s">
        <v>141</v>
      </c>
      <c r="AS9" s="501">
        <v>10</v>
      </c>
      <c r="AT9" s="502">
        <f>'1 Préparation '!U26</f>
        <v>0</v>
      </c>
    </row>
    <row r="10" spans="2:46"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412"/>
      <c r="AP10" s="386"/>
      <c r="AQ10" s="386"/>
      <c r="AR10" s="347" t="s">
        <v>143</v>
      </c>
      <c r="AS10" s="501">
        <v>10</v>
      </c>
      <c r="AT10" s="502">
        <f>'2 Réaliser mettre en service'!U18</f>
        <v>0</v>
      </c>
    </row>
    <row r="11" spans="2:46"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F11" s="37"/>
      <c r="AG11" s="37"/>
      <c r="AH11" s="37"/>
      <c r="AI11" s="37"/>
      <c r="AJ11" s="37"/>
      <c r="AK11" s="37"/>
      <c r="AL11" s="37"/>
      <c r="AM11" s="37"/>
      <c r="AO11" s="10"/>
      <c r="AR11" s="347" t="s">
        <v>144</v>
      </c>
      <c r="AS11" s="501">
        <v>10</v>
      </c>
      <c r="AT11" s="502">
        <f>'2 Réaliser mettre en service'!U22</f>
        <v>0</v>
      </c>
    </row>
    <row r="12" spans="2:46"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R12" s="347" t="s">
        <v>145</v>
      </c>
      <c r="AS12" s="501">
        <v>10</v>
      </c>
      <c r="AT12" s="502">
        <f>'2 Réaliser mettre en service'!U26</f>
        <v>0</v>
      </c>
    </row>
    <row r="13" spans="2:46" ht="9.9499999999999993" customHeight="1">
      <c r="B13" s="5"/>
      <c r="G13" s="37"/>
      <c r="H13" s="38"/>
      <c r="I13" s="38"/>
      <c r="J13" s="38"/>
      <c r="K13" s="38"/>
      <c r="L13" s="38"/>
      <c r="M13" s="38"/>
      <c r="N13" s="38"/>
      <c r="O13" s="37"/>
      <c r="P13" s="37"/>
      <c r="Q13" s="37"/>
      <c r="R13" s="37"/>
      <c r="S13" s="37"/>
      <c r="T13" s="37"/>
      <c r="U13" s="37"/>
      <c r="V13" s="37"/>
      <c r="W13" s="37"/>
      <c r="X13" s="37"/>
      <c r="Y13" s="37"/>
      <c r="Z13" s="37"/>
      <c r="AA13" s="37"/>
      <c r="AB13" s="37"/>
      <c r="AF13" s="37"/>
      <c r="AG13" s="37"/>
      <c r="AH13" s="37"/>
      <c r="AI13" s="37"/>
      <c r="AJ13" s="37"/>
      <c r="AK13" s="37"/>
      <c r="AL13" s="37"/>
      <c r="AM13" s="37"/>
      <c r="AO13" s="10"/>
      <c r="AR13" s="347" t="s">
        <v>147</v>
      </c>
      <c r="AS13" s="501">
        <v>10</v>
      </c>
      <c r="AT13" s="502">
        <f>'3-Maintenance'!U18</f>
        <v>0</v>
      </c>
    </row>
    <row r="14" spans="2:46" ht="15" customHeight="1">
      <c r="B14" s="5"/>
      <c r="G14" s="37"/>
      <c r="H14" s="137"/>
      <c r="I14" s="37"/>
      <c r="J14" s="37"/>
      <c r="K14" s="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R14" s="347" t="s">
        <v>149</v>
      </c>
      <c r="AS14" s="501">
        <v>10</v>
      </c>
      <c r="AT14" s="502">
        <f>'4 Communication'!U18</f>
        <v>0</v>
      </c>
    </row>
    <row r="15" spans="2:46" ht="5.0999999999999996" customHeight="1">
      <c r="B15" s="5"/>
      <c r="G15" s="37"/>
      <c r="H15" s="40"/>
      <c r="I15" s="37"/>
      <c r="J15" s="37"/>
      <c r="K15" s="37"/>
      <c r="L15" s="40"/>
      <c r="M15" s="40"/>
      <c r="N15" s="40"/>
      <c r="O15" s="40"/>
      <c r="P15" s="49"/>
      <c r="Q15" s="138"/>
      <c r="R15" s="138"/>
      <c r="S15" s="49"/>
      <c r="T15" s="37"/>
      <c r="U15" s="40"/>
      <c r="V15" s="37"/>
      <c r="W15" s="40"/>
      <c r="X15" s="37"/>
      <c r="Y15" s="37"/>
      <c r="Z15" s="37"/>
      <c r="AA15" s="37"/>
      <c r="AB15" s="37"/>
      <c r="AF15" s="40"/>
      <c r="AG15" s="37"/>
      <c r="AH15" s="40"/>
      <c r="AI15" s="37"/>
      <c r="AJ15" s="37"/>
      <c r="AK15" s="37"/>
      <c r="AL15" s="37"/>
      <c r="AM15" s="37"/>
      <c r="AO15" s="10"/>
      <c r="AR15" s="347" t="s">
        <v>150</v>
      </c>
      <c r="AS15" s="501">
        <v>10</v>
      </c>
      <c r="AT15" s="502">
        <f>'4 Communication'!U22</f>
        <v>0</v>
      </c>
    </row>
    <row r="16" spans="2:46" ht="39.950000000000003"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1413" t="s">
        <v>241</v>
      </c>
      <c r="AE16" s="1413"/>
      <c r="AF16" s="1413"/>
      <c r="AG16" s="1413"/>
      <c r="AH16" s="1413"/>
      <c r="AI16" s="37"/>
      <c r="AJ16" s="37"/>
      <c r="AK16" s="461" t="s">
        <v>120</v>
      </c>
      <c r="AL16" s="37"/>
      <c r="AM16" s="194" t="s">
        <v>121</v>
      </c>
      <c r="AN16" s="37"/>
      <c r="AO16" s="10"/>
    </row>
    <row r="17" spans="1:52" ht="20.100000000000001" customHeight="1">
      <c r="B17" s="5"/>
      <c r="C17" s="1358"/>
      <c r="D17" s="1358"/>
      <c r="E17" s="1358"/>
      <c r="F17" s="1358"/>
      <c r="G17" s="37"/>
      <c r="H17" s="1400" t="s">
        <v>213</v>
      </c>
      <c r="I17" s="1401"/>
      <c r="J17" s="1401"/>
      <c r="K17" s="1401"/>
      <c r="L17" s="1402"/>
      <c r="M17" s="84"/>
      <c r="N17" s="84"/>
      <c r="O17" s="37"/>
      <c r="P17" s="37"/>
      <c r="Q17" s="467"/>
      <c r="R17" s="37"/>
      <c r="S17" s="37"/>
      <c r="T17" s="37"/>
      <c r="U17" s="37"/>
      <c r="V17" s="37"/>
      <c r="W17" s="37"/>
      <c r="X17" s="37"/>
      <c r="Y17" s="37"/>
      <c r="Z17" s="37"/>
      <c r="AA17" s="37"/>
      <c r="AB17" s="37"/>
      <c r="AC17" s="37"/>
      <c r="AF17" s="37"/>
      <c r="AG17" s="37"/>
      <c r="AH17" s="37"/>
      <c r="AI17" s="37"/>
      <c r="AJ17" s="37"/>
      <c r="AK17" s="194"/>
      <c r="AL17" s="37"/>
      <c r="AM17" s="194"/>
      <c r="AN17" s="37"/>
      <c r="AO17" s="10"/>
      <c r="AR17" s="1409"/>
      <c r="AS17" s="1410"/>
      <c r="AT17" s="1"/>
    </row>
    <row r="18" spans="1:52" ht="30" customHeight="1">
      <c r="B18" s="5"/>
      <c r="C18" s="1358"/>
      <c r="D18" s="1358"/>
      <c r="E18" s="1358"/>
      <c r="F18" s="1358"/>
      <c r="G18" s="470" t="s">
        <v>211</v>
      </c>
      <c r="H18" s="1403"/>
      <c r="I18" s="1404"/>
      <c r="J18" s="1404"/>
      <c r="K18" s="1404"/>
      <c r="L18" s="1405"/>
      <c r="M18" s="1361" t="s">
        <v>212</v>
      </c>
      <c r="N18" s="1362"/>
      <c r="O18" s="1363"/>
      <c r="P18" s="1333" t="str">
        <f>REPT("g",U18)</f>
        <v/>
      </c>
      <c r="Q18" s="1334"/>
      <c r="R18" s="1334"/>
      <c r="S18" s="1335"/>
      <c r="T18" s="286"/>
      <c r="U18" s="473">
        <f>('1 Préparation '!U18+'1 Préparation '!U22+'1 Préparation '!U26)/3</f>
        <v>0</v>
      </c>
      <c r="V18" s="37"/>
      <c r="W18" s="495">
        <f>'1 Préparation '!U42</f>
        <v>0</v>
      </c>
      <c r="X18" s="37"/>
      <c r="Y18" s="37"/>
      <c r="Z18" s="37"/>
      <c r="AA18" s="1358"/>
      <c r="AB18" s="1358"/>
      <c r="AC18" s="37"/>
      <c r="AD18" s="1383" t="str">
        <f>IF($AD$16=$AS$32,AS33,IF($AD$16=$AT$32,AT33,IF($AD$16=$AU$32,AU33,IF($AD$16=$AV$32,AV33,IF($AD$16=$AW$32,AW33,IF($AD$16=$AX$32,AX33))))))</f>
        <v>C1 : S’informer sur la nature et sur les contraintes de l’intervention</v>
      </c>
      <c r="AE18" s="1384"/>
      <c r="AF18" s="1384"/>
      <c r="AG18" s="1384"/>
      <c r="AH18" s="1385"/>
      <c r="AI18" s="84"/>
      <c r="AJ18" s="84"/>
      <c r="AK18" s="1392">
        <f>'1 Préparation '!U18</f>
        <v>0</v>
      </c>
      <c r="AL18" s="37"/>
      <c r="AM18" s="1395" t="str">
        <f>'1 Préparation '!W18</f>
        <v xml:space="preserve"> </v>
      </c>
      <c r="AN18" s="37"/>
      <c r="AO18" s="10"/>
      <c r="AR18" s="598" t="s">
        <v>16</v>
      </c>
      <c r="AS18" s="599" t="s">
        <v>237</v>
      </c>
      <c r="AT18" s="1"/>
    </row>
    <row r="19" spans="1:52" ht="20.100000000000001" customHeight="1">
      <c r="B19" s="5"/>
      <c r="C19" s="1358"/>
      <c r="D19" s="1358"/>
      <c r="E19" s="1358"/>
      <c r="F19" s="1358"/>
      <c r="G19" s="37"/>
      <c r="H19" s="1406"/>
      <c r="I19" s="1407"/>
      <c r="J19" s="1407"/>
      <c r="K19" s="1407"/>
      <c r="L19" s="1408"/>
      <c r="M19" s="84"/>
      <c r="N19" s="84"/>
      <c r="O19" s="37"/>
      <c r="P19" s="37"/>
      <c r="Q19" s="37"/>
      <c r="R19" s="37"/>
      <c r="S19" s="37"/>
      <c r="T19" s="37"/>
      <c r="U19" s="37"/>
      <c r="V19" s="37"/>
      <c r="W19" s="37"/>
      <c r="X19" s="37"/>
      <c r="Y19" s="37"/>
      <c r="Z19" s="37"/>
      <c r="AA19" s="1356" t="s">
        <v>133</v>
      </c>
      <c r="AB19" s="1357"/>
      <c r="AC19" s="470" t="s">
        <v>211</v>
      </c>
      <c r="AD19" s="1386"/>
      <c r="AE19" s="1387"/>
      <c r="AF19" s="1387"/>
      <c r="AG19" s="1387"/>
      <c r="AH19" s="1388"/>
      <c r="AI19" s="601" t="s">
        <v>212</v>
      </c>
      <c r="AJ19" s="488"/>
      <c r="AK19" s="1393"/>
      <c r="AL19" s="37"/>
      <c r="AM19" s="1396"/>
      <c r="AN19" s="37"/>
      <c r="AO19" s="10"/>
      <c r="AR19" s="347" t="s">
        <v>133</v>
      </c>
      <c r="AS19" s="501" t="str">
        <f>'1 Préparation '!W18</f>
        <v xml:space="preserve"> </v>
      </c>
      <c r="AT19" s="1"/>
    </row>
    <row r="20" spans="1:52" ht="15" customHeight="1">
      <c r="B20" s="5"/>
      <c r="AA20" s="1358"/>
      <c r="AB20" s="1358"/>
      <c r="AC20" s="37"/>
      <c r="AD20" s="1389"/>
      <c r="AE20" s="1390"/>
      <c r="AF20" s="1390"/>
      <c r="AG20" s="1390"/>
      <c r="AH20" s="1391"/>
      <c r="AI20" s="84"/>
      <c r="AJ20" s="84"/>
      <c r="AK20" s="1394"/>
      <c r="AL20" s="37"/>
      <c r="AM20" s="1397"/>
      <c r="AN20" s="37"/>
      <c r="AO20" s="10"/>
      <c r="AR20" s="347" t="s">
        <v>140</v>
      </c>
      <c r="AS20" s="501" t="str">
        <f>'1 Préparation '!W22</f>
        <v xml:space="preserve"> </v>
      </c>
      <c r="AT20" s="1"/>
    </row>
    <row r="21" spans="1:52" ht="20.100000000000001" customHeight="1">
      <c r="B21" s="5"/>
      <c r="G21" s="37"/>
      <c r="H21" s="1400" t="s">
        <v>223</v>
      </c>
      <c r="I21" s="1401"/>
      <c r="J21" s="1401"/>
      <c r="K21" s="1401"/>
      <c r="L21" s="1402"/>
      <c r="M21" s="84"/>
      <c r="N21" s="84"/>
      <c r="O21" s="37"/>
      <c r="P21" s="37"/>
      <c r="Q21" s="467"/>
      <c r="R21" s="37"/>
      <c r="S21" s="37"/>
      <c r="T21" s="37"/>
      <c r="U21" s="37"/>
      <c r="V21" s="37"/>
      <c r="W21" s="37"/>
      <c r="X21" s="37"/>
      <c r="Y21" s="37"/>
      <c r="Z21" s="37"/>
      <c r="AD21" s="602"/>
      <c r="AE21" s="602"/>
      <c r="AF21" s="602"/>
      <c r="AG21" s="602"/>
      <c r="AH21" s="602"/>
      <c r="AK21" s="603"/>
      <c r="AN21" s="37"/>
      <c r="AO21" s="10"/>
      <c r="AR21" s="347" t="s">
        <v>141</v>
      </c>
      <c r="AS21" s="501" t="str">
        <f>'1 Préparation '!W26</f>
        <v xml:space="preserve"> </v>
      </c>
      <c r="AT21" s="1"/>
    </row>
    <row r="22" spans="1:52" ht="30" customHeight="1">
      <c r="B22" s="5"/>
      <c r="G22" s="470" t="s">
        <v>211</v>
      </c>
      <c r="H22" s="1403"/>
      <c r="I22" s="1404"/>
      <c r="J22" s="1404"/>
      <c r="K22" s="1404"/>
      <c r="L22" s="1405"/>
      <c r="M22" s="1361" t="s">
        <v>212</v>
      </c>
      <c r="N22" s="1362"/>
      <c r="O22" s="1363"/>
      <c r="P22" s="1333" t="str">
        <f>REPT("g",U22)</f>
        <v/>
      </c>
      <c r="Q22" s="1334"/>
      <c r="R22" s="1334"/>
      <c r="S22" s="1335"/>
      <c r="T22" s="286"/>
      <c r="U22" s="473">
        <f>('2 Réaliser mettre en service'!U18+'2 Réaliser mettre en service'!U22+'2 Réaliser mettre en service'!U26)/3</f>
        <v>0</v>
      </c>
      <c r="V22" s="37"/>
      <c r="W22" s="495">
        <f>'2 Réaliser mettre en service'!U44</f>
        <v>0</v>
      </c>
      <c r="X22" s="37"/>
      <c r="Y22" s="37"/>
      <c r="Z22" s="37"/>
      <c r="AA22" s="1358"/>
      <c r="AB22" s="1358"/>
      <c r="AC22" s="37"/>
      <c r="AD22" s="1383" t="str">
        <f>IF($AD$16=$AS$32,AS34,IF($AD$16=$AT$32,AT34,IF($AD$16=$AU$32,AU34,IF($AD$16=$AV$32,AV34,IF($AD$16=$AW$32,AW34,IF($AD$16=$AX$32,AX34))))))</f>
        <v>C3 : Préparer les équipements en vue d’une installation</v>
      </c>
      <c r="AE22" s="1384"/>
      <c r="AF22" s="1384"/>
      <c r="AG22" s="1384"/>
      <c r="AH22" s="1385"/>
      <c r="AI22" s="84"/>
      <c r="AJ22" s="84"/>
      <c r="AK22" s="1392">
        <f>'1 Préparation '!U22</f>
        <v>0</v>
      </c>
      <c r="AL22" s="37"/>
      <c r="AM22" s="1395" t="str">
        <f>'1 Préparation '!W22</f>
        <v xml:space="preserve"> </v>
      </c>
      <c r="AN22" s="37"/>
      <c r="AO22" s="10"/>
      <c r="AR22" s="347" t="s">
        <v>143</v>
      </c>
      <c r="AS22" s="501" t="str">
        <f>'2 Réaliser mettre en service'!W18</f>
        <v xml:space="preserve"> </v>
      </c>
      <c r="AT22" s="1"/>
    </row>
    <row r="23" spans="1:52" ht="20.100000000000001" customHeight="1">
      <c r="B23" s="5"/>
      <c r="G23" s="37"/>
      <c r="H23" s="1406"/>
      <c r="I23" s="1407"/>
      <c r="J23" s="1407"/>
      <c r="K23" s="1407"/>
      <c r="L23" s="1408"/>
      <c r="M23" s="84"/>
      <c r="N23" s="84"/>
      <c r="O23" s="37"/>
      <c r="P23" s="37"/>
      <c r="Q23" s="37"/>
      <c r="R23" s="37"/>
      <c r="S23" s="37"/>
      <c r="T23" s="37"/>
      <c r="U23" s="37"/>
      <c r="V23" s="37"/>
      <c r="W23" s="37"/>
      <c r="X23" s="37"/>
      <c r="Y23" s="37"/>
      <c r="Z23" s="37"/>
      <c r="AA23" s="1356" t="s">
        <v>140</v>
      </c>
      <c r="AB23" s="1357"/>
      <c r="AC23" s="470" t="s">
        <v>211</v>
      </c>
      <c r="AD23" s="1386" t="str">
        <f>IF($AD$16=$AS$32,AS35,IF($AD$16=$AT$32,AT35,IF($AD$16=$AU$32,AU35,IF($AD$16=$AV$32,AV35,IF($AD$16=$AW$32,AW35,IF($AD$16=$AX$32,AX35))))))</f>
        <v>C4 : Organiser et sécuriser son intervention</v>
      </c>
      <c r="AE23" s="1387"/>
      <c r="AF23" s="1387"/>
      <c r="AG23" s="1387"/>
      <c r="AH23" s="1388"/>
      <c r="AI23" s="601" t="s">
        <v>212</v>
      </c>
      <c r="AJ23" s="488"/>
      <c r="AK23" s="1393">
        <f>'Suivi des évaluations'!CQ38</f>
        <v>0</v>
      </c>
      <c r="AL23" s="37"/>
      <c r="AM23" s="1396">
        <f>'Suivi des évaluations'!CR38</f>
        <v>0</v>
      </c>
      <c r="AN23" s="37"/>
      <c r="AO23" s="10"/>
      <c r="AR23" s="347" t="s">
        <v>144</v>
      </c>
      <c r="AS23" s="501" t="str">
        <f>'2 Réaliser mettre en service'!W22</f>
        <v xml:space="preserve"> </v>
      </c>
      <c r="AT23" s="1"/>
    </row>
    <row r="24" spans="1:52" ht="15" customHeight="1">
      <c r="B24" s="5"/>
      <c r="AA24" s="1358"/>
      <c r="AB24" s="1358"/>
      <c r="AC24" s="37"/>
      <c r="AD24" s="1389"/>
      <c r="AE24" s="1390"/>
      <c r="AF24" s="1390"/>
      <c r="AG24" s="1390"/>
      <c r="AH24" s="1391"/>
      <c r="AI24" s="84"/>
      <c r="AJ24" s="84"/>
      <c r="AK24" s="1394"/>
      <c r="AL24" s="37"/>
      <c r="AM24" s="1397"/>
      <c r="AN24" s="37"/>
      <c r="AO24" s="10"/>
      <c r="AR24" s="347" t="s">
        <v>145</v>
      </c>
      <c r="AS24" s="501" t="str">
        <f>'2 Réaliser mettre en service'!W26</f>
        <v xml:space="preserve"> </v>
      </c>
      <c r="AT24" s="1"/>
    </row>
    <row r="25" spans="1:52" ht="20.100000000000001" customHeight="1">
      <c r="B25" s="5"/>
      <c r="G25" s="37"/>
      <c r="H25" s="1400" t="s">
        <v>226</v>
      </c>
      <c r="I25" s="1401"/>
      <c r="J25" s="1401"/>
      <c r="K25" s="1401"/>
      <c r="L25" s="1402"/>
      <c r="M25" s="84"/>
      <c r="N25" s="84"/>
      <c r="O25" s="37"/>
      <c r="P25" s="37"/>
      <c r="Q25" s="467"/>
      <c r="R25" s="37"/>
      <c r="S25" s="37"/>
      <c r="T25" s="37"/>
      <c r="U25" s="37"/>
      <c r="V25" s="37"/>
      <c r="W25" s="37"/>
      <c r="X25" s="37"/>
      <c r="Y25" s="37"/>
      <c r="Z25" s="37"/>
      <c r="AD25" s="602"/>
      <c r="AE25" s="602"/>
      <c r="AF25" s="602"/>
      <c r="AG25" s="602"/>
      <c r="AH25" s="602"/>
      <c r="AK25" s="480"/>
      <c r="AN25" s="37"/>
      <c r="AO25" s="10"/>
      <c r="AR25" s="347" t="s">
        <v>147</v>
      </c>
      <c r="AS25" s="501" t="str">
        <f>'3-Maintenance'!W18</f>
        <v xml:space="preserve"> </v>
      </c>
      <c r="AT25" s="1"/>
    </row>
    <row r="26" spans="1:52" ht="30" customHeight="1">
      <c r="B26" s="5"/>
      <c r="G26" s="470" t="s">
        <v>211</v>
      </c>
      <c r="H26" s="1403"/>
      <c r="I26" s="1404"/>
      <c r="J26" s="1404"/>
      <c r="K26" s="1404"/>
      <c r="L26" s="1405"/>
      <c r="M26" s="1361" t="s">
        <v>212</v>
      </c>
      <c r="N26" s="1362"/>
      <c r="O26" s="1363"/>
      <c r="P26" s="1333" t="str">
        <f>REPT("g",U26)</f>
        <v/>
      </c>
      <c r="Q26" s="1334"/>
      <c r="R26" s="1334"/>
      <c r="S26" s="1335"/>
      <c r="T26" s="286"/>
      <c r="U26" s="473">
        <f>'3-Maintenance'!U18</f>
        <v>0</v>
      </c>
      <c r="V26" s="37"/>
      <c r="W26" s="495" t="str">
        <f>'3-Maintenance'!U23</f>
        <v xml:space="preserve"> </v>
      </c>
      <c r="X26" s="37"/>
      <c r="Y26" s="37"/>
      <c r="Z26" s="37"/>
      <c r="AA26" s="1358"/>
      <c r="AB26" s="1358"/>
      <c r="AC26" s="37"/>
      <c r="AD26" s="1383" t="str">
        <f>IF($AD$16=$AS$32,AS36,IF($AD$16=$AT$32,AT36,IF($AD$16=$AU$32,AU36,IF($AD$16=$AV$32,AV36,IF($AD$16=$AW$32,AW36,IF($AD$16=$AX$32,AX36))))))</f>
        <v>C2 : Analyser et exploiter les données techniques de l’intervention</v>
      </c>
      <c r="AE26" s="1384"/>
      <c r="AF26" s="1384"/>
      <c r="AG26" s="1384"/>
      <c r="AH26" s="1385"/>
      <c r="AI26" s="84"/>
      <c r="AJ26" s="84"/>
      <c r="AK26" s="1392">
        <f>'1 Préparation '!U26</f>
        <v>0</v>
      </c>
      <c r="AL26" s="37"/>
      <c r="AM26" s="1395" t="str">
        <f>'1 Préparation '!W26</f>
        <v xml:space="preserve"> </v>
      </c>
      <c r="AN26" s="37"/>
      <c r="AO26" s="10"/>
      <c r="AR26" s="347" t="s">
        <v>149</v>
      </c>
      <c r="AS26" s="501" t="str">
        <f>'4 Communication'!W18</f>
        <v xml:space="preserve"> </v>
      </c>
      <c r="AT26" s="1"/>
    </row>
    <row r="27" spans="1:52" ht="20.100000000000001" customHeight="1">
      <c r="B27" s="5"/>
      <c r="G27" s="37"/>
      <c r="H27" s="1406"/>
      <c r="I27" s="1407"/>
      <c r="J27" s="1407"/>
      <c r="K27" s="1407"/>
      <c r="L27" s="1408"/>
      <c r="M27" s="84"/>
      <c r="N27" s="84"/>
      <c r="O27" s="37"/>
      <c r="P27" s="37"/>
      <c r="Q27" s="37"/>
      <c r="R27" s="37"/>
      <c r="S27" s="37"/>
      <c r="T27" s="37"/>
      <c r="U27" s="37"/>
      <c r="V27" s="37"/>
      <c r="W27" s="37"/>
      <c r="X27" s="37"/>
      <c r="Y27" s="37"/>
      <c r="Z27" s="37"/>
      <c r="AA27" s="1356" t="s">
        <v>141</v>
      </c>
      <c r="AB27" s="1357"/>
      <c r="AC27" s="470" t="s">
        <v>211</v>
      </c>
      <c r="AD27" s="1386"/>
      <c r="AE27" s="1387"/>
      <c r="AF27" s="1387"/>
      <c r="AG27" s="1387"/>
      <c r="AH27" s="1388"/>
      <c r="AI27" s="601" t="s">
        <v>212</v>
      </c>
      <c r="AJ27" s="488"/>
      <c r="AK27" s="1393">
        <f>'Suivi des évaluations'!CQ42</f>
        <v>0</v>
      </c>
      <c r="AL27" s="37"/>
      <c r="AM27" s="1396">
        <f>'Suivi des évaluations'!CR42</f>
        <v>0</v>
      </c>
      <c r="AN27" s="37"/>
      <c r="AO27" s="10"/>
      <c r="AR27" s="347" t="s">
        <v>150</v>
      </c>
      <c r="AS27" s="501" t="str">
        <f>'4 Communication'!W22</f>
        <v xml:space="preserve"> </v>
      </c>
      <c r="AT27" s="1"/>
    </row>
    <row r="28" spans="1:52" ht="20.100000000000001" customHeight="1">
      <c r="B28" s="5"/>
      <c r="X28" s="37"/>
      <c r="Y28" s="37"/>
      <c r="Z28" s="37"/>
      <c r="AA28" s="1358"/>
      <c r="AB28" s="1358"/>
      <c r="AC28" s="37"/>
      <c r="AD28" s="1389"/>
      <c r="AE28" s="1390"/>
      <c r="AF28" s="1390"/>
      <c r="AG28" s="1390"/>
      <c r="AH28" s="1391"/>
      <c r="AI28" s="84"/>
      <c r="AJ28" s="84"/>
      <c r="AK28" s="1394"/>
      <c r="AL28" s="37"/>
      <c r="AM28" s="1397"/>
      <c r="AN28" s="40"/>
      <c r="AO28" s="10"/>
    </row>
    <row r="29" spans="1:52" ht="20.100000000000001" customHeight="1">
      <c r="B29" s="5"/>
      <c r="G29" s="37"/>
      <c r="H29" s="1400" t="s">
        <v>229</v>
      </c>
      <c r="I29" s="1401"/>
      <c r="J29" s="1401"/>
      <c r="K29" s="1401"/>
      <c r="L29" s="1402"/>
      <c r="M29" s="84"/>
      <c r="N29" s="84"/>
      <c r="O29" s="37"/>
      <c r="P29" s="37"/>
      <c r="Q29" s="467"/>
      <c r="R29" s="37"/>
      <c r="S29" s="37"/>
      <c r="T29" s="37"/>
      <c r="U29" s="37"/>
      <c r="V29" s="37"/>
      <c r="W29" s="37"/>
      <c r="X29" s="37"/>
      <c r="Y29" s="37"/>
      <c r="Z29" s="37"/>
      <c r="AA29" s="106"/>
      <c r="AB29" s="106"/>
      <c r="AC29" s="604"/>
      <c r="AD29" s="605"/>
      <c r="AE29" s="605"/>
      <c r="AF29" s="605"/>
      <c r="AG29" s="605"/>
      <c r="AH29" s="602"/>
      <c r="AN29" s="40"/>
      <c r="AO29" s="10"/>
    </row>
    <row r="30" spans="1:52" ht="28.5" customHeight="1">
      <c r="B30" s="5"/>
      <c r="G30" s="470" t="s">
        <v>211</v>
      </c>
      <c r="H30" s="1403"/>
      <c r="I30" s="1404"/>
      <c r="J30" s="1404"/>
      <c r="K30" s="1404"/>
      <c r="L30" s="1405"/>
      <c r="M30" s="1361" t="s">
        <v>212</v>
      </c>
      <c r="N30" s="1362"/>
      <c r="O30" s="1363"/>
      <c r="P30" s="1333" t="str">
        <f>REPT("g",U30)</f>
        <v/>
      </c>
      <c r="Q30" s="1334"/>
      <c r="R30" s="1334"/>
      <c r="S30" s="1335"/>
      <c r="T30" s="286"/>
      <c r="U30" s="473">
        <f>('4 Communication'!U18+'4 Communication'!U22)/2</f>
        <v>0</v>
      </c>
      <c r="V30" s="37"/>
      <c r="W30" s="495">
        <f>'4 Communication'!U28</f>
        <v>0</v>
      </c>
      <c r="X30" s="37"/>
      <c r="Y30" s="37"/>
      <c r="Z30" s="37"/>
      <c r="AA30" s="1358"/>
      <c r="AB30" s="1358"/>
      <c r="AC30" s="37"/>
      <c r="AD30" s="1383" t="str">
        <f>IF($AD$16=$AS$32,AS37,IF($AD$16=$AT$32,AT37,IF($AD$16=$AU$32,AU37,IF($AD$16=$AV$32,AV37,IF($AD$16=$AW$32,AW37,IF($AD$16=$AX$32,AX37))))))</f>
        <v>C6 : Réaliser une installation simple ou une modification de manière écoresponsable</v>
      </c>
      <c r="AE30" s="1384"/>
      <c r="AF30" s="1384"/>
      <c r="AG30" s="1384"/>
      <c r="AH30" s="1385"/>
      <c r="AI30" s="84"/>
      <c r="AJ30" s="84"/>
      <c r="AK30" s="1392">
        <f>'2 Réaliser mettre en service'!U18</f>
        <v>0</v>
      </c>
      <c r="AL30" s="37"/>
      <c r="AM30" s="1395" t="str">
        <f>'2 Réaliser mettre en service'!W18</f>
        <v xml:space="preserve"> </v>
      </c>
      <c r="AN30" s="40"/>
      <c r="AO30" s="10"/>
    </row>
    <row r="31" spans="1:52" s="21" customFormat="1" ht="22.5" customHeight="1">
      <c r="A31" s="1"/>
      <c r="B31" s="5"/>
      <c r="C31" s="1"/>
      <c r="D31" s="1"/>
      <c r="E31" s="1"/>
      <c r="F31" s="1"/>
      <c r="G31" s="37"/>
      <c r="H31" s="1406"/>
      <c r="I31" s="1407"/>
      <c r="J31" s="1407"/>
      <c r="K31" s="1407"/>
      <c r="L31" s="1408"/>
      <c r="M31" s="84"/>
      <c r="N31" s="84"/>
      <c r="O31" s="37"/>
      <c r="P31" s="37"/>
      <c r="Q31" s="37"/>
      <c r="R31" s="37"/>
      <c r="S31" s="37"/>
      <c r="T31" s="37"/>
      <c r="U31" s="37"/>
      <c r="V31" s="37"/>
      <c r="W31" s="37"/>
      <c r="X31" s="37"/>
      <c r="Y31" s="37"/>
      <c r="Z31" s="37"/>
      <c r="AA31" s="1356" t="s">
        <v>143</v>
      </c>
      <c r="AB31" s="1357"/>
      <c r="AC31" s="470" t="s">
        <v>211</v>
      </c>
      <c r="AD31" s="1386"/>
      <c r="AE31" s="1387"/>
      <c r="AF31" s="1387"/>
      <c r="AG31" s="1387"/>
      <c r="AH31" s="1388"/>
      <c r="AI31" s="601" t="s">
        <v>212</v>
      </c>
      <c r="AJ31" s="488"/>
      <c r="AK31" s="1393">
        <f>'Suivi des évaluations'!CQ60</f>
        <v>0</v>
      </c>
      <c r="AL31" s="37"/>
      <c r="AM31" s="1396">
        <f>'Suivi des évaluations'!CR60</f>
        <v>0</v>
      </c>
      <c r="AN31" s="40"/>
      <c r="AO31" s="10"/>
      <c r="AP31" s="1"/>
      <c r="AQ31" s="95"/>
      <c r="AR31" s="106"/>
      <c r="AS31" s="106"/>
      <c r="AT31" s="106"/>
    </row>
    <row r="32" spans="1:52" s="21" customFormat="1" ht="22.5" customHeight="1">
      <c r="A32" s="1"/>
      <c r="B32" s="5"/>
      <c r="C32" s="1"/>
      <c r="D32" s="1"/>
      <c r="E32" s="1"/>
      <c r="F32" s="1"/>
      <c r="G32" s="37"/>
      <c r="H32" s="60"/>
      <c r="I32" s="60"/>
      <c r="J32" s="60"/>
      <c r="K32" s="60"/>
      <c r="L32" s="60"/>
      <c r="M32" s="84"/>
      <c r="N32" s="84"/>
      <c r="O32" s="37"/>
      <c r="P32" s="37"/>
      <c r="Q32" s="37"/>
      <c r="R32" s="37"/>
      <c r="S32" s="37"/>
      <c r="T32" s="37"/>
      <c r="U32" s="37"/>
      <c r="V32" s="37"/>
      <c r="W32" s="37"/>
      <c r="X32" s="37"/>
      <c r="Y32" s="37"/>
      <c r="Z32" s="37"/>
      <c r="AA32" s="1358"/>
      <c r="AB32" s="1358"/>
      <c r="AC32" s="37"/>
      <c r="AD32" s="1389"/>
      <c r="AE32" s="1390"/>
      <c r="AF32" s="1390"/>
      <c r="AG32" s="1390"/>
      <c r="AH32" s="1391"/>
      <c r="AI32" s="84"/>
      <c r="AJ32" s="84"/>
      <c r="AK32" s="1394"/>
      <c r="AL32" s="37"/>
      <c r="AM32" s="1397"/>
      <c r="AN32" s="40"/>
      <c r="AO32" s="10"/>
      <c r="AP32" s="1"/>
      <c r="AQ32" s="95"/>
      <c r="AR32" s="106"/>
      <c r="AS32" s="606" t="s">
        <v>238</v>
      </c>
      <c r="AT32" s="606" t="s">
        <v>239</v>
      </c>
      <c r="AU32" s="606" t="s">
        <v>236</v>
      </c>
      <c r="AV32" s="606" t="s">
        <v>240</v>
      </c>
      <c r="AW32" s="606" t="s">
        <v>241</v>
      </c>
      <c r="AX32" s="1399" t="s">
        <v>242</v>
      </c>
      <c r="AY32" s="1399"/>
      <c r="AZ32" s="1399"/>
    </row>
    <row r="33" spans="1:58" s="21" customFormat="1" ht="22.5" customHeight="1">
      <c r="A33" s="1"/>
      <c r="B33" s="5"/>
      <c r="C33" s="1"/>
      <c r="D33" s="1"/>
      <c r="E33" s="1"/>
      <c r="F33" s="1"/>
      <c r="G33" s="37"/>
      <c r="H33" s="60"/>
      <c r="I33" s="60"/>
      <c r="J33" s="60"/>
      <c r="K33" s="60"/>
      <c r="L33" s="60"/>
      <c r="M33" s="84"/>
      <c r="N33" s="84"/>
      <c r="O33" s="37"/>
      <c r="P33" s="37"/>
      <c r="Q33" s="37"/>
      <c r="R33" s="37"/>
      <c r="S33" s="37"/>
      <c r="T33" s="37"/>
      <c r="U33" s="37"/>
      <c r="V33" s="37"/>
      <c r="W33" s="37"/>
      <c r="X33" s="37"/>
      <c r="Y33" s="37"/>
      <c r="Z33" s="37"/>
      <c r="AA33" s="511"/>
      <c r="AB33" s="37"/>
      <c r="AC33" s="37"/>
      <c r="AD33" s="62"/>
      <c r="AE33" s="62"/>
      <c r="AF33" s="62"/>
      <c r="AG33" s="62"/>
      <c r="AH33" s="62"/>
      <c r="AI33" s="481"/>
      <c r="AJ33" s="481"/>
      <c r="AK33" s="481"/>
      <c r="AL33" s="481"/>
      <c r="AM33" s="481"/>
      <c r="AN33" s="40"/>
      <c r="AO33" s="10"/>
      <c r="AP33" s="1"/>
      <c r="AQ33" s="95"/>
      <c r="AR33" s="106"/>
      <c r="AS33" s="607" t="s">
        <v>243</v>
      </c>
      <c r="AT33" s="608" t="s">
        <v>244</v>
      </c>
      <c r="AU33" s="609" t="s">
        <v>244</v>
      </c>
      <c r="AV33" s="609" t="s">
        <v>245</v>
      </c>
      <c r="AW33" s="609" t="s">
        <v>246</v>
      </c>
      <c r="AX33" s="1398" t="s">
        <v>247</v>
      </c>
      <c r="AY33" s="1398" t="s">
        <v>247</v>
      </c>
      <c r="AZ33" s="1398" t="s">
        <v>247</v>
      </c>
    </row>
    <row r="34" spans="1:58" s="21" customFormat="1" ht="22.5" customHeight="1">
      <c r="A34" s="1"/>
      <c r="B34" s="5"/>
      <c r="C34" s="1"/>
      <c r="D34" s="1"/>
      <c r="E34" s="1"/>
      <c r="F34" s="1"/>
      <c r="G34" s="37"/>
      <c r="H34" s="60"/>
      <c r="I34" s="60"/>
      <c r="J34" s="60"/>
      <c r="K34" s="60"/>
      <c r="L34" s="60"/>
      <c r="M34" s="84"/>
      <c r="N34" s="84"/>
      <c r="O34" s="37"/>
      <c r="P34" s="37"/>
      <c r="Q34" s="37"/>
      <c r="R34" s="37"/>
      <c r="S34" s="37"/>
      <c r="T34" s="37"/>
      <c r="U34" s="37"/>
      <c r="V34" s="37"/>
      <c r="W34" s="37"/>
      <c r="X34" s="37"/>
      <c r="Y34" s="37"/>
      <c r="Z34" s="37"/>
      <c r="AA34" s="1358"/>
      <c r="AB34" s="1358"/>
      <c r="AC34" s="37"/>
      <c r="AD34" s="1383" t="str">
        <f>IF($AD$16=$AS$32,AS38,IF($AD$16=$AT$32,AT38,IF($AD$16=$AU$32,AU38,IF($AD$16=$AV$32,AV38,IF($AD$16=$AW$32,AW38,IF($AD$16=$AX$32,AX38))))))</f>
        <v>C8 : Contrôler, régler et paramétrer</v>
      </c>
      <c r="AE34" s="1384"/>
      <c r="AF34" s="1384"/>
      <c r="AG34" s="1384"/>
      <c r="AH34" s="1385"/>
      <c r="AI34" s="84"/>
      <c r="AJ34" s="84"/>
      <c r="AK34" s="1392">
        <f>'2 Réaliser mettre en service'!U22</f>
        <v>0</v>
      </c>
      <c r="AL34" s="37"/>
      <c r="AM34" s="1395" t="str">
        <f>'2 Réaliser mettre en service'!W22</f>
        <v xml:space="preserve"> </v>
      </c>
      <c r="AN34" s="40"/>
      <c r="AO34" s="10"/>
      <c r="AP34" s="1"/>
      <c r="AQ34" s="95"/>
      <c r="AR34" s="106"/>
      <c r="AS34" s="610" t="s">
        <v>248</v>
      </c>
      <c r="AT34" s="611" t="s">
        <v>249</v>
      </c>
      <c r="AU34" s="612" t="s">
        <v>250</v>
      </c>
      <c r="AV34" s="613" t="s">
        <v>251</v>
      </c>
      <c r="AW34" s="613" t="s">
        <v>251</v>
      </c>
      <c r="AX34" s="1398" t="s">
        <v>252</v>
      </c>
      <c r="AY34" s="1398" t="s">
        <v>252</v>
      </c>
      <c r="AZ34" s="1398" t="s">
        <v>252</v>
      </c>
    </row>
    <row r="35" spans="1:58" s="21" customFormat="1" ht="22.5" customHeight="1">
      <c r="A35" s="1"/>
      <c r="B35" s="5"/>
      <c r="C35" s="1"/>
      <c r="D35" s="1"/>
      <c r="E35" s="1"/>
      <c r="F35" s="1"/>
      <c r="G35" s="37"/>
      <c r="H35" s="60"/>
      <c r="I35" s="60"/>
      <c r="J35" s="60"/>
      <c r="K35" s="60"/>
      <c r="L35" s="60"/>
      <c r="M35" s="84"/>
      <c r="N35" s="84"/>
      <c r="O35" s="37"/>
      <c r="P35" s="37"/>
      <c r="Q35" s="37"/>
      <c r="R35" s="37"/>
      <c r="S35" s="37"/>
      <c r="T35" s="37"/>
      <c r="U35" s="37"/>
      <c r="V35" s="37"/>
      <c r="W35" s="37"/>
      <c r="X35" s="37"/>
      <c r="Y35" s="37"/>
      <c r="Z35" s="37"/>
      <c r="AA35" s="1356" t="s">
        <v>144</v>
      </c>
      <c r="AB35" s="1357"/>
      <c r="AC35" s="470" t="s">
        <v>211</v>
      </c>
      <c r="AD35" s="1386"/>
      <c r="AE35" s="1387"/>
      <c r="AF35" s="1387"/>
      <c r="AG35" s="1387"/>
      <c r="AH35" s="1388"/>
      <c r="AI35" s="601" t="s">
        <v>212</v>
      </c>
      <c r="AJ35" s="488"/>
      <c r="AK35" s="1393">
        <f>'Suivi des évaluations'!CQ64</f>
        <v>0</v>
      </c>
      <c r="AL35" s="37"/>
      <c r="AM35" s="1396">
        <f>'Suivi des évaluations'!CR64</f>
        <v>0</v>
      </c>
      <c r="AN35" s="40"/>
      <c r="AO35" s="10"/>
      <c r="AP35" s="1"/>
      <c r="AQ35" s="95"/>
      <c r="AR35" s="106"/>
      <c r="AS35" s="610"/>
      <c r="AT35" s="614"/>
      <c r="AU35" s="613" t="s">
        <v>253</v>
      </c>
      <c r="AV35" s="613"/>
      <c r="AW35" s="613" t="s">
        <v>253</v>
      </c>
      <c r="AX35" s="1398" t="s">
        <v>254</v>
      </c>
      <c r="AY35" s="1398" t="s">
        <v>254</v>
      </c>
      <c r="AZ35" s="1398" t="s">
        <v>254</v>
      </c>
    </row>
    <row r="36" spans="1:58" s="21" customFormat="1" ht="22.5" customHeight="1">
      <c r="A36" s="1"/>
      <c r="B36" s="5"/>
      <c r="C36" s="1"/>
      <c r="D36" s="1"/>
      <c r="E36" s="1"/>
      <c r="F36" s="1"/>
      <c r="G36" s="37"/>
      <c r="H36" s="60"/>
      <c r="I36" s="60"/>
      <c r="J36" s="60"/>
      <c r="K36" s="60"/>
      <c r="L36" s="60"/>
      <c r="M36" s="84"/>
      <c r="N36" s="84"/>
      <c r="O36" s="37"/>
      <c r="P36" s="37"/>
      <c r="Q36" s="37"/>
      <c r="R36" s="37"/>
      <c r="S36" s="37"/>
      <c r="T36" s="37"/>
      <c r="U36" s="37"/>
      <c r="V36" s="37"/>
      <c r="W36" s="37"/>
      <c r="X36" s="37"/>
      <c r="Y36" s="37"/>
      <c r="Z36" s="37"/>
      <c r="AA36" s="1358"/>
      <c r="AB36" s="1358"/>
      <c r="AC36" s="37"/>
      <c r="AD36" s="1389"/>
      <c r="AE36" s="1390"/>
      <c r="AF36" s="1390"/>
      <c r="AG36" s="1390"/>
      <c r="AH36" s="1391"/>
      <c r="AI36" s="84"/>
      <c r="AJ36" s="84"/>
      <c r="AK36" s="1394"/>
      <c r="AL36" s="37"/>
      <c r="AM36" s="1397"/>
      <c r="AN36" s="40"/>
      <c r="AO36" s="10"/>
      <c r="AP36" s="1"/>
      <c r="AQ36" s="95"/>
      <c r="AR36" s="106"/>
      <c r="AS36" s="615" t="s">
        <v>255</v>
      </c>
      <c r="AT36" s="608" t="s">
        <v>256</v>
      </c>
      <c r="AU36" s="609" t="s">
        <v>257</v>
      </c>
      <c r="AV36" s="609" t="s">
        <v>258</v>
      </c>
      <c r="AW36" s="609" t="s">
        <v>257</v>
      </c>
      <c r="AX36" s="1398" t="s">
        <v>259</v>
      </c>
      <c r="AY36" s="1398" t="s">
        <v>259</v>
      </c>
      <c r="AZ36" s="1398" t="s">
        <v>259</v>
      </c>
    </row>
    <row r="37" spans="1:58" s="21" customFormat="1" ht="22.5" customHeight="1">
      <c r="A37" s="1"/>
      <c r="B37" s="5"/>
      <c r="C37" s="1"/>
      <c r="D37" s="1"/>
      <c r="E37" s="1"/>
      <c r="F37" s="1"/>
      <c r="G37" s="37"/>
      <c r="H37" s="60"/>
      <c r="I37" s="60"/>
      <c r="J37" s="60"/>
      <c r="K37" s="60"/>
      <c r="L37" s="60"/>
      <c r="M37" s="84"/>
      <c r="N37" s="84"/>
      <c r="O37" s="37"/>
      <c r="P37" s="37"/>
      <c r="Q37" s="37"/>
      <c r="R37" s="37"/>
      <c r="S37" s="37"/>
      <c r="T37" s="37"/>
      <c r="U37" s="37"/>
      <c r="V37" s="37"/>
      <c r="W37" s="37"/>
      <c r="X37" s="37"/>
      <c r="Y37" s="37"/>
      <c r="Z37" s="37"/>
      <c r="AA37" s="511"/>
      <c r="AB37" s="37"/>
      <c r="AC37" s="37"/>
      <c r="AD37" s="512"/>
      <c r="AE37" s="513"/>
      <c r="AF37" s="513"/>
      <c r="AG37" s="514"/>
      <c r="AH37" s="515"/>
      <c r="AI37" s="84"/>
      <c r="AJ37" s="84"/>
      <c r="AK37" s="37"/>
      <c r="AL37" s="37"/>
      <c r="AM37" s="37"/>
      <c r="AN37" s="40"/>
      <c r="AO37" s="10"/>
      <c r="AP37" s="1"/>
      <c r="AQ37" s="95"/>
      <c r="AR37" s="106"/>
      <c r="AS37" s="616" t="s">
        <v>260</v>
      </c>
      <c r="AT37" s="608" t="s">
        <v>261</v>
      </c>
      <c r="AU37" s="617" t="s">
        <v>262</v>
      </c>
      <c r="AV37" s="612" t="s">
        <v>263</v>
      </c>
      <c r="AW37" s="618" t="s">
        <v>264</v>
      </c>
      <c r="AX37" s="1398" t="s">
        <v>265</v>
      </c>
      <c r="AY37" s="1398" t="s">
        <v>265</v>
      </c>
      <c r="AZ37" s="1398" t="s">
        <v>265</v>
      </c>
    </row>
    <row r="38" spans="1:58" s="21" customFormat="1" ht="22.5" customHeight="1">
      <c r="A38" s="1"/>
      <c r="B38" s="5"/>
      <c r="C38" s="1"/>
      <c r="D38" s="1"/>
      <c r="E38" s="1"/>
      <c r="F38" s="1"/>
      <c r="G38" s="37"/>
      <c r="H38" s="60"/>
      <c r="I38" s="60"/>
      <c r="J38" s="60"/>
      <c r="K38" s="60"/>
      <c r="L38" s="60"/>
      <c r="M38" s="84"/>
      <c r="N38" s="84"/>
      <c r="O38" s="37"/>
      <c r="P38" s="37"/>
      <c r="Q38" s="37"/>
      <c r="R38" s="37"/>
      <c r="S38" s="37"/>
      <c r="T38" s="37"/>
      <c r="U38" s="37"/>
      <c r="V38" s="37"/>
      <c r="W38" s="37"/>
      <c r="X38" s="37"/>
      <c r="Y38" s="37"/>
      <c r="Z38" s="37"/>
      <c r="AA38" s="1358"/>
      <c r="AB38" s="1358"/>
      <c r="AC38" s="37"/>
      <c r="AD38" s="1383" t="str">
        <f>IF($AD$16=$AS$32,AS39,IF($AD$16=$AT$32,AT39,IF($AD$16=$AU$32,AU39,IF($AD$16=$AV$32,AV39,IF($AD$16=$AW$32,AW39,IF($AD$16=$AX$32,AX39))))))</f>
        <v>C7 : Mettre en service</v>
      </c>
      <c r="AE38" s="1384"/>
      <c r="AF38" s="1384"/>
      <c r="AG38" s="1384"/>
      <c r="AH38" s="1385"/>
      <c r="AI38" s="84"/>
      <c r="AJ38" s="84"/>
      <c r="AK38" s="1392">
        <f>'2 Réaliser mettre en service'!U26</f>
        <v>0</v>
      </c>
      <c r="AL38" s="37"/>
      <c r="AM38" s="1395" t="str">
        <f>'2 Réaliser mettre en service'!W26</f>
        <v xml:space="preserve"> </v>
      </c>
      <c r="AN38" s="40"/>
      <c r="AO38" s="10"/>
      <c r="AP38" s="1"/>
      <c r="AQ38" s="95"/>
      <c r="AR38" s="106"/>
      <c r="AS38" s="619" t="s">
        <v>266</v>
      </c>
      <c r="AT38" s="608" t="s">
        <v>267</v>
      </c>
      <c r="AU38" s="617" t="s">
        <v>268</v>
      </c>
      <c r="AV38" s="617" t="s">
        <v>269</v>
      </c>
      <c r="AW38" s="617" t="s">
        <v>270</v>
      </c>
      <c r="AX38" s="1398" t="s">
        <v>271</v>
      </c>
      <c r="AY38" s="1398" t="s">
        <v>271</v>
      </c>
      <c r="AZ38" s="1398" t="s">
        <v>271</v>
      </c>
    </row>
    <row r="39" spans="1:58" s="21" customFormat="1" ht="34.5" customHeight="1">
      <c r="A39" s="1"/>
      <c r="B39" s="5"/>
      <c r="C39" s="1"/>
      <c r="D39" s="1"/>
      <c r="E39" s="1"/>
      <c r="F39" s="1"/>
      <c r="G39" s="37"/>
      <c r="H39" s="60"/>
      <c r="I39" s="60"/>
      <c r="J39" s="60"/>
      <c r="K39" s="60"/>
      <c r="L39" s="60"/>
      <c r="M39" s="84"/>
      <c r="N39" s="84"/>
      <c r="O39" s="37"/>
      <c r="P39" s="37"/>
      <c r="Q39" s="37"/>
      <c r="R39" s="37"/>
      <c r="S39" s="37"/>
      <c r="T39" s="37"/>
      <c r="U39" s="37"/>
      <c r="V39" s="37"/>
      <c r="W39" s="37"/>
      <c r="X39" s="37"/>
      <c r="Y39" s="37"/>
      <c r="Z39" s="37"/>
      <c r="AA39" s="1356" t="s">
        <v>145</v>
      </c>
      <c r="AB39" s="1357"/>
      <c r="AC39" s="470" t="s">
        <v>211</v>
      </c>
      <c r="AD39" s="1386"/>
      <c r="AE39" s="1387"/>
      <c r="AF39" s="1387"/>
      <c r="AG39" s="1387"/>
      <c r="AH39" s="1388"/>
      <c r="AI39" s="601" t="s">
        <v>212</v>
      </c>
      <c r="AJ39" s="488"/>
      <c r="AK39" s="1393">
        <f>'Suivi des évaluations'!CQ68</f>
        <v>0</v>
      </c>
      <c r="AL39" s="37"/>
      <c r="AM39" s="1396">
        <f>'Suivi des évaluations'!CR68</f>
        <v>0</v>
      </c>
      <c r="AN39" s="40"/>
      <c r="AO39" s="10"/>
      <c r="AP39" s="1"/>
      <c r="AQ39" s="95"/>
      <c r="AR39" s="106"/>
      <c r="AS39" s="620" t="s">
        <v>272</v>
      </c>
      <c r="AT39" s="608" t="s">
        <v>273</v>
      </c>
      <c r="AU39" s="617" t="s">
        <v>274</v>
      </c>
      <c r="AV39" s="617" t="s">
        <v>275</v>
      </c>
      <c r="AW39" s="617" t="s">
        <v>276</v>
      </c>
      <c r="AX39" s="1398" t="s">
        <v>277</v>
      </c>
      <c r="AY39" s="1398" t="s">
        <v>277</v>
      </c>
      <c r="AZ39" s="1398" t="s">
        <v>277</v>
      </c>
    </row>
    <row r="40" spans="1:58" s="21" customFormat="1" ht="22.5" customHeight="1">
      <c r="A40" s="1"/>
      <c r="B40" s="5"/>
      <c r="C40" s="1"/>
      <c r="D40" s="1"/>
      <c r="E40" s="1"/>
      <c r="F40" s="1"/>
      <c r="G40" s="37"/>
      <c r="H40" s="60"/>
      <c r="I40" s="60"/>
      <c r="J40" s="60"/>
      <c r="K40" s="60"/>
      <c r="L40" s="60"/>
      <c r="M40" s="84"/>
      <c r="N40" s="84"/>
      <c r="O40" s="37"/>
      <c r="P40" s="37"/>
      <c r="Q40" s="37"/>
      <c r="R40" s="37"/>
      <c r="S40" s="37"/>
      <c r="T40" s="37"/>
      <c r="U40" s="37"/>
      <c r="V40" s="37"/>
      <c r="W40" s="37"/>
      <c r="X40" s="37"/>
      <c r="Y40" s="37"/>
      <c r="Z40" s="37"/>
      <c r="AA40" s="1358"/>
      <c r="AB40" s="1358"/>
      <c r="AC40" s="37"/>
      <c r="AD40" s="1389"/>
      <c r="AE40" s="1390"/>
      <c r="AF40" s="1390"/>
      <c r="AG40" s="1390"/>
      <c r="AH40" s="1391"/>
      <c r="AI40" s="84"/>
      <c r="AJ40" s="84"/>
      <c r="AK40" s="1394"/>
      <c r="AL40" s="37"/>
      <c r="AM40" s="1397"/>
      <c r="AN40" s="40"/>
      <c r="AO40" s="10"/>
      <c r="AP40" s="1"/>
      <c r="AQ40" s="95"/>
      <c r="AR40" s="106"/>
      <c r="AS40" s="621"/>
      <c r="AT40" s="622" t="s">
        <v>278</v>
      </c>
      <c r="AU40" s="612" t="s">
        <v>279</v>
      </c>
      <c r="AV40" s="613" t="s">
        <v>280</v>
      </c>
      <c r="AW40" s="623" t="s">
        <v>281</v>
      </c>
      <c r="AX40" s="1398" t="s">
        <v>282</v>
      </c>
      <c r="AY40" s="1398" t="s">
        <v>282</v>
      </c>
      <c r="AZ40" s="1398" t="s">
        <v>282</v>
      </c>
    </row>
    <row r="41" spans="1:58" s="21" customFormat="1" ht="22.5" customHeight="1">
      <c r="A41" s="1"/>
      <c r="B41" s="5"/>
      <c r="C41" s="1"/>
      <c r="D41" s="1"/>
      <c r="E41" s="1"/>
      <c r="F41" s="1"/>
      <c r="G41" s="37"/>
      <c r="H41" s="60"/>
      <c r="I41" s="60"/>
      <c r="J41" s="60"/>
      <c r="K41" s="60"/>
      <c r="L41" s="60"/>
      <c r="M41" s="84"/>
      <c r="N41" s="84"/>
      <c r="O41" s="37"/>
      <c r="P41" s="37"/>
      <c r="Q41" s="37"/>
      <c r="R41" s="37"/>
      <c r="S41" s="37"/>
      <c r="T41" s="37"/>
      <c r="U41" s="37"/>
      <c r="V41" s="37"/>
      <c r="W41" s="37"/>
      <c r="X41" s="37"/>
      <c r="Y41" s="37"/>
      <c r="Z41" s="37"/>
      <c r="AA41" s="106"/>
      <c r="AB41" s="106"/>
      <c r="AC41" s="106"/>
      <c r="AD41" s="605"/>
      <c r="AE41" s="605"/>
      <c r="AF41" s="605"/>
      <c r="AG41" s="605"/>
      <c r="AH41" s="605"/>
      <c r="AI41" s="106"/>
      <c r="AJ41" s="106"/>
      <c r="AK41" s="106"/>
      <c r="AL41" s="106"/>
      <c r="AM41" s="106"/>
      <c r="AN41" s="40"/>
      <c r="AO41" s="10"/>
      <c r="AP41" s="1"/>
      <c r="AQ41" s="95"/>
      <c r="AR41" s="106"/>
      <c r="AS41" s="621" t="s">
        <v>283</v>
      </c>
      <c r="AT41" s="622" t="s">
        <v>284</v>
      </c>
      <c r="AU41" s="613" t="s">
        <v>285</v>
      </c>
      <c r="AV41" s="621"/>
      <c r="AW41" s="623" t="s">
        <v>286</v>
      </c>
      <c r="AX41" s="1398" t="s">
        <v>287</v>
      </c>
      <c r="AY41" s="1398"/>
      <c r="AZ41" s="1398"/>
    </row>
    <row r="42" spans="1:58" s="21" customFormat="1" ht="22.5" customHeight="1">
      <c r="A42" s="1"/>
      <c r="B42" s="5"/>
      <c r="C42" s="1"/>
      <c r="D42" s="1"/>
      <c r="E42" s="1"/>
      <c r="F42" s="1"/>
      <c r="G42" s="37"/>
      <c r="H42" s="60"/>
      <c r="I42" s="60"/>
      <c r="J42" s="60"/>
      <c r="K42" s="60"/>
      <c r="L42" s="60"/>
      <c r="M42" s="84"/>
      <c r="N42" s="84"/>
      <c r="O42" s="37"/>
      <c r="P42" s="37"/>
      <c r="Q42" s="37"/>
      <c r="R42" s="37"/>
      <c r="S42" s="37"/>
      <c r="T42" s="37"/>
      <c r="U42" s="37"/>
      <c r="V42" s="37"/>
      <c r="W42" s="37"/>
      <c r="X42" s="37"/>
      <c r="Y42" s="37"/>
      <c r="Z42" s="37"/>
      <c r="AA42" s="1358"/>
      <c r="AB42" s="1358"/>
      <c r="AC42" s="37"/>
      <c r="AD42" s="1383" t="str">
        <f>IF($AD$16=$AS$32,AS40,IF($AD$16=$AT$32,AT40,IF($AD$16=$AU$32,AU40,IF($AD$16=$AV$32,AV40,IF($AD$16=$AW$32,AW40,IF($AD$16=$AX$32,AX40))))))</f>
        <v>C9 : Réaliser des opérations d’amélioration de l’efficacité énergétique</v>
      </c>
      <c r="AE42" s="1384"/>
      <c r="AF42" s="1384"/>
      <c r="AG42" s="1384"/>
      <c r="AH42" s="1385"/>
      <c r="AI42" s="84"/>
      <c r="AJ42" s="84"/>
      <c r="AK42" s="1392">
        <f>'3-Maintenance'!U18</f>
        <v>0</v>
      </c>
      <c r="AL42" s="37"/>
      <c r="AM42" s="1395" t="str">
        <f>'3-Maintenance'!W18</f>
        <v xml:space="preserve"> </v>
      </c>
      <c r="AN42" s="40"/>
      <c r="AO42" s="10"/>
      <c r="AP42" s="1"/>
      <c r="AQ42" s="95"/>
      <c r="AR42" s="106"/>
      <c r="AS42" s="621"/>
      <c r="AT42" s="614"/>
      <c r="AU42" s="621"/>
      <c r="AV42" s="621"/>
      <c r="AW42" s="621"/>
      <c r="AX42" s="1398" t="s">
        <v>288</v>
      </c>
      <c r="AY42" s="1398"/>
      <c r="AZ42" s="1398"/>
    </row>
    <row r="43" spans="1:58" s="21" customFormat="1" ht="22.5" customHeight="1">
      <c r="A43" s="1"/>
      <c r="B43" s="5"/>
      <c r="C43" s="1"/>
      <c r="D43" s="1"/>
      <c r="E43" s="1"/>
      <c r="F43" s="1"/>
      <c r="G43" s="37"/>
      <c r="H43" s="60"/>
      <c r="I43" s="60"/>
      <c r="J43" s="60"/>
      <c r="K43" s="60"/>
      <c r="L43" s="60"/>
      <c r="M43" s="84"/>
      <c r="N43" s="84"/>
      <c r="O43" s="37"/>
      <c r="P43" s="37"/>
      <c r="Q43" s="37"/>
      <c r="R43" s="37"/>
      <c r="S43" s="37"/>
      <c r="T43" s="37"/>
      <c r="U43" s="37"/>
      <c r="V43" s="37"/>
      <c r="W43" s="37"/>
      <c r="X43" s="37"/>
      <c r="Y43" s="37"/>
      <c r="Z43" s="37"/>
      <c r="AA43" s="1356" t="s">
        <v>147</v>
      </c>
      <c r="AB43" s="1357"/>
      <c r="AC43" s="470" t="s">
        <v>211</v>
      </c>
      <c r="AD43" s="1386" t="str">
        <f>IF($AD$16=$AS$32,AS41,IF($AD$16=$AT$32,AT41,IF($AD$16=$AU$32,AU41,IF($AD$16=$AV$32,AV41,IF($AD$16=$AW$32,AW41,IF($AD$16=$AX$32,AX41))))))</f>
        <v>C10 : Réaliser des travaux de dépannage</v>
      </c>
      <c r="AE43" s="1387"/>
      <c r="AF43" s="1387"/>
      <c r="AG43" s="1387"/>
      <c r="AH43" s="1388"/>
      <c r="AI43" s="601" t="s">
        <v>212</v>
      </c>
      <c r="AJ43" s="488"/>
      <c r="AK43" s="1393">
        <f>'Suivi des évaluations'!CQ99</f>
        <v>0</v>
      </c>
      <c r="AL43" s="37"/>
      <c r="AM43" s="1396">
        <f>'Suivi des évaluations'!CR99</f>
        <v>0</v>
      </c>
      <c r="AN43" s="40"/>
      <c r="AO43" s="10"/>
      <c r="AP43" s="1"/>
      <c r="AQ43" s="95"/>
      <c r="AR43" s="106"/>
      <c r="AS43" s="624" t="s">
        <v>289</v>
      </c>
      <c r="AT43" s="608" t="s">
        <v>290</v>
      </c>
      <c r="AU43" s="625" t="s">
        <v>291</v>
      </c>
      <c r="AV43" s="625" t="s">
        <v>292</v>
      </c>
      <c r="AW43" s="625" t="s">
        <v>293</v>
      </c>
      <c r="AX43" s="1398" t="s">
        <v>294</v>
      </c>
      <c r="AY43" s="1398" t="s">
        <v>294</v>
      </c>
      <c r="AZ43" s="1398" t="s">
        <v>294</v>
      </c>
    </row>
    <row r="44" spans="1:58" s="21" customFormat="1" ht="22.5" customHeight="1">
      <c r="A44" s="1"/>
      <c r="B44" s="5"/>
      <c r="C44" s="1"/>
      <c r="D44" s="1"/>
      <c r="E44" s="1"/>
      <c r="F44" s="1"/>
      <c r="G44" s="37"/>
      <c r="H44" s="60"/>
      <c r="I44" s="60"/>
      <c r="J44" s="60"/>
      <c r="K44" s="60"/>
      <c r="L44" s="60"/>
      <c r="M44" s="84"/>
      <c r="N44" s="84"/>
      <c r="O44" s="37"/>
      <c r="P44" s="37"/>
      <c r="Q44" s="37"/>
      <c r="R44" s="37"/>
      <c r="S44" s="37"/>
      <c r="T44" s="37"/>
      <c r="U44" s="37"/>
      <c r="V44" s="37"/>
      <c r="W44" s="37"/>
      <c r="X44" s="37"/>
      <c r="Y44" s="37"/>
      <c r="Z44" s="37"/>
      <c r="AA44" s="1358"/>
      <c r="AB44" s="1358"/>
      <c r="AC44" s="37"/>
      <c r="AD44" s="1389">
        <f>IF($AD$16=$AS$32,AS42,IF($AD$16=$AT$32,AT42,IF($AD$16=$AU$32,AU42,IF($AD$16=$AV$32,AV42,IF($AD$16=$AW$32,AW42,IF($AD$16=$AX$32,AX42))))))</f>
        <v>0</v>
      </c>
      <c r="AE44" s="1390"/>
      <c r="AF44" s="1390"/>
      <c r="AG44" s="1390"/>
      <c r="AH44" s="1391"/>
      <c r="AI44" s="84"/>
      <c r="AJ44" s="84"/>
      <c r="AK44" s="1394"/>
      <c r="AL44" s="37"/>
      <c r="AM44" s="1397"/>
      <c r="AN44" s="40"/>
      <c r="AO44" s="10"/>
      <c r="AP44" s="1"/>
      <c r="AQ44" s="95"/>
      <c r="AR44" s="106"/>
      <c r="AS44" s="626" t="s">
        <v>295</v>
      </c>
      <c r="AT44" s="608" t="s">
        <v>296</v>
      </c>
      <c r="AU44" s="625" t="s">
        <v>297</v>
      </c>
      <c r="AV44" s="625" t="s">
        <v>298</v>
      </c>
      <c r="AW44" s="625" t="s">
        <v>299</v>
      </c>
      <c r="AX44" s="1398" t="s">
        <v>300</v>
      </c>
      <c r="AY44" s="1398" t="s">
        <v>300</v>
      </c>
      <c r="AZ44" s="1398" t="s">
        <v>300</v>
      </c>
    </row>
    <row r="45" spans="1:58" s="21" customFormat="1" ht="22.5" customHeight="1">
      <c r="A45" s="1"/>
      <c r="B45" s="5"/>
      <c r="C45" s="1"/>
      <c r="D45" s="1"/>
      <c r="E45" s="1"/>
      <c r="F45" s="1"/>
      <c r="G45" s="37"/>
      <c r="H45" s="60"/>
      <c r="I45" s="60"/>
      <c r="J45" s="60"/>
      <c r="K45" s="60"/>
      <c r="L45" s="60"/>
      <c r="M45" s="84"/>
      <c r="N45" s="84"/>
      <c r="O45" s="37"/>
      <c r="P45" s="37"/>
      <c r="Q45" s="37"/>
      <c r="R45" s="37"/>
      <c r="S45" s="37"/>
      <c r="T45" s="37"/>
      <c r="U45" s="37"/>
      <c r="V45" s="37"/>
      <c r="W45" s="37"/>
      <c r="X45" s="37"/>
      <c r="Y45" s="37"/>
      <c r="Z45" s="37"/>
      <c r="AA45" s="106"/>
      <c r="AB45" s="106"/>
      <c r="AC45" s="106"/>
      <c r="AD45" s="605"/>
      <c r="AE45" s="605"/>
      <c r="AF45" s="605"/>
      <c r="AG45" s="605"/>
      <c r="AH45" s="605"/>
      <c r="AI45" s="106"/>
      <c r="AJ45" s="106"/>
      <c r="AK45" s="106"/>
      <c r="AL45" s="106"/>
      <c r="AM45" s="106"/>
      <c r="AN45" s="40"/>
      <c r="AO45" s="10"/>
      <c r="AP45" s="1"/>
      <c r="AQ45" s="95"/>
      <c r="AR45" s="106"/>
      <c r="AS45" s="106"/>
      <c r="AT45" s="106"/>
    </row>
    <row r="46" spans="1:58" s="21" customFormat="1" ht="19.5" customHeight="1">
      <c r="A46" s="1"/>
      <c r="B46" s="5"/>
      <c r="C46" s="1"/>
      <c r="D46" s="1"/>
      <c r="E46" s="1"/>
      <c r="F46" s="1"/>
      <c r="G46" s="37"/>
      <c r="H46" s="60"/>
      <c r="I46" s="60"/>
      <c r="J46" s="60"/>
      <c r="K46" s="60"/>
      <c r="L46" s="60"/>
      <c r="M46" s="84"/>
      <c r="N46" s="84"/>
      <c r="O46" s="37"/>
      <c r="P46" s="37"/>
      <c r="Q46" s="37"/>
      <c r="R46" s="37"/>
      <c r="S46" s="37"/>
      <c r="T46" s="37"/>
      <c r="U46" s="37"/>
      <c r="V46" s="37"/>
      <c r="W46" s="37"/>
      <c r="X46" s="37"/>
      <c r="Y46" s="37"/>
      <c r="Z46" s="37"/>
      <c r="AA46" s="106"/>
      <c r="AB46" s="106"/>
      <c r="AC46" s="106"/>
      <c r="AD46" s="605"/>
      <c r="AE46" s="605"/>
      <c r="AF46" s="605"/>
      <c r="AG46" s="605"/>
      <c r="AH46" s="605"/>
      <c r="AI46" s="106"/>
      <c r="AJ46" s="106"/>
      <c r="AK46" s="106"/>
      <c r="AL46" s="106"/>
      <c r="AM46" s="106"/>
      <c r="AN46" s="40"/>
      <c r="AO46" s="10"/>
      <c r="AP46" s="1"/>
      <c r="AQ46" s="95"/>
      <c r="AR46" s="106"/>
      <c r="AS46" s="106"/>
      <c r="AT46" s="106"/>
    </row>
    <row r="47" spans="1:58" s="21" customFormat="1" ht="22.5" customHeight="1">
      <c r="A47" s="1"/>
      <c r="B47" s="5"/>
      <c r="C47" s="1"/>
      <c r="D47" s="1"/>
      <c r="E47" s="1"/>
      <c r="F47" s="1"/>
      <c r="G47" s="37"/>
      <c r="H47" s="60"/>
      <c r="I47" s="60"/>
      <c r="J47" s="60"/>
      <c r="K47" s="60"/>
      <c r="L47" s="60"/>
      <c r="M47" s="84"/>
      <c r="N47" s="84"/>
      <c r="O47" s="37"/>
      <c r="P47" s="37"/>
      <c r="Q47" s="37"/>
      <c r="R47" s="37"/>
      <c r="S47" s="37"/>
      <c r="T47" s="37"/>
      <c r="U47" s="37"/>
      <c r="V47" s="37"/>
      <c r="W47" s="37"/>
      <c r="X47" s="37"/>
      <c r="Y47" s="37"/>
      <c r="Z47" s="37"/>
      <c r="AA47" s="1358"/>
      <c r="AB47" s="1358"/>
      <c r="AC47" s="37"/>
      <c r="AD47" s="1383" t="str">
        <f>IF($AD$16=$AS$32,AS43,IF($AD$16=$AT$32,AT43,IF($AD$16=$AU$32,AU43,IF($AD$16=$AV$32,AV43,IF($AD$16=$AW$32,AW43,IF($AD$16=$AX$32,AX43))))))</f>
        <v xml:space="preserve">C11 : Consigner et transmettre les informations réglementaires </v>
      </c>
      <c r="AE47" s="1384"/>
      <c r="AF47" s="1384"/>
      <c r="AG47" s="1384"/>
      <c r="AH47" s="1385"/>
      <c r="AI47" s="84"/>
      <c r="AJ47" s="84"/>
      <c r="AK47" s="1392">
        <f>'4 Communication'!U18</f>
        <v>0</v>
      </c>
      <c r="AL47" s="37"/>
      <c r="AM47" s="1395" t="str">
        <f>'4 Communication'!W18</f>
        <v xml:space="preserve"> </v>
      </c>
      <c r="AN47" s="40"/>
      <c r="AO47" s="10"/>
      <c r="AP47" s="1"/>
      <c r="AQ47" s="95"/>
      <c r="AR47" s="106"/>
      <c r="AS47" s="106"/>
      <c r="AT47" s="106"/>
      <c r="AU47" s="504"/>
      <c r="AV47" s="504"/>
      <c r="AW47" s="106"/>
      <c r="AX47" s="106"/>
      <c r="AY47" s="106"/>
      <c r="AZ47" s="106"/>
      <c r="BA47" s="106"/>
      <c r="BB47" s="106"/>
      <c r="BC47" s="106"/>
      <c r="BD47" s="106"/>
      <c r="BE47" s="106"/>
      <c r="BF47" s="106"/>
    </row>
    <row r="48" spans="1:58" s="21" customFormat="1" ht="22.5" customHeight="1">
      <c r="A48" s="1"/>
      <c r="B48" s="5"/>
      <c r="C48" s="1"/>
      <c r="D48" s="1"/>
      <c r="E48" s="1"/>
      <c r="F48" s="1"/>
      <c r="G48" s="37"/>
      <c r="H48" s="60"/>
      <c r="I48" s="60"/>
      <c r="J48" s="60"/>
      <c r="K48" s="60"/>
      <c r="L48" s="60"/>
      <c r="M48" s="84"/>
      <c r="N48" s="84"/>
      <c r="O48" s="37"/>
      <c r="P48" s="37"/>
      <c r="Q48" s="37"/>
      <c r="R48" s="37"/>
      <c r="S48" s="37"/>
      <c r="T48" s="37"/>
      <c r="U48" s="37"/>
      <c r="V48" s="37"/>
      <c r="W48" s="37"/>
      <c r="X48" s="37"/>
      <c r="Y48" s="37"/>
      <c r="Z48" s="37"/>
      <c r="AA48" s="1356" t="s">
        <v>149</v>
      </c>
      <c r="AB48" s="1357"/>
      <c r="AC48" s="470" t="s">
        <v>211</v>
      </c>
      <c r="AD48" s="1386"/>
      <c r="AE48" s="1387"/>
      <c r="AF48" s="1387"/>
      <c r="AG48" s="1387"/>
      <c r="AH48" s="1388"/>
      <c r="AI48" s="601" t="s">
        <v>212</v>
      </c>
      <c r="AJ48" s="488"/>
      <c r="AK48" s="1393">
        <f>'Suivi des évaluations'!CP110</f>
        <v>0</v>
      </c>
      <c r="AL48" s="37"/>
      <c r="AM48" s="1396">
        <f>'Suivi des évaluations'!CQ110</f>
        <v>0</v>
      </c>
      <c r="AN48" s="40"/>
      <c r="AO48" s="10"/>
      <c r="AP48" s="1"/>
      <c r="AQ48" s="95"/>
      <c r="AR48" s="106"/>
      <c r="AS48" s="106"/>
      <c r="AT48" s="106"/>
      <c r="AU48" s="504"/>
      <c r="AV48" s="504"/>
      <c r="AW48" s="504"/>
      <c r="AX48" s="504"/>
      <c r="AY48" s="504"/>
      <c r="AZ48" s="106"/>
      <c r="BA48" s="106"/>
      <c r="BB48" s="106"/>
      <c r="BC48" s="106"/>
      <c r="BD48" s="106"/>
      <c r="BE48" s="106"/>
      <c r="BF48" s="106"/>
    </row>
    <row r="49" spans="1:58" s="21" customFormat="1" ht="22.5" customHeight="1">
      <c r="A49" s="1"/>
      <c r="B49" s="5"/>
      <c r="C49" s="1"/>
      <c r="D49" s="1"/>
      <c r="E49" s="1"/>
      <c r="F49" s="1"/>
      <c r="G49" s="37"/>
      <c r="H49" s="60"/>
      <c r="I49" s="60"/>
      <c r="J49" s="60"/>
      <c r="K49" s="60"/>
      <c r="L49" s="60"/>
      <c r="M49" s="84"/>
      <c r="N49" s="84"/>
      <c r="O49" s="37"/>
      <c r="P49" s="37"/>
      <c r="Q49" s="37"/>
      <c r="R49" s="37"/>
      <c r="S49" s="37"/>
      <c r="T49" s="37"/>
      <c r="U49" s="37"/>
      <c r="V49" s="37"/>
      <c r="W49" s="37"/>
      <c r="X49" s="37"/>
      <c r="Y49" s="37"/>
      <c r="Z49" s="37"/>
      <c r="AA49" s="1358"/>
      <c r="AB49" s="1358"/>
      <c r="AC49" s="37"/>
      <c r="AD49" s="1389"/>
      <c r="AE49" s="1390"/>
      <c r="AF49" s="1390"/>
      <c r="AG49" s="1390"/>
      <c r="AH49" s="1391"/>
      <c r="AI49" s="84"/>
      <c r="AJ49" s="84"/>
      <c r="AK49" s="1394"/>
      <c r="AL49" s="37"/>
      <c r="AM49" s="1397"/>
      <c r="AN49" s="40"/>
      <c r="AO49" s="10"/>
      <c r="AP49" s="1"/>
      <c r="AQ49" s="95"/>
      <c r="AR49" s="106"/>
      <c r="AS49" s="106"/>
      <c r="AT49" s="106"/>
      <c r="AU49" s="504"/>
      <c r="AV49" s="504"/>
      <c r="AW49" s="504"/>
      <c r="AX49" s="504"/>
      <c r="AY49" s="504"/>
      <c r="AZ49" s="504"/>
      <c r="BA49" s="106"/>
      <c r="BB49" s="106"/>
      <c r="BC49" s="106"/>
      <c r="BD49" s="106"/>
      <c r="BE49" s="106"/>
      <c r="BF49" s="106"/>
    </row>
    <row r="50" spans="1:58" s="21" customFormat="1" ht="22.5" customHeight="1">
      <c r="A50" s="1"/>
      <c r="B50" s="5"/>
      <c r="C50" s="1"/>
      <c r="D50" s="1"/>
      <c r="E50" s="1"/>
      <c r="F50" s="1"/>
      <c r="G50" s="37"/>
      <c r="H50" s="60"/>
      <c r="I50" s="60"/>
      <c r="J50" s="60"/>
      <c r="K50" s="60"/>
      <c r="L50" s="60"/>
      <c r="M50" s="84"/>
      <c r="N50" s="84"/>
      <c r="O50" s="37"/>
      <c r="P50" s="37"/>
      <c r="Q50" s="37"/>
      <c r="R50" s="37"/>
      <c r="S50" s="37"/>
      <c r="T50" s="37"/>
      <c r="U50" s="37"/>
      <c r="V50" s="37"/>
      <c r="W50" s="37"/>
      <c r="X50" s="37"/>
      <c r="Y50" s="37"/>
      <c r="Z50" s="37"/>
      <c r="AA50" s="511"/>
      <c r="AB50" s="37"/>
      <c r="AC50" s="37"/>
      <c r="AD50" s="62"/>
      <c r="AE50" s="62"/>
      <c r="AF50" s="62"/>
      <c r="AG50" s="62"/>
      <c r="AH50" s="62"/>
      <c r="AI50" s="485"/>
      <c r="AJ50" s="485"/>
      <c r="AK50" s="481"/>
      <c r="AL50" s="481"/>
      <c r="AM50" s="481"/>
      <c r="AN50" s="40"/>
      <c r="AO50" s="10"/>
      <c r="AP50" s="1"/>
      <c r="AQ50" s="95"/>
      <c r="AR50" s="106"/>
      <c r="AS50" s="106"/>
      <c r="AT50" s="106"/>
      <c r="AU50" s="504"/>
      <c r="AV50" s="504"/>
      <c r="AW50" s="504"/>
      <c r="AX50" s="504"/>
      <c r="AY50" s="504"/>
      <c r="AZ50" s="504"/>
      <c r="BA50" s="106"/>
      <c r="BB50" s="106"/>
      <c r="BC50" s="106"/>
      <c r="BD50" s="106"/>
      <c r="BE50" s="106"/>
      <c r="BF50" s="106"/>
    </row>
    <row r="51" spans="1:58" s="21" customFormat="1" ht="22.5" customHeight="1">
      <c r="A51" s="1"/>
      <c r="B51" s="5"/>
      <c r="C51" s="1"/>
      <c r="D51" s="1"/>
      <c r="E51" s="1"/>
      <c r="F51" s="1"/>
      <c r="G51" s="37"/>
      <c r="H51" s="60"/>
      <c r="I51" s="60"/>
      <c r="J51" s="60"/>
      <c r="K51" s="60"/>
      <c r="L51" s="60"/>
      <c r="M51" s="84"/>
      <c r="N51" s="84"/>
      <c r="O51" s="37"/>
      <c r="P51" s="37"/>
      <c r="Q51" s="37"/>
      <c r="R51" s="37"/>
      <c r="S51" s="37"/>
      <c r="T51" s="37"/>
      <c r="U51" s="37"/>
      <c r="V51" s="37"/>
      <c r="W51" s="37"/>
      <c r="X51" s="37"/>
      <c r="Y51" s="37"/>
      <c r="Z51" s="37"/>
      <c r="AA51" s="1358"/>
      <c r="AB51" s="1358"/>
      <c r="AC51" s="37"/>
      <c r="AD51" s="1383" t="str">
        <f>IF($AD$16=$AS$32,AS44,IF($AD$16=$AT$32,AT44,IF($AD$16=$AU$32,AU44,IF($AD$16=$AV$32,AV44,IF($AD$16=$AW$32,AW44,IF($AD$16=$AX$32,AX44))))))</f>
        <v>C13 : Conseiller l’exploitant du système</v>
      </c>
      <c r="AE51" s="1384"/>
      <c r="AF51" s="1384"/>
      <c r="AG51" s="1384"/>
      <c r="AH51" s="1385"/>
      <c r="AI51" s="84"/>
      <c r="AJ51" s="84"/>
      <c r="AK51" s="1392">
        <f>'4 Communication'!U22</f>
        <v>0</v>
      </c>
      <c r="AL51" s="37"/>
      <c r="AM51" s="1395" t="str">
        <f>'4 Communication'!W22</f>
        <v xml:space="preserve"> </v>
      </c>
      <c r="AN51" s="40"/>
      <c r="AO51" s="10"/>
      <c r="AP51" s="1"/>
      <c r="AQ51" s="95"/>
      <c r="AR51" s="106"/>
      <c r="AS51" s="106"/>
      <c r="AT51" s="106"/>
      <c r="AU51" s="504"/>
      <c r="AV51" s="504"/>
      <c r="AW51" s="504"/>
      <c r="AX51" s="504"/>
      <c r="AY51" s="504"/>
      <c r="AZ51" s="504"/>
      <c r="BA51" s="504"/>
      <c r="BB51" s="504"/>
      <c r="BC51" s="504"/>
      <c r="BD51" s="504"/>
      <c r="BE51" s="504"/>
      <c r="BF51" s="504"/>
    </row>
    <row r="52" spans="1:58" s="21" customFormat="1" ht="22.5" customHeight="1">
      <c r="A52" s="1"/>
      <c r="B52" s="5"/>
      <c r="C52" s="1"/>
      <c r="D52" s="1"/>
      <c r="E52" s="1"/>
      <c r="F52" s="1"/>
      <c r="G52" s="37"/>
      <c r="H52" s="60"/>
      <c r="I52" s="60"/>
      <c r="J52" s="60"/>
      <c r="K52" s="60"/>
      <c r="L52" s="60"/>
      <c r="M52" s="84"/>
      <c r="N52" s="84"/>
      <c r="O52" s="37"/>
      <c r="P52" s="37"/>
      <c r="Q52" s="37"/>
      <c r="R52" s="37"/>
      <c r="S52" s="37"/>
      <c r="T52" s="37"/>
      <c r="U52" s="37"/>
      <c r="V52" s="37"/>
      <c r="W52" s="37"/>
      <c r="X52" s="37"/>
      <c r="Y52" s="37"/>
      <c r="Z52" s="37"/>
      <c r="AA52" s="1356" t="s">
        <v>150</v>
      </c>
      <c r="AB52" s="1357"/>
      <c r="AC52" s="470" t="s">
        <v>211</v>
      </c>
      <c r="AD52" s="1386"/>
      <c r="AE52" s="1387"/>
      <c r="AF52" s="1387"/>
      <c r="AG52" s="1387"/>
      <c r="AH52" s="1388"/>
      <c r="AI52" s="601" t="s">
        <v>212</v>
      </c>
      <c r="AJ52" s="488"/>
      <c r="AK52" s="1393">
        <f>'Suivi des évaluations'!CP114</f>
        <v>0</v>
      </c>
      <c r="AL52" s="37"/>
      <c r="AM52" s="1396">
        <f>'Suivi des évaluations'!CQ114</f>
        <v>0</v>
      </c>
      <c r="AN52" s="40"/>
      <c r="AO52" s="10"/>
      <c r="AP52" s="1"/>
      <c r="AQ52" s="95"/>
      <c r="AR52" s="106"/>
      <c r="AS52" s="106"/>
      <c r="AT52" s="106"/>
      <c r="AU52" s="101"/>
      <c r="AV52" s="101"/>
      <c r="AW52" s="101"/>
      <c r="AX52" s="504"/>
      <c r="AY52" s="504"/>
      <c r="AZ52" s="504"/>
      <c r="BA52" s="504"/>
      <c r="BB52" s="504"/>
      <c r="BC52" s="504"/>
      <c r="BD52" s="504"/>
      <c r="BE52" s="504"/>
      <c r="BF52" s="504"/>
    </row>
    <row r="53" spans="1:58" s="21" customFormat="1" ht="22.5" customHeight="1">
      <c r="A53" s="1"/>
      <c r="B53" s="5"/>
      <c r="C53" s="1"/>
      <c r="D53" s="1"/>
      <c r="E53" s="1"/>
      <c r="F53" s="1"/>
      <c r="G53" s="37"/>
      <c r="H53" s="60"/>
      <c r="I53" s="60"/>
      <c r="J53" s="60"/>
      <c r="K53" s="60"/>
      <c r="L53" s="60"/>
      <c r="M53" s="84"/>
      <c r="N53" s="84"/>
      <c r="O53" s="37"/>
      <c r="P53" s="37"/>
      <c r="Q53" s="37"/>
      <c r="R53" s="37"/>
      <c r="S53" s="37"/>
      <c r="T53" s="37"/>
      <c r="U53" s="37"/>
      <c r="V53" s="37"/>
      <c r="W53" s="37"/>
      <c r="X53" s="37"/>
      <c r="Y53" s="37"/>
      <c r="Z53" s="37"/>
      <c r="AA53" s="1358"/>
      <c r="AB53" s="1358"/>
      <c r="AC53" s="37"/>
      <c r="AD53" s="1389"/>
      <c r="AE53" s="1390"/>
      <c r="AF53" s="1390"/>
      <c r="AG53" s="1390"/>
      <c r="AH53" s="1391"/>
      <c r="AI53" s="84"/>
      <c r="AJ53" s="84"/>
      <c r="AK53" s="1394"/>
      <c r="AL53" s="37"/>
      <c r="AM53" s="1397"/>
      <c r="AN53" s="40"/>
      <c r="AO53" s="10"/>
      <c r="AP53" s="1"/>
      <c r="AQ53" s="95"/>
      <c r="AR53" s="106"/>
      <c r="AS53" s="106"/>
      <c r="AT53" s="106"/>
      <c r="AU53" s="101"/>
      <c r="AV53" s="101"/>
      <c r="AW53" s="101"/>
      <c r="AX53" s="504"/>
      <c r="AY53" s="504"/>
      <c r="AZ53" s="504"/>
      <c r="BA53" s="504"/>
      <c r="BB53" s="504"/>
      <c r="BC53" s="504"/>
      <c r="BD53" s="504"/>
      <c r="BE53" s="504"/>
      <c r="BF53" s="504"/>
    </row>
    <row r="54" spans="1:58" s="21" customFormat="1" ht="22.5" customHeight="1">
      <c r="A54" s="1"/>
      <c r="B54" s="5"/>
      <c r="C54" s="1"/>
      <c r="D54" s="1"/>
      <c r="E54" s="1"/>
      <c r="F54" s="1"/>
      <c r="G54" s="37"/>
      <c r="H54" s="60"/>
      <c r="I54" s="60"/>
      <c r="J54" s="60"/>
      <c r="K54" s="60"/>
      <c r="L54" s="60"/>
      <c r="M54" s="84"/>
      <c r="N54" s="84"/>
      <c r="O54" s="37"/>
      <c r="P54" s="37"/>
      <c r="Q54" s="37"/>
      <c r="R54" s="37"/>
      <c r="S54" s="37"/>
      <c r="T54" s="37"/>
      <c r="U54" s="37"/>
      <c r="V54" s="37"/>
      <c r="W54" s="37"/>
      <c r="X54" s="37"/>
      <c r="Y54" s="37"/>
      <c r="Z54" s="37"/>
      <c r="AA54" s="40"/>
      <c r="AB54" s="40"/>
      <c r="AC54" s="40"/>
      <c r="AD54" s="1"/>
      <c r="AE54" s="1"/>
      <c r="AF54" s="37"/>
      <c r="AG54" s="37"/>
      <c r="AH54" s="37"/>
      <c r="AI54" s="37"/>
      <c r="AJ54" s="37"/>
      <c r="AK54" s="37"/>
      <c r="AL54" s="40"/>
      <c r="AM54" s="40"/>
      <c r="AN54" s="40"/>
      <c r="AO54" s="10"/>
      <c r="AP54" s="1"/>
      <c r="AQ54" s="95"/>
      <c r="AR54" s="106"/>
      <c r="AS54" s="106"/>
      <c r="AT54" s="106"/>
      <c r="AU54" s="101"/>
      <c r="AV54" s="101"/>
      <c r="AW54" s="101"/>
      <c r="AX54" s="101"/>
      <c r="AY54" s="101"/>
      <c r="AZ54" s="101"/>
      <c r="BA54" s="504"/>
      <c r="BB54" s="504"/>
      <c r="BC54" s="504"/>
      <c r="BD54" s="504"/>
      <c r="BE54" s="504"/>
      <c r="BF54" s="504"/>
    </row>
    <row r="55" spans="1:58" ht="30" customHeight="1">
      <c r="B55" s="5"/>
      <c r="C55" s="56"/>
      <c r="G55" s="37"/>
      <c r="H55" s="60"/>
      <c r="I55" s="60"/>
      <c r="J55" s="60"/>
      <c r="K55" s="60"/>
      <c r="L55" s="139"/>
      <c r="M55" s="84"/>
      <c r="N55" s="84"/>
      <c r="O55" s="37"/>
      <c r="P55" s="1380" t="s">
        <v>301</v>
      </c>
      <c r="Q55" s="1380"/>
      <c r="R55" s="1380"/>
      <c r="S55" s="1380"/>
      <c r="T55" s="1380"/>
      <c r="U55" s="37"/>
      <c r="V55" s="37"/>
      <c r="W55" s="37"/>
      <c r="X55" s="40"/>
      <c r="Y55" s="40"/>
      <c r="Z55" s="37"/>
      <c r="AA55" s="40"/>
      <c r="AB55" s="40"/>
      <c r="AC55" s="40"/>
      <c r="AD55" s="1358"/>
      <c r="AE55" s="1358"/>
      <c r="AF55" s="1358"/>
      <c r="AG55" s="1358"/>
      <c r="AH55" s="1358"/>
      <c r="AI55" s="37"/>
      <c r="AJ55" s="37"/>
      <c r="AK55" s="37"/>
      <c r="AL55" s="40"/>
      <c r="AM55" s="40"/>
      <c r="AN55" s="40"/>
      <c r="AO55" s="10"/>
      <c r="AR55" s="504"/>
      <c r="AU55" s="101"/>
      <c r="AV55" s="101"/>
      <c r="AW55" s="101"/>
      <c r="AX55" s="101"/>
      <c r="AY55" s="101"/>
      <c r="AZ55" s="101"/>
      <c r="BA55" s="504"/>
      <c r="BB55" s="504"/>
      <c r="BC55" s="504"/>
      <c r="BD55" s="504"/>
      <c r="BE55" s="504"/>
      <c r="BF55" s="504"/>
    </row>
    <row r="56" spans="1:58" ht="32.1" customHeight="1">
      <c r="A56" s="21"/>
      <c r="B56" s="22"/>
      <c r="C56" s="21"/>
      <c r="G56" s="37"/>
      <c r="H56" s="37"/>
      <c r="I56" s="37"/>
      <c r="J56" s="37"/>
      <c r="K56" s="37"/>
      <c r="L56" s="37"/>
      <c r="M56" s="37"/>
      <c r="N56" s="37"/>
      <c r="O56" s="37"/>
      <c r="P56" s="1381"/>
      <c r="Q56" s="1381"/>
      <c r="R56" s="1381"/>
      <c r="S56" s="1381"/>
      <c r="T56" s="1381"/>
      <c r="U56" s="37"/>
      <c r="V56" s="37"/>
      <c r="W56" s="489"/>
      <c r="X56" s="40"/>
      <c r="Y56" s="40"/>
      <c r="Z56" s="37"/>
      <c r="AA56" s="40"/>
      <c r="AB56" s="40"/>
      <c r="AC56" s="40"/>
      <c r="AD56" s="95"/>
      <c r="AE56" s="21"/>
      <c r="AF56" s="37"/>
      <c r="AG56" s="37"/>
      <c r="AH56" s="489"/>
      <c r="AI56" s="37"/>
      <c r="AJ56" s="37"/>
      <c r="AK56" s="37"/>
      <c r="AL56" s="40"/>
      <c r="AM56" s="40"/>
      <c r="AN56" s="40"/>
      <c r="AO56" s="98"/>
      <c r="AP56" s="95"/>
      <c r="AR56" s="504"/>
      <c r="AU56" s="101"/>
      <c r="AV56" s="101"/>
      <c r="AW56" s="101"/>
      <c r="AX56" s="101"/>
      <c r="AY56" s="101"/>
      <c r="AZ56" s="101"/>
      <c r="BA56" s="504"/>
      <c r="BB56" s="504"/>
      <c r="BC56" s="504"/>
      <c r="BD56" s="504"/>
      <c r="BE56" s="504"/>
      <c r="BF56" s="504"/>
    </row>
    <row r="57" spans="1:58" ht="39.950000000000003" customHeight="1">
      <c r="B57" s="5"/>
      <c r="M57" s="492"/>
      <c r="N57" s="492"/>
      <c r="O57" s="492"/>
      <c r="P57" s="1375" t="s">
        <v>115</v>
      </c>
      <c r="Q57" s="1376"/>
      <c r="R57" s="1377"/>
      <c r="S57" s="1378" t="e">
        <f>'Suivi des évaluations'!G136</f>
        <v>#DIV/0!</v>
      </c>
      <c r="T57" s="1379"/>
      <c r="U57" s="522"/>
      <c r="V57" s="523"/>
      <c r="W57" s="523"/>
      <c r="AF57" s="522"/>
      <c r="AG57" s="523"/>
      <c r="AH57" s="523"/>
      <c r="AO57" s="10"/>
      <c r="AU57" s="101"/>
      <c r="AV57" s="101"/>
      <c r="AW57" s="101"/>
      <c r="AX57" s="101"/>
      <c r="AY57" s="101"/>
      <c r="AZ57" s="101"/>
      <c r="BA57" s="101"/>
      <c r="BB57" s="101"/>
      <c r="BC57" s="101"/>
      <c r="BD57" s="101"/>
      <c r="BE57" s="101"/>
      <c r="BF57" s="101"/>
    </row>
    <row r="58" spans="1:58" s="21" customFormat="1" ht="39.950000000000003" customHeight="1">
      <c r="A58" s="1"/>
      <c r="B58" s="5"/>
      <c r="C58" s="1"/>
      <c r="D58" s="1"/>
      <c r="E58" s="1"/>
      <c r="F58" s="1"/>
      <c r="G58" s="1"/>
      <c r="H58" s="627"/>
      <c r="I58" s="627"/>
      <c r="J58" s="627"/>
      <c r="K58" s="627"/>
      <c r="L58" s="627"/>
      <c r="M58" s="627"/>
      <c r="N58" s="627"/>
      <c r="O58" s="627"/>
      <c r="P58" s="1375" t="s">
        <v>112</v>
      </c>
      <c r="Q58" s="1376"/>
      <c r="R58" s="1377"/>
      <c r="S58" s="1378" t="e">
        <f>'Suivi des évaluations'!G137</f>
        <v>#DIV/0!</v>
      </c>
      <c r="T58" s="1379"/>
      <c r="U58" s="627"/>
      <c r="V58" s="627"/>
      <c r="W58" s="627"/>
      <c r="X58" s="1"/>
      <c r="Y58" s="1"/>
      <c r="Z58" s="1"/>
      <c r="AA58" s="1"/>
      <c r="AB58" s="1"/>
      <c r="AC58" s="1"/>
      <c r="AD58" s="1"/>
      <c r="AE58" s="1"/>
      <c r="AF58" s="1"/>
      <c r="AG58" s="1"/>
      <c r="AH58" s="1"/>
      <c r="AI58" s="1"/>
      <c r="AJ58" s="1"/>
      <c r="AK58" s="1"/>
      <c r="AL58" s="1"/>
      <c r="AM58" s="1"/>
      <c r="AN58" s="1"/>
      <c r="AO58" s="10"/>
      <c r="AP58" s="1"/>
      <c r="AQ58" s="95"/>
      <c r="AR58" s="106"/>
      <c r="AS58" s="106"/>
      <c r="AT58" s="106"/>
      <c r="AU58" s="101"/>
      <c r="AV58" s="101"/>
      <c r="AW58" s="101"/>
      <c r="AX58" s="101"/>
      <c r="AY58" s="101"/>
      <c r="AZ58" s="101"/>
      <c r="BA58" s="101"/>
      <c r="BB58" s="101"/>
      <c r="BC58" s="101"/>
      <c r="BD58" s="101"/>
      <c r="BE58" s="101"/>
      <c r="BF58" s="101"/>
    </row>
    <row r="59" spans="1:58" ht="39.950000000000003" customHeight="1">
      <c r="B59" s="5"/>
      <c r="D59" s="101"/>
      <c r="H59" s="1382"/>
      <c r="I59" s="1382"/>
      <c r="J59" s="1382"/>
      <c r="K59" s="1382"/>
      <c r="L59" s="1382"/>
      <c r="P59" s="1375" t="s">
        <v>113</v>
      </c>
      <c r="Q59" s="1376"/>
      <c r="R59" s="1377"/>
      <c r="S59" s="1378" t="e">
        <f>'Suivi des évaluations'!G138</f>
        <v>#DIV/0!</v>
      </c>
      <c r="T59" s="1379"/>
      <c r="AO59" s="10"/>
      <c r="AQ59" s="111"/>
      <c r="AU59" s="101"/>
      <c r="AV59" s="101"/>
      <c r="AW59" s="101"/>
      <c r="AX59" s="101"/>
      <c r="AY59" s="101"/>
      <c r="AZ59" s="101"/>
      <c r="BA59" s="101"/>
      <c r="BB59" s="101"/>
      <c r="BC59" s="101"/>
      <c r="BD59" s="101"/>
      <c r="BE59" s="101"/>
      <c r="BF59" s="101"/>
    </row>
    <row r="60" spans="1:58" ht="39.950000000000003" customHeight="1">
      <c r="A60" s="21"/>
      <c r="B60" s="108"/>
      <c r="C60" s="21"/>
      <c r="D60" s="21"/>
      <c r="E60" s="21"/>
      <c r="F60" s="95"/>
      <c r="G60" s="37"/>
      <c r="H60" s="21"/>
      <c r="I60" s="21"/>
      <c r="J60" s="21"/>
      <c r="K60" s="21"/>
      <c r="L60" s="21"/>
      <c r="M60" s="109"/>
      <c r="N60" s="109"/>
      <c r="O60" s="109"/>
      <c r="P60" s="1375" t="s">
        <v>114</v>
      </c>
      <c r="Q60" s="1376"/>
      <c r="R60" s="1377"/>
      <c r="S60" s="1378" t="e">
        <f>'Suivi des évaluations'!G139</f>
        <v>#DIV/0!</v>
      </c>
      <c r="T60" s="1379"/>
      <c r="U60" s="109"/>
      <c r="V60" s="109"/>
      <c r="W60" s="109"/>
      <c r="X60" s="37"/>
      <c r="Y60" s="37"/>
      <c r="Z60" s="37"/>
      <c r="AA60" s="37"/>
      <c r="AB60" s="37"/>
      <c r="AC60" s="95"/>
      <c r="AD60" s="95"/>
      <c r="AE60" s="21"/>
      <c r="AF60" s="109"/>
      <c r="AG60" s="109"/>
      <c r="AH60" s="109"/>
      <c r="AI60" s="110"/>
      <c r="AJ60" s="37"/>
      <c r="AK60" s="37"/>
      <c r="AL60" s="37"/>
      <c r="AM60" s="37"/>
      <c r="AN60" s="95"/>
      <c r="AO60" s="98"/>
      <c r="AP60" s="95"/>
      <c r="AQ60" s="111"/>
      <c r="AU60" s="101"/>
      <c r="AV60" s="101"/>
      <c r="AW60" s="101"/>
      <c r="AX60" s="101"/>
      <c r="AY60" s="101"/>
      <c r="AZ60" s="101"/>
      <c r="BA60" s="101"/>
      <c r="BB60" s="101"/>
      <c r="BC60" s="101"/>
      <c r="BD60" s="101"/>
      <c r="BE60" s="101"/>
      <c r="BF60" s="101"/>
    </row>
    <row r="61" spans="1:58" ht="39.950000000000003" customHeight="1">
      <c r="B61" s="5"/>
      <c r="C61" s="9"/>
      <c r="F61" s="111"/>
      <c r="G61" s="37"/>
      <c r="H61" s="112"/>
      <c r="I61" s="37"/>
      <c r="J61" s="37"/>
      <c r="K61" s="37"/>
      <c r="L61" s="37"/>
      <c r="M61" s="37"/>
      <c r="N61" s="37"/>
      <c r="O61" s="37"/>
      <c r="P61" s="1375" t="s">
        <v>169</v>
      </c>
      <c r="Q61" s="1376"/>
      <c r="R61" s="1377"/>
      <c r="S61" s="1378" t="e">
        <f>'Suivi des évaluations'!G140</f>
        <v>#DIV/0!</v>
      </c>
      <c r="T61" s="1379"/>
      <c r="U61" s="37"/>
      <c r="V61" s="37"/>
      <c r="W61" s="37"/>
      <c r="X61" s="37"/>
      <c r="Y61" s="37"/>
      <c r="Z61" s="37"/>
      <c r="AA61" s="37"/>
      <c r="AB61" s="37"/>
      <c r="AC61" s="111"/>
      <c r="AD61" s="111"/>
      <c r="AF61" s="37"/>
      <c r="AG61" s="37"/>
      <c r="AH61" s="37"/>
      <c r="AI61" s="37"/>
      <c r="AJ61" s="37"/>
      <c r="AK61" s="37"/>
      <c r="AL61" s="37"/>
      <c r="AM61" s="37"/>
      <c r="AN61" s="111"/>
      <c r="AO61" s="113"/>
      <c r="AP61" s="111"/>
      <c r="AQ61" s="111"/>
      <c r="AU61" s="101"/>
      <c r="AV61" s="101"/>
      <c r="AW61" s="101"/>
      <c r="AX61" s="101"/>
      <c r="AY61" s="101"/>
      <c r="AZ61" s="101"/>
      <c r="BA61" s="101"/>
      <c r="BB61" s="101"/>
      <c r="BC61" s="101"/>
      <c r="BD61" s="101"/>
      <c r="BE61" s="101"/>
      <c r="BF61" s="101"/>
    </row>
    <row r="62" spans="1:58" ht="15" customHeight="1">
      <c r="B62" s="5"/>
      <c r="C62" s="9"/>
      <c r="D62" s="9"/>
      <c r="E62" s="9"/>
      <c r="F62" s="111"/>
      <c r="G62" s="111"/>
      <c r="H62" s="112"/>
      <c r="I62" s="111"/>
      <c r="J62" s="111"/>
      <c r="K62" s="111"/>
      <c r="L62" s="114"/>
      <c r="M62" s="114"/>
      <c r="N62" s="114"/>
      <c r="O62" s="114"/>
      <c r="P62" s="114"/>
      <c r="Q62" s="114"/>
      <c r="R62" s="114"/>
      <c r="T62" s="114"/>
      <c r="U62" s="111"/>
      <c r="V62" s="111"/>
      <c r="W62" s="115"/>
      <c r="X62" s="111"/>
      <c r="Y62" s="111"/>
      <c r="Z62" s="115"/>
      <c r="AA62" s="111"/>
      <c r="AB62" s="111"/>
      <c r="AC62" s="111"/>
      <c r="AD62" s="111"/>
      <c r="AF62" s="111"/>
      <c r="AG62" s="111"/>
      <c r="AH62" s="115"/>
      <c r="AI62" s="115"/>
      <c r="AJ62" s="115"/>
      <c r="AK62" s="115"/>
      <c r="AL62" s="111"/>
      <c r="AM62" s="111"/>
      <c r="AN62" s="111"/>
      <c r="AO62" s="113"/>
      <c r="AP62" s="111"/>
      <c r="AQ62" s="532"/>
      <c r="AU62" s="101"/>
      <c r="AV62" s="101"/>
      <c r="AW62" s="101"/>
      <c r="AX62" s="101"/>
      <c r="AY62" s="101"/>
      <c r="AZ62" s="101"/>
      <c r="BA62" s="101"/>
      <c r="BB62" s="101"/>
      <c r="BC62" s="101"/>
      <c r="BD62" s="101"/>
      <c r="BE62" s="101"/>
      <c r="BF62" s="101"/>
    </row>
    <row r="63" spans="1:58" s="106" customFormat="1" ht="28.5">
      <c r="A63" s="1"/>
      <c r="B63" s="5"/>
      <c r="C63" s="1"/>
      <c r="D63" s="1"/>
      <c r="E63" s="21"/>
      <c r="F63" s="111"/>
      <c r="G63" s="116"/>
      <c r="H63" s="116"/>
      <c r="I63" s="116"/>
      <c r="J63" s="116"/>
      <c r="K63" s="116"/>
      <c r="L63" s="116"/>
      <c r="M63" s="116"/>
      <c r="N63" s="116"/>
      <c r="O63" s="116"/>
      <c r="P63" s="116"/>
      <c r="Q63" s="116"/>
      <c r="R63" s="116"/>
      <c r="S63" s="116"/>
      <c r="T63" s="116"/>
      <c r="U63" s="111"/>
      <c r="V63" s="111"/>
      <c r="W63" s="111"/>
      <c r="X63" s="111"/>
      <c r="Y63" s="111"/>
      <c r="Z63" s="111"/>
      <c r="AA63" s="111"/>
      <c r="AB63" s="111"/>
      <c r="AC63" s="111"/>
      <c r="AD63" s="111"/>
      <c r="AE63" s="1"/>
      <c r="AF63" s="111"/>
      <c r="AG63" s="111"/>
      <c r="AH63" s="111"/>
      <c r="AI63" s="111"/>
      <c r="AJ63" s="111"/>
      <c r="AK63" s="111"/>
      <c r="AL63" s="111"/>
      <c r="AM63" s="111"/>
      <c r="AN63" s="111"/>
      <c r="AO63" s="113"/>
      <c r="AP63" s="111"/>
      <c r="AU63" s="101"/>
      <c r="AV63" s="101"/>
      <c r="AW63" s="101"/>
      <c r="AX63" s="101"/>
      <c r="AY63" s="101"/>
      <c r="AZ63" s="101"/>
      <c r="BA63" s="101"/>
      <c r="BB63" s="101"/>
      <c r="BC63" s="101"/>
      <c r="BD63" s="101"/>
      <c r="BE63" s="101"/>
      <c r="BF63" s="101"/>
    </row>
    <row r="64" spans="1:58" s="106" customFormat="1">
      <c r="A64" s="1"/>
      <c r="B64" s="118"/>
      <c r="C64" s="119"/>
      <c r="D64" s="119"/>
      <c r="E64" s="119"/>
      <c r="F64" s="119"/>
      <c r="G64" s="1221"/>
      <c r="H64" s="1221"/>
      <c r="I64" s="1221"/>
      <c r="J64" s="1221"/>
      <c r="K64" s="1221"/>
      <c r="L64" s="1221"/>
      <c r="M64" s="1221"/>
      <c r="N64" s="1221"/>
      <c r="O64" s="1221"/>
      <c r="P64" s="1221"/>
      <c r="Q64" s="1221"/>
      <c r="R64" s="1221"/>
      <c r="S64" s="1221"/>
      <c r="T64" s="1221"/>
      <c r="U64" s="539"/>
      <c r="V64" s="539"/>
      <c r="W64" s="539"/>
      <c r="X64" s="539"/>
      <c r="Y64" s="539"/>
      <c r="Z64" s="539"/>
      <c r="AA64" s="539"/>
      <c r="AB64" s="539"/>
      <c r="AC64" s="539"/>
      <c r="AD64" s="539"/>
      <c r="AE64" s="330" t="str">
        <f>Données!AF3</f>
        <v xml:space="preserve">Conception et réalisation : Thierry GÉRARD IEN-ET STI Design &amp; Métiers d'art - Version 5.2 • Septembre 2020    
Adaptation Equipe Académique Rennes [ 07 83 77 09 55 ] - Version 5.2 • Mars 2021 </v>
      </c>
      <c r="AF64" s="121"/>
      <c r="AG64" s="121"/>
      <c r="AH64" s="121"/>
      <c r="AI64" s="119"/>
      <c r="AJ64" s="119"/>
      <c r="AK64" s="119"/>
      <c r="AL64" s="119"/>
      <c r="AM64" s="119"/>
      <c r="AN64" s="119"/>
      <c r="AO64" s="122"/>
      <c r="AP64" s="532"/>
      <c r="AU64" s="101"/>
      <c r="AV64" s="101"/>
      <c r="AW64" s="101"/>
      <c r="AX64" s="101"/>
      <c r="AY64" s="101"/>
      <c r="AZ64" s="101"/>
      <c r="BA64" s="101"/>
      <c r="BB64" s="101"/>
      <c r="BC64" s="101"/>
      <c r="BD64" s="101"/>
      <c r="BE64" s="101"/>
      <c r="BF64" s="101"/>
    </row>
    <row r="65" spans="47:58" s="106" customFormat="1">
      <c r="AU65" s="101"/>
      <c r="AV65" s="101"/>
      <c r="AW65" s="101"/>
      <c r="AX65" s="101"/>
      <c r="AY65" s="101"/>
      <c r="AZ65" s="101"/>
      <c r="BA65" s="101"/>
      <c r="BB65" s="101"/>
      <c r="BC65" s="101"/>
      <c r="BD65" s="101"/>
      <c r="BE65" s="101"/>
      <c r="BF65" s="101"/>
    </row>
    <row r="66" spans="47:58" s="106" customFormat="1" ht="20.100000000000001" customHeight="1">
      <c r="AU66" s="101"/>
      <c r="AV66" s="101"/>
      <c r="AW66" s="101"/>
      <c r="AX66" s="101"/>
      <c r="AY66" s="101"/>
      <c r="AZ66" s="101"/>
      <c r="BA66" s="101"/>
      <c r="BB66" s="101"/>
      <c r="BC66" s="101"/>
      <c r="BD66" s="101"/>
      <c r="BE66" s="101"/>
      <c r="BF66" s="101"/>
    </row>
    <row r="67" spans="47:58" s="106" customFormat="1" ht="20.100000000000001" customHeight="1">
      <c r="AU67" s="101"/>
      <c r="AV67" s="101"/>
      <c r="AW67" s="101"/>
      <c r="AX67" s="101"/>
      <c r="AY67" s="101"/>
      <c r="AZ67" s="101"/>
      <c r="BA67" s="101"/>
      <c r="BB67" s="101"/>
      <c r="BC67" s="101"/>
      <c r="BD67" s="101"/>
      <c r="BE67" s="101"/>
      <c r="BF67" s="101"/>
    </row>
    <row r="68" spans="47:58" s="106" customFormat="1" ht="20.100000000000001" customHeight="1">
      <c r="AU68" s="101"/>
      <c r="AV68" s="101"/>
      <c r="AW68" s="101"/>
      <c r="AX68" s="101"/>
      <c r="AY68" s="101"/>
      <c r="AZ68" s="101"/>
      <c r="BA68" s="101"/>
      <c r="BB68" s="101"/>
      <c r="BC68" s="101"/>
      <c r="BD68" s="101"/>
      <c r="BE68" s="101"/>
      <c r="BF68" s="101"/>
    </row>
    <row r="69" spans="47:58" s="106" customFormat="1" ht="20.100000000000001" customHeight="1">
      <c r="AU69" s="101"/>
      <c r="AV69" s="101"/>
      <c r="AW69" s="101"/>
      <c r="AX69" s="101"/>
      <c r="AY69" s="101"/>
      <c r="AZ69" s="101"/>
      <c r="BA69" s="101"/>
      <c r="BB69" s="101"/>
      <c r="BC69" s="101"/>
      <c r="BD69" s="101"/>
      <c r="BE69" s="101"/>
      <c r="BF69" s="101"/>
    </row>
    <row r="70" spans="47:58" s="106" customFormat="1" ht="20.100000000000001" customHeight="1">
      <c r="AU70" s="101"/>
      <c r="AV70" s="101"/>
      <c r="AW70" s="101"/>
      <c r="AX70" s="101"/>
      <c r="AY70" s="101"/>
      <c r="AZ70" s="101"/>
      <c r="BA70" s="101"/>
      <c r="BB70" s="101"/>
      <c r="BC70" s="101"/>
      <c r="BD70" s="101"/>
      <c r="BE70" s="101"/>
      <c r="BF70" s="101"/>
    </row>
    <row r="71" spans="47:58" s="106" customFormat="1" ht="20.100000000000001" customHeight="1">
      <c r="AU71" s="101"/>
      <c r="AV71" s="101"/>
      <c r="AW71" s="101"/>
      <c r="AX71" s="101"/>
      <c r="AY71" s="101"/>
      <c r="AZ71" s="101"/>
      <c r="BA71" s="101"/>
      <c r="BB71" s="101"/>
      <c r="BC71" s="101"/>
      <c r="BD71" s="101"/>
      <c r="BE71" s="101"/>
      <c r="BF71" s="101"/>
    </row>
    <row r="72" spans="47:58" s="106" customFormat="1" ht="20.100000000000001" customHeight="1">
      <c r="AU72" s="101"/>
      <c r="AV72" s="101"/>
      <c r="AW72" s="101"/>
      <c r="AX72" s="101"/>
      <c r="AY72" s="101"/>
      <c r="AZ72" s="101"/>
      <c r="BA72" s="101"/>
      <c r="BB72" s="101"/>
      <c r="BC72" s="101"/>
      <c r="BD72" s="101"/>
      <c r="BE72" s="101"/>
      <c r="BF72" s="101"/>
    </row>
    <row r="73" spans="47:58" s="106" customFormat="1" ht="20.100000000000001" customHeight="1">
      <c r="AU73" s="101"/>
      <c r="AV73" s="101"/>
      <c r="AW73" s="101"/>
      <c r="AX73" s="101"/>
      <c r="AY73" s="101"/>
      <c r="AZ73" s="101"/>
      <c r="BA73" s="101"/>
      <c r="BB73" s="101"/>
      <c r="BC73" s="101"/>
      <c r="BD73" s="101"/>
      <c r="BE73" s="101"/>
      <c r="BF73" s="101"/>
    </row>
    <row r="74" spans="47:58" s="106" customFormat="1" ht="20.100000000000001" customHeight="1">
      <c r="AU74" s="101"/>
      <c r="AV74" s="101"/>
      <c r="AW74" s="101"/>
      <c r="AX74" s="101"/>
      <c r="AY74" s="101"/>
      <c r="AZ74" s="101"/>
      <c r="BA74" s="101"/>
      <c r="BB74" s="101"/>
      <c r="BC74" s="101"/>
      <c r="BD74" s="101"/>
      <c r="BE74" s="101"/>
      <c r="BF74" s="101"/>
    </row>
    <row r="75" spans="47:58" s="106" customFormat="1" ht="20.100000000000001" customHeight="1">
      <c r="AU75" s="101"/>
      <c r="AV75" s="101"/>
      <c r="AW75" s="101"/>
      <c r="AX75" s="101"/>
      <c r="AY75" s="101"/>
      <c r="AZ75" s="101"/>
      <c r="BA75" s="101"/>
      <c r="BB75" s="101"/>
      <c r="BC75" s="101"/>
      <c r="BD75" s="101"/>
      <c r="BE75" s="101"/>
      <c r="BF75" s="101"/>
    </row>
    <row r="76" spans="47:58" s="106" customFormat="1" ht="35.25" customHeight="1">
      <c r="AU76" s="101"/>
      <c r="AV76" s="101"/>
      <c r="AW76" s="101"/>
      <c r="AX76" s="101"/>
      <c r="AY76" s="101"/>
      <c r="AZ76" s="101"/>
      <c r="BA76" s="101"/>
      <c r="BB76" s="101"/>
      <c r="BC76" s="101"/>
      <c r="BD76" s="101"/>
      <c r="BE76" s="101"/>
      <c r="BF76" s="101"/>
    </row>
    <row r="77" spans="47:58" s="106" customFormat="1">
      <c r="AU77" s="101"/>
      <c r="AV77" s="101"/>
      <c r="AW77" s="101"/>
      <c r="AX77" s="101"/>
      <c r="AY77" s="101"/>
      <c r="AZ77" s="101"/>
      <c r="BA77" s="101"/>
      <c r="BB77" s="101"/>
      <c r="BC77" s="101"/>
      <c r="BD77" s="101"/>
      <c r="BE77" s="101"/>
      <c r="BF77" s="101"/>
    </row>
    <row r="78" spans="47:58" s="106" customFormat="1">
      <c r="AU78" s="101"/>
      <c r="AV78" s="101"/>
      <c r="AW78" s="101"/>
      <c r="AX78" s="101"/>
      <c r="AY78" s="101"/>
      <c r="AZ78" s="101"/>
      <c r="BA78" s="101"/>
      <c r="BB78" s="101"/>
      <c r="BC78" s="101"/>
      <c r="BD78" s="101"/>
      <c r="BE78" s="101"/>
      <c r="BF78" s="101"/>
    </row>
    <row r="79" spans="47:58" s="106" customFormat="1">
      <c r="AU79" s="101"/>
      <c r="AV79" s="101"/>
      <c r="AW79" s="101"/>
      <c r="AX79" s="101"/>
      <c r="AY79" s="101"/>
      <c r="AZ79" s="101"/>
      <c r="BA79" s="101"/>
      <c r="BB79" s="101"/>
      <c r="BC79" s="101"/>
      <c r="BD79" s="101"/>
      <c r="BE79" s="101"/>
      <c r="BF79" s="101"/>
    </row>
    <row r="80" spans="47:58" s="106" customFormat="1" ht="35.25" customHeight="1">
      <c r="AU80" s="101"/>
      <c r="AV80" s="101"/>
      <c r="AW80" s="101"/>
      <c r="AX80" s="101"/>
      <c r="AY80" s="101"/>
      <c r="AZ80" s="101"/>
      <c r="BA80" s="101"/>
      <c r="BB80" s="101"/>
      <c r="BC80" s="101"/>
      <c r="BD80" s="101"/>
      <c r="BE80" s="101"/>
      <c r="BF80" s="101"/>
    </row>
    <row r="81" spans="1:58" s="106" customFormat="1">
      <c r="AU81" s="101"/>
      <c r="AV81" s="101"/>
      <c r="AW81" s="101"/>
      <c r="AX81" s="101"/>
      <c r="AY81" s="101"/>
      <c r="AZ81" s="101"/>
      <c r="BA81" s="101"/>
      <c r="BB81" s="101"/>
      <c r="BC81" s="101"/>
      <c r="BD81" s="101"/>
      <c r="BE81" s="101"/>
      <c r="BF81" s="101"/>
    </row>
    <row r="82" spans="1:58" s="106" customFormat="1">
      <c r="AU82" s="101"/>
      <c r="AV82" s="101"/>
      <c r="AW82" s="101"/>
      <c r="AX82" s="101"/>
      <c r="AY82" s="101"/>
      <c r="AZ82" s="101"/>
      <c r="BA82" s="101"/>
      <c r="BB82" s="101"/>
      <c r="BC82" s="101"/>
      <c r="BD82" s="101"/>
      <c r="BE82" s="101"/>
      <c r="BF82" s="101"/>
    </row>
    <row r="83" spans="1:58" s="106" customFormat="1">
      <c r="AU83" s="101"/>
      <c r="AV83" s="101"/>
      <c r="AW83" s="101"/>
      <c r="AX83" s="101"/>
      <c r="AY83" s="101"/>
      <c r="AZ83" s="101"/>
      <c r="BA83" s="101"/>
      <c r="BB83" s="101"/>
      <c r="BC83" s="101"/>
      <c r="BD83" s="101"/>
      <c r="BE83" s="101"/>
      <c r="BF83" s="101"/>
    </row>
    <row r="84" spans="1:58" s="106" customFormat="1">
      <c r="AU84" s="101"/>
      <c r="AV84" s="101"/>
      <c r="AW84" s="101"/>
      <c r="AX84" s="101"/>
      <c r="AY84" s="101"/>
      <c r="AZ84" s="101"/>
      <c r="BA84" s="101"/>
      <c r="BB84" s="101"/>
      <c r="BC84" s="101"/>
      <c r="BD84" s="101"/>
      <c r="BE84" s="101"/>
      <c r="BF84" s="101"/>
    </row>
    <row r="85" spans="1:58" s="106" customFormat="1">
      <c r="AU85" s="101"/>
      <c r="AV85" s="101"/>
      <c r="AW85" s="101"/>
      <c r="AX85" s="101"/>
      <c r="AY85" s="101"/>
      <c r="AZ85" s="101"/>
      <c r="BA85" s="101"/>
      <c r="BB85" s="101"/>
      <c r="BC85" s="101"/>
      <c r="BD85" s="101"/>
      <c r="BE85" s="101"/>
      <c r="BF85" s="101"/>
    </row>
    <row r="86" spans="1:58" s="106" customFormat="1">
      <c r="AU86" s="101"/>
      <c r="AV86" s="101"/>
      <c r="AW86" s="101"/>
      <c r="AX86" s="101"/>
      <c r="AY86" s="101"/>
      <c r="AZ86" s="101"/>
      <c r="BA86" s="101"/>
      <c r="BB86" s="101"/>
      <c r="BC86" s="101"/>
      <c r="BD86" s="101"/>
      <c r="BE86" s="101"/>
      <c r="BF86" s="101"/>
    </row>
    <row r="87" spans="1:58" s="106" customFormat="1">
      <c r="AU87" s="101"/>
      <c r="AV87" s="101"/>
      <c r="AW87" s="101"/>
      <c r="AX87" s="101"/>
      <c r="AY87" s="101"/>
      <c r="AZ87" s="101"/>
      <c r="BA87" s="101"/>
      <c r="BB87" s="101"/>
      <c r="BC87" s="101"/>
      <c r="BD87" s="101"/>
      <c r="BE87" s="101"/>
      <c r="BF87" s="101"/>
    </row>
    <row r="88" spans="1:58" s="106" customFormat="1">
      <c r="AU88" s="101"/>
      <c r="AV88" s="101"/>
      <c r="AW88" s="101"/>
      <c r="AX88" s="101"/>
      <c r="AY88" s="101"/>
      <c r="AZ88" s="101"/>
      <c r="BA88" s="101"/>
      <c r="BB88" s="101"/>
      <c r="BC88" s="101"/>
      <c r="BD88" s="101"/>
      <c r="BE88" s="101"/>
      <c r="BF88" s="101"/>
    </row>
    <row r="89" spans="1:58" s="504" customFormat="1">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R89" s="106"/>
      <c r="AS89" s="106"/>
      <c r="AT89" s="106"/>
      <c r="AU89" s="101"/>
      <c r="AV89" s="101"/>
      <c r="AW89" s="101"/>
      <c r="AX89" s="101"/>
      <c r="AY89" s="101"/>
      <c r="AZ89" s="101"/>
      <c r="BA89" s="101"/>
      <c r="BB89" s="101"/>
      <c r="BC89" s="101"/>
      <c r="BD89" s="101"/>
      <c r="BE89" s="101"/>
      <c r="BF89" s="101"/>
    </row>
    <row r="90" spans="1:58" s="504" customFormat="1">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R90" s="106"/>
      <c r="AS90" s="106"/>
      <c r="AT90" s="106"/>
      <c r="AU90" s="101"/>
      <c r="AV90" s="101"/>
      <c r="AW90" s="101"/>
      <c r="AX90" s="101"/>
      <c r="AY90" s="101"/>
      <c r="AZ90" s="101"/>
      <c r="BA90" s="101"/>
      <c r="BB90" s="101"/>
      <c r="BC90" s="101"/>
      <c r="BD90" s="101"/>
      <c r="BE90" s="101"/>
      <c r="BF90" s="101"/>
    </row>
    <row r="91" spans="1:58" s="504" customFormat="1">
      <c r="AR91" s="106"/>
      <c r="AS91" s="106"/>
      <c r="AT91" s="106"/>
      <c r="AU91" s="101"/>
      <c r="AV91" s="101"/>
      <c r="AW91" s="101"/>
      <c r="AX91" s="101"/>
      <c r="AY91" s="101"/>
      <c r="AZ91" s="101"/>
      <c r="BA91" s="101"/>
      <c r="BB91" s="101"/>
      <c r="BC91" s="101"/>
      <c r="BD91" s="101"/>
      <c r="BE91" s="101"/>
      <c r="BF91" s="101"/>
    </row>
    <row r="92" spans="1:58" s="504" customFormat="1">
      <c r="AR92" s="106"/>
      <c r="AS92" s="106"/>
      <c r="AT92" s="106"/>
      <c r="AU92" s="101"/>
      <c r="AV92" s="101"/>
      <c r="AW92" s="101"/>
      <c r="AX92" s="101"/>
      <c r="AY92" s="101"/>
      <c r="AZ92" s="101"/>
      <c r="BA92" s="101"/>
      <c r="BB92" s="101"/>
      <c r="BC92" s="101"/>
      <c r="BD92" s="101"/>
      <c r="BE92" s="101"/>
      <c r="BF92" s="101"/>
    </row>
    <row r="93" spans="1:58" s="504" customFormat="1">
      <c r="AR93" s="106"/>
      <c r="AS93" s="106"/>
      <c r="AT93" s="106"/>
      <c r="AU93" s="101"/>
      <c r="AV93" s="101"/>
      <c r="AW93" s="101"/>
      <c r="AX93" s="101"/>
      <c r="AY93" s="101"/>
      <c r="AZ93" s="101"/>
      <c r="BA93" s="101"/>
      <c r="BB93" s="101"/>
      <c r="BC93" s="101"/>
      <c r="BD93" s="101"/>
      <c r="BE93" s="101"/>
      <c r="BF93" s="101"/>
    </row>
    <row r="94" spans="1:58" s="504" customFormat="1">
      <c r="AR94" s="106"/>
      <c r="AS94" s="106"/>
      <c r="AT94" s="106"/>
      <c r="AU94" s="101"/>
      <c r="AV94" s="101"/>
      <c r="AW94" s="101"/>
      <c r="AX94" s="101"/>
      <c r="AY94" s="101"/>
      <c r="AZ94" s="101"/>
      <c r="BA94" s="101"/>
      <c r="BB94" s="101"/>
      <c r="BC94" s="101"/>
      <c r="BD94" s="101"/>
      <c r="BE94" s="101"/>
      <c r="BF94" s="101"/>
    </row>
    <row r="95" spans="1:58" s="101" customFormat="1">
      <c r="A95" s="504"/>
      <c r="B95" s="504"/>
      <c r="C95" s="504"/>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4"/>
      <c r="AO95" s="504"/>
      <c r="AP95" s="504"/>
      <c r="AR95" s="106"/>
      <c r="AS95" s="106"/>
      <c r="AT95" s="106"/>
    </row>
    <row r="96" spans="1:58" s="101" customFormat="1">
      <c r="A96" s="504"/>
      <c r="B96" s="504"/>
      <c r="C96" s="504"/>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4"/>
      <c r="AO96" s="504"/>
      <c r="AP96" s="504"/>
      <c r="AR96" s="106"/>
      <c r="AS96" s="106"/>
      <c r="AT96" s="106"/>
    </row>
    <row r="97" spans="44:46" s="101" customFormat="1">
      <c r="AR97" s="106"/>
      <c r="AS97" s="106"/>
      <c r="AT97" s="106"/>
    </row>
    <row r="98" spans="44:46" s="101" customFormat="1">
      <c r="AR98" s="106"/>
      <c r="AS98" s="106"/>
      <c r="AT98" s="106"/>
    </row>
    <row r="99" spans="44:46" s="101" customFormat="1">
      <c r="AR99" s="106"/>
      <c r="AS99" s="106"/>
      <c r="AT99" s="106"/>
    </row>
    <row r="100" spans="44:46" s="101" customFormat="1">
      <c r="AR100" s="106"/>
      <c r="AS100" s="106"/>
      <c r="AT100" s="106"/>
    </row>
    <row r="101" spans="44:46" s="101" customFormat="1">
      <c r="AR101" s="106"/>
      <c r="AS101" s="106"/>
      <c r="AT101" s="106"/>
    </row>
    <row r="102" spans="44:46" s="101" customFormat="1">
      <c r="AR102" s="106"/>
      <c r="AS102" s="106"/>
      <c r="AT102" s="106"/>
    </row>
    <row r="103" spans="44:46" s="101" customFormat="1">
      <c r="AR103" s="106"/>
      <c r="AS103" s="106"/>
      <c r="AT103" s="106"/>
    </row>
    <row r="104" spans="44:46" s="101" customFormat="1">
      <c r="AR104" s="106"/>
      <c r="AS104" s="106"/>
      <c r="AT104" s="106"/>
    </row>
    <row r="105" spans="44:46" s="101" customFormat="1">
      <c r="AR105" s="106"/>
      <c r="AS105" s="106"/>
      <c r="AT105" s="106"/>
    </row>
    <row r="106" spans="44:46" s="101" customFormat="1">
      <c r="AR106" s="106"/>
      <c r="AS106" s="106"/>
      <c r="AT106" s="106"/>
    </row>
    <row r="107" spans="44:46" s="101" customFormat="1">
      <c r="AR107" s="106"/>
      <c r="AS107" s="106"/>
      <c r="AT107" s="106"/>
    </row>
    <row r="108" spans="44:46" s="101" customFormat="1">
      <c r="AR108" s="106"/>
      <c r="AS108" s="106"/>
      <c r="AT108" s="106"/>
    </row>
    <row r="109" spans="44:46" s="101" customFormat="1">
      <c r="AR109" s="106"/>
      <c r="AS109" s="106"/>
      <c r="AT109" s="106"/>
    </row>
    <row r="110" spans="44:46" s="101" customFormat="1">
      <c r="AR110" s="106"/>
      <c r="AS110" s="106"/>
      <c r="AT110" s="106"/>
    </row>
    <row r="111" spans="44:46" s="101" customFormat="1">
      <c r="AR111" s="106"/>
      <c r="AS111" s="106"/>
      <c r="AT111" s="106"/>
    </row>
    <row r="112" spans="44:46" s="101" customFormat="1">
      <c r="AR112" s="106"/>
      <c r="AS112" s="106"/>
      <c r="AT112" s="106"/>
    </row>
    <row r="113" spans="44:46" s="101" customFormat="1">
      <c r="AR113" s="106"/>
      <c r="AS113" s="106"/>
      <c r="AT113" s="106"/>
    </row>
    <row r="114" spans="44:46" s="101" customFormat="1">
      <c r="AR114" s="106"/>
      <c r="AS114" s="106"/>
      <c r="AT114" s="106"/>
    </row>
    <row r="115" spans="44:46" s="101" customFormat="1">
      <c r="AR115" s="106"/>
      <c r="AS115" s="106"/>
      <c r="AT115" s="106"/>
    </row>
    <row r="116" spans="44:46" s="101" customFormat="1">
      <c r="AR116" s="106"/>
      <c r="AS116" s="106"/>
      <c r="AT116" s="106"/>
    </row>
    <row r="117" spans="44:46" s="101" customFormat="1">
      <c r="AR117" s="106"/>
      <c r="AS117" s="106"/>
      <c r="AT117" s="106"/>
    </row>
    <row r="118" spans="44:46" s="101" customFormat="1">
      <c r="AR118" s="106"/>
      <c r="AS118" s="106"/>
      <c r="AT118" s="106"/>
    </row>
    <row r="119" spans="44:46" s="101" customFormat="1">
      <c r="AR119" s="106"/>
      <c r="AS119" s="106"/>
      <c r="AT119" s="106"/>
    </row>
    <row r="120" spans="44:46" s="101" customFormat="1">
      <c r="AR120" s="106"/>
      <c r="AS120" s="106"/>
      <c r="AT120" s="106"/>
    </row>
    <row r="121" spans="44:46" s="101" customFormat="1">
      <c r="AR121" s="106"/>
      <c r="AS121" s="106"/>
      <c r="AT121" s="106"/>
    </row>
    <row r="122" spans="44:46" s="101" customFormat="1">
      <c r="AR122" s="106"/>
      <c r="AS122" s="106"/>
      <c r="AT122" s="106"/>
    </row>
    <row r="123" spans="44:46" s="101" customFormat="1">
      <c r="AR123" s="106"/>
      <c r="AS123" s="106"/>
      <c r="AT123" s="106"/>
    </row>
    <row r="124" spans="44:46" s="101" customFormat="1">
      <c r="AR124" s="106"/>
      <c r="AS124" s="106"/>
      <c r="AT124" s="106"/>
    </row>
    <row r="125" spans="44:46" s="101" customFormat="1">
      <c r="AR125" s="106"/>
      <c r="AS125" s="106"/>
      <c r="AT125" s="106"/>
    </row>
    <row r="126" spans="44:46" s="101" customFormat="1">
      <c r="AR126" s="106"/>
      <c r="AS126" s="106"/>
      <c r="AT126" s="106"/>
    </row>
    <row r="127" spans="44:46" s="101" customFormat="1">
      <c r="AR127" s="106"/>
      <c r="AS127" s="106"/>
      <c r="AT127" s="106"/>
    </row>
    <row r="128" spans="44:46" s="101" customFormat="1">
      <c r="AR128" s="106"/>
      <c r="AS128" s="106"/>
      <c r="AT128" s="106"/>
    </row>
    <row r="129" spans="44:52" s="101" customFormat="1">
      <c r="AR129" s="106"/>
      <c r="AS129" s="106"/>
      <c r="AT129" s="106"/>
    </row>
    <row r="130" spans="44:52" s="101" customFormat="1">
      <c r="AR130" s="106"/>
      <c r="AS130" s="106"/>
      <c r="AT130" s="106"/>
    </row>
    <row r="131" spans="44:52" s="101" customFormat="1">
      <c r="AR131" s="106"/>
      <c r="AS131" s="106"/>
      <c r="AT131" s="106"/>
    </row>
    <row r="132" spans="44:52" s="101" customFormat="1">
      <c r="AR132" s="106"/>
      <c r="AS132" s="106"/>
      <c r="AT132" s="106"/>
    </row>
    <row r="133" spans="44:52" s="101" customFormat="1">
      <c r="AR133" s="106"/>
      <c r="AS133" s="106"/>
      <c r="AT133" s="106"/>
    </row>
    <row r="134" spans="44:52" s="101" customFormat="1">
      <c r="AR134" s="106"/>
      <c r="AS134" s="106"/>
      <c r="AT134" s="106"/>
    </row>
    <row r="135" spans="44:52" s="101" customFormat="1">
      <c r="AR135" s="106"/>
      <c r="AS135" s="106"/>
      <c r="AT135" s="106"/>
    </row>
    <row r="136" spans="44:52" s="101" customFormat="1">
      <c r="AR136" s="106"/>
      <c r="AS136" s="106"/>
      <c r="AT136" s="106"/>
    </row>
    <row r="137" spans="44:52" s="101" customFormat="1">
      <c r="AR137" s="106"/>
      <c r="AS137" s="106"/>
      <c r="AT137" s="106"/>
    </row>
    <row r="138" spans="44:52" s="101" customFormat="1">
      <c r="AR138" s="106"/>
      <c r="AS138" s="106"/>
      <c r="AT138" s="106"/>
    </row>
    <row r="139" spans="44:52" s="101" customFormat="1">
      <c r="AR139" s="106"/>
      <c r="AS139" s="106"/>
      <c r="AT139" s="106"/>
    </row>
    <row r="140" spans="44:52" s="101" customFormat="1">
      <c r="AR140" s="106"/>
      <c r="AS140" s="106"/>
      <c r="AT140" s="106"/>
    </row>
    <row r="141" spans="44:52" s="101" customFormat="1">
      <c r="AR141" s="106"/>
      <c r="AS141" s="106"/>
      <c r="AT141" s="106"/>
      <c r="AU141" s="1"/>
      <c r="AV141" s="1"/>
      <c r="AW141" s="1"/>
    </row>
    <row r="142" spans="44:52" s="101" customFormat="1">
      <c r="AR142" s="106"/>
      <c r="AS142" s="106"/>
      <c r="AT142" s="106"/>
      <c r="AU142" s="1"/>
      <c r="AV142" s="1"/>
      <c r="AW142" s="1"/>
    </row>
    <row r="143" spans="44:52" s="101" customFormat="1">
      <c r="AR143" s="106"/>
      <c r="AS143" s="106"/>
      <c r="AT143" s="106"/>
      <c r="AU143" s="1"/>
      <c r="AV143" s="1"/>
      <c r="AW143" s="1"/>
      <c r="AX143" s="1"/>
      <c r="AY143" s="1"/>
      <c r="AZ143" s="1"/>
    </row>
    <row r="144" spans="44:52" s="101" customFormat="1">
      <c r="AR144" s="106"/>
      <c r="AS144" s="106"/>
      <c r="AT144" s="106"/>
      <c r="AU144" s="1"/>
      <c r="AV144" s="1"/>
      <c r="AW144" s="1"/>
      <c r="AX144" s="1"/>
      <c r="AY144" s="1"/>
      <c r="AZ144" s="1"/>
    </row>
    <row r="145" spans="44:58" s="101" customFormat="1">
      <c r="AR145" s="106"/>
      <c r="AS145" s="106"/>
      <c r="AT145" s="106"/>
      <c r="AU145" s="1"/>
      <c r="AV145" s="1"/>
      <c r="AW145" s="1"/>
      <c r="AX145" s="1"/>
      <c r="AY145" s="1"/>
      <c r="AZ145" s="1"/>
    </row>
    <row r="146" spans="44:58" s="101" customFormat="1">
      <c r="AR146" s="106"/>
      <c r="AS146" s="106"/>
      <c r="AT146" s="106"/>
      <c r="AU146" s="1"/>
      <c r="AV146" s="1"/>
      <c r="AW146" s="1"/>
      <c r="AX146" s="1"/>
      <c r="AY146" s="1"/>
      <c r="AZ146" s="1"/>
      <c r="BA146" s="1"/>
      <c r="BB146" s="1"/>
      <c r="BC146" s="1"/>
      <c r="BD146" s="1"/>
      <c r="BE146" s="1"/>
      <c r="BF146" s="1"/>
    </row>
    <row r="147" spans="44:58" s="101" customFormat="1">
      <c r="AR147" s="106"/>
      <c r="AS147" s="106"/>
      <c r="AT147" s="106"/>
      <c r="AU147" s="1"/>
      <c r="AV147" s="1"/>
      <c r="AW147" s="1"/>
      <c r="AX147" s="1"/>
      <c r="AY147" s="1"/>
      <c r="AZ147" s="1"/>
      <c r="BA147" s="1"/>
      <c r="BB147" s="1"/>
      <c r="BC147" s="1"/>
      <c r="BD147" s="1"/>
      <c r="BE147" s="1"/>
      <c r="BF147" s="1"/>
    </row>
    <row r="148" spans="44:58" s="101" customFormat="1">
      <c r="AR148" s="106"/>
      <c r="AS148" s="106"/>
      <c r="AT148" s="106"/>
      <c r="AU148" s="1"/>
      <c r="AV148" s="1"/>
      <c r="AW148" s="1"/>
      <c r="AX148" s="1"/>
      <c r="AY148" s="1"/>
      <c r="AZ148" s="1"/>
      <c r="BA148" s="1"/>
      <c r="BB148" s="1"/>
      <c r="BC148" s="1"/>
      <c r="BD148" s="1"/>
      <c r="BE148" s="1"/>
      <c r="BF148" s="1"/>
    </row>
    <row r="149" spans="44:58" s="101" customFormat="1">
      <c r="AR149" s="106"/>
      <c r="AS149" s="106"/>
      <c r="AT149" s="106"/>
      <c r="AU149" s="1"/>
      <c r="AV149" s="1"/>
      <c r="AW149" s="1"/>
      <c r="AX149" s="1"/>
      <c r="AY149" s="1"/>
      <c r="AZ149" s="1"/>
      <c r="BA149" s="1"/>
      <c r="BB149" s="1"/>
      <c r="BC149" s="1"/>
      <c r="BD149" s="1"/>
      <c r="BE149" s="1"/>
      <c r="BF149" s="1"/>
    </row>
    <row r="150" spans="44:58" s="101" customFormat="1">
      <c r="AR150" s="106"/>
      <c r="AS150" s="106"/>
      <c r="AT150" s="106"/>
      <c r="AU150" s="1"/>
      <c r="AV150" s="1"/>
      <c r="AW150" s="1"/>
      <c r="AX150" s="1"/>
      <c r="AY150" s="1"/>
      <c r="AZ150" s="1"/>
      <c r="BA150" s="1"/>
      <c r="BB150" s="1"/>
      <c r="BC150" s="1"/>
      <c r="BD150" s="1"/>
      <c r="BE150" s="1"/>
      <c r="BF150" s="1"/>
    </row>
    <row r="151" spans="44:58" s="101" customFormat="1">
      <c r="AR151" s="106"/>
      <c r="AS151" s="106"/>
      <c r="AT151" s="106"/>
      <c r="AU151" s="1"/>
      <c r="AV151" s="1"/>
      <c r="AW151" s="1"/>
      <c r="AX151" s="1"/>
      <c r="AY151" s="1"/>
      <c r="AZ151" s="1"/>
      <c r="BA151" s="1"/>
      <c r="BB151" s="1"/>
      <c r="BC151" s="1"/>
      <c r="BD151" s="1"/>
      <c r="BE151" s="1"/>
      <c r="BF151" s="1"/>
    </row>
    <row r="152" spans="44:58" s="101" customFormat="1">
      <c r="AR152" s="106"/>
      <c r="AS152" s="106"/>
      <c r="AT152" s="106"/>
      <c r="AU152" s="1"/>
      <c r="AV152" s="1"/>
      <c r="AW152" s="1"/>
      <c r="AX152" s="1"/>
      <c r="AY152" s="1"/>
      <c r="AZ152" s="1"/>
      <c r="BA152" s="1"/>
      <c r="BB152" s="1"/>
      <c r="BC152" s="1"/>
      <c r="BD152" s="1"/>
      <c r="BE152" s="1"/>
      <c r="BF152" s="1"/>
    </row>
    <row r="153" spans="44:58" s="101" customFormat="1">
      <c r="AR153" s="106"/>
      <c r="AS153" s="106"/>
      <c r="AT153" s="106"/>
      <c r="AU153" s="1"/>
      <c r="AV153" s="1"/>
      <c r="AW153" s="1"/>
      <c r="AX153" s="1"/>
      <c r="AY153" s="1"/>
      <c r="AZ153" s="1"/>
      <c r="BA153" s="1"/>
      <c r="BB153" s="1"/>
      <c r="BC153" s="1"/>
      <c r="BD153" s="1"/>
      <c r="BE153" s="1"/>
      <c r="BF153" s="1"/>
    </row>
    <row r="154" spans="44:58" s="101" customFormat="1">
      <c r="AR154" s="106"/>
      <c r="AS154" s="106"/>
      <c r="AT154" s="106"/>
      <c r="AU154" s="1"/>
      <c r="AV154" s="1"/>
      <c r="AW154" s="1"/>
      <c r="AX154" s="1"/>
      <c r="AY154" s="1"/>
      <c r="AZ154" s="1"/>
      <c r="BA154" s="1"/>
      <c r="BB154" s="1"/>
      <c r="BC154" s="1"/>
      <c r="BD154" s="1"/>
      <c r="BE154" s="1"/>
      <c r="BF154" s="1"/>
    </row>
    <row r="155" spans="44:58" s="101" customFormat="1">
      <c r="AR155" s="106"/>
      <c r="AS155" s="106"/>
      <c r="AT155" s="106"/>
      <c r="AU155" s="1"/>
      <c r="AV155" s="1"/>
      <c r="AW155" s="1"/>
      <c r="AX155" s="1"/>
      <c r="AY155" s="1"/>
      <c r="AZ155" s="1"/>
      <c r="BA155" s="1"/>
      <c r="BB155" s="1"/>
      <c r="BC155" s="1"/>
      <c r="BD155" s="1"/>
      <c r="BE155" s="1"/>
      <c r="BF155" s="1"/>
    </row>
    <row r="156" spans="44:58" s="101" customFormat="1">
      <c r="AR156" s="106"/>
      <c r="AS156" s="106"/>
      <c r="AT156" s="106"/>
      <c r="AU156" s="1"/>
      <c r="AV156" s="1"/>
      <c r="AW156" s="1"/>
      <c r="AX156" s="1"/>
      <c r="AY156" s="1"/>
      <c r="AZ156" s="1"/>
      <c r="BA156" s="1"/>
      <c r="BB156" s="1"/>
      <c r="BC156" s="1"/>
      <c r="BD156" s="1"/>
      <c r="BE156" s="1"/>
      <c r="BF156" s="1"/>
    </row>
    <row r="157" spans="44:58" s="101" customFormat="1">
      <c r="AR157" s="106"/>
      <c r="AS157" s="106"/>
      <c r="AT157" s="106"/>
      <c r="AU157" s="1"/>
      <c r="AV157" s="1"/>
      <c r="AW157" s="1"/>
      <c r="AX157" s="1"/>
      <c r="AY157" s="1"/>
      <c r="AZ157" s="1"/>
      <c r="BA157" s="1"/>
      <c r="BB157" s="1"/>
      <c r="BC157" s="1"/>
      <c r="BD157" s="1"/>
      <c r="BE157" s="1"/>
      <c r="BF157" s="1"/>
    </row>
    <row r="158" spans="44:58" s="101" customFormat="1">
      <c r="AR158" s="106"/>
      <c r="AS158" s="106"/>
      <c r="AT158" s="106"/>
      <c r="AU158" s="1"/>
      <c r="AV158" s="1"/>
      <c r="AW158" s="1"/>
      <c r="AX158" s="1"/>
      <c r="AY158" s="1"/>
      <c r="AZ158" s="1"/>
      <c r="BA158" s="1"/>
      <c r="BB158" s="1"/>
      <c r="BC158" s="1"/>
      <c r="BD158" s="1"/>
      <c r="BE158" s="1"/>
      <c r="BF158" s="1"/>
    </row>
    <row r="159" spans="44:58" s="101" customFormat="1">
      <c r="AR159" s="106"/>
      <c r="AS159" s="106"/>
      <c r="AT159" s="106"/>
      <c r="AU159" s="1"/>
      <c r="AV159" s="1"/>
      <c r="AW159" s="1"/>
      <c r="AX159" s="1"/>
      <c r="AY159" s="1"/>
      <c r="AZ159" s="1"/>
      <c r="BA159" s="1"/>
      <c r="BB159" s="1"/>
      <c r="BC159" s="1"/>
      <c r="BD159" s="1"/>
      <c r="BE159" s="1"/>
      <c r="BF159" s="1"/>
    </row>
    <row r="160" spans="44:58" s="101" customFormat="1">
      <c r="AR160" s="106"/>
      <c r="AS160" s="106"/>
      <c r="AT160" s="106"/>
      <c r="AU160" s="1"/>
      <c r="AV160" s="1"/>
      <c r="AW160" s="1"/>
      <c r="AX160" s="1"/>
      <c r="AY160" s="1"/>
      <c r="AZ160" s="1"/>
      <c r="BA160" s="1"/>
      <c r="BB160" s="1"/>
      <c r="BC160" s="1"/>
      <c r="BD160" s="1"/>
      <c r="BE160" s="1"/>
      <c r="BF160" s="1"/>
    </row>
    <row r="161" spans="44:58" s="101" customFormat="1">
      <c r="AR161" s="106"/>
      <c r="AS161" s="106"/>
      <c r="AT161" s="106"/>
      <c r="AU161" s="1"/>
      <c r="AV161" s="1"/>
      <c r="AW161" s="1"/>
      <c r="AX161" s="1"/>
      <c r="AY161" s="1"/>
      <c r="AZ161" s="1"/>
      <c r="BA161" s="1"/>
      <c r="BB161" s="1"/>
      <c r="BC161" s="1"/>
      <c r="BD161" s="1"/>
      <c r="BE161" s="1"/>
      <c r="BF161" s="1"/>
    </row>
    <row r="162" spans="44:58" s="101" customFormat="1">
      <c r="AR162" s="106"/>
      <c r="AS162" s="106"/>
      <c r="AT162" s="106"/>
      <c r="AU162" s="1"/>
      <c r="AV162" s="1"/>
      <c r="AW162" s="1"/>
      <c r="AX162" s="1"/>
      <c r="AY162" s="1"/>
      <c r="AZ162" s="1"/>
      <c r="BA162" s="1"/>
      <c r="BB162" s="1"/>
      <c r="BC162" s="1"/>
      <c r="BD162" s="1"/>
      <c r="BE162" s="1"/>
      <c r="BF162" s="1"/>
    </row>
    <row r="163" spans="44:58" s="101" customFormat="1">
      <c r="AR163" s="106"/>
      <c r="AS163" s="106"/>
      <c r="AT163" s="106"/>
      <c r="AU163" s="1"/>
      <c r="AV163" s="1"/>
      <c r="AW163" s="1"/>
      <c r="AX163" s="1"/>
      <c r="AY163" s="1"/>
      <c r="AZ163" s="1"/>
      <c r="BA163" s="1"/>
      <c r="BB163" s="1"/>
      <c r="BC163" s="1"/>
      <c r="BD163" s="1"/>
      <c r="BE163" s="1"/>
      <c r="BF163" s="1"/>
    </row>
    <row r="164" spans="44:58" s="101" customFormat="1">
      <c r="AR164" s="106"/>
      <c r="AS164" s="106"/>
      <c r="AT164" s="106"/>
      <c r="AU164" s="1"/>
      <c r="AV164" s="1"/>
      <c r="AW164" s="1"/>
      <c r="AX164" s="1"/>
      <c r="AY164" s="1"/>
      <c r="AZ164" s="1"/>
      <c r="BA164" s="1"/>
      <c r="BB164" s="1"/>
      <c r="BC164" s="1"/>
      <c r="BD164" s="1"/>
      <c r="BE164" s="1"/>
      <c r="BF164" s="1"/>
    </row>
    <row r="165" spans="44:58" s="101" customFormat="1">
      <c r="AR165" s="106"/>
      <c r="AS165" s="106"/>
      <c r="AT165" s="106"/>
      <c r="AU165" s="1"/>
      <c r="AV165" s="1"/>
      <c r="AW165" s="1"/>
      <c r="AX165" s="1"/>
      <c r="AY165" s="1"/>
      <c r="AZ165" s="1"/>
      <c r="BA165" s="1"/>
      <c r="BB165" s="1"/>
      <c r="BC165" s="1"/>
      <c r="BD165" s="1"/>
      <c r="BE165" s="1"/>
      <c r="BF165" s="1"/>
    </row>
    <row r="166" spans="44:58" s="101" customFormat="1">
      <c r="AR166" s="106"/>
      <c r="AS166" s="106"/>
      <c r="AT166" s="106"/>
      <c r="AU166" s="1"/>
      <c r="AV166" s="1"/>
      <c r="AW166" s="1"/>
      <c r="AX166" s="1"/>
      <c r="AY166" s="1"/>
      <c r="AZ166" s="1"/>
      <c r="BA166" s="1"/>
      <c r="BB166" s="1"/>
      <c r="BC166" s="1"/>
      <c r="BD166" s="1"/>
      <c r="BE166" s="1"/>
      <c r="BF166" s="1"/>
    </row>
    <row r="167" spans="44:58" s="101" customFormat="1">
      <c r="AR167" s="106"/>
      <c r="AS167" s="106"/>
      <c r="AT167" s="106"/>
      <c r="AU167" s="1"/>
      <c r="AV167" s="1"/>
      <c r="AW167" s="1"/>
      <c r="AX167" s="1"/>
      <c r="AY167" s="1"/>
      <c r="AZ167" s="1"/>
      <c r="BA167" s="1"/>
      <c r="BB167" s="1"/>
      <c r="BC167" s="1"/>
      <c r="BD167" s="1"/>
      <c r="BE167" s="1"/>
      <c r="BF167" s="1"/>
    </row>
    <row r="168" spans="44:58" s="101" customFormat="1">
      <c r="AR168" s="106"/>
      <c r="AS168" s="106"/>
      <c r="AT168" s="106"/>
      <c r="AU168" s="1"/>
      <c r="AV168" s="1"/>
      <c r="AW168" s="1"/>
      <c r="AX168" s="1"/>
      <c r="AY168" s="1"/>
      <c r="AZ168" s="1"/>
      <c r="BA168" s="1"/>
      <c r="BB168" s="1"/>
      <c r="BC168" s="1"/>
      <c r="BD168" s="1"/>
      <c r="BE168" s="1"/>
      <c r="BF168" s="1"/>
    </row>
    <row r="169" spans="44:58" s="101" customFormat="1">
      <c r="AR169" s="106"/>
      <c r="AS169" s="106"/>
      <c r="AT169" s="106"/>
      <c r="AU169" s="1"/>
      <c r="AV169" s="1"/>
      <c r="AW169" s="1"/>
      <c r="AX169" s="1"/>
      <c r="AY169" s="1"/>
      <c r="AZ169" s="1"/>
      <c r="BA169" s="1"/>
      <c r="BB169" s="1"/>
      <c r="BC169" s="1"/>
      <c r="BD169" s="1"/>
      <c r="BE169" s="1"/>
      <c r="BF169" s="1"/>
    </row>
    <row r="170" spans="44:58" s="101" customFormat="1">
      <c r="AR170" s="106"/>
      <c r="AS170" s="106"/>
      <c r="AT170" s="106"/>
      <c r="AU170" s="1"/>
      <c r="AV170" s="1"/>
      <c r="AW170" s="1"/>
      <c r="AX170" s="1"/>
      <c r="AY170" s="1"/>
      <c r="AZ170" s="1"/>
      <c r="BA170" s="1"/>
      <c r="BB170" s="1"/>
      <c r="BC170" s="1"/>
      <c r="BD170" s="1"/>
      <c r="BE170" s="1"/>
      <c r="BF170" s="1"/>
    </row>
    <row r="171" spans="44:58" s="101" customFormat="1">
      <c r="AR171" s="106"/>
      <c r="AS171" s="106"/>
      <c r="AT171" s="106"/>
      <c r="AU171" s="1"/>
      <c r="AV171" s="1"/>
      <c r="AW171" s="1"/>
      <c r="AX171" s="1"/>
      <c r="AY171" s="1"/>
      <c r="AZ171" s="1"/>
      <c r="BA171" s="1"/>
      <c r="BB171" s="1"/>
      <c r="BC171" s="1"/>
      <c r="BD171" s="1"/>
      <c r="BE171" s="1"/>
      <c r="BF171" s="1"/>
    </row>
    <row r="172" spans="44:58" s="101" customFormat="1">
      <c r="AR172" s="106"/>
      <c r="AS172" s="106"/>
      <c r="AT172" s="106"/>
      <c r="AU172" s="1"/>
      <c r="AV172" s="1"/>
      <c r="AW172" s="1"/>
      <c r="AX172" s="1"/>
      <c r="AY172" s="1"/>
      <c r="AZ172" s="1"/>
      <c r="BA172" s="1"/>
      <c r="BB172" s="1"/>
      <c r="BC172" s="1"/>
      <c r="BD172" s="1"/>
      <c r="BE172" s="1"/>
      <c r="BF172" s="1"/>
    </row>
    <row r="173" spans="44:58" s="101" customFormat="1">
      <c r="AR173" s="106"/>
      <c r="AS173" s="106"/>
      <c r="AT173" s="106"/>
      <c r="AU173" s="1"/>
      <c r="AV173" s="1"/>
      <c r="AW173" s="1"/>
      <c r="AX173" s="1"/>
      <c r="AY173" s="1"/>
      <c r="AZ173" s="1"/>
      <c r="BA173" s="1"/>
      <c r="BB173" s="1"/>
      <c r="BC173" s="1"/>
      <c r="BD173" s="1"/>
      <c r="BE173" s="1"/>
      <c r="BF173" s="1"/>
    </row>
    <row r="174" spans="44:58" s="101" customFormat="1">
      <c r="AR174" s="106"/>
      <c r="AS174" s="106"/>
      <c r="AT174" s="106"/>
      <c r="AU174" s="1"/>
      <c r="AV174" s="1"/>
      <c r="AW174" s="1"/>
      <c r="AX174" s="1"/>
      <c r="AY174" s="1"/>
      <c r="AZ174" s="1"/>
      <c r="BA174" s="1"/>
      <c r="BB174" s="1"/>
      <c r="BC174" s="1"/>
      <c r="BD174" s="1"/>
      <c r="BE174" s="1"/>
      <c r="BF174" s="1"/>
    </row>
    <row r="175" spans="44:58" s="101" customFormat="1">
      <c r="AR175" s="106"/>
      <c r="AS175" s="106"/>
      <c r="AT175" s="106"/>
      <c r="AU175" s="1"/>
      <c r="AV175" s="1"/>
      <c r="AW175" s="1"/>
      <c r="AX175" s="1"/>
      <c r="AY175" s="1"/>
      <c r="AZ175" s="1"/>
      <c r="BA175" s="1"/>
      <c r="BB175" s="1"/>
      <c r="BC175" s="1"/>
      <c r="BD175" s="1"/>
      <c r="BE175" s="1"/>
      <c r="BF175" s="1"/>
    </row>
    <row r="176" spans="44:58" s="101" customFormat="1">
      <c r="AR176" s="106"/>
      <c r="AS176" s="106"/>
      <c r="AT176" s="106"/>
      <c r="AU176" s="1"/>
      <c r="AV176" s="1"/>
      <c r="AW176" s="1"/>
      <c r="AX176" s="1"/>
      <c r="AY176" s="1"/>
      <c r="AZ176" s="1"/>
      <c r="BA176" s="1"/>
      <c r="BB176" s="1"/>
      <c r="BC176" s="1"/>
      <c r="BD176" s="1"/>
      <c r="BE176" s="1"/>
      <c r="BF176" s="1"/>
    </row>
    <row r="177" spans="1:58" s="101" customFormat="1">
      <c r="AR177" s="106"/>
      <c r="AS177" s="106"/>
      <c r="AT177" s="106"/>
      <c r="AU177" s="1"/>
      <c r="AV177" s="1"/>
      <c r="AW177" s="1"/>
      <c r="AX177" s="1"/>
      <c r="AY177" s="1"/>
      <c r="AZ177" s="1"/>
      <c r="BA177" s="1"/>
      <c r="BB177" s="1"/>
      <c r="BC177" s="1"/>
      <c r="BD177" s="1"/>
      <c r="BE177" s="1"/>
      <c r="BF177" s="1"/>
    </row>
    <row r="178" spans="1:58" s="101" customFormat="1">
      <c r="AR178" s="106"/>
      <c r="AS178" s="106"/>
      <c r="AT178" s="106"/>
      <c r="AU178" s="1"/>
      <c r="AV178" s="1"/>
      <c r="AW178" s="1"/>
      <c r="AX178" s="1"/>
      <c r="AY178" s="1"/>
      <c r="AZ178" s="1"/>
      <c r="BA178" s="1"/>
      <c r="BB178" s="1"/>
      <c r="BC178" s="1"/>
      <c r="BD178" s="1"/>
      <c r="BE178" s="1"/>
      <c r="BF178" s="1"/>
    </row>
    <row r="179" spans="1:58" s="101" customFormat="1">
      <c r="AR179" s="106"/>
      <c r="AS179" s="106"/>
      <c r="AT179" s="106"/>
      <c r="AU179" s="1"/>
      <c r="AV179" s="1"/>
      <c r="AW179" s="1"/>
      <c r="AX179" s="1"/>
      <c r="AY179" s="1"/>
      <c r="AZ179" s="1"/>
      <c r="BA179" s="1"/>
      <c r="BB179" s="1"/>
      <c r="BC179" s="1"/>
      <c r="BD179" s="1"/>
      <c r="BE179" s="1"/>
      <c r="BF179" s="1"/>
    </row>
    <row r="180" spans="1:58" s="101" customFormat="1">
      <c r="AR180" s="106"/>
      <c r="AS180" s="106"/>
      <c r="AT180" s="106"/>
      <c r="AU180" s="1"/>
      <c r="AV180" s="1"/>
      <c r="AW180" s="1"/>
      <c r="AX180" s="1"/>
      <c r="AY180" s="1"/>
      <c r="AZ180" s="1"/>
      <c r="BA180" s="1"/>
      <c r="BB180" s="1"/>
      <c r="BC180" s="1"/>
      <c r="BD180" s="1"/>
      <c r="BE180" s="1"/>
      <c r="BF180" s="1"/>
    </row>
    <row r="181" spans="1:58" s="101" customFormat="1">
      <c r="AR181" s="106"/>
      <c r="AS181" s="106"/>
      <c r="AT181" s="106"/>
      <c r="AU181" s="1"/>
      <c r="AV181" s="1"/>
      <c r="AW181" s="1"/>
      <c r="AX181" s="1"/>
      <c r="AY181" s="1"/>
      <c r="AZ181" s="1"/>
      <c r="BA181" s="1"/>
      <c r="BB181" s="1"/>
      <c r="BC181" s="1"/>
      <c r="BD181" s="1"/>
      <c r="BE181" s="1"/>
      <c r="BF181" s="1"/>
    </row>
    <row r="182" spans="1:58" s="101" customFormat="1">
      <c r="AR182" s="106"/>
      <c r="AS182" s="106"/>
      <c r="AT182" s="106"/>
      <c r="AU182" s="1"/>
      <c r="AV182" s="1"/>
      <c r="AW182" s="1"/>
      <c r="AX182" s="1"/>
      <c r="AY182" s="1"/>
      <c r="AZ182" s="1"/>
      <c r="BA182" s="1"/>
      <c r="BB182" s="1"/>
      <c r="BC182" s="1"/>
      <c r="BD182" s="1"/>
      <c r="BE182" s="1"/>
      <c r="BF182" s="1"/>
    </row>
    <row r="183" spans="1:58" s="101" customFormat="1">
      <c r="AR183" s="106"/>
      <c r="AS183" s="106"/>
      <c r="AT183" s="106"/>
      <c r="AU183" s="1"/>
      <c r="AV183" s="1"/>
      <c r="AW183" s="1"/>
      <c r="AX183" s="1"/>
      <c r="AY183" s="1"/>
      <c r="AZ183" s="1"/>
      <c r="BA183" s="1"/>
      <c r="BB183" s="1"/>
      <c r="BC183" s="1"/>
      <c r="BD183" s="1"/>
      <c r="BE183" s="1"/>
      <c r="BF183" s="1"/>
    </row>
    <row r="184" spans="1:58">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row>
    <row r="185" spans="1:58">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row>
    <row r="1048517" spans="5:5">
      <c r="E1048517" s="128"/>
    </row>
  </sheetData>
  <mergeCells count="112">
    <mergeCell ref="AR5:AT5"/>
    <mergeCell ref="G6:H6"/>
    <mergeCell ref="B9:E9"/>
    <mergeCell ref="I10:AO10"/>
    <mergeCell ref="AD16:AH16"/>
    <mergeCell ref="C17:F19"/>
    <mergeCell ref="H17:L19"/>
    <mergeCell ref="AR17:AS17"/>
    <mergeCell ref="M18:O18"/>
    <mergeCell ref="P18:S18"/>
    <mergeCell ref="AA18:AB18"/>
    <mergeCell ref="AD18:AH20"/>
    <mergeCell ref="AK18:AK20"/>
    <mergeCell ref="AM18:AM20"/>
    <mergeCell ref="AA19:AB19"/>
    <mergeCell ref="AA20:AB20"/>
    <mergeCell ref="G5:H5"/>
    <mergeCell ref="I5:I6"/>
    <mergeCell ref="J5:J6"/>
    <mergeCell ref="K5:K6"/>
    <mergeCell ref="L5:M6"/>
    <mergeCell ref="N5:N6"/>
    <mergeCell ref="O5:T6"/>
    <mergeCell ref="W5:AA8"/>
    <mergeCell ref="AC5:AE6"/>
    <mergeCell ref="H25:L27"/>
    <mergeCell ref="M26:O26"/>
    <mergeCell ref="P26:S26"/>
    <mergeCell ref="AA26:AB26"/>
    <mergeCell ref="AD26:AH28"/>
    <mergeCell ref="AK26:AK28"/>
    <mergeCell ref="AM26:AM28"/>
    <mergeCell ref="AA27:AB27"/>
    <mergeCell ref="AA28:AB28"/>
    <mergeCell ref="H21:L23"/>
    <mergeCell ref="M22:O22"/>
    <mergeCell ref="P22:S22"/>
    <mergeCell ref="AA22:AB22"/>
    <mergeCell ref="AD22:AH22"/>
    <mergeCell ref="AK22:AK24"/>
    <mergeCell ref="AM22:AM24"/>
    <mergeCell ref="AA23:AB23"/>
    <mergeCell ref="AD23:AH24"/>
    <mergeCell ref="AA24:AB24"/>
    <mergeCell ref="H29:L31"/>
    <mergeCell ref="M30:O30"/>
    <mergeCell ref="P30:S30"/>
    <mergeCell ref="AA30:AB30"/>
    <mergeCell ref="AD30:AH32"/>
    <mergeCell ref="AK30:AK32"/>
    <mergeCell ref="AM30:AM32"/>
    <mergeCell ref="AA31:AB31"/>
    <mergeCell ref="AA32:AB32"/>
    <mergeCell ref="AX32:AZ32"/>
    <mergeCell ref="AX33:AZ33"/>
    <mergeCell ref="AA34:AB34"/>
    <mergeCell ref="AD34:AH36"/>
    <mergeCell ref="AK34:AK36"/>
    <mergeCell ref="AM34:AM36"/>
    <mergeCell ref="AX34:AZ34"/>
    <mergeCell ref="AA35:AB35"/>
    <mergeCell ref="AX35:AZ35"/>
    <mergeCell ref="AA36:AB36"/>
    <mergeCell ref="AX36:AZ36"/>
    <mergeCell ref="AX37:AZ37"/>
    <mergeCell ref="AA38:AB38"/>
    <mergeCell ref="AD38:AH40"/>
    <mergeCell ref="AK38:AK40"/>
    <mergeCell ref="AM38:AM40"/>
    <mergeCell ref="AX38:AZ38"/>
    <mergeCell ref="AA39:AB39"/>
    <mergeCell ref="AX39:AZ39"/>
    <mergeCell ref="AA40:AB40"/>
    <mergeCell ref="AX40:AZ40"/>
    <mergeCell ref="AX41:AZ41"/>
    <mergeCell ref="AA42:AB42"/>
    <mergeCell ref="AD42:AH42"/>
    <mergeCell ref="AK42:AK44"/>
    <mergeCell ref="AM42:AM44"/>
    <mergeCell ref="AX42:AZ42"/>
    <mergeCell ref="AA43:AB43"/>
    <mergeCell ref="AD43:AH43"/>
    <mergeCell ref="AX43:AZ43"/>
    <mergeCell ref="AA44:AB44"/>
    <mergeCell ref="AD44:AH44"/>
    <mergeCell ref="AX44:AZ44"/>
    <mergeCell ref="AA47:AB47"/>
    <mergeCell ref="AD47:AH49"/>
    <mergeCell ref="AK47:AK49"/>
    <mergeCell ref="AM47:AM49"/>
    <mergeCell ref="AA48:AB48"/>
    <mergeCell ref="AA49:AB49"/>
    <mergeCell ref="AA51:AB51"/>
    <mergeCell ref="AD51:AH53"/>
    <mergeCell ref="AK51:AK53"/>
    <mergeCell ref="AM51:AM53"/>
    <mergeCell ref="AA52:AB52"/>
    <mergeCell ref="AA53:AB53"/>
    <mergeCell ref="P60:R60"/>
    <mergeCell ref="S60:T60"/>
    <mergeCell ref="P61:R61"/>
    <mergeCell ref="S61:T61"/>
    <mergeCell ref="G64:T64"/>
    <mergeCell ref="P55:T56"/>
    <mergeCell ref="AD55:AH55"/>
    <mergeCell ref="P57:R57"/>
    <mergeCell ref="S57:T57"/>
    <mergeCell ref="P58:R58"/>
    <mergeCell ref="S58:T58"/>
    <mergeCell ref="H59:L59"/>
    <mergeCell ref="P59:R59"/>
    <mergeCell ref="S59:T59"/>
  </mergeCells>
  <conditionalFormatting sqref="T18">
    <cfRule type="iconSet" priority="544">
      <iconSet showValue="0">
        <cfvo type="percent" val="0"/>
        <cfvo type="num" val="5"/>
        <cfvo type="num" val="10"/>
      </iconSet>
    </cfRule>
  </conditionalFormatting>
  <conditionalFormatting sqref="T22">
    <cfRule type="iconSet" priority="543">
      <iconSet showValue="0">
        <cfvo type="percent" val="0"/>
        <cfvo type="num" val="5"/>
        <cfvo type="num" val="10"/>
      </iconSet>
    </cfRule>
  </conditionalFormatting>
  <conditionalFormatting sqref="T26">
    <cfRule type="iconSet" priority="542">
      <iconSet showValue="0">
        <cfvo type="percent" val="0"/>
        <cfvo type="num" val="5"/>
        <cfvo type="num" val="10"/>
      </iconSet>
    </cfRule>
  </conditionalFormatting>
  <conditionalFormatting sqref="T30">
    <cfRule type="iconSet" priority="439">
      <iconSet showValue="0">
        <cfvo type="percent" val="0"/>
        <cfvo type="num" val="5"/>
        <cfvo type="num" val="10"/>
      </iconSet>
    </cfRule>
  </conditionalFormatting>
  <conditionalFormatting sqref="W18">
    <cfRule type="cellIs" dxfId="7151" priority="529" operator="equal">
      <formula>$X$23</formula>
    </cfRule>
  </conditionalFormatting>
  <conditionalFormatting sqref="W18">
    <cfRule type="cellIs" dxfId="7150" priority="528" operator="equal">
      <formula>2</formula>
    </cfRule>
  </conditionalFormatting>
  <conditionalFormatting sqref="W18">
    <cfRule type="cellIs" dxfId="7149" priority="527" operator="equal">
      <formula>3</formula>
    </cfRule>
  </conditionalFormatting>
  <conditionalFormatting sqref="W18">
    <cfRule type="cellIs" dxfId="7148" priority="526" operator="lessThan">
      <formula>1</formula>
    </cfRule>
  </conditionalFormatting>
  <conditionalFormatting sqref="W18">
    <cfRule type="cellIs" dxfId="7147" priority="525" operator="greaterThan">
      <formula>3</formula>
    </cfRule>
  </conditionalFormatting>
  <conditionalFormatting sqref="W26">
    <cfRule type="cellIs" dxfId="7146" priority="519" operator="equal">
      <formula>$X$23</formula>
    </cfRule>
  </conditionalFormatting>
  <conditionalFormatting sqref="W26">
    <cfRule type="cellIs" dxfId="7145" priority="518" operator="equal">
      <formula>2</formula>
    </cfRule>
  </conditionalFormatting>
  <conditionalFormatting sqref="W26">
    <cfRule type="cellIs" dxfId="7144" priority="517" operator="equal">
      <formula>3</formula>
    </cfRule>
  </conditionalFormatting>
  <conditionalFormatting sqref="W26">
    <cfRule type="cellIs" dxfId="7143" priority="516" operator="lessThan">
      <formula>1</formula>
    </cfRule>
  </conditionalFormatting>
  <conditionalFormatting sqref="W26">
    <cfRule type="cellIs" dxfId="7142" priority="515" operator="greaterThan">
      <formula>3</formula>
    </cfRule>
  </conditionalFormatting>
  <conditionalFormatting sqref="P18:S18">
    <cfRule type="containsText" dxfId="7141" priority="467" operator="containsText" text="g">
      <formula>NOT(ISERROR(SEARCH("g",P18)))</formula>
    </cfRule>
  </conditionalFormatting>
  <conditionalFormatting sqref="P18:S18">
    <cfRule type="containsText" dxfId="7140" priority="466" operator="containsText" text="ggggg">
      <formula>NOT(ISERROR(SEARCH("ggggg",P18)))</formula>
    </cfRule>
  </conditionalFormatting>
  <conditionalFormatting sqref="P18:S18">
    <cfRule type="containsText" dxfId="7139" priority="465" operator="containsText" text="gggggggggg">
      <formula>NOT(ISERROR(SEARCH("gggggggggg",P18)))</formula>
    </cfRule>
  </conditionalFormatting>
  <conditionalFormatting sqref="P18:S18">
    <cfRule type="containsText" dxfId="7138" priority="464" operator="containsText" text="ggggggggggggggg">
      <formula>NOT(ISERROR(SEARCH("ggggggggggggggg",P18)))</formula>
    </cfRule>
  </conditionalFormatting>
  <conditionalFormatting sqref="P22:S22">
    <cfRule type="containsText" dxfId="7137" priority="463" operator="containsText" text="g">
      <formula>NOT(ISERROR(SEARCH("g",P22)))</formula>
    </cfRule>
  </conditionalFormatting>
  <conditionalFormatting sqref="P22:S22">
    <cfRule type="containsText" dxfId="7136" priority="462" operator="containsText" text="ggggg">
      <formula>NOT(ISERROR(SEARCH("ggggg",P22)))</formula>
    </cfRule>
  </conditionalFormatting>
  <conditionalFormatting sqref="P22:S22">
    <cfRule type="containsText" dxfId="7135" priority="461" operator="containsText" text="gggggggggg">
      <formula>NOT(ISERROR(SEARCH("gggggggggg",P22)))</formula>
    </cfRule>
  </conditionalFormatting>
  <conditionalFormatting sqref="P22:S22">
    <cfRule type="containsText" dxfId="7134" priority="460" operator="containsText" text="ggggggggggggggg">
      <formula>NOT(ISERROR(SEARCH("ggggggggggggggg",P22)))</formula>
    </cfRule>
  </conditionalFormatting>
  <conditionalFormatting sqref="P26:S26">
    <cfRule type="containsText" dxfId="7133" priority="459" operator="containsText" text="g">
      <formula>NOT(ISERROR(SEARCH("g",P26)))</formula>
    </cfRule>
  </conditionalFormatting>
  <conditionalFormatting sqref="P26:S26">
    <cfRule type="containsText" dxfId="7132" priority="458" operator="containsText" text="ggggg">
      <formula>NOT(ISERROR(SEARCH("ggggg",P26)))</formula>
    </cfRule>
  </conditionalFormatting>
  <conditionalFormatting sqref="P26:S26">
    <cfRule type="containsText" dxfId="7131" priority="457" operator="containsText" text="gggggggggg">
      <formula>NOT(ISERROR(SEARCH("gggggggggg",P26)))</formula>
    </cfRule>
  </conditionalFormatting>
  <conditionalFormatting sqref="P26:S26">
    <cfRule type="containsText" dxfId="7130" priority="456" operator="containsText" text="ggggggggggggggg">
      <formula>NOT(ISERROR(SEARCH("ggggggggggggggg",P26)))</formula>
    </cfRule>
  </conditionalFormatting>
  <conditionalFormatting sqref="U18">
    <cfRule type="cellIs" dxfId="7129" priority="455" operator="between">
      <formula>0.001</formula>
      <formula>4.999</formula>
    </cfRule>
  </conditionalFormatting>
  <conditionalFormatting sqref="U18">
    <cfRule type="cellIs" dxfId="7128" priority="454" operator="between">
      <formula>5</formula>
      <formula>9.999</formula>
    </cfRule>
  </conditionalFormatting>
  <conditionalFormatting sqref="U18">
    <cfRule type="cellIs" dxfId="7127" priority="453" operator="between">
      <formula>10</formula>
      <formula>14.999</formula>
    </cfRule>
  </conditionalFormatting>
  <conditionalFormatting sqref="U18">
    <cfRule type="cellIs" dxfId="7126" priority="452" operator="between">
      <formula>15</formula>
      <formula>20</formula>
    </cfRule>
  </conditionalFormatting>
  <conditionalFormatting sqref="U22">
    <cfRule type="cellIs" dxfId="7125" priority="451" operator="between">
      <formula>0.001</formula>
      <formula>4.999</formula>
    </cfRule>
  </conditionalFormatting>
  <conditionalFormatting sqref="U22">
    <cfRule type="cellIs" dxfId="7124" priority="450" operator="between">
      <formula>5</formula>
      <formula>9.999</formula>
    </cfRule>
  </conditionalFormatting>
  <conditionalFormatting sqref="U22">
    <cfRule type="cellIs" dxfId="7123" priority="449" operator="between">
      <formula>10</formula>
      <formula>14.999</formula>
    </cfRule>
  </conditionalFormatting>
  <conditionalFormatting sqref="U22">
    <cfRule type="cellIs" dxfId="7122" priority="448" operator="between">
      <formula>15</formula>
      <formula>20</formula>
    </cfRule>
  </conditionalFormatting>
  <conditionalFormatting sqref="U26">
    <cfRule type="cellIs" dxfId="7121" priority="447" operator="between">
      <formula>0.001</formula>
      <formula>4.999</formula>
    </cfRule>
  </conditionalFormatting>
  <conditionalFormatting sqref="U26">
    <cfRule type="cellIs" dxfId="7120" priority="446" operator="between">
      <formula>5</formula>
      <formula>9.999</formula>
    </cfRule>
  </conditionalFormatting>
  <conditionalFormatting sqref="U26">
    <cfRule type="cellIs" dxfId="7119" priority="445" operator="between">
      <formula>10</formula>
      <formula>14.999</formula>
    </cfRule>
  </conditionalFormatting>
  <conditionalFormatting sqref="U26">
    <cfRule type="cellIs" dxfId="7118" priority="444" operator="between">
      <formula>15</formula>
      <formula>20</formula>
    </cfRule>
  </conditionalFormatting>
  <conditionalFormatting sqref="G5:H5">
    <cfRule type="beginsWith" dxfId="7117" priority="443" operator="beginsWith" text="?">
      <formula>LEFT(G5,LEN("?"))="?"</formula>
    </cfRule>
  </conditionalFormatting>
  <conditionalFormatting sqref="J5 L5">
    <cfRule type="beginsWith" dxfId="7116" priority="442" operator="beginsWith" text="?">
      <formula>LEFT(J5,LEN("?"))="?"</formula>
    </cfRule>
  </conditionalFormatting>
  <conditionalFormatting sqref="G6:H6">
    <cfRule type="beginsWith" dxfId="7115" priority="441" operator="beginsWith" text="?">
      <formula>LEFT(G6,LEN("?"))="?"</formula>
    </cfRule>
  </conditionalFormatting>
  <conditionalFormatting sqref="O5:T6">
    <cfRule type="beginsWith" dxfId="7114" priority="440" operator="beginsWith" text="?">
      <formula>LEFT(O5,LEN("?"))="?"</formula>
    </cfRule>
  </conditionalFormatting>
  <conditionalFormatting sqref="P30:S30">
    <cfRule type="containsText" dxfId="7113" priority="433" operator="containsText" text="g">
      <formula>NOT(ISERROR(SEARCH("g",P30)))</formula>
    </cfRule>
  </conditionalFormatting>
  <conditionalFormatting sqref="P30:S30">
    <cfRule type="containsText" dxfId="7112" priority="432" operator="containsText" text="ggggg">
      <formula>NOT(ISERROR(SEARCH("ggggg",P30)))</formula>
    </cfRule>
  </conditionalFormatting>
  <conditionalFormatting sqref="P30:S30">
    <cfRule type="containsText" dxfId="7111" priority="431" operator="containsText" text="gggggggggg">
      <formula>NOT(ISERROR(SEARCH("gggggggggg",P30)))</formula>
    </cfRule>
  </conditionalFormatting>
  <conditionalFormatting sqref="P30:S30">
    <cfRule type="containsText" dxfId="7110" priority="430" operator="containsText" text="ggggggggggggggg">
      <formula>NOT(ISERROR(SEARCH("ggggggggggggggg",P30)))</formula>
    </cfRule>
  </conditionalFormatting>
  <conditionalFormatting sqref="U30">
    <cfRule type="cellIs" dxfId="7109" priority="429" operator="between">
      <formula>0.001</formula>
      <formula>4.999</formula>
    </cfRule>
  </conditionalFormatting>
  <conditionalFormatting sqref="U30">
    <cfRule type="cellIs" dxfId="7108" priority="428" operator="between">
      <formula>5</formula>
      <formula>9.999</formula>
    </cfRule>
  </conditionalFormatting>
  <conditionalFormatting sqref="U30">
    <cfRule type="cellIs" dxfId="7107" priority="427" operator="between">
      <formula>10</formula>
      <formula>14.999</formula>
    </cfRule>
  </conditionalFormatting>
  <conditionalFormatting sqref="U30">
    <cfRule type="cellIs" dxfId="7106" priority="426" operator="between">
      <formula>15</formula>
      <formula>20</formula>
    </cfRule>
  </conditionalFormatting>
  <conditionalFormatting sqref="AM18">
    <cfRule type="cellIs" dxfId="7105" priority="291" operator="equal">
      <formula>$X$23</formula>
    </cfRule>
  </conditionalFormatting>
  <conditionalFormatting sqref="AM18">
    <cfRule type="cellIs" dxfId="7104" priority="290" operator="equal">
      <formula>2</formula>
    </cfRule>
  </conditionalFormatting>
  <conditionalFormatting sqref="AM18">
    <cfRule type="cellIs" dxfId="7103" priority="289" operator="equal">
      <formula>3</formula>
    </cfRule>
  </conditionalFormatting>
  <conditionalFormatting sqref="AM18">
    <cfRule type="cellIs" dxfId="7102" priority="288" operator="lessThan">
      <formula>1</formula>
    </cfRule>
  </conditionalFormatting>
  <conditionalFormatting sqref="AM18">
    <cfRule type="cellIs" dxfId="7101" priority="287" operator="greaterThan">
      <formula>3</formula>
    </cfRule>
  </conditionalFormatting>
  <conditionalFormatting sqref="AA19">
    <cfRule type="beginsWith" dxfId="7100" priority="276" operator="beginsWith" text="?">
      <formula>LEFT(AA19,LEN("?"))="?"</formula>
    </cfRule>
  </conditionalFormatting>
  <conditionalFormatting sqref="AA23">
    <cfRule type="beginsWith" dxfId="7099" priority="275" operator="beginsWith" text="?">
      <formula>LEFT(AA23,LEN("?"))="?"</formula>
    </cfRule>
  </conditionalFormatting>
  <conditionalFormatting sqref="AA27">
    <cfRule type="beginsWith" dxfId="7098" priority="274" operator="beginsWith" text="?">
      <formula>LEFT(AA27,LEN("?"))="?"</formula>
    </cfRule>
  </conditionalFormatting>
  <conditionalFormatting sqref="AK18">
    <cfRule type="cellIs" dxfId="7097" priority="264" operator="between">
      <formula>0.001</formula>
      <formula>4.999</formula>
    </cfRule>
  </conditionalFormatting>
  <conditionalFormatting sqref="AK18">
    <cfRule type="cellIs" dxfId="7096" priority="263" operator="between">
      <formula>5</formula>
      <formula>9.999</formula>
    </cfRule>
  </conditionalFormatting>
  <conditionalFormatting sqref="AK18">
    <cfRule type="cellIs" dxfId="7095" priority="262" operator="between">
      <formula>10</formula>
      <formula>14.999</formula>
    </cfRule>
  </conditionalFormatting>
  <conditionalFormatting sqref="AK18">
    <cfRule type="cellIs" dxfId="7094" priority="261" operator="between">
      <formula>15</formula>
      <formula>20</formula>
    </cfRule>
  </conditionalFormatting>
  <conditionalFormatting sqref="AA31">
    <cfRule type="beginsWith" dxfId="7093" priority="243" operator="beginsWith" text="?">
      <formula>LEFT(AA31,LEN("?"))="?"</formula>
    </cfRule>
  </conditionalFormatting>
  <conditionalFormatting sqref="AA35">
    <cfRule type="beginsWith" dxfId="7092" priority="229" operator="beginsWith" text="?">
      <formula>LEFT(AA35,LEN("?"))="?"</formula>
    </cfRule>
  </conditionalFormatting>
  <conditionalFormatting sqref="AA39">
    <cfRule type="beginsWith" dxfId="7091" priority="228" operator="beginsWith" text="?">
      <formula>LEFT(AA39,LEN("?"))="?"</formula>
    </cfRule>
  </conditionalFormatting>
  <conditionalFormatting sqref="AA43">
    <cfRule type="beginsWith" dxfId="7090" priority="220" operator="beginsWith" text="?">
      <formula>LEFT(AA43,LEN("?"))="?"</formula>
    </cfRule>
  </conditionalFormatting>
  <conditionalFormatting sqref="AA48">
    <cfRule type="beginsWith" dxfId="7089" priority="209" operator="beginsWith" text="?">
      <formula>LEFT(AA48,LEN("?"))="?"</formula>
    </cfRule>
  </conditionalFormatting>
  <conditionalFormatting sqref="AA52">
    <cfRule type="beginsWith" dxfId="7088" priority="200" operator="beginsWith" text="?">
      <formula>LEFT(AA52,LEN("?"))="?"</formula>
    </cfRule>
  </conditionalFormatting>
  <conditionalFormatting sqref="AM22">
    <cfRule type="cellIs" dxfId="7087" priority="199" operator="equal">
      <formula>$X$23</formula>
    </cfRule>
  </conditionalFormatting>
  <conditionalFormatting sqref="AM22">
    <cfRule type="cellIs" dxfId="7086" priority="198" operator="equal">
      <formula>2</formula>
    </cfRule>
  </conditionalFormatting>
  <conditionalFormatting sqref="AM22">
    <cfRule type="cellIs" dxfId="7085" priority="197" operator="equal">
      <formula>3</formula>
    </cfRule>
  </conditionalFormatting>
  <conditionalFormatting sqref="AM22">
    <cfRule type="cellIs" dxfId="7084" priority="196" operator="lessThan">
      <formula>1</formula>
    </cfRule>
  </conditionalFormatting>
  <conditionalFormatting sqref="AM22">
    <cfRule type="cellIs" dxfId="7083" priority="195" operator="greaterThan">
      <formula>3</formula>
    </cfRule>
  </conditionalFormatting>
  <conditionalFormatting sqref="AM26">
    <cfRule type="cellIs" dxfId="7082" priority="190" operator="equal">
      <formula>$X$23</formula>
    </cfRule>
  </conditionalFormatting>
  <conditionalFormatting sqref="AM26">
    <cfRule type="cellIs" dxfId="7081" priority="189" operator="equal">
      <formula>2</formula>
    </cfRule>
  </conditionalFormatting>
  <conditionalFormatting sqref="AM26">
    <cfRule type="cellIs" dxfId="7080" priority="188" operator="equal">
      <formula>3</formula>
    </cfRule>
  </conditionalFormatting>
  <conditionalFormatting sqref="AM26">
    <cfRule type="cellIs" dxfId="7079" priority="187" operator="lessThan">
      <formula>1</formula>
    </cfRule>
  </conditionalFormatting>
  <conditionalFormatting sqref="AM26">
    <cfRule type="cellIs" dxfId="7078" priority="186" operator="greaterThan">
      <formula>3</formula>
    </cfRule>
  </conditionalFormatting>
  <conditionalFormatting sqref="AM30">
    <cfRule type="cellIs" dxfId="7077" priority="181" operator="equal">
      <formula>$X$23</formula>
    </cfRule>
  </conditionalFormatting>
  <conditionalFormatting sqref="AM30">
    <cfRule type="cellIs" dxfId="7076" priority="180" operator="equal">
      <formula>2</formula>
    </cfRule>
  </conditionalFormatting>
  <conditionalFormatting sqref="AM30">
    <cfRule type="cellIs" dxfId="7075" priority="179" operator="equal">
      <formula>3</formula>
    </cfRule>
  </conditionalFormatting>
  <conditionalFormatting sqref="AM30">
    <cfRule type="cellIs" dxfId="7074" priority="178" operator="lessThan">
      <formula>1</formula>
    </cfRule>
  </conditionalFormatting>
  <conditionalFormatting sqref="AM30">
    <cfRule type="cellIs" dxfId="7073" priority="177" operator="greaterThan">
      <formula>3</formula>
    </cfRule>
  </conditionalFormatting>
  <conditionalFormatting sqref="AM34">
    <cfRule type="cellIs" dxfId="7072" priority="172" operator="equal">
      <formula>$X$23</formula>
    </cfRule>
  </conditionalFormatting>
  <conditionalFormatting sqref="AM34">
    <cfRule type="cellIs" dxfId="7071" priority="171" operator="equal">
      <formula>2</formula>
    </cfRule>
  </conditionalFormatting>
  <conditionalFormatting sqref="AM34">
    <cfRule type="cellIs" dxfId="7070" priority="170" operator="equal">
      <formula>3</formula>
    </cfRule>
  </conditionalFormatting>
  <conditionalFormatting sqref="AM34">
    <cfRule type="cellIs" dxfId="7069" priority="169" operator="lessThan">
      <formula>1</formula>
    </cfRule>
  </conditionalFormatting>
  <conditionalFormatting sqref="AM34">
    <cfRule type="cellIs" dxfId="7068" priority="168" operator="greaterThan">
      <formula>3</formula>
    </cfRule>
  </conditionalFormatting>
  <conditionalFormatting sqref="AM38">
    <cfRule type="cellIs" dxfId="7067" priority="163" operator="equal">
      <formula>$X$23</formula>
    </cfRule>
  </conditionalFormatting>
  <conditionalFormatting sqref="AM38">
    <cfRule type="cellIs" dxfId="7066" priority="162" operator="equal">
      <formula>2</formula>
    </cfRule>
  </conditionalFormatting>
  <conditionalFormatting sqref="AM38">
    <cfRule type="cellIs" dxfId="7065" priority="161" operator="equal">
      <formula>3</formula>
    </cfRule>
  </conditionalFormatting>
  <conditionalFormatting sqref="AM38">
    <cfRule type="cellIs" dxfId="7064" priority="160" operator="lessThan">
      <formula>1</formula>
    </cfRule>
  </conditionalFormatting>
  <conditionalFormatting sqref="AM38">
    <cfRule type="cellIs" dxfId="7063" priority="159" operator="greaterThan">
      <formula>3</formula>
    </cfRule>
  </conditionalFormatting>
  <conditionalFormatting sqref="AM42">
    <cfRule type="cellIs" dxfId="7062" priority="154" operator="equal">
      <formula>$X$23</formula>
    </cfRule>
  </conditionalFormatting>
  <conditionalFormatting sqref="AM42">
    <cfRule type="cellIs" dxfId="7061" priority="153" operator="equal">
      <formula>2</formula>
    </cfRule>
  </conditionalFormatting>
  <conditionalFormatting sqref="AM42">
    <cfRule type="cellIs" dxfId="7060" priority="152" operator="equal">
      <formula>3</formula>
    </cfRule>
  </conditionalFormatting>
  <conditionalFormatting sqref="AM42">
    <cfRule type="cellIs" dxfId="7059" priority="151" operator="lessThan">
      <formula>1</formula>
    </cfRule>
  </conditionalFormatting>
  <conditionalFormatting sqref="AM42">
    <cfRule type="cellIs" dxfId="7058" priority="150" operator="greaterThan">
      <formula>3</formula>
    </cfRule>
  </conditionalFormatting>
  <conditionalFormatting sqref="AM47">
    <cfRule type="cellIs" dxfId="7057" priority="145" operator="equal">
      <formula>$X$23</formula>
    </cfRule>
  </conditionalFormatting>
  <conditionalFormatting sqref="AM47">
    <cfRule type="cellIs" dxfId="7056" priority="144" operator="equal">
      <formula>2</formula>
    </cfRule>
  </conditionalFormatting>
  <conditionalFormatting sqref="AM47">
    <cfRule type="cellIs" dxfId="7055" priority="143" operator="equal">
      <formula>3</formula>
    </cfRule>
  </conditionalFormatting>
  <conditionalFormatting sqref="AM47">
    <cfRule type="cellIs" dxfId="7054" priority="142" operator="lessThan">
      <formula>1</formula>
    </cfRule>
  </conditionalFormatting>
  <conditionalFormatting sqref="AM47">
    <cfRule type="cellIs" dxfId="7053" priority="141" operator="greaterThan">
      <formula>3</formula>
    </cfRule>
  </conditionalFormatting>
  <conditionalFormatting sqref="AM51">
    <cfRule type="cellIs" dxfId="7052" priority="136" operator="equal">
      <formula>$X$23</formula>
    </cfRule>
  </conditionalFormatting>
  <conditionalFormatting sqref="AM51">
    <cfRule type="cellIs" dxfId="7051" priority="135" operator="equal">
      <formula>2</formula>
    </cfRule>
  </conditionalFormatting>
  <conditionalFormatting sqref="AM51">
    <cfRule type="cellIs" dxfId="7050" priority="134" operator="equal">
      <formula>3</formula>
    </cfRule>
  </conditionalFormatting>
  <conditionalFormatting sqref="AM51">
    <cfRule type="cellIs" dxfId="7049" priority="133" operator="lessThan">
      <formula>1</formula>
    </cfRule>
  </conditionalFormatting>
  <conditionalFormatting sqref="AM51">
    <cfRule type="cellIs" dxfId="7048" priority="132" operator="greaterThan">
      <formula>3</formula>
    </cfRule>
  </conditionalFormatting>
  <conditionalFormatting sqref="AD42:AD43">
    <cfRule type="beginsWith" dxfId="7047" priority="111" operator="beginsWith" text="?">
      <formula>LEFT(AD42,LEN("?"))="?"</formula>
    </cfRule>
  </conditionalFormatting>
  <conditionalFormatting sqref="AD22">
    <cfRule type="beginsWith" dxfId="7046" priority="96" operator="beginsWith" text="?">
      <formula>LEFT(AD22,LEN("?"))="?"</formula>
    </cfRule>
  </conditionalFormatting>
  <conditionalFormatting sqref="AD23">
    <cfRule type="beginsWith" dxfId="7045" priority="94" operator="beginsWith" text="?">
      <formula>LEFT(AD23,LEN("?"))="?"</formula>
    </cfRule>
  </conditionalFormatting>
  <conditionalFormatting sqref="AD18">
    <cfRule type="beginsWith" dxfId="7044" priority="93" operator="beginsWith" text="?">
      <formula>LEFT(AD18,LEN("?"))="?"</formula>
    </cfRule>
  </conditionalFormatting>
  <conditionalFormatting sqref="AD26">
    <cfRule type="beginsWith" dxfId="7043" priority="61" operator="beginsWith" text="?">
      <formula>LEFT(AD26,LEN("?"))="?"</formula>
    </cfRule>
  </conditionalFormatting>
  <conditionalFormatting sqref="AD23:AH24">
    <cfRule type="cellIs" dxfId="7042" priority="60" operator="equal">
      <formula>0</formula>
    </cfRule>
  </conditionalFormatting>
  <conditionalFormatting sqref="AD30">
    <cfRule type="beginsWith" dxfId="7041" priority="59" operator="beginsWith" text="?">
      <formula>LEFT(AD30,LEN("?"))="?"</formula>
    </cfRule>
  </conditionalFormatting>
  <conditionalFormatting sqref="AD34">
    <cfRule type="beginsWith" dxfId="7040" priority="58" operator="beginsWith" text="?">
      <formula>LEFT(AD34,LEN("?"))="?"</formula>
    </cfRule>
  </conditionalFormatting>
  <conditionalFormatting sqref="AD38">
    <cfRule type="beginsWith" dxfId="7039" priority="57" operator="beginsWith" text="?">
      <formula>LEFT(AD38,LEN("?"))="?"</formula>
    </cfRule>
  </conditionalFormatting>
  <conditionalFormatting sqref="AD47">
    <cfRule type="beginsWith" dxfId="7038" priority="56" operator="beginsWith" text="?">
      <formula>LEFT(AD47,LEN("?"))="?"</formula>
    </cfRule>
  </conditionalFormatting>
  <conditionalFormatting sqref="AD51">
    <cfRule type="beginsWith" dxfId="7037" priority="55" operator="beginsWith" text="?">
      <formula>LEFT(AD51,LEN("?"))="?"</formula>
    </cfRule>
  </conditionalFormatting>
  <conditionalFormatting sqref="AD44">
    <cfRule type="beginsWith" dxfId="7036" priority="54" operator="beginsWith" text="?">
      <formula>LEFT(AD44,LEN("?"))="?"</formula>
    </cfRule>
  </conditionalFormatting>
  <conditionalFormatting sqref="AD44:AH44">
    <cfRule type="cellIs" dxfId="7035" priority="53" operator="equal">
      <formula>0</formula>
    </cfRule>
  </conditionalFormatting>
  <conditionalFormatting sqref="AD43:AH43">
    <cfRule type="cellIs" dxfId="7034" priority="52" operator="equal">
      <formula>0</formula>
    </cfRule>
  </conditionalFormatting>
  <conditionalFormatting sqref="AK22">
    <cfRule type="cellIs" dxfId="7033" priority="51" operator="between">
      <formula>0.001</formula>
      <formula>4.999</formula>
    </cfRule>
  </conditionalFormatting>
  <conditionalFormatting sqref="AK22">
    <cfRule type="cellIs" dxfId="7032" priority="50" operator="between">
      <formula>5</formula>
      <formula>9.999</formula>
    </cfRule>
  </conditionalFormatting>
  <conditionalFormatting sqref="AK22">
    <cfRule type="cellIs" dxfId="7031" priority="49" operator="between">
      <formula>10</formula>
      <formula>14.999</formula>
    </cfRule>
  </conditionalFormatting>
  <conditionalFormatting sqref="AK22">
    <cfRule type="cellIs" dxfId="7030" priority="48" operator="between">
      <formula>15</formula>
      <formula>20</formula>
    </cfRule>
  </conditionalFormatting>
  <conditionalFormatting sqref="AK26">
    <cfRule type="cellIs" dxfId="7029" priority="47" operator="between">
      <formula>0.001</formula>
      <formula>4.999</formula>
    </cfRule>
  </conditionalFormatting>
  <conditionalFormatting sqref="AK26">
    <cfRule type="cellIs" dxfId="7028" priority="46" operator="between">
      <formula>5</formula>
      <formula>9.999</formula>
    </cfRule>
  </conditionalFormatting>
  <conditionalFormatting sqref="AK26">
    <cfRule type="cellIs" dxfId="7027" priority="45" operator="between">
      <formula>10</formula>
      <formula>14.999</formula>
    </cfRule>
  </conditionalFormatting>
  <conditionalFormatting sqref="AK26">
    <cfRule type="cellIs" dxfId="7026" priority="44" operator="between">
      <formula>15</formula>
      <formula>20</formula>
    </cfRule>
  </conditionalFormatting>
  <conditionalFormatting sqref="AK30">
    <cfRule type="cellIs" dxfId="7025" priority="43" operator="between">
      <formula>0.001</formula>
      <formula>4.999</formula>
    </cfRule>
  </conditionalFormatting>
  <conditionalFormatting sqref="AK30">
    <cfRule type="cellIs" dxfId="7024" priority="42" operator="between">
      <formula>5</formula>
      <formula>9.999</formula>
    </cfRule>
  </conditionalFormatting>
  <conditionalFormatting sqref="AK30">
    <cfRule type="cellIs" dxfId="7023" priority="41" operator="between">
      <formula>10</formula>
      <formula>14.999</formula>
    </cfRule>
  </conditionalFormatting>
  <conditionalFormatting sqref="AK30">
    <cfRule type="cellIs" dxfId="7022" priority="40" operator="between">
      <formula>15</formula>
      <formula>20</formula>
    </cfRule>
  </conditionalFormatting>
  <conditionalFormatting sqref="AK34">
    <cfRule type="cellIs" dxfId="7021" priority="39" operator="between">
      <formula>0.001</formula>
      <formula>4.999</formula>
    </cfRule>
  </conditionalFormatting>
  <conditionalFormatting sqref="AK34">
    <cfRule type="cellIs" dxfId="7020" priority="38" operator="between">
      <formula>5</formula>
      <formula>9.999</formula>
    </cfRule>
  </conditionalFormatting>
  <conditionalFormatting sqref="AK34">
    <cfRule type="cellIs" dxfId="7019" priority="37" operator="between">
      <formula>10</formula>
      <formula>14.999</formula>
    </cfRule>
  </conditionalFormatting>
  <conditionalFormatting sqref="AK34">
    <cfRule type="cellIs" dxfId="7018" priority="36" operator="between">
      <formula>15</formula>
      <formula>20</formula>
    </cfRule>
  </conditionalFormatting>
  <conditionalFormatting sqref="AK38">
    <cfRule type="cellIs" dxfId="7017" priority="35" operator="between">
      <formula>0.001</formula>
      <formula>4.999</formula>
    </cfRule>
  </conditionalFormatting>
  <conditionalFormatting sqref="AK38">
    <cfRule type="cellIs" dxfId="7016" priority="34" operator="between">
      <formula>5</formula>
      <formula>9.999</formula>
    </cfRule>
  </conditionalFormatting>
  <conditionalFormatting sqref="AK38">
    <cfRule type="cellIs" dxfId="7015" priority="33" operator="between">
      <formula>10</formula>
      <formula>14.999</formula>
    </cfRule>
  </conditionalFormatting>
  <conditionalFormatting sqref="AK38">
    <cfRule type="cellIs" dxfId="7014" priority="32" operator="between">
      <formula>15</formula>
      <formula>20</formula>
    </cfRule>
  </conditionalFormatting>
  <conditionalFormatting sqref="AK42">
    <cfRule type="cellIs" dxfId="7013" priority="31" operator="between">
      <formula>0.001</formula>
      <formula>4.999</formula>
    </cfRule>
  </conditionalFormatting>
  <conditionalFormatting sqref="AK42">
    <cfRule type="cellIs" dxfId="7012" priority="30" operator="between">
      <formula>5</formula>
      <formula>9.999</formula>
    </cfRule>
  </conditionalFormatting>
  <conditionalFormatting sqref="AK42">
    <cfRule type="cellIs" dxfId="7011" priority="29" operator="between">
      <formula>10</formula>
      <formula>14.999</formula>
    </cfRule>
  </conditionalFormatting>
  <conditionalFormatting sqref="AK42">
    <cfRule type="cellIs" dxfId="7010" priority="28" operator="between">
      <formula>15</formula>
      <formula>20</formula>
    </cfRule>
  </conditionalFormatting>
  <conditionalFormatting sqref="AK47">
    <cfRule type="cellIs" dxfId="7009" priority="27" operator="between">
      <formula>0.001</formula>
      <formula>4.999</formula>
    </cfRule>
  </conditionalFormatting>
  <conditionalFormatting sqref="AK47">
    <cfRule type="cellIs" dxfId="7008" priority="26" operator="between">
      <formula>5</formula>
      <formula>9.999</formula>
    </cfRule>
  </conditionalFormatting>
  <conditionalFormatting sqref="AK47">
    <cfRule type="cellIs" dxfId="7007" priority="25" operator="between">
      <formula>10</formula>
      <formula>14.999</formula>
    </cfRule>
  </conditionalFormatting>
  <conditionalFormatting sqref="AK47">
    <cfRule type="cellIs" dxfId="7006" priority="24" operator="between">
      <formula>15</formula>
      <formula>20</formula>
    </cfRule>
  </conditionalFormatting>
  <conditionalFormatting sqref="AK51">
    <cfRule type="cellIs" dxfId="7005" priority="23" operator="between">
      <formula>0.001</formula>
      <formula>4.999</formula>
    </cfRule>
  </conditionalFormatting>
  <conditionalFormatting sqref="AK51">
    <cfRule type="cellIs" dxfId="7004" priority="22" operator="between">
      <formula>5</formula>
      <formula>9.999</formula>
    </cfRule>
  </conditionalFormatting>
  <conditionalFormatting sqref="AK51">
    <cfRule type="cellIs" dxfId="7003" priority="21" operator="between">
      <formula>10</formula>
      <formula>14.999</formula>
    </cfRule>
  </conditionalFormatting>
  <conditionalFormatting sqref="AK51">
    <cfRule type="cellIs" dxfId="7002" priority="20" operator="between">
      <formula>15</formula>
      <formula>20</formula>
    </cfRule>
  </conditionalFormatting>
  <conditionalFormatting sqref="W18">
    <cfRule type="cellIs" dxfId="7001" priority="19" operator="equal">
      <formula>0</formula>
    </cfRule>
  </conditionalFormatting>
  <conditionalFormatting sqref="W22">
    <cfRule type="cellIs" dxfId="7000" priority="18" operator="equal">
      <formula>$X$23</formula>
    </cfRule>
  </conditionalFormatting>
  <conditionalFormatting sqref="W22">
    <cfRule type="cellIs" dxfId="6999" priority="17" operator="equal">
      <formula>2</formula>
    </cfRule>
  </conditionalFormatting>
  <conditionalFormatting sqref="W22">
    <cfRule type="cellIs" dxfId="6998" priority="16" operator="equal">
      <formula>3</formula>
    </cfRule>
  </conditionalFormatting>
  <conditionalFormatting sqref="W22">
    <cfRule type="cellIs" dxfId="6997" priority="15" operator="lessThan">
      <formula>1</formula>
    </cfRule>
  </conditionalFormatting>
  <conditionalFormatting sqref="W22">
    <cfRule type="cellIs" dxfId="6996" priority="14" operator="greaterThan">
      <formula>3</formula>
    </cfRule>
  </conditionalFormatting>
  <conditionalFormatting sqref="W22">
    <cfRule type="cellIs" dxfId="6995" priority="13" operator="equal">
      <formula>0</formula>
    </cfRule>
  </conditionalFormatting>
  <conditionalFormatting sqref="W30">
    <cfRule type="cellIs" dxfId="6994" priority="12" operator="equal">
      <formula>$X$23</formula>
    </cfRule>
  </conditionalFormatting>
  <conditionalFormatting sqref="W30">
    <cfRule type="cellIs" dxfId="6993" priority="11" operator="equal">
      <formula>2</formula>
    </cfRule>
  </conditionalFormatting>
  <conditionalFormatting sqref="W30">
    <cfRule type="cellIs" dxfId="6992" priority="10" operator="equal">
      <formula>3</formula>
    </cfRule>
  </conditionalFormatting>
  <conditionalFormatting sqref="W30">
    <cfRule type="cellIs" dxfId="6991" priority="9" operator="lessThan">
      <formula>1</formula>
    </cfRule>
  </conditionalFormatting>
  <conditionalFormatting sqref="W30">
    <cfRule type="cellIs" dxfId="6990" priority="8" operator="greaterThan">
      <formula>3</formula>
    </cfRule>
  </conditionalFormatting>
  <conditionalFormatting sqref="W30">
    <cfRule type="cellIs" dxfId="6989" priority="7" operator="equal">
      <formula>0</formula>
    </cfRule>
  </conditionalFormatting>
  <conditionalFormatting sqref="AD42:AH42">
    <cfRule type="cellIs" dxfId="6988" priority="6" operator="equal">
      <formula>0</formula>
    </cfRule>
  </conditionalFormatting>
  <conditionalFormatting sqref="S57:T57">
    <cfRule type="containsErrors" dxfId="6987" priority="5">
      <formula>ISERROR(S57)</formula>
    </cfRule>
  </conditionalFormatting>
  <conditionalFormatting sqref="S58:T58">
    <cfRule type="containsErrors" dxfId="6986" priority="4">
      <formula>ISERROR(S58)</formula>
    </cfRule>
  </conditionalFormatting>
  <conditionalFormatting sqref="S59:T59">
    <cfRule type="containsErrors" dxfId="6985" priority="3">
      <formula>ISERROR(S59)</formula>
    </cfRule>
  </conditionalFormatting>
  <conditionalFormatting sqref="S60:T60">
    <cfRule type="containsErrors" dxfId="6984" priority="2">
      <formula>ISERROR(S60)</formula>
    </cfRule>
  </conditionalFormatting>
  <conditionalFormatting sqref="S61:T61">
    <cfRule type="containsErrors" dxfId="6983" priority="1">
      <formula>ISERROR(S61)</formula>
    </cfRule>
  </conditionalFormatting>
  <dataValidations count="1">
    <dataValidation type="list" allowBlank="1" showInputMessage="1" showErrorMessage="1" sqref="AD16:AH16">
      <formula1>$AS$32:$AZ$32</formula1>
    </dataValidation>
  </dataValidations>
  <pageMargins left="0.70866141732283472" right="0.70866141732283472" top="0.74803149606299213" bottom="0.74803149606299213" header="0.31496062992125984" footer="0.31496062992125984"/>
  <pageSetup paperSize="9" scale="34"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Données!$T$4:$T$6</xm:f>
          </x14:formula1>
          <xm:sqref>AA19:AB19</xm:sqref>
        </x14:dataValidation>
        <x14:dataValidation type="list" allowBlank="1" showInputMessage="1" showErrorMessage="1">
          <x14:formula1>
            <xm:f>Données!$T$3:$T$33</xm:f>
          </x14:formula1>
          <xm:sqref>AA27:AB27 AA23:AB23</xm:sqref>
        </x14:dataValidation>
        <x14:dataValidation type="list" allowBlank="1" showInputMessage="1" showErrorMessage="1">
          <x14:formula1>
            <xm:f>Données!$T$7:$T$12</xm:f>
          </x14:formula1>
          <xm:sqref>AA31:AB31 AA35:AB35 AA39:AB39</xm:sqref>
        </x14:dataValidation>
        <x14:dataValidation type="list" allowBlank="1" showInputMessage="1" showErrorMessage="1">
          <x14:formula1>
            <xm:f>Données!$T$10</xm:f>
          </x14:formula1>
          <xm:sqref>AA43:AB43</xm:sqref>
        </x14:dataValidation>
        <x14:dataValidation type="list" allowBlank="1" showInputMessage="1" showErrorMessage="1">
          <x14:formula1>
            <xm:f>Données!$T$11:$T$12</xm:f>
          </x14:formula1>
          <xm:sqref>AA48:AB48 AA52:AB52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CCFF"/>
    <pageSetUpPr fitToPage="1"/>
  </sheetPr>
  <dimension ref="A1:XEO244"/>
  <sheetViews>
    <sheetView zoomScale="40" zoomScaleNormal="40" workbookViewId="0">
      <selection activeCell="AX223" sqref="AX223"/>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285156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6"/>
      <c r="AS1" s="106"/>
      <c r="AT1" s="106"/>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495" t="s">
        <v>302</v>
      </c>
      <c r="AD5" s="1495"/>
      <c r="AE5" s="1495"/>
      <c r="AF5" s="1495"/>
      <c r="AG5" s="1495"/>
      <c r="AH5" s="1495"/>
      <c r="AI5" s="1495"/>
      <c r="AJ5" s="1495"/>
      <c r="AK5" s="1495"/>
      <c r="AL5" s="1495"/>
      <c r="AM5" s="1495"/>
      <c r="AN5" s="1495"/>
      <c r="AO5" s="1495"/>
      <c r="AP5" s="1495"/>
      <c r="AQ5" s="1495"/>
      <c r="AR5" s="1495"/>
      <c r="AS5" s="1495"/>
      <c r="AT5" s="19"/>
      <c r="AW5" s="19"/>
      <c r="BA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495"/>
      <c r="AD6" s="1495"/>
      <c r="AE6" s="1495"/>
      <c r="AF6" s="1495"/>
      <c r="AG6" s="1495"/>
      <c r="AH6" s="1495"/>
      <c r="AI6" s="1495"/>
      <c r="AJ6" s="1495"/>
      <c r="AK6" s="1495"/>
      <c r="AL6" s="1495"/>
      <c r="AM6" s="1495"/>
      <c r="AN6" s="1495"/>
      <c r="AO6" s="1495"/>
      <c r="AP6" s="1495"/>
      <c r="AQ6" s="1495"/>
      <c r="AR6" s="1495"/>
      <c r="AS6" s="1495"/>
      <c r="AT6" s="19"/>
      <c r="AW6" s="19"/>
      <c r="BA6" s="20"/>
    </row>
    <row r="7" spans="2:54"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N7" s="25"/>
      <c r="AO7" s="25"/>
      <c r="AP7" s="25"/>
      <c r="AR7" s="25"/>
      <c r="AS7" s="25"/>
      <c r="AT7" s="25"/>
      <c r="AW7" s="25"/>
      <c r="BA7" s="26"/>
    </row>
    <row r="8" spans="2:54" ht="9.9499999999999993" customHeight="1">
      <c r="B8" s="5"/>
      <c r="D8" s="27"/>
      <c r="E8" s="27"/>
      <c r="O8" s="600"/>
      <c r="P8" s="600"/>
      <c r="Q8" s="600"/>
      <c r="R8" s="600"/>
      <c r="S8" s="600"/>
      <c r="T8" s="600"/>
      <c r="W8" s="1359"/>
      <c r="X8" s="1359"/>
      <c r="Y8" s="1359"/>
      <c r="Z8" s="1359"/>
      <c r="AA8" s="1359"/>
      <c r="AE8" s="27"/>
      <c r="AI8" s="28"/>
      <c r="AJ8" s="28"/>
      <c r="AK8" s="28"/>
      <c r="AN8" s="28"/>
      <c r="AO8" s="28"/>
      <c r="AP8" s="28"/>
      <c r="AR8" s="28"/>
      <c r="AS8" s="28"/>
      <c r="AT8" s="28"/>
      <c r="AW8" s="28"/>
      <c r="BA8" s="10"/>
    </row>
    <row r="9" spans="2:54"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132"/>
      <c r="AO9" s="29"/>
      <c r="AP9" s="29"/>
      <c r="AQ9" s="29"/>
      <c r="AR9" s="132"/>
      <c r="AS9" s="29"/>
      <c r="AT9" s="29"/>
      <c r="AU9" s="29"/>
      <c r="AV9" s="29"/>
      <c r="AW9" s="29"/>
      <c r="AX9" s="29"/>
      <c r="AY9" s="29"/>
      <c r="AZ9" s="29"/>
      <c r="BA9" s="29"/>
      <c r="BB9" s="628"/>
    </row>
    <row r="10" spans="2:54" ht="30" customHeight="1">
      <c r="B10" s="506"/>
      <c r="C10" s="507"/>
      <c r="D10" s="507"/>
      <c r="E10" s="507"/>
      <c r="F10" s="507"/>
      <c r="G10" s="508"/>
      <c r="H10" s="509" t="s">
        <v>92</v>
      </c>
      <c r="I10" s="369">
        <f ca="1">TODAY()</f>
        <v>44545</v>
      </c>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628"/>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629"/>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37"/>
      <c r="AC12" s="40"/>
      <c r="AD12" s="241"/>
      <c r="AE12" s="241"/>
      <c r="AF12" s="241"/>
      <c r="AG12" s="241"/>
      <c r="AH12" s="241"/>
      <c r="AI12" s="241"/>
      <c r="AJ12" s="241"/>
      <c r="AK12" s="241"/>
      <c r="AL12" s="41"/>
      <c r="AM12" s="41"/>
      <c r="AN12" s="41"/>
      <c r="AO12" s="41"/>
      <c r="AP12" s="37"/>
      <c r="AQ12" s="40"/>
      <c r="AR12" s="42"/>
      <c r="AS12" s="43"/>
      <c r="AT12" s="44"/>
      <c r="AU12" s="45"/>
      <c r="AV12" s="46"/>
      <c r="AW12" s="47"/>
      <c r="AX12" s="46"/>
      <c r="AY12" s="48"/>
      <c r="AZ12" s="241"/>
      <c r="BA12" s="241"/>
      <c r="BB12" s="630"/>
    </row>
    <row r="13" spans="2:5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630"/>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C14" s="37"/>
      <c r="AG14" s="41"/>
      <c r="AH14" s="41"/>
      <c r="AI14" s="41"/>
      <c r="AJ14" s="41"/>
      <c r="AK14" s="37"/>
      <c r="AL14" s="463"/>
      <c r="AM14" s="37"/>
      <c r="AN14" s="194"/>
      <c r="AO14" s="37"/>
      <c r="AP14" s="37"/>
      <c r="AQ14" s="457" t="s">
        <v>66</v>
      </c>
      <c r="AR14" s="458" t="s">
        <v>62</v>
      </c>
      <c r="AS14" s="459" t="s">
        <v>57</v>
      </c>
      <c r="AT14" s="460" t="s">
        <v>52</v>
      </c>
      <c r="AU14" s="37"/>
      <c r="AV14" s="461" t="s">
        <v>120</v>
      </c>
      <c r="AW14" s="37"/>
      <c r="AX14" s="462" t="s">
        <v>121</v>
      </c>
      <c r="AY14" s="194"/>
      <c r="AZ14" s="37"/>
      <c r="BA14" s="37"/>
      <c r="BB14" s="628"/>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C15" s="37"/>
      <c r="AG15" s="510"/>
      <c r="AH15" s="41"/>
      <c r="AI15" s="41"/>
      <c r="AJ15" s="510"/>
      <c r="AK15" s="37"/>
      <c r="AL15" s="40"/>
      <c r="AM15" s="37"/>
      <c r="AN15" s="40"/>
      <c r="AO15" s="37"/>
      <c r="AP15" s="37"/>
      <c r="AQ15" s="37"/>
      <c r="AR15" s="37"/>
      <c r="AS15" s="37"/>
      <c r="AT15" s="37"/>
      <c r="AW15" s="40"/>
      <c r="AX15" s="37"/>
      <c r="AY15" s="40"/>
      <c r="AZ15" s="37"/>
      <c r="BA15" s="37"/>
      <c r="BB15" s="628"/>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29"/>
    </row>
    <row r="17" spans="2:55" ht="22.5" customHeight="1">
      <c r="B17" s="631"/>
      <c r="C17" s="632"/>
      <c r="D17" s="633"/>
      <c r="E17" s="633"/>
      <c r="F17" s="633"/>
      <c r="G17" s="633"/>
      <c r="H17" s="633"/>
      <c r="I17" s="633"/>
      <c r="J17" s="633"/>
      <c r="K17" s="633"/>
      <c r="L17" s="633"/>
      <c r="M17" s="634"/>
      <c r="N17" s="634"/>
      <c r="O17" s="634"/>
      <c r="P17" s="634"/>
      <c r="Q17" s="634"/>
      <c r="R17" s="634"/>
      <c r="S17" s="634"/>
      <c r="T17" s="634"/>
      <c r="U17" s="634"/>
      <c r="V17" s="634"/>
      <c r="W17" s="634"/>
      <c r="X17" s="634"/>
      <c r="Y17" s="634"/>
      <c r="Z17" s="634"/>
      <c r="AA17" s="634"/>
      <c r="AB17" s="634"/>
      <c r="AC17" s="633"/>
      <c r="AD17" s="633"/>
      <c r="AE17" s="633"/>
      <c r="AF17" s="633"/>
      <c r="AG17" s="633"/>
      <c r="AH17" s="634"/>
      <c r="AI17" s="634"/>
      <c r="AJ17" s="634"/>
      <c r="AK17" s="634"/>
      <c r="AL17" s="634"/>
      <c r="AM17" s="634"/>
      <c r="AN17" s="634"/>
      <c r="AO17" s="634"/>
      <c r="AP17" s="634"/>
      <c r="AQ17" s="634"/>
      <c r="AR17" s="634"/>
      <c r="AS17" s="634"/>
      <c r="AT17" s="634"/>
      <c r="AU17" s="634"/>
      <c r="AV17" s="634"/>
      <c r="AW17" s="634"/>
      <c r="AX17" s="634"/>
      <c r="AY17" s="634"/>
      <c r="AZ17" s="634"/>
      <c r="BA17" s="634"/>
      <c r="BB17" s="630"/>
    </row>
    <row r="18" spans="2:55" ht="27" customHeight="1">
      <c r="B18" s="635"/>
      <c r="C18" s="586"/>
      <c r="D18" s="586"/>
      <c r="E18" s="586"/>
      <c r="F18" s="586"/>
      <c r="G18" s="586"/>
      <c r="H18" s="586"/>
      <c r="I18" s="586"/>
      <c r="J18" s="586"/>
      <c r="K18" s="586"/>
      <c r="L18" s="586"/>
      <c r="M18" s="583"/>
      <c r="N18" s="583"/>
      <c r="O18" s="583"/>
      <c r="P18" s="583"/>
      <c r="Q18" s="583"/>
      <c r="R18" s="583"/>
      <c r="S18" s="583"/>
      <c r="T18" s="583"/>
      <c r="U18" s="583"/>
      <c r="V18" s="583"/>
      <c r="W18" s="583"/>
      <c r="X18" s="583"/>
      <c r="Y18" s="583"/>
      <c r="Z18" s="583"/>
      <c r="AA18" s="583"/>
      <c r="AB18" s="583"/>
      <c r="AC18" s="586"/>
      <c r="AD18" s="586"/>
      <c r="AE18" s="586"/>
      <c r="AF18" s="586"/>
      <c r="AG18" s="586"/>
      <c r="AH18" s="583"/>
      <c r="AI18" s="583"/>
      <c r="AJ18" s="583"/>
      <c r="AK18" s="583"/>
      <c r="AL18" s="583"/>
      <c r="AM18" s="583"/>
      <c r="AN18" s="583"/>
      <c r="AO18" s="583"/>
      <c r="AP18" s="583"/>
      <c r="AQ18" s="583"/>
      <c r="AR18" s="583"/>
      <c r="AS18" s="583"/>
      <c r="AT18" s="583"/>
      <c r="AU18" s="583"/>
      <c r="AV18" s="583"/>
      <c r="AW18" s="583"/>
      <c r="AX18" s="583"/>
      <c r="AY18" s="583"/>
      <c r="AZ18" s="583"/>
      <c r="BA18" s="636"/>
    </row>
    <row r="19" spans="2:55" ht="12" customHeight="1">
      <c r="B19" s="637"/>
      <c r="C19" s="638"/>
      <c r="D19" s="1453" t="s">
        <v>126</v>
      </c>
      <c r="E19" s="1453"/>
      <c r="F19" s="1456"/>
      <c r="G19" s="1446" t="s">
        <v>247</v>
      </c>
      <c r="H19" s="1446"/>
      <c r="I19" s="1446"/>
      <c r="J19" s="1446"/>
      <c r="K19" s="1446"/>
      <c r="L19" s="1446"/>
      <c r="M19" s="1446"/>
      <c r="N19" s="1446"/>
      <c r="O19" s="1446"/>
      <c r="P19" s="1446"/>
      <c r="Q19" s="1446"/>
      <c r="R19" s="1446"/>
      <c r="S19" s="1446"/>
      <c r="T19" s="1419"/>
      <c r="U19" s="639"/>
      <c r="V19" s="1419"/>
      <c r="W19" s="639"/>
      <c r="X19" s="1419"/>
      <c r="Y19" s="1419"/>
      <c r="Z19" s="1449"/>
      <c r="AA19" s="583"/>
      <c r="AB19" s="583"/>
      <c r="AC19" s="640"/>
      <c r="AD19" s="638"/>
      <c r="AE19" s="1453" t="s">
        <v>126</v>
      </c>
      <c r="AF19" s="1453"/>
      <c r="AG19" s="1456"/>
      <c r="AH19" s="1446" t="s">
        <v>259</v>
      </c>
      <c r="AI19" s="1446"/>
      <c r="AJ19" s="1446"/>
      <c r="AK19" s="1446"/>
      <c r="AL19" s="1446"/>
      <c r="AM19" s="1446"/>
      <c r="AN19" s="1446"/>
      <c r="AO19" s="1446"/>
      <c r="AP19" s="1446"/>
      <c r="AQ19" s="1446"/>
      <c r="AR19" s="1446"/>
      <c r="AS19" s="1446"/>
      <c r="AT19" s="1446"/>
      <c r="AU19" s="1419"/>
      <c r="AV19" s="639"/>
      <c r="AW19" s="1419"/>
      <c r="AX19" s="639"/>
      <c r="AY19" s="1419"/>
      <c r="AZ19" s="1419"/>
      <c r="BA19" s="1422"/>
    </row>
    <row r="20" spans="2:55" ht="13.5" customHeight="1">
      <c r="B20" s="641"/>
      <c r="C20" s="642"/>
      <c r="D20" s="1454"/>
      <c r="E20" s="1454"/>
      <c r="F20" s="1457"/>
      <c r="G20" s="1447"/>
      <c r="H20" s="1447"/>
      <c r="I20" s="1447"/>
      <c r="J20" s="1447"/>
      <c r="K20" s="1447"/>
      <c r="L20" s="1447"/>
      <c r="M20" s="1447"/>
      <c r="N20" s="1447"/>
      <c r="O20" s="1447"/>
      <c r="P20" s="1447"/>
      <c r="Q20" s="1447"/>
      <c r="R20" s="1447"/>
      <c r="S20" s="1447"/>
      <c r="T20" s="1420"/>
      <c r="U20" s="1440">
        <f>AVERAGE(U26:U42)</f>
        <v>0</v>
      </c>
      <c r="V20" s="1420"/>
      <c r="W20" s="1425" t="e">
        <f>AVERAGE(W26:W42)</f>
        <v>#DIV/0!</v>
      </c>
      <c r="X20" s="1420"/>
      <c r="Y20" s="1420"/>
      <c r="Z20" s="1450"/>
      <c r="AA20" s="583"/>
      <c r="AB20" s="583"/>
      <c r="AC20" s="643"/>
      <c r="AD20" s="642"/>
      <c r="AE20" s="1454"/>
      <c r="AF20" s="1454"/>
      <c r="AG20" s="1457"/>
      <c r="AH20" s="1447"/>
      <c r="AI20" s="1447"/>
      <c r="AJ20" s="1447"/>
      <c r="AK20" s="1447"/>
      <c r="AL20" s="1447"/>
      <c r="AM20" s="1447"/>
      <c r="AN20" s="1447"/>
      <c r="AO20" s="1447"/>
      <c r="AP20" s="1447"/>
      <c r="AQ20" s="1447"/>
      <c r="AR20" s="1447"/>
      <c r="AS20" s="1447"/>
      <c r="AT20" s="1447"/>
      <c r="AU20" s="1420"/>
      <c r="AV20" s="1440">
        <f>AVERAGE(AV26:AV50)</f>
        <v>0</v>
      </c>
      <c r="AW20" s="1420"/>
      <c r="AX20" s="1425" t="e">
        <f>AVERAGE(AX26:AX50)</f>
        <v>#DIV/0!</v>
      </c>
      <c r="AY20" s="1420"/>
      <c r="AZ20" s="1420"/>
      <c r="BA20" s="1423"/>
    </row>
    <row r="21" spans="2:55" ht="13.5" customHeight="1">
      <c r="B21" s="641"/>
      <c r="C21" s="642"/>
      <c r="D21" s="1454"/>
      <c r="E21" s="1454"/>
      <c r="F21" s="1457"/>
      <c r="G21" s="1447"/>
      <c r="H21" s="1447"/>
      <c r="I21" s="1447"/>
      <c r="J21" s="1447"/>
      <c r="K21" s="1447"/>
      <c r="L21" s="1447"/>
      <c r="M21" s="1447"/>
      <c r="N21" s="1447"/>
      <c r="O21" s="1447"/>
      <c r="P21" s="1447"/>
      <c r="Q21" s="1447"/>
      <c r="R21" s="1447"/>
      <c r="S21" s="1447"/>
      <c r="T21" s="1420"/>
      <c r="U21" s="1441"/>
      <c r="V21" s="1420"/>
      <c r="W21" s="1426"/>
      <c r="X21" s="1420"/>
      <c r="Y21" s="1420"/>
      <c r="Z21" s="1450"/>
      <c r="AA21" s="583"/>
      <c r="AB21" s="583"/>
      <c r="AC21" s="643"/>
      <c r="AD21" s="642"/>
      <c r="AE21" s="1454"/>
      <c r="AF21" s="1454"/>
      <c r="AG21" s="1457"/>
      <c r="AH21" s="1447"/>
      <c r="AI21" s="1447"/>
      <c r="AJ21" s="1447"/>
      <c r="AK21" s="1447"/>
      <c r="AL21" s="1447"/>
      <c r="AM21" s="1447"/>
      <c r="AN21" s="1447"/>
      <c r="AO21" s="1447"/>
      <c r="AP21" s="1447"/>
      <c r="AQ21" s="1447"/>
      <c r="AR21" s="1447"/>
      <c r="AS21" s="1447"/>
      <c r="AT21" s="1447"/>
      <c r="AU21" s="1420"/>
      <c r="AV21" s="1441"/>
      <c r="AW21" s="1420"/>
      <c r="AX21" s="1426"/>
      <c r="AY21" s="1420"/>
      <c r="AZ21" s="1420"/>
      <c r="BA21" s="1423"/>
    </row>
    <row r="22" spans="2:55" ht="10.5" customHeight="1">
      <c r="B22" s="641"/>
      <c r="C22" s="642"/>
      <c r="D22" s="1454"/>
      <c r="E22" s="1454"/>
      <c r="F22" s="1457"/>
      <c r="G22" s="1447"/>
      <c r="H22" s="1447"/>
      <c r="I22" s="1447"/>
      <c r="J22" s="1447"/>
      <c r="K22" s="1447"/>
      <c r="L22" s="1447"/>
      <c r="M22" s="1447"/>
      <c r="N22" s="1447"/>
      <c r="O22" s="1447"/>
      <c r="P22" s="1447"/>
      <c r="Q22" s="1447"/>
      <c r="R22" s="1447"/>
      <c r="S22" s="1447"/>
      <c r="T22" s="1420"/>
      <c r="U22" s="1442"/>
      <c r="V22" s="1420"/>
      <c r="W22" s="1427"/>
      <c r="X22" s="1420"/>
      <c r="Y22" s="1420"/>
      <c r="Z22" s="1450"/>
      <c r="AA22" s="583"/>
      <c r="AB22" s="583"/>
      <c r="AC22" s="643"/>
      <c r="AD22" s="642"/>
      <c r="AE22" s="1454"/>
      <c r="AF22" s="1454"/>
      <c r="AG22" s="1457"/>
      <c r="AH22" s="1447"/>
      <c r="AI22" s="1447"/>
      <c r="AJ22" s="1447"/>
      <c r="AK22" s="1447"/>
      <c r="AL22" s="1447"/>
      <c r="AM22" s="1447"/>
      <c r="AN22" s="1447"/>
      <c r="AO22" s="1447"/>
      <c r="AP22" s="1447"/>
      <c r="AQ22" s="1447"/>
      <c r="AR22" s="1447"/>
      <c r="AS22" s="1447"/>
      <c r="AT22" s="1447"/>
      <c r="AU22" s="1420"/>
      <c r="AV22" s="1442"/>
      <c r="AW22" s="1420"/>
      <c r="AX22" s="1427"/>
      <c r="AY22" s="1420"/>
      <c r="AZ22" s="1420"/>
      <c r="BA22" s="1423"/>
    </row>
    <row r="23" spans="2:55" ht="12" customHeight="1">
      <c r="B23" s="644"/>
      <c r="C23" s="645"/>
      <c r="D23" s="1455"/>
      <c r="E23" s="1455"/>
      <c r="F23" s="1458"/>
      <c r="G23" s="1448"/>
      <c r="H23" s="1448"/>
      <c r="I23" s="1448"/>
      <c r="J23" s="1448"/>
      <c r="K23" s="1448"/>
      <c r="L23" s="1448"/>
      <c r="M23" s="1448"/>
      <c r="N23" s="1448"/>
      <c r="O23" s="1448"/>
      <c r="P23" s="1448"/>
      <c r="Q23" s="1448"/>
      <c r="R23" s="1448"/>
      <c r="S23" s="1448"/>
      <c r="T23" s="1421"/>
      <c r="U23" s="646"/>
      <c r="V23" s="1421"/>
      <c r="W23" s="646"/>
      <c r="X23" s="1421"/>
      <c r="Y23" s="1421"/>
      <c r="Z23" s="1451"/>
      <c r="AA23" s="583"/>
      <c r="AB23" s="583"/>
      <c r="AC23" s="647"/>
      <c r="AD23" s="645"/>
      <c r="AE23" s="1455"/>
      <c r="AF23" s="1455"/>
      <c r="AG23" s="1458"/>
      <c r="AH23" s="1448"/>
      <c r="AI23" s="1448"/>
      <c r="AJ23" s="1448"/>
      <c r="AK23" s="1448"/>
      <c r="AL23" s="1448"/>
      <c r="AM23" s="1448"/>
      <c r="AN23" s="1448"/>
      <c r="AO23" s="1448"/>
      <c r="AP23" s="1448"/>
      <c r="AQ23" s="1448"/>
      <c r="AR23" s="1448"/>
      <c r="AS23" s="1448"/>
      <c r="AT23" s="1448"/>
      <c r="AU23" s="1421"/>
      <c r="AV23" s="646"/>
      <c r="AW23" s="1421"/>
      <c r="AX23" s="646"/>
      <c r="AY23" s="1421"/>
      <c r="AZ23" s="1421"/>
      <c r="BA23" s="1424"/>
    </row>
    <row r="24" spans="2:55" ht="30" customHeight="1">
      <c r="B24" s="637"/>
      <c r="C24" s="638"/>
      <c r="D24" s="638"/>
      <c r="E24" s="638"/>
      <c r="F24" s="638"/>
      <c r="G24" s="639"/>
      <c r="H24" s="639"/>
      <c r="I24" s="639"/>
      <c r="J24" s="639"/>
      <c r="K24" s="639"/>
      <c r="L24" s="639"/>
      <c r="M24" s="639"/>
      <c r="N24" s="639"/>
      <c r="O24" s="639"/>
      <c r="P24" s="639"/>
      <c r="Q24" s="639"/>
      <c r="R24" s="639"/>
      <c r="S24" s="639"/>
      <c r="T24" s="639"/>
      <c r="U24" s="639"/>
      <c r="V24" s="639"/>
      <c r="W24" s="639"/>
      <c r="X24" s="639"/>
      <c r="Y24" s="639"/>
      <c r="Z24" s="648"/>
      <c r="AA24" s="649"/>
      <c r="AB24" s="583"/>
      <c r="AC24" s="640"/>
      <c r="AD24" s="638"/>
      <c r="AE24" s="638"/>
      <c r="AF24" s="638"/>
      <c r="AG24" s="638"/>
      <c r="AH24" s="639"/>
      <c r="AI24" s="639"/>
      <c r="AJ24" s="639"/>
      <c r="AK24" s="639"/>
      <c r="AL24" s="639"/>
      <c r="AM24" s="639"/>
      <c r="AN24" s="639"/>
      <c r="AO24" s="639"/>
      <c r="AP24" s="639"/>
      <c r="AQ24" s="639"/>
      <c r="AR24" s="639"/>
      <c r="AS24" s="639"/>
      <c r="AT24" s="639"/>
      <c r="AU24" s="639"/>
      <c r="AV24" s="639"/>
      <c r="AW24" s="639"/>
      <c r="AX24" s="639"/>
      <c r="AY24" s="639"/>
      <c r="AZ24" s="639"/>
      <c r="BA24" s="650"/>
    </row>
    <row r="25" spans="2:55" ht="20.100000000000001" customHeight="1">
      <c r="B25" s="641"/>
      <c r="C25" s="651"/>
      <c r="D25" s="1416"/>
      <c r="E25" s="1416"/>
      <c r="F25" s="651"/>
      <c r="G25" s="653"/>
      <c r="H25" s="1431" t="str">
        <f>'Donnees MEE'!$E$4</f>
        <v>C1.1 Collecter les données nécessaires à l’intervention</v>
      </c>
      <c r="I25" s="1432"/>
      <c r="J25" s="1432"/>
      <c r="K25" s="1432"/>
      <c r="L25" s="1433"/>
      <c r="M25" s="642"/>
      <c r="N25" s="642"/>
      <c r="O25" s="653"/>
      <c r="P25" s="653"/>
      <c r="Q25" s="654"/>
      <c r="R25" s="653"/>
      <c r="S25" s="653"/>
      <c r="T25" s="653"/>
      <c r="U25" s="653"/>
      <c r="V25" s="653"/>
      <c r="W25" s="653"/>
      <c r="X25" s="653"/>
      <c r="Y25" s="653"/>
      <c r="Z25" s="655"/>
      <c r="AA25" s="649"/>
      <c r="AB25" s="583"/>
      <c r="AC25" s="643"/>
      <c r="AD25" s="651"/>
      <c r="AE25" s="1416"/>
      <c r="AF25" s="1416"/>
      <c r="AG25" s="651"/>
      <c r="AH25" s="653"/>
      <c r="AI25" s="1475" t="str">
        <f>'Donnees MEE'!$E$9</f>
        <v>C2.1 Identifier les constituants d’un système énergétique (stockage, production, distribution, émission), de son installation électrique et de son environnement numérique (adressage, mode et paramètres de connexion et d’échanges de données)</v>
      </c>
      <c r="AJ25" s="1476"/>
      <c r="AK25" s="1476"/>
      <c r="AL25" s="1476"/>
      <c r="AM25" s="1477"/>
      <c r="AN25" s="642"/>
      <c r="AO25" s="642"/>
      <c r="AP25" s="653"/>
      <c r="AQ25" s="653"/>
      <c r="AR25" s="654"/>
      <c r="AS25" s="653"/>
      <c r="AT25" s="653"/>
      <c r="AU25" s="653"/>
      <c r="AV25" s="653"/>
      <c r="AW25" s="653"/>
      <c r="AX25" s="653"/>
      <c r="AY25" s="653"/>
      <c r="AZ25" s="653"/>
      <c r="BA25" s="656"/>
    </row>
    <row r="26" spans="2:55" s="21" customFormat="1" ht="30" customHeight="1">
      <c r="B26" s="1414">
        <f>'Donnees MEE'!$B$4</f>
        <v>1</v>
      </c>
      <c r="C26" s="1459"/>
      <c r="D26" s="1417" t="str">
        <f>'Donnees MEE'!$C$4</f>
        <v>C1.1</v>
      </c>
      <c r="E26" s="1418"/>
      <c r="F26" s="651"/>
      <c r="G26" s="658" t="s">
        <v>211</v>
      </c>
      <c r="H26" s="1434"/>
      <c r="I26" s="1351"/>
      <c r="J26" s="1351"/>
      <c r="K26" s="1351"/>
      <c r="L26" s="1435"/>
      <c r="M26" s="1444" t="s">
        <v>212</v>
      </c>
      <c r="N26" s="1444"/>
      <c r="O26" s="1445"/>
      <c r="P26" s="1428" t="str">
        <f>REPT("g",(U26))</f>
        <v/>
      </c>
      <c r="Q26" s="1429"/>
      <c r="R26" s="1429"/>
      <c r="S26" s="1430"/>
      <c r="T26" s="663"/>
      <c r="U26" s="1036">
        <f>Bilan!$AK$18</f>
        <v>0</v>
      </c>
      <c r="V26" s="653"/>
      <c r="W26" s="1037" t="str">
        <f>Bilan!$AM$18</f>
        <v xml:space="preserve"> </v>
      </c>
      <c r="X26" s="665"/>
      <c r="Y26" s="653"/>
      <c r="Z26" s="655"/>
      <c r="AA26" s="649"/>
      <c r="AB26" s="583"/>
      <c r="AC26" s="1452">
        <v>6</v>
      </c>
      <c r="AD26" s="1459"/>
      <c r="AE26" s="1417" t="str">
        <f>'Donnees MEE'!$C$9</f>
        <v>C2.1</v>
      </c>
      <c r="AF26" s="1418"/>
      <c r="AG26" s="651"/>
      <c r="AH26" s="658" t="s">
        <v>211</v>
      </c>
      <c r="AI26" s="1478"/>
      <c r="AJ26" s="1479"/>
      <c r="AK26" s="1479"/>
      <c r="AL26" s="1479"/>
      <c r="AM26" s="1480"/>
      <c r="AN26" s="1444" t="s">
        <v>212</v>
      </c>
      <c r="AO26" s="1444"/>
      <c r="AP26" s="1445"/>
      <c r="AQ26" s="1428" t="str">
        <f>REPT("g",(AV26))</f>
        <v/>
      </c>
      <c r="AR26" s="1429"/>
      <c r="AS26" s="1429"/>
      <c r="AT26" s="1430"/>
      <c r="AU26" s="663"/>
      <c r="AV26" s="1036">
        <f>Bilan!$AK$26</f>
        <v>0</v>
      </c>
      <c r="AW26" s="653"/>
      <c r="AX26" s="1037" t="str">
        <f>Bilan!$AM$26</f>
        <v xml:space="preserve"> </v>
      </c>
      <c r="AY26" s="665"/>
      <c r="AZ26" s="653"/>
      <c r="BA26" s="656"/>
    </row>
    <row r="27" spans="2:55" ht="20.100000000000001" customHeight="1">
      <c r="B27" s="641"/>
      <c r="C27" s="651"/>
      <c r="D27" s="1416"/>
      <c r="E27" s="1416"/>
      <c r="F27" s="651"/>
      <c r="G27" s="653"/>
      <c r="H27" s="1436"/>
      <c r="I27" s="1437"/>
      <c r="J27" s="1437"/>
      <c r="K27" s="1437"/>
      <c r="L27" s="1438"/>
      <c r="M27" s="642"/>
      <c r="N27" s="642"/>
      <c r="O27" s="653"/>
      <c r="P27" s="653"/>
      <c r="Q27" s="653"/>
      <c r="R27" s="653"/>
      <c r="S27" s="653"/>
      <c r="T27" s="653"/>
      <c r="U27" s="653"/>
      <c r="V27" s="653"/>
      <c r="W27" s="653"/>
      <c r="X27" s="653"/>
      <c r="Y27" s="653"/>
      <c r="Z27" s="655"/>
      <c r="AA27" s="649"/>
      <c r="AB27" s="583"/>
      <c r="AC27" s="643"/>
      <c r="AD27" s="651"/>
      <c r="AE27" s="1416"/>
      <c r="AF27" s="1416"/>
      <c r="AG27" s="651"/>
      <c r="AH27" s="653"/>
      <c r="AI27" s="1481"/>
      <c r="AJ27" s="1482"/>
      <c r="AK27" s="1482"/>
      <c r="AL27" s="1482"/>
      <c r="AM27" s="1483"/>
      <c r="AN27" s="642"/>
      <c r="AO27" s="642"/>
      <c r="AP27" s="653"/>
      <c r="AQ27" s="653"/>
      <c r="AR27" s="653"/>
      <c r="AS27" s="653"/>
      <c r="AT27" s="653"/>
      <c r="AU27" s="653"/>
      <c r="AV27" s="653"/>
      <c r="AW27" s="653"/>
      <c r="AX27" s="653"/>
      <c r="AY27" s="653"/>
      <c r="AZ27" s="653"/>
      <c r="BA27" s="656"/>
    </row>
    <row r="28" spans="2:55" ht="15" customHeight="1">
      <c r="B28" s="666"/>
      <c r="C28" s="667"/>
      <c r="D28" s="668"/>
      <c r="E28" s="653"/>
      <c r="F28" s="669"/>
      <c r="G28" s="653"/>
      <c r="H28" s="653"/>
      <c r="I28" s="653"/>
      <c r="J28" s="653"/>
      <c r="K28" s="653"/>
      <c r="L28" s="653"/>
      <c r="M28" s="670"/>
      <c r="N28" s="670"/>
      <c r="O28" s="670"/>
      <c r="P28" s="670"/>
      <c r="Q28" s="670"/>
      <c r="R28" s="670"/>
      <c r="S28" s="670"/>
      <c r="T28" s="670"/>
      <c r="U28" s="670"/>
      <c r="V28" s="670"/>
      <c r="W28" s="670"/>
      <c r="X28" s="670"/>
      <c r="Y28" s="670"/>
      <c r="Z28" s="671"/>
      <c r="AA28" s="672"/>
      <c r="AB28" s="673"/>
      <c r="AC28" s="674"/>
      <c r="AD28" s="667"/>
      <c r="AE28" s="668"/>
      <c r="AF28" s="653"/>
      <c r="AG28" s="669"/>
      <c r="AH28" s="653"/>
      <c r="AI28" s="653"/>
      <c r="AJ28" s="653"/>
      <c r="AK28" s="653"/>
      <c r="AL28" s="653"/>
      <c r="AM28" s="653"/>
      <c r="AN28" s="670"/>
      <c r="AO28" s="670"/>
      <c r="AP28" s="670"/>
      <c r="AQ28" s="670"/>
      <c r="AR28" s="670"/>
      <c r="AS28" s="670"/>
      <c r="AT28" s="670"/>
      <c r="AU28" s="670"/>
      <c r="AV28" s="670"/>
      <c r="AW28" s="670"/>
      <c r="AX28" s="670"/>
      <c r="AY28" s="670"/>
      <c r="AZ28" s="670"/>
      <c r="BA28" s="675"/>
    </row>
    <row r="29" spans="2:55" ht="20.100000000000001" customHeight="1">
      <c r="B29" s="641"/>
      <c r="C29" s="651"/>
      <c r="D29" s="1416"/>
      <c r="E29" s="1416"/>
      <c r="F29" s="651"/>
      <c r="G29" s="653"/>
      <c r="H29" s="1431" t="str">
        <f>'Donnees MEE'!$E$5</f>
        <v>C1.2 Ordonner les données nécessaires à l’intervention</v>
      </c>
      <c r="I29" s="1432"/>
      <c r="J29" s="1432"/>
      <c r="K29" s="1432"/>
      <c r="L29" s="1433"/>
      <c r="M29" s="642"/>
      <c r="N29" s="642"/>
      <c r="O29" s="653"/>
      <c r="P29" s="653"/>
      <c r="Q29" s="654"/>
      <c r="R29" s="653"/>
      <c r="S29" s="653"/>
      <c r="T29" s="653"/>
      <c r="U29" s="653"/>
      <c r="V29" s="653"/>
      <c r="W29" s="653"/>
      <c r="X29" s="653"/>
      <c r="Y29" s="653"/>
      <c r="Z29" s="655"/>
      <c r="AA29" s="649"/>
      <c r="AB29" s="583"/>
      <c r="AC29" s="643"/>
      <c r="AD29" s="651"/>
      <c r="AE29" s="1416"/>
      <c r="AF29" s="1416"/>
      <c r="AG29" s="651"/>
      <c r="AH29" s="653"/>
      <c r="AI29" s="1431" t="str">
        <f>'Donnees MEE'!$E$10</f>
        <v xml:space="preserve">C2.2 Déterminer les  caractéristiques des différents éléments de l’installation </v>
      </c>
      <c r="AJ29" s="1432"/>
      <c r="AK29" s="1432"/>
      <c r="AL29" s="1432"/>
      <c r="AM29" s="1433"/>
      <c r="AN29" s="642"/>
      <c r="AO29" s="642"/>
      <c r="AP29" s="653"/>
      <c r="AQ29" s="653"/>
      <c r="AR29" s="654"/>
      <c r="AS29" s="653"/>
      <c r="AT29" s="653"/>
      <c r="AU29" s="653"/>
      <c r="AV29" s="653"/>
      <c r="AW29" s="653"/>
      <c r="AX29" s="653"/>
      <c r="AY29" s="653"/>
      <c r="AZ29" s="653"/>
      <c r="BA29" s="656"/>
    </row>
    <row r="30" spans="2:55" ht="30" customHeight="1">
      <c r="B30" s="1414">
        <f>'Donnees MEE'!$B$5</f>
        <v>2</v>
      </c>
      <c r="C30" s="1459"/>
      <c r="D30" s="1417" t="str">
        <f>'Donnees MEE'!$C$5</f>
        <v>C1.2</v>
      </c>
      <c r="E30" s="1418"/>
      <c r="F30" s="651"/>
      <c r="G30" s="658" t="s">
        <v>211</v>
      </c>
      <c r="H30" s="1434"/>
      <c r="I30" s="1351"/>
      <c r="J30" s="1351"/>
      <c r="K30" s="1351"/>
      <c r="L30" s="1435"/>
      <c r="M30" s="1444" t="s">
        <v>212</v>
      </c>
      <c r="N30" s="1444"/>
      <c r="O30" s="1445"/>
      <c r="P30" s="1428" t="str">
        <f>REPT("g",(U30))</f>
        <v/>
      </c>
      <c r="Q30" s="1429"/>
      <c r="R30" s="1429"/>
      <c r="S30" s="1430"/>
      <c r="T30" s="663"/>
      <c r="U30" s="1036">
        <f>Bilan!$AK$18</f>
        <v>0</v>
      </c>
      <c r="V30" s="653"/>
      <c r="W30" s="1037" t="str">
        <f>Bilan!$AM$18</f>
        <v xml:space="preserve"> </v>
      </c>
      <c r="X30" s="665"/>
      <c r="Y30" s="653"/>
      <c r="Z30" s="655"/>
      <c r="AA30" s="649"/>
      <c r="AB30" s="583"/>
      <c r="AC30" s="1452">
        <v>7</v>
      </c>
      <c r="AD30" s="1459"/>
      <c r="AE30" s="1417" t="str">
        <f>'Donnees MEE'!$C$10</f>
        <v>C2.2</v>
      </c>
      <c r="AF30" s="1418"/>
      <c r="AG30" s="651"/>
      <c r="AH30" s="658" t="s">
        <v>211</v>
      </c>
      <c r="AI30" s="1434"/>
      <c r="AJ30" s="1351"/>
      <c r="AK30" s="1351"/>
      <c r="AL30" s="1351"/>
      <c r="AM30" s="1435"/>
      <c r="AN30" s="1444" t="s">
        <v>212</v>
      </c>
      <c r="AO30" s="1444"/>
      <c r="AP30" s="1445"/>
      <c r="AQ30" s="1428" t="str">
        <f>REPT("g",(AV30))</f>
        <v/>
      </c>
      <c r="AR30" s="1429"/>
      <c r="AS30" s="1429"/>
      <c r="AT30" s="1430"/>
      <c r="AU30" s="663"/>
      <c r="AV30" s="1036">
        <f>Bilan!$AK$26</f>
        <v>0</v>
      </c>
      <c r="AW30" s="653"/>
      <c r="AX30" s="1037" t="str">
        <f>Bilan!$AM$26</f>
        <v xml:space="preserve"> </v>
      </c>
      <c r="AY30" s="665"/>
      <c r="AZ30" s="653"/>
      <c r="BA30" s="656"/>
    </row>
    <row r="31" spans="2:55" ht="20.100000000000001" customHeight="1">
      <c r="B31" s="641"/>
      <c r="C31" s="651"/>
      <c r="D31" s="1416"/>
      <c r="E31" s="1416"/>
      <c r="F31" s="651"/>
      <c r="G31" s="653"/>
      <c r="H31" s="1436"/>
      <c r="I31" s="1437"/>
      <c r="J31" s="1437"/>
      <c r="K31" s="1437"/>
      <c r="L31" s="1438"/>
      <c r="M31" s="642"/>
      <c r="N31" s="642"/>
      <c r="O31" s="653"/>
      <c r="P31" s="653"/>
      <c r="Q31" s="653"/>
      <c r="R31" s="653"/>
      <c r="S31" s="653"/>
      <c r="T31" s="653"/>
      <c r="U31" s="653"/>
      <c r="V31" s="653"/>
      <c r="W31" s="653"/>
      <c r="X31" s="653"/>
      <c r="Y31" s="653"/>
      <c r="Z31" s="655"/>
      <c r="AA31" s="649"/>
      <c r="AB31" s="583"/>
      <c r="AC31" s="643"/>
      <c r="AD31" s="651"/>
      <c r="AE31" s="1416"/>
      <c r="AF31" s="1416"/>
      <c r="AG31" s="651"/>
      <c r="AH31" s="653"/>
      <c r="AI31" s="1436"/>
      <c r="AJ31" s="1437"/>
      <c r="AK31" s="1437"/>
      <c r="AL31" s="1437"/>
      <c r="AM31" s="1438"/>
      <c r="AN31" s="642"/>
      <c r="AO31" s="642"/>
      <c r="AP31" s="653"/>
      <c r="AQ31" s="653"/>
      <c r="AR31" s="653"/>
      <c r="AS31" s="653"/>
      <c r="AT31" s="653"/>
      <c r="AU31" s="653"/>
      <c r="AV31" s="653"/>
      <c r="AW31" s="653"/>
      <c r="AX31" s="653"/>
      <c r="AY31" s="653"/>
      <c r="AZ31" s="653"/>
      <c r="BA31" s="656"/>
      <c r="BB31" s="676"/>
      <c r="BC31" s="676"/>
    </row>
    <row r="32" spans="2:55" ht="15" customHeight="1">
      <c r="B32" s="641"/>
      <c r="C32" s="651"/>
      <c r="D32" s="668"/>
      <c r="E32" s="653"/>
      <c r="F32" s="651"/>
      <c r="G32" s="653"/>
      <c r="H32" s="677"/>
      <c r="I32" s="678"/>
      <c r="J32" s="678"/>
      <c r="K32" s="679"/>
      <c r="L32" s="680"/>
      <c r="M32" s="642"/>
      <c r="N32" s="642"/>
      <c r="O32" s="653"/>
      <c r="P32" s="653"/>
      <c r="Q32" s="653"/>
      <c r="R32" s="653"/>
      <c r="S32" s="653"/>
      <c r="T32" s="653"/>
      <c r="U32" s="653"/>
      <c r="V32" s="653"/>
      <c r="W32" s="653"/>
      <c r="X32" s="653"/>
      <c r="Y32" s="653"/>
      <c r="Z32" s="655"/>
      <c r="AA32" s="1439"/>
      <c r="AB32" s="682"/>
      <c r="AC32" s="643"/>
      <c r="AD32" s="651"/>
      <c r="AE32" s="1416"/>
      <c r="AF32" s="1416"/>
      <c r="AG32" s="651"/>
      <c r="AH32" s="653"/>
      <c r="AI32" s="677"/>
      <c r="AJ32" s="678"/>
      <c r="AK32" s="678"/>
      <c r="AL32" s="679"/>
      <c r="AM32" s="680"/>
      <c r="AN32" s="642"/>
      <c r="AO32" s="642"/>
      <c r="AP32" s="653"/>
      <c r="AQ32" s="653"/>
      <c r="AR32" s="653"/>
      <c r="AS32" s="653"/>
      <c r="AT32" s="653"/>
      <c r="AU32" s="653"/>
      <c r="AV32" s="653"/>
      <c r="AW32" s="653"/>
      <c r="AX32" s="653"/>
      <c r="AY32" s="653"/>
      <c r="AZ32" s="653"/>
      <c r="BA32" s="656"/>
      <c r="BB32" s="250"/>
      <c r="BC32" s="250"/>
    </row>
    <row r="33" spans="2:55" ht="20.100000000000001" customHeight="1">
      <c r="B33" s="641"/>
      <c r="C33" s="651"/>
      <c r="D33" s="1416"/>
      <c r="E33" s="1416"/>
      <c r="F33" s="651"/>
      <c r="G33" s="653"/>
      <c r="H33" s="1431" t="str">
        <f>'Donnees MEE'!$E$6</f>
        <v>C1.3 Repérer les contraintes techniques liées à l’intervention</v>
      </c>
      <c r="I33" s="1432"/>
      <c r="J33" s="1432"/>
      <c r="K33" s="1432"/>
      <c r="L33" s="1433"/>
      <c r="M33" s="642"/>
      <c r="N33" s="642"/>
      <c r="O33" s="653"/>
      <c r="P33" s="653"/>
      <c r="Q33" s="654"/>
      <c r="R33" s="653"/>
      <c r="S33" s="653"/>
      <c r="T33" s="653"/>
      <c r="U33" s="653"/>
      <c r="V33" s="653"/>
      <c r="W33" s="653"/>
      <c r="X33" s="653"/>
      <c r="Y33" s="653"/>
      <c r="Z33" s="655"/>
      <c r="AA33" s="1439"/>
      <c r="AB33" s="682"/>
      <c r="AC33" s="643"/>
      <c r="AD33" s="651"/>
      <c r="AE33" s="1416"/>
      <c r="AF33" s="1416"/>
      <c r="AG33" s="651"/>
      <c r="AH33" s="653"/>
      <c r="AI33" s="1475" t="str">
        <f>'Donnees MEE'!$E$11</f>
        <v>C2.3 Identifier les grandeurs physiques nominales associées à l’installation (températures, pression, puissances, intensités, tensions, …)</v>
      </c>
      <c r="AJ33" s="1476"/>
      <c r="AK33" s="1476"/>
      <c r="AL33" s="1476"/>
      <c r="AM33" s="1477"/>
      <c r="AN33" s="642"/>
      <c r="AO33" s="642"/>
      <c r="AP33" s="653"/>
      <c r="AQ33" s="653"/>
      <c r="AR33" s="654"/>
      <c r="AS33" s="653"/>
      <c r="AT33" s="653"/>
      <c r="AU33" s="653"/>
      <c r="AV33" s="653"/>
      <c r="AW33" s="653"/>
      <c r="AX33" s="653"/>
      <c r="AY33" s="653"/>
      <c r="AZ33" s="653"/>
      <c r="BA33" s="656"/>
    </row>
    <row r="34" spans="2:55" ht="30" customHeight="1">
      <c r="B34" s="1414">
        <f>'Donnees MEE'!$B$6</f>
        <v>3</v>
      </c>
      <c r="C34" s="1459"/>
      <c r="D34" s="1417" t="str">
        <f>'Donnees MEE'!$C$6</f>
        <v>C1.3</v>
      </c>
      <c r="E34" s="1418"/>
      <c r="F34" s="651"/>
      <c r="G34" s="658" t="s">
        <v>211</v>
      </c>
      <c r="H34" s="1434"/>
      <c r="I34" s="1351"/>
      <c r="J34" s="1351"/>
      <c r="K34" s="1351"/>
      <c r="L34" s="1435"/>
      <c r="M34" s="1444" t="s">
        <v>212</v>
      </c>
      <c r="N34" s="1444"/>
      <c r="O34" s="1445"/>
      <c r="P34" s="1428" t="str">
        <f>REPT("g",(U34))</f>
        <v/>
      </c>
      <c r="Q34" s="1429"/>
      <c r="R34" s="1429"/>
      <c r="S34" s="1430"/>
      <c r="T34" s="663"/>
      <c r="U34" s="1036">
        <f>Bilan!$AK$18</f>
        <v>0</v>
      </c>
      <c r="V34" s="653"/>
      <c r="W34" s="1037" t="str">
        <f>Bilan!$AM$18</f>
        <v xml:space="preserve"> </v>
      </c>
      <c r="X34" s="665"/>
      <c r="Y34" s="653"/>
      <c r="Z34" s="655"/>
      <c r="AA34" s="649"/>
      <c r="AB34" s="583"/>
      <c r="AC34" s="1452">
        <v>8</v>
      </c>
      <c r="AD34" s="1459"/>
      <c r="AE34" s="1417" t="str">
        <f>'Donnees MEE'!$C$11</f>
        <v>C2.3</v>
      </c>
      <c r="AF34" s="1418"/>
      <c r="AG34" s="651"/>
      <c r="AH34" s="658" t="s">
        <v>211</v>
      </c>
      <c r="AI34" s="1478"/>
      <c r="AJ34" s="1479"/>
      <c r="AK34" s="1479"/>
      <c r="AL34" s="1479"/>
      <c r="AM34" s="1480"/>
      <c r="AN34" s="1444" t="s">
        <v>212</v>
      </c>
      <c r="AO34" s="1444"/>
      <c r="AP34" s="1445"/>
      <c r="AQ34" s="1428" t="str">
        <f>REPT("g",(AV34))</f>
        <v/>
      </c>
      <c r="AR34" s="1429"/>
      <c r="AS34" s="1429"/>
      <c r="AT34" s="1430"/>
      <c r="AU34" s="663"/>
      <c r="AV34" s="1036">
        <f>Bilan!$AK$26</f>
        <v>0</v>
      </c>
      <c r="AW34" s="653"/>
      <c r="AX34" s="1037" t="str">
        <f>Bilan!$AM$26</f>
        <v xml:space="preserve"> </v>
      </c>
      <c r="AY34" s="665"/>
      <c r="AZ34" s="653"/>
      <c r="BA34" s="656"/>
    </row>
    <row r="35" spans="2:55" ht="20.100000000000001" customHeight="1">
      <c r="B35" s="683"/>
      <c r="C35" s="651"/>
      <c r="D35" s="1416"/>
      <c r="E35" s="1416"/>
      <c r="F35" s="651"/>
      <c r="G35" s="653"/>
      <c r="H35" s="1436"/>
      <c r="I35" s="1437"/>
      <c r="J35" s="1437"/>
      <c r="K35" s="1437"/>
      <c r="L35" s="1438"/>
      <c r="M35" s="642"/>
      <c r="N35" s="642"/>
      <c r="O35" s="653"/>
      <c r="P35" s="653"/>
      <c r="Q35" s="653"/>
      <c r="R35" s="653"/>
      <c r="S35" s="653"/>
      <c r="T35" s="653"/>
      <c r="U35" s="653"/>
      <c r="V35" s="653"/>
      <c r="W35" s="653"/>
      <c r="X35" s="653"/>
      <c r="Y35" s="653"/>
      <c r="Z35" s="655"/>
      <c r="AA35" s="1460"/>
      <c r="AB35" s="685"/>
      <c r="AC35" s="686"/>
      <c r="AD35" s="651"/>
      <c r="AE35" s="1416"/>
      <c r="AF35" s="1416"/>
      <c r="AG35" s="651"/>
      <c r="AH35" s="653"/>
      <c r="AI35" s="1481"/>
      <c r="AJ35" s="1482"/>
      <c r="AK35" s="1482"/>
      <c r="AL35" s="1482"/>
      <c r="AM35" s="1483"/>
      <c r="AN35" s="642"/>
      <c r="AO35" s="642"/>
      <c r="AP35" s="653"/>
      <c r="AQ35" s="653"/>
      <c r="AR35" s="653"/>
      <c r="AS35" s="653"/>
      <c r="AT35" s="653"/>
      <c r="AU35" s="653"/>
      <c r="AV35" s="653"/>
      <c r="AW35" s="653"/>
      <c r="AX35" s="653"/>
      <c r="AY35" s="653"/>
      <c r="AZ35" s="653"/>
      <c r="BA35" s="656"/>
    </row>
    <row r="36" spans="2:55" ht="15" customHeight="1">
      <c r="B36" s="683"/>
      <c r="C36" s="651"/>
      <c r="D36" s="668"/>
      <c r="E36" s="653"/>
      <c r="F36" s="651"/>
      <c r="G36" s="653"/>
      <c r="H36" s="677"/>
      <c r="I36" s="678"/>
      <c r="J36" s="678"/>
      <c r="K36" s="679"/>
      <c r="L36" s="680"/>
      <c r="M36" s="642"/>
      <c r="N36" s="642"/>
      <c r="O36" s="653"/>
      <c r="P36" s="653"/>
      <c r="Q36" s="653"/>
      <c r="R36" s="653"/>
      <c r="S36" s="653"/>
      <c r="T36" s="653"/>
      <c r="U36" s="653"/>
      <c r="V36" s="653"/>
      <c r="W36" s="653"/>
      <c r="X36" s="653"/>
      <c r="Y36" s="653"/>
      <c r="Z36" s="655"/>
      <c r="AA36" s="1460"/>
      <c r="AB36" s="685"/>
      <c r="AC36" s="686"/>
      <c r="AD36" s="651"/>
      <c r="AE36" s="668"/>
      <c r="AF36" s="653"/>
      <c r="AG36" s="651"/>
      <c r="AH36" s="653"/>
      <c r="AI36" s="677"/>
      <c r="AJ36" s="678"/>
      <c r="AK36" s="678"/>
      <c r="AL36" s="679"/>
      <c r="AM36" s="680"/>
      <c r="AN36" s="642"/>
      <c r="AO36" s="642"/>
      <c r="AP36" s="653"/>
      <c r="AQ36" s="653"/>
      <c r="AR36" s="653"/>
      <c r="AS36" s="653"/>
      <c r="AT36" s="653"/>
      <c r="AU36" s="653"/>
      <c r="AV36" s="653"/>
      <c r="AW36" s="653"/>
      <c r="AX36" s="653"/>
      <c r="AY36" s="653"/>
      <c r="AZ36" s="653"/>
      <c r="BA36" s="656"/>
    </row>
    <row r="37" spans="2:55" ht="20.100000000000001" customHeight="1">
      <c r="B37" s="683"/>
      <c r="C37" s="651"/>
      <c r="D37" s="1416"/>
      <c r="E37" s="1416"/>
      <c r="F37" s="651"/>
      <c r="G37" s="653"/>
      <c r="H37" s="1431" t="str">
        <f>'Donnees MEE'!$E$7</f>
        <v>C1.4 Repérer les contraintes  d’environnement de travail liées à l’intervention</v>
      </c>
      <c r="I37" s="1432"/>
      <c r="J37" s="1432"/>
      <c r="K37" s="1432"/>
      <c r="L37" s="1433"/>
      <c r="M37" s="642"/>
      <c r="N37" s="642"/>
      <c r="O37" s="653"/>
      <c r="P37" s="653"/>
      <c r="Q37" s="654"/>
      <c r="R37" s="653"/>
      <c r="S37" s="653"/>
      <c r="T37" s="653"/>
      <c r="U37" s="653"/>
      <c r="V37" s="653"/>
      <c r="W37" s="653"/>
      <c r="X37" s="653"/>
      <c r="Y37" s="653"/>
      <c r="Z37" s="655"/>
      <c r="AA37" s="649"/>
      <c r="AB37" s="583"/>
      <c r="AC37" s="686"/>
      <c r="AD37" s="651"/>
      <c r="AE37" s="1416"/>
      <c r="AF37" s="1416"/>
      <c r="AG37" s="651"/>
      <c r="AH37" s="653"/>
      <c r="AI37" s="1431" t="str">
        <f>'Donnees MEE'!$E$12</f>
        <v>C2.4 Identifier les consignes de réglage et de sécurité spécifiques au fonctionnement de l’installation</v>
      </c>
      <c r="AJ37" s="1432"/>
      <c r="AK37" s="1432"/>
      <c r="AL37" s="1432"/>
      <c r="AM37" s="1433"/>
      <c r="AN37" s="642"/>
      <c r="AO37" s="642"/>
      <c r="AP37" s="653"/>
      <c r="AQ37" s="653"/>
      <c r="AR37" s="654"/>
      <c r="AS37" s="653"/>
      <c r="AT37" s="653"/>
      <c r="AU37" s="653"/>
      <c r="AV37" s="653"/>
      <c r="AW37" s="653"/>
      <c r="AX37" s="653"/>
      <c r="AY37" s="653"/>
      <c r="AZ37" s="653"/>
      <c r="BA37" s="656"/>
    </row>
    <row r="38" spans="2:55" s="21" customFormat="1" ht="30" customHeight="1">
      <c r="B38" s="1414">
        <f>'Donnees MEE'!$B$7</f>
        <v>4</v>
      </c>
      <c r="C38" s="1459"/>
      <c r="D38" s="1417" t="str">
        <f>'Donnees MEE'!$C$7</f>
        <v>C1.4</v>
      </c>
      <c r="E38" s="1418"/>
      <c r="F38" s="651"/>
      <c r="G38" s="658" t="s">
        <v>211</v>
      </c>
      <c r="H38" s="1434"/>
      <c r="I38" s="1351"/>
      <c r="J38" s="1351"/>
      <c r="K38" s="1351"/>
      <c r="L38" s="1435"/>
      <c r="M38" s="1444" t="s">
        <v>212</v>
      </c>
      <c r="N38" s="1444"/>
      <c r="O38" s="1445"/>
      <c r="P38" s="1428" t="str">
        <f>REPT("g",(U38))</f>
        <v/>
      </c>
      <c r="Q38" s="1429"/>
      <c r="R38" s="1429"/>
      <c r="S38" s="1430"/>
      <c r="T38" s="663"/>
      <c r="U38" s="1036">
        <f>Bilan!$AK$18</f>
        <v>0</v>
      </c>
      <c r="V38" s="653"/>
      <c r="W38" s="1037" t="str">
        <f>Bilan!$AM$18</f>
        <v xml:space="preserve"> </v>
      </c>
      <c r="X38" s="665"/>
      <c r="Y38" s="653"/>
      <c r="Z38" s="655"/>
      <c r="AA38" s="649"/>
      <c r="AB38" s="583"/>
      <c r="AC38" s="1452">
        <v>9</v>
      </c>
      <c r="AD38" s="1459"/>
      <c r="AE38" s="1417" t="str">
        <f>'Donnees MEE'!$C$12</f>
        <v>C2.4</v>
      </c>
      <c r="AF38" s="1418"/>
      <c r="AG38" s="651"/>
      <c r="AH38" s="658" t="s">
        <v>211</v>
      </c>
      <c r="AI38" s="1434"/>
      <c r="AJ38" s="1351"/>
      <c r="AK38" s="1351"/>
      <c r="AL38" s="1351"/>
      <c r="AM38" s="1435"/>
      <c r="AN38" s="1444" t="s">
        <v>212</v>
      </c>
      <c r="AO38" s="1444"/>
      <c r="AP38" s="1445"/>
      <c r="AQ38" s="1428" t="str">
        <f>REPT("g",(AV38))</f>
        <v/>
      </c>
      <c r="AR38" s="1429"/>
      <c r="AS38" s="1429"/>
      <c r="AT38" s="1430"/>
      <c r="AU38" s="663"/>
      <c r="AV38" s="1036">
        <f>Bilan!$AK$26</f>
        <v>0</v>
      </c>
      <c r="AW38" s="653"/>
      <c r="AX38" s="1037" t="str">
        <f>Bilan!$AM$26</f>
        <v xml:space="preserve"> </v>
      </c>
      <c r="AY38" s="665"/>
      <c r="AZ38" s="653"/>
      <c r="BA38" s="656"/>
    </row>
    <row r="39" spans="2:55" ht="20.100000000000001" customHeight="1">
      <c r="B39" s="683"/>
      <c r="C39" s="651"/>
      <c r="D39" s="1416"/>
      <c r="E39" s="1416"/>
      <c r="F39" s="651"/>
      <c r="G39" s="653"/>
      <c r="H39" s="1436"/>
      <c r="I39" s="1437"/>
      <c r="J39" s="1437"/>
      <c r="K39" s="1437"/>
      <c r="L39" s="1438"/>
      <c r="M39" s="642"/>
      <c r="N39" s="642"/>
      <c r="O39" s="653"/>
      <c r="P39" s="653"/>
      <c r="Q39" s="653"/>
      <c r="R39" s="653"/>
      <c r="S39" s="653"/>
      <c r="T39" s="653"/>
      <c r="U39" s="653"/>
      <c r="V39" s="653"/>
      <c r="W39" s="653"/>
      <c r="X39" s="653"/>
      <c r="Y39" s="653"/>
      <c r="Z39" s="655"/>
      <c r="AA39" s="649"/>
      <c r="AB39" s="583"/>
      <c r="AC39" s="686"/>
      <c r="AD39" s="651"/>
      <c r="AE39" s="1416"/>
      <c r="AF39" s="1416"/>
      <c r="AG39" s="651"/>
      <c r="AH39" s="653"/>
      <c r="AI39" s="1436"/>
      <c r="AJ39" s="1437"/>
      <c r="AK39" s="1437"/>
      <c r="AL39" s="1437"/>
      <c r="AM39" s="1438"/>
      <c r="AN39" s="642"/>
      <c r="AO39" s="642"/>
      <c r="AP39" s="653"/>
      <c r="AQ39" s="653"/>
      <c r="AR39" s="653"/>
      <c r="AS39" s="653"/>
      <c r="AT39" s="653"/>
      <c r="AU39" s="653"/>
      <c r="AV39" s="653"/>
      <c r="AW39" s="653"/>
      <c r="AX39" s="653"/>
      <c r="AY39" s="653"/>
      <c r="AZ39" s="653"/>
      <c r="BA39" s="656"/>
    </row>
    <row r="40" spans="2:55" ht="17.100000000000001" customHeight="1">
      <c r="B40" s="683"/>
      <c r="C40" s="667"/>
      <c r="D40" s="668"/>
      <c r="E40" s="653"/>
      <c r="F40" s="669"/>
      <c r="G40" s="653"/>
      <c r="H40" s="687"/>
      <c r="I40" s="679"/>
      <c r="J40" s="679"/>
      <c r="K40" s="679"/>
      <c r="L40" s="679"/>
      <c r="M40" s="653"/>
      <c r="N40" s="653"/>
      <c r="O40" s="653"/>
      <c r="P40" s="653"/>
      <c r="Q40" s="653"/>
      <c r="R40" s="653"/>
      <c r="S40" s="653"/>
      <c r="T40" s="653"/>
      <c r="U40" s="653"/>
      <c r="V40" s="653"/>
      <c r="W40" s="653"/>
      <c r="X40" s="653"/>
      <c r="Y40" s="653"/>
      <c r="Z40" s="655"/>
      <c r="AA40" s="688"/>
      <c r="AB40" s="689"/>
      <c r="AC40" s="686"/>
      <c r="AD40" s="667"/>
      <c r="AE40" s="668"/>
      <c r="AF40" s="653"/>
      <c r="AG40" s="669"/>
      <c r="AH40" s="653"/>
      <c r="AI40" s="687"/>
      <c r="AJ40" s="679"/>
      <c r="AK40" s="679"/>
      <c r="AL40" s="679"/>
      <c r="AM40" s="679"/>
      <c r="AN40" s="653"/>
      <c r="AO40" s="653"/>
      <c r="AP40" s="653"/>
      <c r="AQ40" s="653"/>
      <c r="AR40" s="653"/>
      <c r="AS40" s="653"/>
      <c r="AT40" s="653"/>
      <c r="AU40" s="653"/>
      <c r="AV40" s="653"/>
      <c r="AW40" s="653"/>
      <c r="AX40" s="653"/>
      <c r="AY40" s="653"/>
      <c r="AZ40" s="653"/>
      <c r="BA40" s="656"/>
    </row>
    <row r="41" spans="2:55" ht="18.95" customHeight="1">
      <c r="B41" s="683"/>
      <c r="C41" s="651"/>
      <c r="D41" s="1416"/>
      <c r="E41" s="1416"/>
      <c r="F41" s="651"/>
      <c r="G41" s="653"/>
      <c r="H41" s="1431" t="str">
        <f>'Donnees MEE'!$E$8</f>
        <v>C1.5 Vérifier la planification de l’intervention</v>
      </c>
      <c r="I41" s="1432"/>
      <c r="J41" s="1432"/>
      <c r="K41" s="1432"/>
      <c r="L41" s="1433"/>
      <c r="M41" s="642"/>
      <c r="N41" s="642"/>
      <c r="O41" s="653"/>
      <c r="P41" s="653"/>
      <c r="Q41" s="654"/>
      <c r="R41" s="653"/>
      <c r="S41" s="653"/>
      <c r="T41" s="653"/>
      <c r="U41" s="653"/>
      <c r="V41" s="653"/>
      <c r="W41" s="653"/>
      <c r="X41" s="653"/>
      <c r="Y41" s="653"/>
      <c r="Z41" s="655"/>
      <c r="AA41" s="690"/>
      <c r="AB41" s="691"/>
      <c r="AC41" s="686"/>
      <c r="AD41" s="651"/>
      <c r="AE41" s="1416"/>
      <c r="AF41" s="1416"/>
      <c r="AG41" s="651"/>
      <c r="AH41" s="653"/>
      <c r="AI41" s="1431" t="str">
        <f>'Donnees MEE'!$E$13</f>
        <v xml:space="preserve">C2.5 Représenter tout ou partie d’une installation, manuellement ou avec un outil numérique </v>
      </c>
      <c r="AJ41" s="1432"/>
      <c r="AK41" s="1432"/>
      <c r="AL41" s="1432"/>
      <c r="AM41" s="1433"/>
      <c r="AN41" s="642"/>
      <c r="AO41" s="642"/>
      <c r="AP41" s="653"/>
      <c r="AQ41" s="653"/>
      <c r="AR41" s="654"/>
      <c r="AS41" s="653"/>
      <c r="AT41" s="653"/>
      <c r="AU41" s="653"/>
      <c r="AV41" s="653"/>
      <c r="AW41" s="653"/>
      <c r="AX41" s="653"/>
      <c r="AY41" s="653"/>
      <c r="AZ41" s="653"/>
      <c r="BA41" s="656"/>
    </row>
    <row r="42" spans="2:55" ht="27.95" customHeight="1">
      <c r="B42" s="1414">
        <f>'Donnees MEE'!$B$8</f>
        <v>5</v>
      </c>
      <c r="C42" s="1459"/>
      <c r="D42" s="1417" t="str">
        <f>'Donnees MEE'!$C$8</f>
        <v>C1.5</v>
      </c>
      <c r="E42" s="1418"/>
      <c r="F42" s="651"/>
      <c r="G42" s="658" t="s">
        <v>211</v>
      </c>
      <c r="H42" s="1434"/>
      <c r="I42" s="1351"/>
      <c r="J42" s="1351"/>
      <c r="K42" s="1351"/>
      <c r="L42" s="1435"/>
      <c r="M42" s="1444" t="s">
        <v>212</v>
      </c>
      <c r="N42" s="1444"/>
      <c r="O42" s="1445"/>
      <c r="P42" s="1428" t="str">
        <f>REPT("g",(U42))</f>
        <v/>
      </c>
      <c r="Q42" s="1429"/>
      <c r="R42" s="1429"/>
      <c r="S42" s="1430"/>
      <c r="T42" s="663"/>
      <c r="U42" s="1036">
        <f>Bilan!$AK$18</f>
        <v>0</v>
      </c>
      <c r="V42" s="653"/>
      <c r="W42" s="1037" t="str">
        <f>Bilan!$AM$18</f>
        <v xml:space="preserve"> </v>
      </c>
      <c r="X42" s="665"/>
      <c r="Y42" s="653"/>
      <c r="Z42" s="655"/>
      <c r="AA42" s="649"/>
      <c r="AB42" s="583"/>
      <c r="AC42" s="1452">
        <v>10</v>
      </c>
      <c r="AD42" s="1459"/>
      <c r="AE42" s="1417" t="str">
        <f>'Donnees MEE'!$C$13</f>
        <v>C2.5</v>
      </c>
      <c r="AF42" s="1418"/>
      <c r="AG42" s="651"/>
      <c r="AH42" s="658" t="s">
        <v>211</v>
      </c>
      <c r="AI42" s="1434"/>
      <c r="AJ42" s="1351"/>
      <c r="AK42" s="1351"/>
      <c r="AL42" s="1351"/>
      <c r="AM42" s="1435"/>
      <c r="AN42" s="1444" t="s">
        <v>212</v>
      </c>
      <c r="AO42" s="1444"/>
      <c r="AP42" s="1445"/>
      <c r="AQ42" s="1428" t="str">
        <f>REPT("g",(AV42))</f>
        <v/>
      </c>
      <c r="AR42" s="1429"/>
      <c r="AS42" s="1429"/>
      <c r="AT42" s="1430"/>
      <c r="AU42" s="663"/>
      <c r="AV42" s="1036">
        <f>Bilan!$AK$26</f>
        <v>0</v>
      </c>
      <c r="AW42" s="653"/>
      <c r="AX42" s="1037" t="str">
        <f>Bilan!$AM$26</f>
        <v xml:space="preserve"> </v>
      </c>
      <c r="AY42" s="665"/>
      <c r="AZ42" s="653"/>
      <c r="BA42" s="656"/>
    </row>
    <row r="43" spans="2:55" ht="20.100000000000001" customHeight="1">
      <c r="B43" s="683"/>
      <c r="C43" s="651"/>
      <c r="D43" s="1416"/>
      <c r="E43" s="1416"/>
      <c r="F43" s="651"/>
      <c r="G43" s="653"/>
      <c r="H43" s="1436"/>
      <c r="I43" s="1437"/>
      <c r="J43" s="1437"/>
      <c r="K43" s="1437"/>
      <c r="L43" s="1438"/>
      <c r="M43" s="642"/>
      <c r="N43" s="642"/>
      <c r="O43" s="653"/>
      <c r="P43" s="653"/>
      <c r="Q43" s="653"/>
      <c r="R43" s="653"/>
      <c r="S43" s="653"/>
      <c r="T43" s="653"/>
      <c r="U43" s="653"/>
      <c r="V43" s="653"/>
      <c r="W43" s="653"/>
      <c r="X43" s="653"/>
      <c r="Y43" s="653"/>
      <c r="Z43" s="655"/>
      <c r="AA43" s="692"/>
      <c r="AB43" s="693"/>
      <c r="AC43" s="686"/>
      <c r="AD43" s="651"/>
      <c r="AE43" s="1416"/>
      <c r="AF43" s="1416"/>
      <c r="AG43" s="651"/>
      <c r="AH43" s="653"/>
      <c r="AI43" s="1436"/>
      <c r="AJ43" s="1437"/>
      <c r="AK43" s="1437"/>
      <c r="AL43" s="1437"/>
      <c r="AM43" s="1438"/>
      <c r="AN43" s="642"/>
      <c r="AO43" s="642"/>
      <c r="AP43" s="653"/>
      <c r="AQ43" s="653"/>
      <c r="AR43" s="653"/>
      <c r="AS43" s="653"/>
      <c r="AT43" s="653"/>
      <c r="AU43" s="653"/>
      <c r="AV43" s="653"/>
      <c r="AW43" s="653"/>
      <c r="AX43" s="653"/>
      <c r="AY43" s="653"/>
      <c r="AZ43" s="653"/>
      <c r="BA43" s="656"/>
    </row>
    <row r="44" spans="2:55" ht="15" customHeight="1">
      <c r="B44" s="683"/>
      <c r="C44" s="651"/>
      <c r="D44" s="694"/>
      <c r="E44" s="651"/>
      <c r="F44" s="651"/>
      <c r="G44" s="651"/>
      <c r="H44" s="651"/>
      <c r="I44" s="651"/>
      <c r="J44" s="651"/>
      <c r="K44" s="651"/>
      <c r="L44" s="651"/>
      <c r="M44" s="651"/>
      <c r="N44" s="651"/>
      <c r="O44" s="651"/>
      <c r="P44" s="651"/>
      <c r="Q44" s="651"/>
      <c r="R44" s="651"/>
      <c r="S44" s="651"/>
      <c r="T44" s="651"/>
      <c r="U44" s="651"/>
      <c r="V44" s="651"/>
      <c r="W44" s="651"/>
      <c r="X44" s="651"/>
      <c r="Y44" s="695"/>
      <c r="Z44" s="696"/>
      <c r="AA44" s="1439"/>
      <c r="AB44" s="682"/>
      <c r="AC44" s="686"/>
      <c r="AD44" s="651"/>
      <c r="AE44" s="694"/>
      <c r="AF44" s="651"/>
      <c r="AG44" s="651"/>
      <c r="AH44" s="651"/>
      <c r="AI44" s="651"/>
      <c r="AJ44" s="651"/>
      <c r="AK44" s="651"/>
      <c r="AL44" s="651"/>
      <c r="AM44" s="651"/>
      <c r="AN44" s="651"/>
      <c r="AO44" s="651"/>
      <c r="AP44" s="651"/>
      <c r="AQ44" s="651"/>
      <c r="AR44" s="651"/>
      <c r="AS44" s="651"/>
      <c r="AT44" s="651"/>
      <c r="AU44" s="651"/>
      <c r="AV44" s="651"/>
      <c r="AW44" s="651"/>
      <c r="AX44" s="651"/>
      <c r="AY44" s="651"/>
      <c r="AZ44" s="695"/>
      <c r="BA44" s="697"/>
    </row>
    <row r="45" spans="2:55" ht="20.100000000000001" customHeight="1">
      <c r="B45" s="1414"/>
      <c r="C45" s="1415"/>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43"/>
      <c r="AA45" s="1439"/>
      <c r="AB45" s="682"/>
      <c r="AC45" s="686"/>
      <c r="AD45" s="651"/>
      <c r="AE45" s="1416"/>
      <c r="AF45" s="1416"/>
      <c r="AG45" s="651"/>
      <c r="AH45" s="653"/>
      <c r="AI45" s="1431" t="str">
        <f>'Donnees MEE'!$E$14</f>
        <v xml:space="preserve">C2.6 Identifier les connexions électriques et les raccordements fluidiques d’une installation </v>
      </c>
      <c r="AJ45" s="1432"/>
      <c r="AK45" s="1432"/>
      <c r="AL45" s="1432"/>
      <c r="AM45" s="1433"/>
      <c r="AN45" s="642"/>
      <c r="AO45" s="642"/>
      <c r="AP45" s="653"/>
      <c r="AQ45" s="653"/>
      <c r="AR45" s="654"/>
      <c r="AS45" s="653"/>
      <c r="AT45" s="653"/>
      <c r="AU45" s="653"/>
      <c r="AV45" s="653"/>
      <c r="AW45" s="653"/>
      <c r="AX45" s="653"/>
      <c r="AY45" s="653"/>
      <c r="AZ45" s="653"/>
      <c r="BA45" s="656"/>
    </row>
    <row r="46" spans="2:55" ht="30" customHeight="1">
      <c r="B46" s="1414"/>
      <c r="C46" s="1415"/>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43"/>
      <c r="AA46" s="649"/>
      <c r="AB46" s="583"/>
      <c r="AC46" s="1452">
        <v>11</v>
      </c>
      <c r="AD46" s="1459"/>
      <c r="AE46" s="1417" t="str">
        <f>'Donnees MEE'!$C$14</f>
        <v>C2.6</v>
      </c>
      <c r="AF46" s="1418"/>
      <c r="AG46" s="651"/>
      <c r="AH46" s="658" t="s">
        <v>211</v>
      </c>
      <c r="AI46" s="1434"/>
      <c r="AJ46" s="1351"/>
      <c r="AK46" s="1351"/>
      <c r="AL46" s="1351"/>
      <c r="AM46" s="1435"/>
      <c r="AN46" s="1444" t="s">
        <v>212</v>
      </c>
      <c r="AO46" s="1444"/>
      <c r="AP46" s="1445"/>
      <c r="AQ46" s="1428" t="str">
        <f>REPT("g",(AV46))</f>
        <v/>
      </c>
      <c r="AR46" s="1429"/>
      <c r="AS46" s="1429"/>
      <c r="AT46" s="1430"/>
      <c r="AU46" s="663"/>
      <c r="AV46" s="1036">
        <f>Bilan!$AK$26</f>
        <v>0</v>
      </c>
      <c r="AW46" s="653"/>
      <c r="AX46" s="1037" t="str">
        <f>Bilan!$AM$26</f>
        <v xml:space="preserve"> </v>
      </c>
      <c r="AY46" s="665"/>
      <c r="AZ46" s="653"/>
      <c r="BA46" s="656"/>
    </row>
    <row r="47" spans="2:55" ht="20.100000000000001" customHeight="1">
      <c r="B47" s="1414"/>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43"/>
      <c r="AA47" s="1460"/>
      <c r="AB47" s="685"/>
      <c r="AC47" s="686"/>
      <c r="AD47" s="651"/>
      <c r="AE47" s="1474"/>
      <c r="AF47" s="1474"/>
      <c r="AG47" s="651"/>
      <c r="AH47" s="653"/>
      <c r="AI47" s="1436"/>
      <c r="AJ47" s="1437"/>
      <c r="AK47" s="1437"/>
      <c r="AL47" s="1437"/>
      <c r="AM47" s="1438"/>
      <c r="AN47" s="642"/>
      <c r="AO47" s="642"/>
      <c r="AP47" s="653"/>
      <c r="AQ47" s="653"/>
      <c r="AR47" s="653"/>
      <c r="AS47" s="653"/>
      <c r="AT47" s="653"/>
      <c r="AU47" s="653"/>
      <c r="AV47" s="653"/>
      <c r="AW47" s="653"/>
      <c r="AX47" s="653"/>
      <c r="AY47" s="653"/>
      <c r="AZ47" s="653"/>
      <c r="BA47" s="656"/>
      <c r="BB47" s="676"/>
      <c r="BC47" s="676"/>
    </row>
    <row r="48" spans="2:55" ht="15" customHeight="1">
      <c r="B48" s="1414"/>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43"/>
      <c r="AA48" s="1460"/>
      <c r="AB48" s="685"/>
      <c r="AC48" s="686"/>
      <c r="AD48" s="651"/>
      <c r="AE48" s="694"/>
      <c r="AF48" s="651"/>
      <c r="AG48" s="651"/>
      <c r="AH48" s="653"/>
      <c r="AI48" s="677"/>
      <c r="AJ48" s="678"/>
      <c r="AK48" s="678"/>
      <c r="AL48" s="679"/>
      <c r="AM48" s="680"/>
      <c r="AN48" s="642"/>
      <c r="AO48" s="642"/>
      <c r="AP48" s="653"/>
      <c r="AQ48" s="653"/>
      <c r="AR48" s="653"/>
      <c r="AS48" s="653"/>
      <c r="AT48" s="653"/>
      <c r="AU48" s="653"/>
      <c r="AV48" s="653"/>
      <c r="AW48" s="653"/>
      <c r="AX48" s="653"/>
      <c r="AY48" s="653"/>
      <c r="AZ48" s="653"/>
      <c r="BA48" s="656"/>
      <c r="BB48" s="250"/>
      <c r="BC48" s="250"/>
    </row>
    <row r="49" spans="2:53" ht="20.100000000000001" customHeight="1">
      <c r="B49" s="1414"/>
      <c r="C49" s="1415"/>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43"/>
      <c r="AA49" s="690"/>
      <c r="AB49" s="691"/>
      <c r="AC49" s="686"/>
      <c r="AD49" s="651"/>
      <c r="AE49" s="1416"/>
      <c r="AF49" s="1416"/>
      <c r="AG49" s="651"/>
      <c r="AH49" s="653"/>
      <c r="AI49" s="1431" t="str">
        <f>'Donnees MEE'!$E$15</f>
        <v>C2.7 Déterminer une modification technique en fonction des contraintes repérées</v>
      </c>
      <c r="AJ49" s="1432"/>
      <c r="AK49" s="1432"/>
      <c r="AL49" s="1432"/>
      <c r="AM49" s="1433"/>
      <c r="AN49" s="642"/>
      <c r="AO49" s="642"/>
      <c r="AP49" s="653"/>
      <c r="AQ49" s="653"/>
      <c r="AR49" s="654"/>
      <c r="AS49" s="653"/>
      <c r="AT49" s="653"/>
      <c r="AU49" s="653"/>
      <c r="AV49" s="653"/>
      <c r="AW49" s="653"/>
      <c r="AX49" s="653"/>
      <c r="AY49" s="653"/>
      <c r="AZ49" s="653"/>
      <c r="BA49" s="656"/>
    </row>
    <row r="50" spans="2:53" ht="30" customHeight="1">
      <c r="B50" s="1414"/>
      <c r="C50" s="1415"/>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43"/>
      <c r="AA50" s="649"/>
      <c r="AB50" s="583"/>
      <c r="AC50" s="1452">
        <v>12</v>
      </c>
      <c r="AD50" s="1459"/>
      <c r="AE50" s="1417" t="str">
        <f>'Donnees MEE'!$C$15</f>
        <v>C2.7</v>
      </c>
      <c r="AF50" s="1418"/>
      <c r="AG50" s="651"/>
      <c r="AH50" s="658" t="s">
        <v>211</v>
      </c>
      <c r="AI50" s="1434"/>
      <c r="AJ50" s="1351"/>
      <c r="AK50" s="1351"/>
      <c r="AL50" s="1351"/>
      <c r="AM50" s="1435"/>
      <c r="AN50" s="1444" t="s">
        <v>212</v>
      </c>
      <c r="AO50" s="1444"/>
      <c r="AP50" s="1445"/>
      <c r="AQ50" s="1428" t="str">
        <f>REPT("g",(AV50))</f>
        <v/>
      </c>
      <c r="AR50" s="1429"/>
      <c r="AS50" s="1429"/>
      <c r="AT50" s="1430"/>
      <c r="AU50" s="663"/>
      <c r="AV50" s="1036">
        <f>Bilan!$AK$26</f>
        <v>0</v>
      </c>
      <c r="AW50" s="653"/>
      <c r="AX50" s="1037" t="str">
        <f>Bilan!$AM$26</f>
        <v xml:space="preserve"> </v>
      </c>
      <c r="AY50" s="665"/>
      <c r="AZ50" s="653"/>
      <c r="BA50" s="656"/>
    </row>
    <row r="51" spans="2:53" ht="20.100000000000001" customHeight="1">
      <c r="B51" s="1414"/>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43"/>
      <c r="AA51" s="699"/>
      <c r="AB51" s="685"/>
      <c r="AC51" s="686"/>
      <c r="AD51" s="651"/>
      <c r="AE51" s="1416"/>
      <c r="AF51" s="1416"/>
      <c r="AG51" s="651"/>
      <c r="AH51" s="653"/>
      <c r="AI51" s="1436"/>
      <c r="AJ51" s="1437"/>
      <c r="AK51" s="1437"/>
      <c r="AL51" s="1437"/>
      <c r="AM51" s="1438"/>
      <c r="AN51" s="642"/>
      <c r="AO51" s="642"/>
      <c r="AP51" s="653"/>
      <c r="AQ51" s="653"/>
      <c r="AR51" s="653"/>
      <c r="AS51" s="653"/>
      <c r="AT51" s="653"/>
      <c r="AU51" s="653"/>
      <c r="AV51" s="653"/>
      <c r="AW51" s="653"/>
      <c r="AX51" s="653"/>
      <c r="AY51" s="653"/>
      <c r="AZ51" s="653"/>
      <c r="BA51" s="656"/>
    </row>
    <row r="52" spans="2:53" ht="17.100000000000001" customHeight="1">
      <c r="B52" s="683"/>
      <c r="C52" s="651"/>
      <c r="D52" s="694"/>
      <c r="E52" s="651"/>
      <c r="F52" s="651"/>
      <c r="G52" s="651"/>
      <c r="H52" s="651"/>
      <c r="I52" s="651"/>
      <c r="J52" s="651"/>
      <c r="K52" s="651"/>
      <c r="L52" s="651"/>
      <c r="M52" s="651"/>
      <c r="N52" s="651"/>
      <c r="O52" s="651"/>
      <c r="P52" s="651"/>
      <c r="Q52" s="651"/>
      <c r="R52" s="651"/>
      <c r="S52" s="651"/>
      <c r="T52" s="651"/>
      <c r="U52" s="651"/>
      <c r="V52" s="651"/>
      <c r="W52" s="651"/>
      <c r="X52" s="651"/>
      <c r="Y52" s="651"/>
      <c r="Z52" s="700"/>
      <c r="AA52" s="692"/>
      <c r="AB52" s="693"/>
      <c r="AC52" s="686"/>
      <c r="AD52" s="651"/>
      <c r="AE52" s="694"/>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701"/>
    </row>
    <row r="53" spans="2:53" ht="35.1" customHeight="1">
      <c r="B53" s="702"/>
      <c r="C53" s="703"/>
      <c r="D53" s="703"/>
      <c r="E53" s="703"/>
      <c r="F53" s="704"/>
      <c r="G53" s="646"/>
      <c r="H53" s="646"/>
      <c r="I53" s="646"/>
      <c r="J53" s="646"/>
      <c r="K53" s="646"/>
      <c r="L53" s="646"/>
      <c r="M53" s="646"/>
      <c r="N53" s="646"/>
      <c r="O53" s="646"/>
      <c r="P53" s="646"/>
      <c r="Q53" s="646"/>
      <c r="R53" s="646"/>
      <c r="S53" s="646"/>
      <c r="T53" s="646"/>
      <c r="U53" s="646"/>
      <c r="V53" s="646"/>
      <c r="W53" s="705"/>
      <c r="X53" s="646"/>
      <c r="Y53" s="646"/>
      <c r="Z53" s="706"/>
      <c r="AA53" s="692"/>
      <c r="AB53" s="693"/>
      <c r="AC53" s="707"/>
      <c r="AD53" s="703"/>
      <c r="AE53" s="703"/>
      <c r="AF53" s="703"/>
      <c r="AG53" s="704"/>
      <c r="AH53" s="646"/>
      <c r="AI53" s="646"/>
      <c r="AJ53" s="646"/>
      <c r="AK53" s="646"/>
      <c r="AL53" s="646"/>
      <c r="AM53" s="646"/>
      <c r="AN53" s="646"/>
      <c r="AO53" s="646"/>
      <c r="AP53" s="646"/>
      <c r="AQ53" s="646"/>
      <c r="AR53" s="646"/>
      <c r="AS53" s="646"/>
      <c r="AT53" s="646"/>
      <c r="AU53" s="646"/>
      <c r="AV53" s="646"/>
      <c r="AW53" s="646"/>
      <c r="AX53" s="705"/>
      <c r="AY53" s="646"/>
      <c r="AZ53" s="646"/>
      <c r="BA53" s="708"/>
    </row>
    <row r="54" spans="2:53" ht="27" customHeight="1">
      <c r="B54" s="635"/>
      <c r="C54" s="586"/>
      <c r="D54" s="586"/>
      <c r="E54" s="586"/>
      <c r="F54" s="586"/>
      <c r="G54" s="586"/>
      <c r="H54" s="586"/>
      <c r="I54" s="586"/>
      <c r="J54" s="586"/>
      <c r="K54" s="586"/>
      <c r="L54" s="586"/>
      <c r="M54" s="583"/>
      <c r="N54" s="583"/>
      <c r="O54" s="583"/>
      <c r="P54" s="583"/>
      <c r="Q54" s="583"/>
      <c r="R54" s="583"/>
      <c r="S54" s="583"/>
      <c r="T54" s="583"/>
      <c r="U54" s="583"/>
      <c r="V54" s="583"/>
      <c r="W54" s="583"/>
      <c r="X54" s="583"/>
      <c r="Y54" s="583"/>
      <c r="Z54" s="583"/>
      <c r="AA54" s="583"/>
      <c r="AB54" s="583"/>
      <c r="AC54" s="586"/>
      <c r="AD54" s="586"/>
      <c r="AE54" s="586"/>
      <c r="AF54" s="586"/>
      <c r="AG54" s="586"/>
      <c r="AH54" s="583"/>
      <c r="AI54" s="583"/>
      <c r="AJ54" s="583"/>
      <c r="AK54" s="583"/>
      <c r="AL54" s="583"/>
      <c r="AM54" s="583"/>
      <c r="AN54" s="583"/>
      <c r="AO54" s="583"/>
      <c r="AP54" s="583"/>
      <c r="AQ54" s="583"/>
      <c r="AR54" s="583"/>
      <c r="AS54" s="583"/>
      <c r="AT54" s="583"/>
      <c r="AU54" s="583"/>
      <c r="AV54" s="583"/>
      <c r="AW54" s="583"/>
      <c r="AX54" s="583"/>
      <c r="AY54" s="583"/>
      <c r="AZ54" s="583"/>
      <c r="BA54" s="636"/>
    </row>
    <row r="55" spans="2:53" ht="12" customHeight="1">
      <c r="B55" s="637"/>
      <c r="C55" s="638"/>
      <c r="D55" s="1453" t="s">
        <v>126</v>
      </c>
      <c r="E55" s="1453"/>
      <c r="F55" s="1456"/>
      <c r="G55" s="1446" t="s">
        <v>252</v>
      </c>
      <c r="H55" s="1446"/>
      <c r="I55" s="1446"/>
      <c r="J55" s="1446"/>
      <c r="K55" s="1446"/>
      <c r="L55" s="1446"/>
      <c r="M55" s="1446"/>
      <c r="N55" s="1446"/>
      <c r="O55" s="1446"/>
      <c r="P55" s="1446"/>
      <c r="Q55" s="1446"/>
      <c r="R55" s="1446"/>
      <c r="S55" s="1446"/>
      <c r="T55" s="1419"/>
      <c r="U55" s="639"/>
      <c r="V55" s="1419"/>
      <c r="W55" s="639"/>
      <c r="X55" s="1419"/>
      <c r="Y55" s="1419"/>
      <c r="Z55" s="1449"/>
      <c r="AA55" s="583"/>
      <c r="AB55" s="583"/>
      <c r="AC55" s="640"/>
      <c r="AD55" s="638"/>
      <c r="AE55" s="1453" t="s">
        <v>126</v>
      </c>
      <c r="AF55" s="1453"/>
      <c r="AG55" s="1456"/>
      <c r="AH55" s="1446" t="s">
        <v>254</v>
      </c>
      <c r="AI55" s="1446"/>
      <c r="AJ55" s="1446"/>
      <c r="AK55" s="1446"/>
      <c r="AL55" s="1446"/>
      <c r="AM55" s="1446"/>
      <c r="AN55" s="1446"/>
      <c r="AO55" s="1446"/>
      <c r="AP55" s="1446"/>
      <c r="AQ55" s="1446"/>
      <c r="AR55" s="1446"/>
      <c r="AS55" s="1446"/>
      <c r="AT55" s="1446"/>
      <c r="AU55" s="1419"/>
      <c r="AV55" s="639"/>
      <c r="AW55" s="1419"/>
      <c r="AX55" s="639"/>
      <c r="AY55" s="1419"/>
      <c r="AZ55" s="1419"/>
      <c r="BA55" s="1422"/>
    </row>
    <row r="56" spans="2:53" ht="13.5" customHeight="1">
      <c r="B56" s="641"/>
      <c r="C56" s="642"/>
      <c r="D56" s="1454"/>
      <c r="E56" s="1454"/>
      <c r="F56" s="1457"/>
      <c r="G56" s="1447"/>
      <c r="H56" s="1447"/>
      <c r="I56" s="1447"/>
      <c r="J56" s="1447"/>
      <c r="K56" s="1447"/>
      <c r="L56" s="1447"/>
      <c r="M56" s="1447"/>
      <c r="N56" s="1447"/>
      <c r="O56" s="1447"/>
      <c r="P56" s="1447"/>
      <c r="Q56" s="1447"/>
      <c r="R56" s="1447"/>
      <c r="S56" s="1447"/>
      <c r="T56" s="1420"/>
      <c r="U56" s="1440">
        <f>AVERAGE(U62:U70)</f>
        <v>0</v>
      </c>
      <c r="V56" s="1420"/>
      <c r="W56" s="1425" t="e">
        <f>AVERAGE(W62:W70)</f>
        <v>#DIV/0!</v>
      </c>
      <c r="X56" s="1420"/>
      <c r="Y56" s="1420"/>
      <c r="Z56" s="1450"/>
      <c r="AA56" s="583"/>
      <c r="AB56" s="583"/>
      <c r="AC56" s="643"/>
      <c r="AD56" s="642"/>
      <c r="AE56" s="1454"/>
      <c r="AF56" s="1454"/>
      <c r="AG56" s="1457"/>
      <c r="AH56" s="1447"/>
      <c r="AI56" s="1447"/>
      <c r="AJ56" s="1447"/>
      <c r="AK56" s="1447"/>
      <c r="AL56" s="1447"/>
      <c r="AM56" s="1447"/>
      <c r="AN56" s="1447"/>
      <c r="AO56" s="1447"/>
      <c r="AP56" s="1447"/>
      <c r="AQ56" s="1447"/>
      <c r="AR56" s="1447"/>
      <c r="AS56" s="1447"/>
      <c r="AT56" s="1447"/>
      <c r="AU56" s="1420"/>
      <c r="AV56" s="1440">
        <f>AV62</f>
        <v>0</v>
      </c>
      <c r="AW56" s="1420"/>
      <c r="AX56" s="1425" t="str">
        <f>AX62</f>
        <v xml:space="preserve"> </v>
      </c>
      <c r="AY56" s="1420"/>
      <c r="AZ56" s="1420"/>
      <c r="BA56" s="1423"/>
    </row>
    <row r="57" spans="2:53" ht="13.5" customHeight="1">
      <c r="B57" s="641"/>
      <c r="C57" s="642"/>
      <c r="D57" s="1454"/>
      <c r="E57" s="1454"/>
      <c r="F57" s="1457"/>
      <c r="G57" s="1447"/>
      <c r="H57" s="1447"/>
      <c r="I57" s="1447"/>
      <c r="J57" s="1447"/>
      <c r="K57" s="1447"/>
      <c r="L57" s="1447"/>
      <c r="M57" s="1447"/>
      <c r="N57" s="1447"/>
      <c r="O57" s="1447"/>
      <c r="P57" s="1447"/>
      <c r="Q57" s="1447"/>
      <c r="R57" s="1447"/>
      <c r="S57" s="1447"/>
      <c r="T57" s="1420"/>
      <c r="U57" s="1441"/>
      <c r="V57" s="1420"/>
      <c r="W57" s="1426"/>
      <c r="X57" s="1420"/>
      <c r="Y57" s="1420"/>
      <c r="Z57" s="1450"/>
      <c r="AA57" s="583"/>
      <c r="AB57" s="583"/>
      <c r="AC57" s="643"/>
      <c r="AD57" s="642"/>
      <c r="AE57" s="1454"/>
      <c r="AF57" s="1454"/>
      <c r="AG57" s="1457"/>
      <c r="AH57" s="1447"/>
      <c r="AI57" s="1447"/>
      <c r="AJ57" s="1447"/>
      <c r="AK57" s="1447"/>
      <c r="AL57" s="1447"/>
      <c r="AM57" s="1447"/>
      <c r="AN57" s="1447"/>
      <c r="AO57" s="1447"/>
      <c r="AP57" s="1447"/>
      <c r="AQ57" s="1447"/>
      <c r="AR57" s="1447"/>
      <c r="AS57" s="1447"/>
      <c r="AT57" s="1447"/>
      <c r="AU57" s="1420"/>
      <c r="AV57" s="1441"/>
      <c r="AW57" s="1420"/>
      <c r="AX57" s="1426"/>
      <c r="AY57" s="1420"/>
      <c r="AZ57" s="1420"/>
      <c r="BA57" s="1423"/>
    </row>
    <row r="58" spans="2:53" ht="10.5" customHeight="1">
      <c r="B58" s="641"/>
      <c r="C58" s="642"/>
      <c r="D58" s="1454"/>
      <c r="E58" s="1454"/>
      <c r="F58" s="1457"/>
      <c r="G58" s="1447"/>
      <c r="H58" s="1447"/>
      <c r="I58" s="1447"/>
      <c r="J58" s="1447"/>
      <c r="K58" s="1447"/>
      <c r="L58" s="1447"/>
      <c r="M58" s="1447"/>
      <c r="N58" s="1447"/>
      <c r="O58" s="1447"/>
      <c r="P58" s="1447"/>
      <c r="Q58" s="1447"/>
      <c r="R58" s="1447"/>
      <c r="S58" s="1447"/>
      <c r="T58" s="1420"/>
      <c r="U58" s="1442"/>
      <c r="V58" s="1420"/>
      <c r="W58" s="1427"/>
      <c r="X58" s="1420"/>
      <c r="Y58" s="1420"/>
      <c r="Z58" s="1450"/>
      <c r="AA58" s="583"/>
      <c r="AB58" s="583"/>
      <c r="AC58" s="643"/>
      <c r="AD58" s="642"/>
      <c r="AE58" s="1454"/>
      <c r="AF58" s="1454"/>
      <c r="AG58" s="1457"/>
      <c r="AH58" s="1447"/>
      <c r="AI58" s="1447"/>
      <c r="AJ58" s="1447"/>
      <c r="AK58" s="1447"/>
      <c r="AL58" s="1447"/>
      <c r="AM58" s="1447"/>
      <c r="AN58" s="1447"/>
      <c r="AO58" s="1447"/>
      <c r="AP58" s="1447"/>
      <c r="AQ58" s="1447"/>
      <c r="AR58" s="1447"/>
      <c r="AS58" s="1447"/>
      <c r="AT58" s="1447"/>
      <c r="AU58" s="1420"/>
      <c r="AV58" s="1442"/>
      <c r="AW58" s="1420"/>
      <c r="AX58" s="1427"/>
      <c r="AY58" s="1420"/>
      <c r="AZ58" s="1420"/>
      <c r="BA58" s="1423"/>
    </row>
    <row r="59" spans="2:53" ht="12" customHeight="1">
      <c r="B59" s="644"/>
      <c r="C59" s="645"/>
      <c r="D59" s="1455"/>
      <c r="E59" s="1455"/>
      <c r="F59" s="1458"/>
      <c r="G59" s="1448"/>
      <c r="H59" s="1448"/>
      <c r="I59" s="1448"/>
      <c r="J59" s="1448"/>
      <c r="K59" s="1448"/>
      <c r="L59" s="1448"/>
      <c r="M59" s="1448"/>
      <c r="N59" s="1448"/>
      <c r="O59" s="1448"/>
      <c r="P59" s="1448"/>
      <c r="Q59" s="1448"/>
      <c r="R59" s="1448"/>
      <c r="S59" s="1448"/>
      <c r="T59" s="1421"/>
      <c r="U59" s="646"/>
      <c r="V59" s="1421"/>
      <c r="W59" s="646"/>
      <c r="X59" s="1421"/>
      <c r="Y59" s="1421"/>
      <c r="Z59" s="1451"/>
      <c r="AA59" s="583"/>
      <c r="AB59" s="583"/>
      <c r="AC59" s="647"/>
      <c r="AD59" s="645"/>
      <c r="AE59" s="1455"/>
      <c r="AF59" s="1455"/>
      <c r="AG59" s="1458"/>
      <c r="AH59" s="1448"/>
      <c r="AI59" s="1448"/>
      <c r="AJ59" s="1448"/>
      <c r="AK59" s="1448"/>
      <c r="AL59" s="1448"/>
      <c r="AM59" s="1448"/>
      <c r="AN59" s="1448"/>
      <c r="AO59" s="1448"/>
      <c r="AP59" s="1448"/>
      <c r="AQ59" s="1448"/>
      <c r="AR59" s="1448"/>
      <c r="AS59" s="1448"/>
      <c r="AT59" s="1448"/>
      <c r="AU59" s="1421"/>
      <c r="AV59" s="646"/>
      <c r="AW59" s="1421"/>
      <c r="AX59" s="646"/>
      <c r="AY59" s="1421"/>
      <c r="AZ59" s="1421"/>
      <c r="BA59" s="1424"/>
    </row>
    <row r="60" spans="2:53" ht="30" customHeight="1">
      <c r="B60" s="637"/>
      <c r="C60" s="638"/>
      <c r="D60" s="638"/>
      <c r="E60" s="638"/>
      <c r="F60" s="638"/>
      <c r="G60" s="639"/>
      <c r="H60" s="639"/>
      <c r="I60" s="639"/>
      <c r="J60" s="639"/>
      <c r="K60" s="639"/>
      <c r="L60" s="639"/>
      <c r="M60" s="639"/>
      <c r="N60" s="639"/>
      <c r="O60" s="639"/>
      <c r="P60" s="639"/>
      <c r="Q60" s="639"/>
      <c r="R60" s="639"/>
      <c r="S60" s="639"/>
      <c r="T60" s="639"/>
      <c r="U60" s="639"/>
      <c r="V60" s="639"/>
      <c r="W60" s="639"/>
      <c r="X60" s="639"/>
      <c r="Y60" s="639"/>
      <c r="Z60" s="648"/>
      <c r="AA60" s="649"/>
      <c r="AB60" s="583"/>
      <c r="AC60" s="640"/>
      <c r="AD60" s="638"/>
      <c r="AE60" s="638"/>
      <c r="AF60" s="638"/>
      <c r="AG60" s="638"/>
      <c r="AH60" s="639"/>
      <c r="AI60" s="639"/>
      <c r="AJ60" s="639"/>
      <c r="AK60" s="639"/>
      <c r="AL60" s="639"/>
      <c r="AM60" s="639"/>
      <c r="AN60" s="639"/>
      <c r="AO60" s="639"/>
      <c r="AP60" s="639"/>
      <c r="AQ60" s="639"/>
      <c r="AR60" s="639"/>
      <c r="AS60" s="639"/>
      <c r="AT60" s="639"/>
      <c r="AU60" s="639"/>
      <c r="AV60" s="639"/>
      <c r="AW60" s="639"/>
      <c r="AX60" s="639"/>
      <c r="AY60" s="639"/>
      <c r="AZ60" s="639"/>
      <c r="BA60" s="650"/>
    </row>
    <row r="61" spans="2:53" ht="20.100000000000001" customHeight="1">
      <c r="B61" s="641"/>
      <c r="C61" s="651"/>
      <c r="D61" s="1416"/>
      <c r="E61" s="1416"/>
      <c r="F61" s="651"/>
      <c r="G61" s="653"/>
      <c r="H61" s="1431" t="str">
        <f>'Donnees MEE'!$E$16</f>
        <v>C3.1 Déterminer les matériels, les produits et les outillages nécessaires à la réalisation de son intervention</v>
      </c>
      <c r="I61" s="1432"/>
      <c r="J61" s="1432"/>
      <c r="K61" s="1432"/>
      <c r="L61" s="1433"/>
      <c r="M61" s="642"/>
      <c r="N61" s="642"/>
      <c r="O61" s="653"/>
      <c r="P61" s="653"/>
      <c r="Q61" s="654"/>
      <c r="R61" s="653"/>
      <c r="S61" s="653"/>
      <c r="T61" s="653"/>
      <c r="U61" s="653"/>
      <c r="V61" s="653"/>
      <c r="W61" s="653"/>
      <c r="X61" s="653"/>
      <c r="Y61" s="653"/>
      <c r="Z61" s="655"/>
      <c r="AA61" s="649"/>
      <c r="AB61" s="583"/>
      <c r="AC61" s="643"/>
      <c r="AD61" s="651"/>
      <c r="AE61" s="1416"/>
      <c r="AF61" s="1416"/>
      <c r="AG61" s="651"/>
      <c r="AH61" s="653"/>
      <c r="AI61" s="1431" t="str">
        <f>'Donnees MEE'!$E$19</f>
        <v xml:space="preserve">C4 Organiser son poste de travail en assurant la sécurité de tous les intervenants </v>
      </c>
      <c r="AJ61" s="1432"/>
      <c r="AK61" s="1432"/>
      <c r="AL61" s="1432"/>
      <c r="AM61" s="1433"/>
      <c r="AN61" s="642"/>
      <c r="AO61" s="642"/>
      <c r="AP61" s="653"/>
      <c r="AQ61" s="653"/>
      <c r="AR61" s="654"/>
      <c r="AS61" s="653"/>
      <c r="AT61" s="653"/>
      <c r="AU61" s="653"/>
      <c r="AV61" s="653"/>
      <c r="AW61" s="653"/>
      <c r="AX61" s="653"/>
      <c r="AY61" s="653"/>
      <c r="AZ61" s="653"/>
      <c r="BA61" s="656"/>
    </row>
    <row r="62" spans="2:53" s="21" customFormat="1" ht="30" customHeight="1">
      <c r="B62" s="1414">
        <v>13</v>
      </c>
      <c r="C62" s="1459"/>
      <c r="D62" s="1417" t="str">
        <f>'Donnees MEE'!C16</f>
        <v>C3.1</v>
      </c>
      <c r="E62" s="1418"/>
      <c r="F62" s="651"/>
      <c r="G62" s="658" t="s">
        <v>211</v>
      </c>
      <c r="H62" s="1434"/>
      <c r="I62" s="1351"/>
      <c r="J62" s="1351"/>
      <c r="K62" s="1351"/>
      <c r="L62" s="1435"/>
      <c r="M62" s="1444" t="s">
        <v>212</v>
      </c>
      <c r="N62" s="1444"/>
      <c r="O62" s="1445"/>
      <c r="P62" s="1428" t="str">
        <f>REPT("g",(U62))</f>
        <v/>
      </c>
      <c r="Q62" s="1429"/>
      <c r="R62" s="1429"/>
      <c r="S62" s="1430"/>
      <c r="T62" s="663"/>
      <c r="U62" s="1036">
        <f>Bilan!$AK$22</f>
        <v>0</v>
      </c>
      <c r="V62" s="653"/>
      <c r="W62" s="1037" t="str">
        <f>Bilan!$AM$22</f>
        <v xml:space="preserve"> </v>
      </c>
      <c r="X62" s="665"/>
      <c r="Y62" s="653"/>
      <c r="Z62" s="655"/>
      <c r="AA62" s="649"/>
      <c r="AB62" s="583"/>
      <c r="AC62" s="1452">
        <v>16</v>
      </c>
      <c r="AD62" s="1459"/>
      <c r="AE62" s="1417" t="str">
        <f>'Donnees MEE'!$C$19</f>
        <v>C4</v>
      </c>
      <c r="AF62" s="1418"/>
      <c r="AG62" s="651"/>
      <c r="AH62" s="658" t="s">
        <v>211</v>
      </c>
      <c r="AI62" s="1434"/>
      <c r="AJ62" s="1351"/>
      <c r="AK62" s="1351"/>
      <c r="AL62" s="1351"/>
      <c r="AM62" s="1435"/>
      <c r="AN62" s="1444" t="s">
        <v>212</v>
      </c>
      <c r="AO62" s="1444"/>
      <c r="AP62" s="1445"/>
      <c r="AQ62" s="1428" t="str">
        <f>REPT("g",(AV62))</f>
        <v/>
      </c>
      <c r="AR62" s="1429"/>
      <c r="AS62" s="1429"/>
      <c r="AT62" s="1430"/>
      <c r="AU62" s="663"/>
      <c r="AV62" s="1036">
        <f>Bilan!$AK$22</f>
        <v>0</v>
      </c>
      <c r="AW62" s="653"/>
      <c r="AX62" s="1037" t="str">
        <f>Bilan!$AM$22</f>
        <v xml:space="preserve"> </v>
      </c>
      <c r="AY62" s="665"/>
      <c r="AZ62" s="653"/>
      <c r="BA62" s="656"/>
    </row>
    <row r="63" spans="2:53" ht="20.100000000000001" customHeight="1">
      <c r="B63" s="641"/>
      <c r="C63" s="651"/>
      <c r="D63" s="1416"/>
      <c r="E63" s="1416"/>
      <c r="F63" s="651"/>
      <c r="G63" s="653"/>
      <c r="H63" s="1436"/>
      <c r="I63" s="1437"/>
      <c r="J63" s="1437"/>
      <c r="K63" s="1437"/>
      <c r="L63" s="1438"/>
      <c r="M63" s="642"/>
      <c r="N63" s="642"/>
      <c r="O63" s="653"/>
      <c r="P63" s="653"/>
      <c r="Q63" s="653"/>
      <c r="R63" s="653"/>
      <c r="S63" s="653"/>
      <c r="T63" s="653"/>
      <c r="U63" s="653"/>
      <c r="V63" s="653"/>
      <c r="W63" s="653"/>
      <c r="X63" s="653"/>
      <c r="Y63" s="653"/>
      <c r="Z63" s="655"/>
      <c r="AA63" s="649"/>
      <c r="AB63" s="583"/>
      <c r="AC63" s="643"/>
      <c r="AD63" s="651"/>
      <c r="AE63" s="1416"/>
      <c r="AF63" s="1416"/>
      <c r="AG63" s="651"/>
      <c r="AH63" s="653"/>
      <c r="AI63" s="1436"/>
      <c r="AJ63" s="1437"/>
      <c r="AK63" s="1437"/>
      <c r="AL63" s="1437"/>
      <c r="AM63" s="1438"/>
      <c r="AN63" s="642"/>
      <c r="AO63" s="642"/>
      <c r="AP63" s="653"/>
      <c r="AQ63" s="653"/>
      <c r="AR63" s="653"/>
      <c r="AS63" s="653"/>
      <c r="AT63" s="653"/>
      <c r="AU63" s="653"/>
      <c r="AV63" s="653"/>
      <c r="AW63" s="653"/>
      <c r="AX63" s="653"/>
      <c r="AY63" s="653"/>
      <c r="AZ63" s="653"/>
      <c r="BA63" s="656"/>
    </row>
    <row r="64" spans="2:53" ht="15" customHeight="1">
      <c r="B64" s="666"/>
      <c r="C64" s="667"/>
      <c r="D64" s="668"/>
      <c r="E64" s="653"/>
      <c r="F64" s="669"/>
      <c r="G64" s="653"/>
      <c r="H64" s="653"/>
      <c r="I64" s="653"/>
      <c r="J64" s="653"/>
      <c r="K64" s="653"/>
      <c r="L64" s="653"/>
      <c r="M64" s="670"/>
      <c r="N64" s="670"/>
      <c r="O64" s="670"/>
      <c r="P64" s="670"/>
      <c r="Q64" s="670"/>
      <c r="R64" s="670"/>
      <c r="S64" s="670"/>
      <c r="T64" s="670"/>
      <c r="U64" s="670"/>
      <c r="V64" s="670"/>
      <c r="W64" s="670"/>
      <c r="X64" s="670"/>
      <c r="Y64" s="670"/>
      <c r="Z64" s="671"/>
      <c r="AA64" s="672"/>
      <c r="AB64" s="673"/>
      <c r="AC64" s="674"/>
      <c r="AD64" s="667"/>
      <c r="AE64" s="668"/>
      <c r="AF64" s="653"/>
      <c r="AG64" s="669"/>
      <c r="AH64" s="653"/>
      <c r="AI64" s="653"/>
      <c r="AJ64" s="653"/>
      <c r="AK64" s="653"/>
      <c r="AL64" s="653"/>
      <c r="AM64" s="653"/>
      <c r="AN64" s="670"/>
      <c r="AO64" s="670"/>
      <c r="AP64" s="670"/>
      <c r="AQ64" s="670"/>
      <c r="AR64" s="670"/>
      <c r="AS64" s="670"/>
      <c r="AT64" s="670"/>
      <c r="AU64" s="670"/>
      <c r="AV64" s="670"/>
      <c r="AW64" s="670"/>
      <c r="AX64" s="670"/>
      <c r="AY64" s="670"/>
      <c r="AZ64" s="670"/>
      <c r="BA64" s="675"/>
    </row>
    <row r="65" spans="2:55" ht="20.100000000000001" customHeight="1">
      <c r="B65" s="641"/>
      <c r="C65" s="651"/>
      <c r="D65" s="1416"/>
      <c r="E65" s="1416"/>
      <c r="F65" s="651"/>
      <c r="G65" s="653"/>
      <c r="H65" s="1431" t="str">
        <f>'Donnees MEE'!$E$17</f>
        <v>C3.2 Choisir les EPC, les EPI et les EIS adaptés à l’intervention</v>
      </c>
      <c r="I65" s="1432"/>
      <c r="J65" s="1432"/>
      <c r="K65" s="1432"/>
      <c r="L65" s="1433"/>
      <c r="M65" s="642"/>
      <c r="N65" s="642"/>
      <c r="O65" s="653"/>
      <c r="P65" s="653"/>
      <c r="Q65" s="654"/>
      <c r="R65" s="653"/>
      <c r="S65" s="653"/>
      <c r="T65" s="653"/>
      <c r="U65" s="653"/>
      <c r="V65" s="653"/>
      <c r="W65" s="653"/>
      <c r="X65" s="653"/>
      <c r="Y65" s="653"/>
      <c r="Z65" s="655"/>
      <c r="AA65" s="649"/>
      <c r="AB65" s="583"/>
      <c r="AC65" s="1494"/>
      <c r="AD65" s="1416"/>
      <c r="AE65" s="1416"/>
      <c r="AF65" s="1416"/>
      <c r="AG65" s="1416"/>
      <c r="AH65" s="1416"/>
      <c r="AI65" s="1416"/>
      <c r="AJ65" s="1416"/>
      <c r="AK65" s="1416"/>
      <c r="AL65" s="1416"/>
      <c r="AM65" s="1416"/>
      <c r="AN65" s="1416"/>
      <c r="AO65" s="1416"/>
      <c r="AP65" s="1416"/>
      <c r="AQ65" s="1416"/>
      <c r="AR65" s="1416"/>
      <c r="AS65" s="1416"/>
      <c r="AT65" s="1416"/>
      <c r="AU65" s="1416"/>
      <c r="AV65" s="1416"/>
      <c r="AW65" s="1416"/>
      <c r="AX65" s="1416"/>
      <c r="AY65" s="653"/>
      <c r="AZ65" s="653"/>
      <c r="BA65" s="656"/>
    </row>
    <row r="66" spans="2:55" ht="30" customHeight="1">
      <c r="B66" s="1414">
        <v>14</v>
      </c>
      <c r="C66" s="1459"/>
      <c r="D66" s="1417" t="str">
        <f>'Donnees MEE'!C17</f>
        <v>C3.2</v>
      </c>
      <c r="E66" s="1418"/>
      <c r="F66" s="651"/>
      <c r="G66" s="658" t="s">
        <v>211</v>
      </c>
      <c r="H66" s="1434"/>
      <c r="I66" s="1351"/>
      <c r="J66" s="1351"/>
      <c r="K66" s="1351"/>
      <c r="L66" s="1435"/>
      <c r="M66" s="1444" t="s">
        <v>212</v>
      </c>
      <c r="N66" s="1444"/>
      <c r="O66" s="1445"/>
      <c r="P66" s="1428" t="str">
        <f>REPT("g",(U66))</f>
        <v/>
      </c>
      <c r="Q66" s="1429"/>
      <c r="R66" s="1429"/>
      <c r="S66" s="1430"/>
      <c r="T66" s="663"/>
      <c r="U66" s="1036">
        <f>Bilan!$AK$22</f>
        <v>0</v>
      </c>
      <c r="V66" s="653"/>
      <c r="W66" s="1037" t="str">
        <f>Bilan!$AM$22</f>
        <v xml:space="preserve"> </v>
      </c>
      <c r="X66" s="665"/>
      <c r="Y66" s="653"/>
      <c r="Z66" s="655"/>
      <c r="AA66" s="649"/>
      <c r="AB66" s="583"/>
      <c r="AC66" s="1494"/>
      <c r="AD66" s="1416"/>
      <c r="AE66" s="1416"/>
      <c r="AF66" s="1416"/>
      <c r="AG66" s="1416"/>
      <c r="AH66" s="1416"/>
      <c r="AI66" s="1416"/>
      <c r="AJ66" s="1416"/>
      <c r="AK66" s="1416"/>
      <c r="AL66" s="1416"/>
      <c r="AM66" s="1416"/>
      <c r="AN66" s="1416"/>
      <c r="AO66" s="1416"/>
      <c r="AP66" s="1416"/>
      <c r="AQ66" s="1416"/>
      <c r="AR66" s="1416"/>
      <c r="AS66" s="1416"/>
      <c r="AT66" s="1416"/>
      <c r="AU66" s="1416"/>
      <c r="AV66" s="1416"/>
      <c r="AW66" s="1416"/>
      <c r="AX66" s="1416"/>
      <c r="AY66" s="653"/>
      <c r="AZ66" s="653"/>
      <c r="BA66" s="656"/>
    </row>
    <row r="67" spans="2:55" ht="20.100000000000001" customHeight="1">
      <c r="B67" s="641"/>
      <c r="C67" s="651"/>
      <c r="D67" s="1416"/>
      <c r="E67" s="1416"/>
      <c r="F67" s="651"/>
      <c r="G67" s="653"/>
      <c r="H67" s="1436"/>
      <c r="I67" s="1437"/>
      <c r="J67" s="1437"/>
      <c r="K67" s="1437"/>
      <c r="L67" s="1438"/>
      <c r="M67" s="642"/>
      <c r="N67" s="642"/>
      <c r="O67" s="653"/>
      <c r="P67" s="653"/>
      <c r="Q67" s="653"/>
      <c r="R67" s="653"/>
      <c r="S67" s="653"/>
      <c r="T67" s="653"/>
      <c r="U67" s="653"/>
      <c r="V67" s="653"/>
      <c r="W67" s="653"/>
      <c r="X67" s="653"/>
      <c r="Y67" s="653"/>
      <c r="Z67" s="655"/>
      <c r="AA67" s="649"/>
      <c r="AB67" s="583"/>
      <c r="AC67" s="1494"/>
      <c r="AD67" s="1416"/>
      <c r="AE67" s="1416"/>
      <c r="AF67" s="1416"/>
      <c r="AG67" s="1416"/>
      <c r="AH67" s="1416"/>
      <c r="AI67" s="1416"/>
      <c r="AJ67" s="1416"/>
      <c r="AK67" s="1416"/>
      <c r="AL67" s="1416"/>
      <c r="AM67" s="1416"/>
      <c r="AN67" s="1416"/>
      <c r="AO67" s="1416"/>
      <c r="AP67" s="1416"/>
      <c r="AQ67" s="1416"/>
      <c r="AR67" s="1416"/>
      <c r="AS67" s="1416"/>
      <c r="AT67" s="1416"/>
      <c r="AU67" s="1416"/>
      <c r="AV67" s="1416"/>
      <c r="AW67" s="1416"/>
      <c r="AX67" s="1416"/>
      <c r="AY67" s="653"/>
      <c r="AZ67" s="653"/>
      <c r="BA67" s="656"/>
      <c r="BB67" s="676"/>
      <c r="BC67" s="676"/>
    </row>
    <row r="68" spans="2:55" ht="15" customHeight="1">
      <c r="B68" s="641"/>
      <c r="C68" s="651"/>
      <c r="D68" s="668"/>
      <c r="E68" s="653"/>
      <c r="F68" s="651"/>
      <c r="G68" s="653"/>
      <c r="H68" s="677"/>
      <c r="I68" s="678"/>
      <c r="J68" s="678"/>
      <c r="K68" s="679"/>
      <c r="L68" s="680"/>
      <c r="M68" s="642"/>
      <c r="N68" s="642"/>
      <c r="O68" s="653"/>
      <c r="P68" s="653"/>
      <c r="Q68" s="653"/>
      <c r="R68" s="653"/>
      <c r="S68" s="653"/>
      <c r="T68" s="653"/>
      <c r="U68" s="653"/>
      <c r="V68" s="653"/>
      <c r="W68" s="653"/>
      <c r="X68" s="653"/>
      <c r="Y68" s="653"/>
      <c r="Z68" s="655"/>
      <c r="AA68" s="1439"/>
      <c r="AB68" s="682"/>
      <c r="AC68" s="1494"/>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653"/>
      <c r="AZ68" s="653"/>
      <c r="BA68" s="656"/>
      <c r="BB68" s="250"/>
      <c r="BC68" s="250"/>
    </row>
    <row r="69" spans="2:55" ht="20.100000000000001" customHeight="1">
      <c r="B69" s="641"/>
      <c r="C69" s="651"/>
      <c r="D69" s="1416"/>
      <c r="E69" s="1416"/>
      <c r="F69" s="651"/>
      <c r="G69" s="653"/>
      <c r="H69" s="1431" t="str">
        <f>'Donnees MEE'!$E$18</f>
        <v xml:space="preserve">C3.3 Déterminer les équipements spécifiques (engin de manutention, échafaudage …) nécessaires à l’intervention </v>
      </c>
      <c r="I69" s="1432"/>
      <c r="J69" s="1432"/>
      <c r="K69" s="1432"/>
      <c r="L69" s="1433"/>
      <c r="M69" s="642"/>
      <c r="N69" s="642"/>
      <c r="O69" s="653"/>
      <c r="P69" s="653"/>
      <c r="Q69" s="654"/>
      <c r="R69" s="653"/>
      <c r="S69" s="653"/>
      <c r="T69" s="653"/>
      <c r="U69" s="653"/>
      <c r="V69" s="653"/>
      <c r="W69" s="653"/>
      <c r="X69" s="653"/>
      <c r="Y69" s="653"/>
      <c r="Z69" s="655"/>
      <c r="AA69" s="1439"/>
      <c r="AB69" s="682"/>
      <c r="AC69" s="1494"/>
      <c r="AD69" s="1416"/>
      <c r="AE69" s="1416"/>
      <c r="AF69" s="1416"/>
      <c r="AG69" s="1416"/>
      <c r="AH69" s="1416"/>
      <c r="AI69" s="1416"/>
      <c r="AJ69" s="1416"/>
      <c r="AK69" s="1416"/>
      <c r="AL69" s="1416"/>
      <c r="AM69" s="1416"/>
      <c r="AN69" s="1416"/>
      <c r="AO69" s="1416"/>
      <c r="AP69" s="1416"/>
      <c r="AQ69" s="1416"/>
      <c r="AR69" s="1416"/>
      <c r="AS69" s="1416"/>
      <c r="AT69" s="1416"/>
      <c r="AU69" s="1416"/>
      <c r="AV69" s="1416"/>
      <c r="AW69" s="1416"/>
      <c r="AX69" s="1416"/>
      <c r="AY69" s="653"/>
      <c r="AZ69" s="653"/>
      <c r="BA69" s="656"/>
    </row>
    <row r="70" spans="2:55" ht="30" customHeight="1">
      <c r="B70" s="1414">
        <v>15</v>
      </c>
      <c r="C70" s="1459"/>
      <c r="D70" s="1417" t="str">
        <f>'Donnees MEE'!C18</f>
        <v>C3.3</v>
      </c>
      <c r="E70" s="1418"/>
      <c r="F70" s="651"/>
      <c r="G70" s="658" t="s">
        <v>211</v>
      </c>
      <c r="H70" s="1434"/>
      <c r="I70" s="1351"/>
      <c r="J70" s="1351"/>
      <c r="K70" s="1351"/>
      <c r="L70" s="1435"/>
      <c r="M70" s="1444" t="s">
        <v>212</v>
      </c>
      <c r="N70" s="1444"/>
      <c r="O70" s="1445"/>
      <c r="P70" s="1428" t="str">
        <f>REPT("g",(U70))</f>
        <v/>
      </c>
      <c r="Q70" s="1429"/>
      <c r="R70" s="1429"/>
      <c r="S70" s="1430"/>
      <c r="T70" s="663"/>
      <c r="U70" s="1036">
        <f>Bilan!$AK$22</f>
        <v>0</v>
      </c>
      <c r="V70" s="653"/>
      <c r="W70" s="1037" t="str">
        <f>Bilan!$AM$22</f>
        <v xml:space="preserve"> </v>
      </c>
      <c r="X70" s="665"/>
      <c r="Y70" s="653"/>
      <c r="Z70" s="655"/>
      <c r="AA70" s="649"/>
      <c r="AB70" s="583"/>
      <c r="AC70" s="1494"/>
      <c r="AD70" s="1416"/>
      <c r="AE70" s="1416"/>
      <c r="AF70" s="1416"/>
      <c r="AG70" s="1416"/>
      <c r="AH70" s="1416"/>
      <c r="AI70" s="1416"/>
      <c r="AJ70" s="1416"/>
      <c r="AK70" s="1416"/>
      <c r="AL70" s="1416"/>
      <c r="AM70" s="1416"/>
      <c r="AN70" s="1416"/>
      <c r="AO70" s="1416"/>
      <c r="AP70" s="1416"/>
      <c r="AQ70" s="1416"/>
      <c r="AR70" s="1416"/>
      <c r="AS70" s="1416"/>
      <c r="AT70" s="1416"/>
      <c r="AU70" s="1416"/>
      <c r="AV70" s="1416"/>
      <c r="AW70" s="1416"/>
      <c r="AX70" s="1416"/>
      <c r="AY70" s="653"/>
      <c r="AZ70" s="653"/>
      <c r="BA70" s="656"/>
    </row>
    <row r="71" spans="2:55" ht="20.100000000000001" customHeight="1">
      <c r="B71" s="683"/>
      <c r="C71" s="651"/>
      <c r="D71" s="1416"/>
      <c r="E71" s="1416"/>
      <c r="F71" s="651"/>
      <c r="G71" s="653"/>
      <c r="H71" s="1436"/>
      <c r="I71" s="1437"/>
      <c r="J71" s="1437"/>
      <c r="K71" s="1437"/>
      <c r="L71" s="1438"/>
      <c r="M71" s="642"/>
      <c r="N71" s="642"/>
      <c r="O71" s="653"/>
      <c r="P71" s="653"/>
      <c r="Q71" s="653"/>
      <c r="R71" s="653"/>
      <c r="S71" s="653"/>
      <c r="T71" s="653"/>
      <c r="U71" s="653"/>
      <c r="V71" s="653"/>
      <c r="W71" s="653"/>
      <c r="X71" s="653"/>
      <c r="Y71" s="653"/>
      <c r="Z71" s="655"/>
      <c r="AA71" s="1460"/>
      <c r="AB71" s="685"/>
      <c r="AC71" s="1494"/>
      <c r="AD71" s="1416"/>
      <c r="AE71" s="1416"/>
      <c r="AF71" s="1416"/>
      <c r="AG71" s="1416"/>
      <c r="AH71" s="1416"/>
      <c r="AI71" s="1416"/>
      <c r="AJ71" s="1416"/>
      <c r="AK71" s="1416"/>
      <c r="AL71" s="1416"/>
      <c r="AM71" s="1416"/>
      <c r="AN71" s="1416"/>
      <c r="AO71" s="1416"/>
      <c r="AP71" s="1416"/>
      <c r="AQ71" s="1416"/>
      <c r="AR71" s="1416"/>
      <c r="AS71" s="1416"/>
      <c r="AT71" s="1416"/>
      <c r="AU71" s="1416"/>
      <c r="AV71" s="1416"/>
      <c r="AW71" s="1416"/>
      <c r="AX71" s="1416"/>
      <c r="AY71" s="653"/>
      <c r="AZ71" s="653"/>
      <c r="BA71" s="656"/>
    </row>
    <row r="72" spans="2:55" ht="15" customHeight="1">
      <c r="B72" s="683"/>
      <c r="C72" s="651"/>
      <c r="D72" s="668"/>
      <c r="E72" s="653"/>
      <c r="F72" s="651"/>
      <c r="G72" s="653"/>
      <c r="H72" s="709"/>
      <c r="I72" s="710"/>
      <c r="J72" s="710"/>
      <c r="K72" s="711"/>
      <c r="L72" s="712"/>
      <c r="M72" s="642"/>
      <c r="N72" s="642"/>
      <c r="O72" s="653"/>
      <c r="P72" s="653"/>
      <c r="Q72" s="653"/>
      <c r="R72" s="653"/>
      <c r="S72" s="653"/>
      <c r="T72" s="653"/>
      <c r="U72" s="653"/>
      <c r="V72" s="653"/>
      <c r="W72" s="653"/>
      <c r="X72" s="653"/>
      <c r="Y72" s="653"/>
      <c r="Z72" s="655"/>
      <c r="AA72" s="1460"/>
      <c r="AB72" s="685"/>
      <c r="AC72" s="1494"/>
      <c r="AD72" s="1416"/>
      <c r="AE72" s="1416"/>
      <c r="AF72" s="1416"/>
      <c r="AG72" s="1416"/>
      <c r="AH72" s="1416"/>
      <c r="AI72" s="1416"/>
      <c r="AJ72" s="1416"/>
      <c r="AK72" s="1416"/>
      <c r="AL72" s="1416"/>
      <c r="AM72" s="1416"/>
      <c r="AN72" s="1416"/>
      <c r="AO72" s="1416"/>
      <c r="AP72" s="1416"/>
      <c r="AQ72" s="1416"/>
      <c r="AR72" s="1416"/>
      <c r="AS72" s="1416"/>
      <c r="AT72" s="1416"/>
      <c r="AU72" s="1416"/>
      <c r="AV72" s="1416"/>
      <c r="AW72" s="1416"/>
      <c r="AX72" s="1416"/>
      <c r="AY72" s="653"/>
      <c r="AZ72" s="653"/>
      <c r="BA72" s="656"/>
    </row>
    <row r="73" spans="2:55" ht="27" customHeight="1">
      <c r="B73" s="635"/>
      <c r="C73" s="586"/>
      <c r="D73" s="586"/>
      <c r="E73" s="586"/>
      <c r="F73" s="586"/>
      <c r="G73" s="586"/>
      <c r="H73" s="586"/>
      <c r="I73" s="586"/>
      <c r="J73" s="586"/>
      <c r="K73" s="586"/>
      <c r="L73" s="586"/>
      <c r="M73" s="583"/>
      <c r="N73" s="583"/>
      <c r="O73" s="583"/>
      <c r="P73" s="583"/>
      <c r="Q73" s="583"/>
      <c r="R73" s="583"/>
      <c r="S73" s="583"/>
      <c r="T73" s="583"/>
      <c r="U73" s="583"/>
      <c r="V73" s="583"/>
      <c r="W73" s="583"/>
      <c r="X73" s="583"/>
      <c r="Y73" s="583"/>
      <c r="Z73" s="583"/>
      <c r="AA73" s="583"/>
      <c r="AB73" s="583"/>
      <c r="AC73" s="586"/>
      <c r="AD73" s="586"/>
      <c r="AE73" s="586"/>
      <c r="AF73" s="586"/>
      <c r="AG73" s="586"/>
      <c r="AH73" s="583"/>
      <c r="AI73" s="583"/>
      <c r="AJ73" s="583"/>
      <c r="AK73" s="583"/>
      <c r="AL73" s="583"/>
      <c r="AM73" s="583"/>
      <c r="AN73" s="583"/>
      <c r="AO73" s="583"/>
      <c r="AP73" s="583"/>
      <c r="AQ73" s="583"/>
      <c r="AR73" s="583"/>
      <c r="AS73" s="583"/>
      <c r="AT73" s="583"/>
      <c r="AU73" s="583"/>
      <c r="AV73" s="583"/>
      <c r="AW73" s="583"/>
      <c r="AX73" s="583"/>
      <c r="AY73" s="583"/>
      <c r="AZ73" s="583"/>
      <c r="BA73" s="636"/>
    </row>
    <row r="74" spans="2:55" ht="12" customHeight="1">
      <c r="B74" s="637"/>
      <c r="C74" s="638"/>
      <c r="D74" s="1453" t="s">
        <v>126</v>
      </c>
      <c r="E74" s="1453"/>
      <c r="F74" s="1456"/>
      <c r="G74" s="1446" t="s">
        <v>303</v>
      </c>
      <c r="H74" s="1446"/>
      <c r="I74" s="1446"/>
      <c r="J74" s="1446"/>
      <c r="K74" s="1446"/>
      <c r="L74" s="1446"/>
      <c r="M74" s="1446"/>
      <c r="N74" s="1446"/>
      <c r="O74" s="1446"/>
      <c r="P74" s="1446"/>
      <c r="Q74" s="1446"/>
      <c r="R74" s="1446"/>
      <c r="S74" s="1446"/>
      <c r="T74" s="1419"/>
      <c r="U74" s="639"/>
      <c r="V74" s="1419"/>
      <c r="W74" s="639"/>
      <c r="X74" s="1419"/>
      <c r="Y74" s="1419"/>
      <c r="Z74" s="1449"/>
      <c r="AA74" s="583"/>
      <c r="AB74" s="583"/>
      <c r="AC74" s="640"/>
      <c r="AD74" s="638"/>
      <c r="AE74" s="1453" t="s">
        <v>126</v>
      </c>
      <c r="AF74" s="1453"/>
      <c r="AG74" s="1456"/>
      <c r="AH74" s="1446" t="s">
        <v>265</v>
      </c>
      <c r="AI74" s="1446"/>
      <c r="AJ74" s="1446"/>
      <c r="AK74" s="1446"/>
      <c r="AL74" s="1446"/>
      <c r="AM74" s="1446"/>
      <c r="AN74" s="1446"/>
      <c r="AO74" s="1446"/>
      <c r="AP74" s="1446"/>
      <c r="AQ74" s="1446"/>
      <c r="AR74" s="1446"/>
      <c r="AS74" s="1446"/>
      <c r="AT74" s="1446"/>
      <c r="AU74" s="1419"/>
      <c r="AV74" s="639"/>
      <c r="AW74" s="1419"/>
      <c r="AX74" s="639"/>
      <c r="AY74" s="1419"/>
      <c r="AZ74" s="1419"/>
      <c r="BA74" s="1422"/>
    </row>
    <row r="75" spans="2:55" ht="13.5" customHeight="1">
      <c r="B75" s="641"/>
      <c r="C75" s="642"/>
      <c r="D75" s="1454"/>
      <c r="E75" s="1454"/>
      <c r="F75" s="1457"/>
      <c r="G75" s="1447"/>
      <c r="H75" s="1447"/>
      <c r="I75" s="1447"/>
      <c r="J75" s="1447"/>
      <c r="K75" s="1447"/>
      <c r="L75" s="1447"/>
      <c r="M75" s="1447"/>
      <c r="N75" s="1447"/>
      <c r="O75" s="1447"/>
      <c r="P75" s="1447"/>
      <c r="Q75" s="1447"/>
      <c r="R75" s="1447"/>
      <c r="S75" s="1447"/>
      <c r="T75" s="1420"/>
      <c r="U75" s="1440" t="e">
        <f>AVERAGE(U81:U85)</f>
        <v>#DIV/0!</v>
      </c>
      <c r="V75" s="1420"/>
      <c r="W75" s="1425" t="e">
        <f>AVERAGE(W81:W85)</f>
        <v>#DIV/0!</v>
      </c>
      <c r="X75" s="1420"/>
      <c r="Y75" s="1420"/>
      <c r="Z75" s="1450"/>
      <c r="AA75" s="583"/>
      <c r="AB75" s="583"/>
      <c r="AC75" s="643"/>
      <c r="AD75" s="642"/>
      <c r="AE75" s="1454"/>
      <c r="AF75" s="1454"/>
      <c r="AG75" s="1457"/>
      <c r="AH75" s="1447"/>
      <c r="AI75" s="1447"/>
      <c r="AJ75" s="1447"/>
      <c r="AK75" s="1447"/>
      <c r="AL75" s="1447"/>
      <c r="AM75" s="1447"/>
      <c r="AN75" s="1447"/>
      <c r="AO75" s="1447"/>
      <c r="AP75" s="1447"/>
      <c r="AQ75" s="1447"/>
      <c r="AR75" s="1447"/>
      <c r="AS75" s="1447"/>
      <c r="AT75" s="1447"/>
      <c r="AU75" s="1420"/>
      <c r="AV75" s="1440">
        <f>AVERAGE(AV81:AV89)</f>
        <v>0</v>
      </c>
      <c r="AW75" s="1420"/>
      <c r="AX75" s="1425" t="e">
        <f>AVERAGE(AX81:AX89)</f>
        <v>#DIV/0!</v>
      </c>
      <c r="AY75" s="1420"/>
      <c r="AZ75" s="1420"/>
      <c r="BA75" s="1423"/>
    </row>
    <row r="76" spans="2:55" ht="13.5" customHeight="1">
      <c r="B76" s="641"/>
      <c r="C76" s="642"/>
      <c r="D76" s="1454"/>
      <c r="E76" s="1454"/>
      <c r="F76" s="1457"/>
      <c r="G76" s="1447"/>
      <c r="H76" s="1447"/>
      <c r="I76" s="1447"/>
      <c r="J76" s="1447"/>
      <c r="K76" s="1447"/>
      <c r="L76" s="1447"/>
      <c r="M76" s="1447"/>
      <c r="N76" s="1447"/>
      <c r="O76" s="1447"/>
      <c r="P76" s="1447"/>
      <c r="Q76" s="1447"/>
      <c r="R76" s="1447"/>
      <c r="S76" s="1447"/>
      <c r="T76" s="1420"/>
      <c r="U76" s="1441"/>
      <c r="V76" s="1420"/>
      <c r="W76" s="1426"/>
      <c r="X76" s="1420"/>
      <c r="Y76" s="1420"/>
      <c r="Z76" s="1450"/>
      <c r="AA76" s="583"/>
      <c r="AB76" s="583"/>
      <c r="AC76" s="643"/>
      <c r="AD76" s="642"/>
      <c r="AE76" s="1454"/>
      <c r="AF76" s="1454"/>
      <c r="AG76" s="1457"/>
      <c r="AH76" s="1447"/>
      <c r="AI76" s="1447"/>
      <c r="AJ76" s="1447"/>
      <c r="AK76" s="1447"/>
      <c r="AL76" s="1447"/>
      <c r="AM76" s="1447"/>
      <c r="AN76" s="1447"/>
      <c r="AO76" s="1447"/>
      <c r="AP76" s="1447"/>
      <c r="AQ76" s="1447"/>
      <c r="AR76" s="1447"/>
      <c r="AS76" s="1447"/>
      <c r="AT76" s="1447"/>
      <c r="AU76" s="1420"/>
      <c r="AV76" s="1441"/>
      <c r="AW76" s="1420"/>
      <c r="AX76" s="1426"/>
      <c r="AY76" s="1420"/>
      <c r="AZ76" s="1420"/>
      <c r="BA76" s="1423"/>
    </row>
    <row r="77" spans="2:55" ht="10.5" customHeight="1">
      <c r="B77" s="641"/>
      <c r="C77" s="642"/>
      <c r="D77" s="1454"/>
      <c r="E77" s="1454"/>
      <c r="F77" s="1457"/>
      <c r="G77" s="1447"/>
      <c r="H77" s="1447"/>
      <c r="I77" s="1447"/>
      <c r="J77" s="1447"/>
      <c r="K77" s="1447"/>
      <c r="L77" s="1447"/>
      <c r="M77" s="1447"/>
      <c r="N77" s="1447"/>
      <c r="O77" s="1447"/>
      <c r="P77" s="1447"/>
      <c r="Q77" s="1447"/>
      <c r="R77" s="1447"/>
      <c r="S77" s="1447"/>
      <c r="T77" s="1420"/>
      <c r="U77" s="1442"/>
      <c r="V77" s="1420"/>
      <c r="W77" s="1427"/>
      <c r="X77" s="1420"/>
      <c r="Y77" s="1420"/>
      <c r="Z77" s="1450"/>
      <c r="AA77" s="583"/>
      <c r="AB77" s="583"/>
      <c r="AC77" s="643"/>
      <c r="AD77" s="642"/>
      <c r="AE77" s="1454"/>
      <c r="AF77" s="1454"/>
      <c r="AG77" s="1457"/>
      <c r="AH77" s="1447"/>
      <c r="AI77" s="1447"/>
      <c r="AJ77" s="1447"/>
      <c r="AK77" s="1447"/>
      <c r="AL77" s="1447"/>
      <c r="AM77" s="1447"/>
      <c r="AN77" s="1447"/>
      <c r="AO77" s="1447"/>
      <c r="AP77" s="1447"/>
      <c r="AQ77" s="1447"/>
      <c r="AR77" s="1447"/>
      <c r="AS77" s="1447"/>
      <c r="AT77" s="1447"/>
      <c r="AU77" s="1420"/>
      <c r="AV77" s="1442"/>
      <c r="AW77" s="1420"/>
      <c r="AX77" s="1427"/>
      <c r="AY77" s="1420"/>
      <c r="AZ77" s="1420"/>
      <c r="BA77" s="1423"/>
    </row>
    <row r="78" spans="2:55" ht="12" customHeight="1">
      <c r="B78" s="644"/>
      <c r="C78" s="645"/>
      <c r="D78" s="1455"/>
      <c r="E78" s="1455"/>
      <c r="F78" s="1458"/>
      <c r="G78" s="1448"/>
      <c r="H78" s="1448"/>
      <c r="I78" s="1448"/>
      <c r="J78" s="1448"/>
      <c r="K78" s="1448"/>
      <c r="L78" s="1448"/>
      <c r="M78" s="1448"/>
      <c r="N78" s="1448"/>
      <c r="O78" s="1448"/>
      <c r="P78" s="1448"/>
      <c r="Q78" s="1448"/>
      <c r="R78" s="1448"/>
      <c r="S78" s="1448"/>
      <c r="T78" s="1421"/>
      <c r="U78" s="646"/>
      <c r="V78" s="1421"/>
      <c r="W78" s="646"/>
      <c r="X78" s="1421"/>
      <c r="Y78" s="1421"/>
      <c r="Z78" s="1451"/>
      <c r="AA78" s="583"/>
      <c r="AB78" s="583"/>
      <c r="AC78" s="647"/>
      <c r="AD78" s="645"/>
      <c r="AE78" s="1455"/>
      <c r="AF78" s="1455"/>
      <c r="AG78" s="1458"/>
      <c r="AH78" s="1448"/>
      <c r="AI78" s="1448"/>
      <c r="AJ78" s="1448"/>
      <c r="AK78" s="1448"/>
      <c r="AL78" s="1448"/>
      <c r="AM78" s="1448"/>
      <c r="AN78" s="1448"/>
      <c r="AO78" s="1448"/>
      <c r="AP78" s="1448"/>
      <c r="AQ78" s="1448"/>
      <c r="AR78" s="1448"/>
      <c r="AS78" s="1448"/>
      <c r="AT78" s="1448"/>
      <c r="AU78" s="1421"/>
      <c r="AV78" s="646"/>
      <c r="AW78" s="1421"/>
      <c r="AX78" s="646"/>
      <c r="AY78" s="1421"/>
      <c r="AZ78" s="1421"/>
      <c r="BA78" s="1424"/>
    </row>
    <row r="79" spans="2:55" ht="30" customHeight="1">
      <c r="B79" s="637"/>
      <c r="C79" s="638"/>
      <c r="D79" s="638"/>
      <c r="E79" s="638"/>
      <c r="F79" s="638"/>
      <c r="G79" s="639"/>
      <c r="H79" s="639"/>
      <c r="I79" s="639"/>
      <c r="J79" s="639"/>
      <c r="K79" s="639"/>
      <c r="L79" s="639"/>
      <c r="M79" s="639"/>
      <c r="N79" s="639"/>
      <c r="O79" s="639"/>
      <c r="P79" s="639"/>
      <c r="Q79" s="639"/>
      <c r="R79" s="639"/>
      <c r="S79" s="639"/>
      <c r="T79" s="639"/>
      <c r="U79" s="639"/>
      <c r="V79" s="639"/>
      <c r="W79" s="639"/>
      <c r="X79" s="639"/>
      <c r="Y79" s="639"/>
      <c r="Z79" s="648"/>
      <c r="AA79" s="583"/>
      <c r="AB79" s="583"/>
      <c r="AC79" s="640"/>
      <c r="AD79" s="638"/>
      <c r="AE79" s="638"/>
      <c r="AF79" s="638"/>
      <c r="AG79" s="638"/>
      <c r="AH79" s="639"/>
      <c r="AI79" s="639"/>
      <c r="AJ79" s="639"/>
      <c r="AK79" s="639"/>
      <c r="AL79" s="639"/>
      <c r="AM79" s="639"/>
      <c r="AN79" s="639"/>
      <c r="AO79" s="639"/>
      <c r="AP79" s="639"/>
      <c r="AQ79" s="639"/>
      <c r="AR79" s="639"/>
      <c r="AS79" s="639"/>
      <c r="AT79" s="639"/>
      <c r="AU79" s="639"/>
      <c r="AV79" s="639"/>
      <c r="AW79" s="639"/>
      <c r="AX79" s="639"/>
      <c r="AY79" s="639"/>
      <c r="AZ79" s="639"/>
      <c r="BA79" s="650"/>
    </row>
    <row r="80" spans="2:55" ht="20.100000000000001" customHeight="1">
      <c r="B80" s="641"/>
      <c r="C80" s="651"/>
      <c r="D80" s="1416"/>
      <c r="E80" s="1416"/>
      <c r="F80" s="651"/>
      <c r="G80" s="653"/>
      <c r="H80" s="1431" t="str">
        <f>'Donnees MEE'!$E$20</f>
        <v>C5.1 Contrôler la conformité des matériels, des équipements, et des produits livrés</v>
      </c>
      <c r="I80" s="1432"/>
      <c r="J80" s="1432"/>
      <c r="K80" s="1432"/>
      <c r="L80" s="1433"/>
      <c r="M80" s="642"/>
      <c r="N80" s="642"/>
      <c r="O80" s="653"/>
      <c r="P80" s="653"/>
      <c r="Q80" s="654"/>
      <c r="R80" s="653"/>
      <c r="S80" s="653"/>
      <c r="T80" s="653"/>
      <c r="U80" s="653"/>
      <c r="V80" s="653"/>
      <c r="W80" s="653"/>
      <c r="X80" s="653"/>
      <c r="Y80" s="653"/>
      <c r="Z80" s="655"/>
      <c r="AA80" s="583"/>
      <c r="AB80" s="583"/>
      <c r="AC80" s="643"/>
      <c r="AD80" s="651"/>
      <c r="AE80" s="1416"/>
      <c r="AF80" s="1416"/>
      <c r="AG80" s="651"/>
      <c r="AH80" s="653"/>
      <c r="AI80" s="1431" t="str">
        <f>'Donnees MEE'!$E$22</f>
        <v>C6.1 Implanter les matériels et les supports</v>
      </c>
      <c r="AJ80" s="1432"/>
      <c r="AK80" s="1432"/>
      <c r="AL80" s="1432"/>
      <c r="AM80" s="1433"/>
      <c r="AN80" s="642"/>
      <c r="AO80" s="642"/>
      <c r="AP80" s="653"/>
      <c r="AQ80" s="653"/>
      <c r="AR80" s="654"/>
      <c r="AS80" s="653"/>
      <c r="AT80" s="653"/>
      <c r="AU80" s="653"/>
      <c r="AV80" s="653"/>
      <c r="AW80" s="653"/>
      <c r="AX80" s="653"/>
      <c r="AY80" s="653"/>
      <c r="AZ80" s="653"/>
      <c r="BA80" s="656"/>
    </row>
    <row r="81" spans="2:55" s="21" customFormat="1" ht="30" customHeight="1">
      <c r="B81" s="1414">
        <v>17</v>
      </c>
      <c r="C81" s="1459"/>
      <c r="D81" s="1417" t="str">
        <f>'Donnees MEE'!$C$20</f>
        <v>C5.1</v>
      </c>
      <c r="E81" s="1418"/>
      <c r="F81" s="651"/>
      <c r="G81" s="658" t="s">
        <v>211</v>
      </c>
      <c r="H81" s="1434"/>
      <c r="I81" s="1351"/>
      <c r="J81" s="1351"/>
      <c r="K81" s="1351"/>
      <c r="L81" s="1435"/>
      <c r="M81" s="1444" t="s">
        <v>212</v>
      </c>
      <c r="N81" s="1444"/>
      <c r="O81" s="1445"/>
      <c r="P81" s="1428" t="str">
        <f>REPT("g",(U81))</f>
        <v/>
      </c>
      <c r="Q81" s="1429"/>
      <c r="R81" s="1429"/>
      <c r="S81" s="1430"/>
      <c r="T81" s="663"/>
      <c r="U81" s="1036"/>
      <c r="V81" s="653"/>
      <c r="W81" s="1037"/>
      <c r="X81" s="665"/>
      <c r="Y81" s="653"/>
      <c r="Z81" s="655"/>
      <c r="AA81" s="583"/>
      <c r="AB81" s="583"/>
      <c r="AC81" s="1452">
        <v>19</v>
      </c>
      <c r="AD81" s="1459"/>
      <c r="AE81" s="1417" t="str">
        <f>'Donnees MEE'!C22</f>
        <v>C6.1</v>
      </c>
      <c r="AF81" s="1418"/>
      <c r="AG81" s="651"/>
      <c r="AH81" s="658" t="s">
        <v>211</v>
      </c>
      <c r="AI81" s="1434"/>
      <c r="AJ81" s="1351"/>
      <c r="AK81" s="1351"/>
      <c r="AL81" s="1351"/>
      <c r="AM81" s="1435"/>
      <c r="AN81" s="1444" t="s">
        <v>212</v>
      </c>
      <c r="AO81" s="1444"/>
      <c r="AP81" s="1445"/>
      <c r="AQ81" s="1428" t="str">
        <f>REPT("g",(AV81))</f>
        <v/>
      </c>
      <c r="AR81" s="1429"/>
      <c r="AS81" s="1429"/>
      <c r="AT81" s="1430"/>
      <c r="AU81" s="663"/>
      <c r="AV81" s="1036">
        <f>Bilan!$AK$30</f>
        <v>0</v>
      </c>
      <c r="AW81" s="653"/>
      <c r="AX81" s="1037" t="str">
        <f>Bilan!$AM$30</f>
        <v xml:space="preserve"> </v>
      </c>
      <c r="AY81" s="665"/>
      <c r="AZ81" s="653"/>
      <c r="BA81" s="656"/>
    </row>
    <row r="82" spans="2:55" ht="20.100000000000001" customHeight="1">
      <c r="B82" s="641"/>
      <c r="C82" s="651"/>
      <c r="D82" s="1416"/>
      <c r="E82" s="1416"/>
      <c r="F82" s="651"/>
      <c r="G82" s="653"/>
      <c r="H82" s="1436"/>
      <c r="I82" s="1437"/>
      <c r="J82" s="1437"/>
      <c r="K82" s="1437"/>
      <c r="L82" s="1438"/>
      <c r="M82" s="642"/>
      <c r="N82" s="642"/>
      <c r="O82" s="653"/>
      <c r="P82" s="653"/>
      <c r="Q82" s="653"/>
      <c r="R82" s="653"/>
      <c r="S82" s="653"/>
      <c r="T82" s="653"/>
      <c r="U82" s="653"/>
      <c r="V82" s="653"/>
      <c r="W82" s="653"/>
      <c r="X82" s="653"/>
      <c r="Y82" s="653"/>
      <c r="Z82" s="655"/>
      <c r="AA82" s="583"/>
      <c r="AB82" s="583"/>
      <c r="AC82" s="643"/>
      <c r="AD82" s="651"/>
      <c r="AE82" s="1416"/>
      <c r="AF82" s="1416"/>
      <c r="AG82" s="651"/>
      <c r="AH82" s="653"/>
      <c r="AI82" s="1436"/>
      <c r="AJ82" s="1437"/>
      <c r="AK82" s="1437"/>
      <c r="AL82" s="1437"/>
      <c r="AM82" s="1438"/>
      <c r="AN82" s="642"/>
      <c r="AO82" s="642"/>
      <c r="AP82" s="653"/>
      <c r="AQ82" s="653"/>
      <c r="AR82" s="653"/>
      <c r="AS82" s="653"/>
      <c r="AT82" s="653"/>
      <c r="AU82" s="653"/>
      <c r="AV82" s="653"/>
      <c r="AW82" s="653"/>
      <c r="AX82" s="653"/>
      <c r="AY82" s="653"/>
      <c r="AZ82" s="653"/>
      <c r="BA82" s="656"/>
    </row>
    <row r="83" spans="2:55" ht="15" customHeight="1">
      <c r="B83" s="666"/>
      <c r="C83" s="667"/>
      <c r="D83" s="668"/>
      <c r="E83" s="653"/>
      <c r="F83" s="669"/>
      <c r="G83" s="653"/>
      <c r="H83" s="653"/>
      <c r="I83" s="653"/>
      <c r="J83" s="653"/>
      <c r="K83" s="653"/>
      <c r="L83" s="653"/>
      <c r="M83" s="670"/>
      <c r="N83" s="670"/>
      <c r="O83" s="670"/>
      <c r="P83" s="670"/>
      <c r="Q83" s="670"/>
      <c r="R83" s="670"/>
      <c r="S83" s="670"/>
      <c r="T83" s="670"/>
      <c r="U83" s="670"/>
      <c r="V83" s="670"/>
      <c r="W83" s="670"/>
      <c r="X83" s="670"/>
      <c r="Y83" s="670"/>
      <c r="Z83" s="671"/>
      <c r="AA83" s="673"/>
      <c r="AB83" s="673"/>
      <c r="AC83" s="674"/>
      <c r="AD83" s="667"/>
      <c r="AE83" s="668"/>
      <c r="AF83" s="653"/>
      <c r="AG83" s="669"/>
      <c r="AH83" s="653"/>
      <c r="AI83" s="653"/>
      <c r="AJ83" s="653"/>
      <c r="AK83" s="653"/>
      <c r="AL83" s="653"/>
      <c r="AM83" s="653"/>
      <c r="AN83" s="670"/>
      <c r="AO83" s="670"/>
      <c r="AP83" s="670"/>
      <c r="AQ83" s="670"/>
      <c r="AR83" s="670"/>
      <c r="AS83" s="670"/>
      <c r="AT83" s="670"/>
      <c r="AU83" s="670"/>
      <c r="AV83" s="670"/>
      <c r="AW83" s="670"/>
      <c r="AX83" s="670"/>
      <c r="AY83" s="670"/>
      <c r="AZ83" s="670"/>
      <c r="BA83" s="675"/>
    </row>
    <row r="84" spans="2:55" ht="20.100000000000001" customHeight="1">
      <c r="B84" s="641"/>
      <c r="C84" s="651"/>
      <c r="D84" s="1416"/>
      <c r="E84" s="1416"/>
      <c r="F84" s="651"/>
      <c r="G84" s="653"/>
      <c r="H84" s="1431" t="str">
        <f>'Donnees MEE'!$E$21</f>
        <v>C5.2 Gérer les stocks pour les interventions</v>
      </c>
      <c r="I84" s="1432"/>
      <c r="J84" s="1432"/>
      <c r="K84" s="1432"/>
      <c r="L84" s="1433"/>
      <c r="M84" s="642"/>
      <c r="N84" s="642"/>
      <c r="O84" s="653"/>
      <c r="P84" s="653"/>
      <c r="Q84" s="654"/>
      <c r="R84" s="653"/>
      <c r="S84" s="653"/>
      <c r="T84" s="653"/>
      <c r="U84" s="653"/>
      <c r="V84" s="653"/>
      <c r="W84" s="653"/>
      <c r="X84" s="653"/>
      <c r="Y84" s="653"/>
      <c r="Z84" s="655"/>
      <c r="AA84" s="583"/>
      <c r="AB84" s="583"/>
      <c r="AC84" s="643"/>
      <c r="AD84" s="651"/>
      <c r="AE84" s="1416"/>
      <c r="AF84" s="1416"/>
      <c r="AG84" s="651"/>
      <c r="AH84" s="653"/>
      <c r="AI84" s="1431" t="str">
        <f>'Donnees MEE'!$E$23</f>
        <v>C6.2 Réaliser les modifications des réseaux fluidiques et les câblages électriques</v>
      </c>
      <c r="AJ84" s="1432"/>
      <c r="AK84" s="1432"/>
      <c r="AL84" s="1432"/>
      <c r="AM84" s="1433"/>
      <c r="AN84" s="642"/>
      <c r="AO84" s="642"/>
      <c r="AP84" s="653"/>
      <c r="AQ84" s="653"/>
      <c r="AR84" s="654"/>
      <c r="AS84" s="653"/>
      <c r="AT84" s="653"/>
      <c r="AU84" s="653"/>
      <c r="AV84" s="653"/>
      <c r="AW84" s="653"/>
      <c r="AX84" s="653"/>
      <c r="AY84" s="653"/>
      <c r="AZ84" s="653"/>
      <c r="BA84" s="656"/>
    </row>
    <row r="85" spans="2:55" ht="30" customHeight="1">
      <c r="B85" s="1414">
        <v>18</v>
      </c>
      <c r="C85" s="1459"/>
      <c r="D85" s="1417" t="str">
        <f>'Donnees MEE'!$C$21</f>
        <v>C5.2</v>
      </c>
      <c r="E85" s="1418"/>
      <c r="F85" s="651"/>
      <c r="G85" s="658" t="s">
        <v>211</v>
      </c>
      <c r="H85" s="1434"/>
      <c r="I85" s="1351"/>
      <c r="J85" s="1351"/>
      <c r="K85" s="1351"/>
      <c r="L85" s="1435"/>
      <c r="M85" s="1444" t="s">
        <v>212</v>
      </c>
      <c r="N85" s="1444"/>
      <c r="O85" s="1445"/>
      <c r="P85" s="1428" t="str">
        <f>REPT("g",(U85))</f>
        <v/>
      </c>
      <c r="Q85" s="1429"/>
      <c r="R85" s="1429"/>
      <c r="S85" s="1430"/>
      <c r="T85" s="663"/>
      <c r="U85" s="1036"/>
      <c r="V85" s="653"/>
      <c r="W85" s="1037"/>
      <c r="X85" s="665"/>
      <c r="Y85" s="653"/>
      <c r="Z85" s="655"/>
      <c r="AA85" s="583"/>
      <c r="AB85" s="583"/>
      <c r="AC85" s="1452">
        <v>20</v>
      </c>
      <c r="AD85" s="1459"/>
      <c r="AE85" s="1417" t="str">
        <f>'Donnees MEE'!C23</f>
        <v>C6.2</v>
      </c>
      <c r="AF85" s="1418"/>
      <c r="AG85" s="651"/>
      <c r="AH85" s="658" t="s">
        <v>211</v>
      </c>
      <c r="AI85" s="1434"/>
      <c r="AJ85" s="1351"/>
      <c r="AK85" s="1351"/>
      <c r="AL85" s="1351"/>
      <c r="AM85" s="1435"/>
      <c r="AN85" s="1444" t="s">
        <v>212</v>
      </c>
      <c r="AO85" s="1444"/>
      <c r="AP85" s="1445"/>
      <c r="AQ85" s="1428" t="str">
        <f>REPT("g",(AV85))</f>
        <v/>
      </c>
      <c r="AR85" s="1429"/>
      <c r="AS85" s="1429"/>
      <c r="AT85" s="1430"/>
      <c r="AU85" s="663"/>
      <c r="AV85" s="1036">
        <f>Bilan!$AK$30</f>
        <v>0</v>
      </c>
      <c r="AW85" s="653"/>
      <c r="AX85" s="1037" t="str">
        <f>Bilan!$AM$30</f>
        <v xml:space="preserve"> </v>
      </c>
      <c r="AY85" s="665"/>
      <c r="AZ85" s="653"/>
      <c r="BA85" s="656"/>
    </row>
    <row r="86" spans="2:55" ht="20.100000000000001" customHeight="1">
      <c r="B86" s="641"/>
      <c r="C86" s="651"/>
      <c r="D86" s="1416"/>
      <c r="E86" s="1416"/>
      <c r="F86" s="651"/>
      <c r="G86" s="653"/>
      <c r="H86" s="1436"/>
      <c r="I86" s="1437"/>
      <c r="J86" s="1437"/>
      <c r="K86" s="1437"/>
      <c r="L86" s="1438"/>
      <c r="M86" s="642"/>
      <c r="N86" s="642"/>
      <c r="O86" s="653"/>
      <c r="P86" s="653"/>
      <c r="Q86" s="653"/>
      <c r="R86" s="653"/>
      <c r="S86" s="653"/>
      <c r="T86" s="653"/>
      <c r="U86" s="653"/>
      <c r="V86" s="653"/>
      <c r="W86" s="653"/>
      <c r="X86" s="653"/>
      <c r="Y86" s="653"/>
      <c r="Z86" s="655"/>
      <c r="AA86" s="583"/>
      <c r="AB86" s="583"/>
      <c r="AC86" s="643"/>
      <c r="AD86" s="651"/>
      <c r="AE86" s="1416"/>
      <c r="AF86" s="1416"/>
      <c r="AG86" s="651"/>
      <c r="AH86" s="653"/>
      <c r="AI86" s="1436"/>
      <c r="AJ86" s="1437"/>
      <c r="AK86" s="1437"/>
      <c r="AL86" s="1437"/>
      <c r="AM86" s="1438"/>
      <c r="AN86" s="642"/>
      <c r="AO86" s="642"/>
      <c r="AP86" s="653"/>
      <c r="AQ86" s="653"/>
      <c r="AR86" s="653"/>
      <c r="AS86" s="653"/>
      <c r="AT86" s="653"/>
      <c r="AU86" s="653"/>
      <c r="AV86" s="653"/>
      <c r="AW86" s="653"/>
      <c r="AX86" s="653"/>
      <c r="AY86" s="653"/>
      <c r="AZ86" s="653"/>
      <c r="BA86" s="656"/>
      <c r="BB86" s="676"/>
      <c r="BC86" s="676"/>
    </row>
    <row r="87" spans="2:55" ht="15" customHeight="1">
      <c r="B87" s="641"/>
      <c r="C87" s="651"/>
      <c r="D87" s="668"/>
      <c r="E87" s="653"/>
      <c r="F87" s="651"/>
      <c r="G87" s="653"/>
      <c r="H87" s="709"/>
      <c r="I87" s="710"/>
      <c r="J87" s="710"/>
      <c r="K87" s="711"/>
      <c r="L87" s="712"/>
      <c r="M87" s="642"/>
      <c r="N87" s="642"/>
      <c r="O87" s="653"/>
      <c r="P87" s="653"/>
      <c r="Q87" s="653"/>
      <c r="R87" s="653"/>
      <c r="S87" s="653"/>
      <c r="T87" s="653"/>
      <c r="U87" s="653"/>
      <c r="V87" s="653"/>
      <c r="W87" s="653"/>
      <c r="X87" s="653"/>
      <c r="Y87" s="653"/>
      <c r="Z87" s="655"/>
      <c r="AA87" s="1488"/>
      <c r="AB87" s="682"/>
      <c r="AC87" s="643"/>
      <c r="AD87" s="651"/>
      <c r="AE87" s="668"/>
      <c r="AF87" s="653"/>
      <c r="AG87" s="651"/>
      <c r="AH87" s="653"/>
      <c r="AI87" s="677"/>
      <c r="AJ87" s="678"/>
      <c r="AK87" s="678"/>
      <c r="AL87" s="679"/>
      <c r="AM87" s="680"/>
      <c r="AN87" s="642"/>
      <c r="AO87" s="642"/>
      <c r="AP87" s="653"/>
      <c r="AQ87" s="653"/>
      <c r="AR87" s="653"/>
      <c r="AS87" s="653"/>
      <c r="AT87" s="653"/>
      <c r="AU87" s="653"/>
      <c r="AV87" s="653"/>
      <c r="AW87" s="653"/>
      <c r="AX87" s="653"/>
      <c r="AY87" s="653"/>
      <c r="AZ87" s="653"/>
      <c r="BA87" s="656"/>
      <c r="BB87" s="250"/>
      <c r="BC87" s="250"/>
    </row>
    <row r="88" spans="2:55" ht="20.100000000000001" customHeight="1">
      <c r="B88" s="1489"/>
      <c r="C88" s="1416"/>
      <c r="D88" s="1416"/>
      <c r="E88" s="1416"/>
      <c r="F88" s="1416"/>
      <c r="G88" s="1416"/>
      <c r="H88" s="1416"/>
      <c r="I88" s="1416"/>
      <c r="J88" s="1416"/>
      <c r="K88" s="1416"/>
      <c r="L88" s="1416"/>
      <c r="M88" s="1416"/>
      <c r="N88" s="1416"/>
      <c r="O88" s="1416"/>
      <c r="P88" s="1416"/>
      <c r="Q88" s="1416"/>
      <c r="R88" s="1416"/>
      <c r="S88" s="1416"/>
      <c r="T88" s="1416"/>
      <c r="U88" s="1416"/>
      <c r="V88" s="1416"/>
      <c r="W88" s="1416"/>
      <c r="X88" s="1416"/>
      <c r="Y88" s="1416"/>
      <c r="Z88" s="655"/>
      <c r="AA88" s="1488"/>
      <c r="AB88" s="682"/>
      <c r="AC88" s="643"/>
      <c r="AD88" s="651"/>
      <c r="AE88" s="1416"/>
      <c r="AF88" s="1416"/>
      <c r="AG88" s="651"/>
      <c r="AH88" s="653"/>
      <c r="AI88" s="1431" t="str">
        <f>'Donnees MEE'!$E$24</f>
        <v>C6.3 Opérer avec une attitude écoresponsable</v>
      </c>
      <c r="AJ88" s="1432"/>
      <c r="AK88" s="1432"/>
      <c r="AL88" s="1432"/>
      <c r="AM88" s="1433"/>
      <c r="AN88" s="642"/>
      <c r="AO88" s="642"/>
      <c r="AP88" s="653"/>
      <c r="AQ88" s="653"/>
      <c r="AR88" s="654"/>
      <c r="AS88" s="653"/>
      <c r="AT88" s="653"/>
      <c r="AU88" s="653"/>
      <c r="AV88" s="653"/>
      <c r="AW88" s="653"/>
      <c r="AX88" s="653"/>
      <c r="AY88" s="653"/>
      <c r="AZ88" s="653"/>
      <c r="BA88" s="656"/>
    </row>
    <row r="89" spans="2:55" ht="30" customHeight="1">
      <c r="B89" s="1489"/>
      <c r="C89" s="1416"/>
      <c r="D89" s="1416"/>
      <c r="E89" s="1416"/>
      <c r="F89" s="1416"/>
      <c r="G89" s="1416"/>
      <c r="H89" s="1416"/>
      <c r="I89" s="1416"/>
      <c r="J89" s="1416"/>
      <c r="K89" s="1416"/>
      <c r="L89" s="1416"/>
      <c r="M89" s="1416"/>
      <c r="N89" s="1416"/>
      <c r="O89" s="1416"/>
      <c r="P89" s="1416"/>
      <c r="Q89" s="1416"/>
      <c r="R89" s="1416"/>
      <c r="S89" s="1416"/>
      <c r="T89" s="1416"/>
      <c r="U89" s="1416"/>
      <c r="V89" s="1416"/>
      <c r="W89" s="1416"/>
      <c r="X89" s="1416"/>
      <c r="Y89" s="1416"/>
      <c r="Z89" s="655"/>
      <c r="AA89" s="583"/>
      <c r="AB89" s="583"/>
      <c r="AC89" s="1452">
        <v>21</v>
      </c>
      <c r="AD89" s="1459"/>
      <c r="AE89" s="1417" t="str">
        <f>'Donnees MEE'!C24</f>
        <v>C6.3</v>
      </c>
      <c r="AF89" s="1418"/>
      <c r="AG89" s="651"/>
      <c r="AH89" s="658" t="s">
        <v>211</v>
      </c>
      <c r="AI89" s="1434"/>
      <c r="AJ89" s="1351"/>
      <c r="AK89" s="1351"/>
      <c r="AL89" s="1351"/>
      <c r="AM89" s="1435"/>
      <c r="AN89" s="1444" t="s">
        <v>212</v>
      </c>
      <c r="AO89" s="1444"/>
      <c r="AP89" s="1445"/>
      <c r="AQ89" s="1428" t="str">
        <f>REPT("g",(AV89))</f>
        <v/>
      </c>
      <c r="AR89" s="1429"/>
      <c r="AS89" s="1429"/>
      <c r="AT89" s="1430"/>
      <c r="AU89" s="663"/>
      <c r="AV89" s="1036">
        <f>Bilan!$AK$30</f>
        <v>0</v>
      </c>
      <c r="AW89" s="653"/>
      <c r="AX89" s="1037" t="str">
        <f>Bilan!$AM$30</f>
        <v xml:space="preserve"> </v>
      </c>
      <c r="AY89" s="665"/>
      <c r="AZ89" s="653"/>
      <c r="BA89" s="656"/>
    </row>
    <row r="90" spans="2:55" ht="20.100000000000001" customHeight="1">
      <c r="B90" s="1489"/>
      <c r="C90" s="1416"/>
      <c r="D90" s="1416"/>
      <c r="E90" s="1416"/>
      <c r="F90" s="1416"/>
      <c r="G90" s="1416"/>
      <c r="H90" s="1416"/>
      <c r="I90" s="1416"/>
      <c r="J90" s="1416"/>
      <c r="K90" s="1416"/>
      <c r="L90" s="1416"/>
      <c r="M90" s="1416"/>
      <c r="N90" s="1416"/>
      <c r="O90" s="1416"/>
      <c r="P90" s="1416"/>
      <c r="Q90" s="1416"/>
      <c r="R90" s="1416"/>
      <c r="S90" s="1416"/>
      <c r="T90" s="1416"/>
      <c r="U90" s="1416"/>
      <c r="V90" s="1416"/>
      <c r="W90" s="1416"/>
      <c r="X90" s="1416"/>
      <c r="Y90" s="1416"/>
      <c r="Z90" s="655"/>
      <c r="AA90" s="1487"/>
      <c r="AB90" s="685"/>
      <c r="AC90" s="686"/>
      <c r="AD90" s="651"/>
      <c r="AE90" s="1416"/>
      <c r="AF90" s="1416"/>
      <c r="AG90" s="651"/>
      <c r="AH90" s="653"/>
      <c r="AI90" s="1436"/>
      <c r="AJ90" s="1437"/>
      <c r="AK90" s="1437"/>
      <c r="AL90" s="1437"/>
      <c r="AM90" s="1438"/>
      <c r="AN90" s="642"/>
      <c r="AO90" s="642"/>
      <c r="AP90" s="653"/>
      <c r="AQ90" s="653"/>
      <c r="AR90" s="653"/>
      <c r="AS90" s="653"/>
      <c r="AT90" s="653"/>
      <c r="AU90" s="653"/>
      <c r="AV90" s="653"/>
      <c r="AW90" s="653"/>
      <c r="AX90" s="653"/>
      <c r="AY90" s="653"/>
      <c r="AZ90" s="653"/>
      <c r="BA90" s="656"/>
    </row>
    <row r="91" spans="2:55" ht="15" customHeight="1">
      <c r="B91" s="1489"/>
      <c r="C91" s="1416"/>
      <c r="D91" s="1416"/>
      <c r="E91" s="1416"/>
      <c r="F91" s="1416"/>
      <c r="G91" s="1416"/>
      <c r="H91" s="1416"/>
      <c r="I91" s="1416"/>
      <c r="J91" s="1416"/>
      <c r="K91" s="1416"/>
      <c r="L91" s="1416"/>
      <c r="M91" s="1416"/>
      <c r="N91" s="1416"/>
      <c r="O91" s="1416"/>
      <c r="P91" s="1416"/>
      <c r="Q91" s="1416"/>
      <c r="R91" s="1416"/>
      <c r="S91" s="1416"/>
      <c r="T91" s="1416"/>
      <c r="U91" s="1416"/>
      <c r="V91" s="1416"/>
      <c r="W91" s="1416"/>
      <c r="X91" s="1416"/>
      <c r="Y91" s="1416"/>
      <c r="Z91" s="655"/>
      <c r="AA91" s="1487"/>
      <c r="AB91" s="685"/>
      <c r="AC91" s="686"/>
      <c r="AD91" s="651"/>
      <c r="AE91" s="668"/>
      <c r="AF91" s="653"/>
      <c r="AG91" s="651"/>
      <c r="AH91" s="653"/>
      <c r="AI91" s="709"/>
      <c r="AJ91" s="710"/>
      <c r="AK91" s="710"/>
      <c r="AL91" s="711"/>
      <c r="AM91" s="712"/>
      <c r="AN91" s="642"/>
      <c r="AO91" s="642"/>
      <c r="AP91" s="653"/>
      <c r="AQ91" s="653"/>
      <c r="AR91" s="653"/>
      <c r="AS91" s="653"/>
      <c r="AT91" s="653"/>
      <c r="AU91" s="653"/>
      <c r="AV91" s="653"/>
      <c r="AW91" s="653"/>
      <c r="AX91" s="653"/>
      <c r="AY91" s="653"/>
      <c r="AZ91" s="653"/>
      <c r="BA91" s="656"/>
    </row>
    <row r="92" spans="2:55" ht="20.100000000000001" customHeight="1">
      <c r="B92" s="1490"/>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715"/>
      <c r="AA92" s="583"/>
      <c r="AB92" s="583"/>
      <c r="AC92" s="1492"/>
      <c r="AD92" s="1493"/>
      <c r="AE92" s="1493"/>
      <c r="AF92" s="1493"/>
      <c r="AG92" s="1493"/>
      <c r="AH92" s="1493"/>
      <c r="AI92" s="1493"/>
      <c r="AJ92" s="1493"/>
      <c r="AK92" s="1493"/>
      <c r="AL92" s="1493"/>
      <c r="AM92" s="1493"/>
      <c r="AN92" s="1493"/>
      <c r="AO92" s="1493"/>
      <c r="AP92" s="1493"/>
      <c r="AQ92" s="1493"/>
      <c r="AR92" s="1493"/>
      <c r="AS92" s="1493"/>
      <c r="AT92" s="1493"/>
      <c r="AU92" s="1493"/>
      <c r="AV92" s="1493"/>
      <c r="AW92" s="1493"/>
      <c r="AX92" s="1493"/>
      <c r="AY92" s="1493"/>
      <c r="AZ92" s="646"/>
      <c r="BA92" s="708"/>
    </row>
    <row r="93" spans="2:55" ht="27" customHeight="1">
      <c r="B93" s="635"/>
      <c r="C93" s="586"/>
      <c r="D93" s="586"/>
      <c r="E93" s="586"/>
      <c r="F93" s="586"/>
      <c r="G93" s="586"/>
      <c r="H93" s="586"/>
      <c r="I93" s="586"/>
      <c r="J93" s="586"/>
      <c r="K93" s="586"/>
      <c r="L93" s="586"/>
      <c r="M93" s="583"/>
      <c r="N93" s="583"/>
      <c r="O93" s="583"/>
      <c r="P93" s="583"/>
      <c r="Q93" s="583"/>
      <c r="R93" s="583"/>
      <c r="S93" s="583"/>
      <c r="T93" s="583"/>
      <c r="U93" s="583"/>
      <c r="V93" s="583"/>
      <c r="W93" s="583"/>
      <c r="X93" s="583"/>
      <c r="Y93" s="583"/>
      <c r="Z93" s="583"/>
      <c r="AA93" s="583"/>
      <c r="AB93" s="583"/>
      <c r="AC93" s="586"/>
      <c r="AD93" s="586"/>
      <c r="AE93" s="586"/>
      <c r="AF93" s="586"/>
      <c r="AG93" s="586"/>
      <c r="AH93" s="583"/>
      <c r="AI93" s="583"/>
      <c r="AJ93" s="583"/>
      <c r="AK93" s="583"/>
      <c r="AL93" s="583"/>
      <c r="AM93" s="583"/>
      <c r="AN93" s="583"/>
      <c r="AO93" s="583"/>
      <c r="AP93" s="583"/>
      <c r="AQ93" s="583"/>
      <c r="AR93" s="583"/>
      <c r="AS93" s="583"/>
      <c r="AT93" s="583"/>
      <c r="AU93" s="583"/>
      <c r="AV93" s="583"/>
      <c r="AW93" s="583"/>
      <c r="AX93" s="583"/>
      <c r="AY93" s="583"/>
      <c r="AZ93" s="583"/>
      <c r="BA93" s="636"/>
    </row>
    <row r="94" spans="2:55" ht="12" customHeight="1">
      <c r="B94" s="637"/>
      <c r="C94" s="638"/>
      <c r="D94" s="1453" t="s">
        <v>126</v>
      </c>
      <c r="E94" s="1453"/>
      <c r="F94" s="1456"/>
      <c r="G94" s="1484" t="s">
        <v>277</v>
      </c>
      <c r="H94" s="1484"/>
      <c r="I94" s="1484"/>
      <c r="J94" s="1484"/>
      <c r="K94" s="1484"/>
      <c r="L94" s="1484"/>
      <c r="M94" s="1484"/>
      <c r="N94" s="1484"/>
      <c r="O94" s="1484"/>
      <c r="P94" s="1484"/>
      <c r="Q94" s="1484"/>
      <c r="R94" s="1484"/>
      <c r="S94" s="1484"/>
      <c r="T94" s="1419"/>
      <c r="U94" s="639"/>
      <c r="V94" s="1419"/>
      <c r="W94" s="639"/>
      <c r="X94" s="1419"/>
      <c r="Y94" s="1419"/>
      <c r="Z94" s="1449"/>
      <c r="AA94" s="583"/>
      <c r="AB94" s="583"/>
      <c r="AC94" s="640"/>
      <c r="AD94" s="638"/>
      <c r="AE94" s="1453" t="s">
        <v>126</v>
      </c>
      <c r="AF94" s="1453"/>
      <c r="AG94" s="1456"/>
      <c r="AH94" s="1446" t="s">
        <v>271</v>
      </c>
      <c r="AI94" s="1446"/>
      <c r="AJ94" s="1446"/>
      <c r="AK94" s="1446"/>
      <c r="AL94" s="1446"/>
      <c r="AM94" s="1446"/>
      <c r="AN94" s="1446"/>
      <c r="AO94" s="1446"/>
      <c r="AP94" s="1446"/>
      <c r="AQ94" s="1446"/>
      <c r="AR94" s="1446"/>
      <c r="AS94" s="1446"/>
      <c r="AT94" s="1446"/>
      <c r="AU94" s="1419"/>
      <c r="AV94" s="639"/>
      <c r="AW94" s="1419"/>
      <c r="AX94" s="639"/>
      <c r="AY94" s="1419"/>
      <c r="AZ94" s="1419"/>
      <c r="BA94" s="1422"/>
    </row>
    <row r="95" spans="2:55" ht="13.5" customHeight="1">
      <c r="B95" s="641"/>
      <c r="C95" s="642"/>
      <c r="D95" s="1454"/>
      <c r="E95" s="1454"/>
      <c r="F95" s="1457"/>
      <c r="G95" s="1485"/>
      <c r="H95" s="1485"/>
      <c r="I95" s="1485"/>
      <c r="J95" s="1485"/>
      <c r="K95" s="1485"/>
      <c r="L95" s="1485"/>
      <c r="M95" s="1485"/>
      <c r="N95" s="1485"/>
      <c r="O95" s="1485"/>
      <c r="P95" s="1485"/>
      <c r="Q95" s="1485"/>
      <c r="R95" s="1485"/>
      <c r="S95" s="1485"/>
      <c r="T95" s="1420"/>
      <c r="U95" s="1440">
        <f>AVERAGE(U101:U105)</f>
        <v>0</v>
      </c>
      <c r="V95" s="1420"/>
      <c r="W95" s="1425" t="e">
        <f>AVERAGE(W101:W105)</f>
        <v>#DIV/0!</v>
      </c>
      <c r="X95" s="1420"/>
      <c r="Y95" s="1420"/>
      <c r="Z95" s="1450"/>
      <c r="AA95" s="583"/>
      <c r="AB95" s="583"/>
      <c r="AC95" s="643"/>
      <c r="AD95" s="642"/>
      <c r="AE95" s="1454"/>
      <c r="AF95" s="1454"/>
      <c r="AG95" s="1457"/>
      <c r="AH95" s="1447"/>
      <c r="AI95" s="1447"/>
      <c r="AJ95" s="1447"/>
      <c r="AK95" s="1447"/>
      <c r="AL95" s="1447"/>
      <c r="AM95" s="1447"/>
      <c r="AN95" s="1447"/>
      <c r="AO95" s="1447"/>
      <c r="AP95" s="1447"/>
      <c r="AQ95" s="1447"/>
      <c r="AR95" s="1447"/>
      <c r="AS95" s="1447"/>
      <c r="AT95" s="1447"/>
      <c r="AU95" s="1420"/>
      <c r="AV95" s="1440">
        <f>AVERAGE(AV101:AV117)</f>
        <v>0</v>
      </c>
      <c r="AW95" s="1420"/>
      <c r="AX95" s="1425" t="e">
        <f>AVERAGE(AX101:AX118)</f>
        <v>#DIV/0!</v>
      </c>
      <c r="AY95" s="1420"/>
      <c r="AZ95" s="1420"/>
      <c r="BA95" s="1423"/>
    </row>
    <row r="96" spans="2:55" ht="13.5" customHeight="1">
      <c r="B96" s="641"/>
      <c r="C96" s="642"/>
      <c r="D96" s="1454"/>
      <c r="E96" s="1454"/>
      <c r="F96" s="1457"/>
      <c r="G96" s="1485"/>
      <c r="H96" s="1485"/>
      <c r="I96" s="1485"/>
      <c r="J96" s="1485"/>
      <c r="K96" s="1485"/>
      <c r="L96" s="1485"/>
      <c r="M96" s="1485"/>
      <c r="N96" s="1485"/>
      <c r="O96" s="1485"/>
      <c r="P96" s="1485"/>
      <c r="Q96" s="1485"/>
      <c r="R96" s="1485"/>
      <c r="S96" s="1485"/>
      <c r="T96" s="1420"/>
      <c r="U96" s="1441"/>
      <c r="V96" s="1420"/>
      <c r="W96" s="1426"/>
      <c r="X96" s="1420"/>
      <c r="Y96" s="1420"/>
      <c r="Z96" s="1450"/>
      <c r="AA96" s="583"/>
      <c r="AB96" s="583"/>
      <c r="AC96" s="643"/>
      <c r="AD96" s="642"/>
      <c r="AE96" s="1454"/>
      <c r="AF96" s="1454"/>
      <c r="AG96" s="1457"/>
      <c r="AH96" s="1447"/>
      <c r="AI96" s="1447"/>
      <c r="AJ96" s="1447"/>
      <c r="AK96" s="1447"/>
      <c r="AL96" s="1447"/>
      <c r="AM96" s="1447"/>
      <c r="AN96" s="1447"/>
      <c r="AO96" s="1447"/>
      <c r="AP96" s="1447"/>
      <c r="AQ96" s="1447"/>
      <c r="AR96" s="1447"/>
      <c r="AS96" s="1447"/>
      <c r="AT96" s="1447"/>
      <c r="AU96" s="1420"/>
      <c r="AV96" s="1441"/>
      <c r="AW96" s="1420"/>
      <c r="AX96" s="1426"/>
      <c r="AY96" s="1420"/>
      <c r="AZ96" s="1420"/>
      <c r="BA96" s="1423"/>
    </row>
    <row r="97" spans="2:55" ht="10.5" customHeight="1">
      <c r="B97" s="641"/>
      <c r="C97" s="642"/>
      <c r="D97" s="1454"/>
      <c r="E97" s="1454"/>
      <c r="F97" s="1457"/>
      <c r="G97" s="1485"/>
      <c r="H97" s="1485"/>
      <c r="I97" s="1485"/>
      <c r="J97" s="1485"/>
      <c r="K97" s="1485"/>
      <c r="L97" s="1485"/>
      <c r="M97" s="1485"/>
      <c r="N97" s="1485"/>
      <c r="O97" s="1485"/>
      <c r="P97" s="1485"/>
      <c r="Q97" s="1485"/>
      <c r="R97" s="1485"/>
      <c r="S97" s="1485"/>
      <c r="T97" s="1420"/>
      <c r="U97" s="1442"/>
      <c r="V97" s="1420"/>
      <c r="W97" s="1427"/>
      <c r="X97" s="1420"/>
      <c r="Y97" s="1420"/>
      <c r="Z97" s="1450"/>
      <c r="AA97" s="583"/>
      <c r="AB97" s="583"/>
      <c r="AC97" s="643"/>
      <c r="AD97" s="642"/>
      <c r="AE97" s="1454"/>
      <c r="AF97" s="1454"/>
      <c r="AG97" s="1457"/>
      <c r="AH97" s="1447"/>
      <c r="AI97" s="1447"/>
      <c r="AJ97" s="1447"/>
      <c r="AK97" s="1447"/>
      <c r="AL97" s="1447"/>
      <c r="AM97" s="1447"/>
      <c r="AN97" s="1447"/>
      <c r="AO97" s="1447"/>
      <c r="AP97" s="1447"/>
      <c r="AQ97" s="1447"/>
      <c r="AR97" s="1447"/>
      <c r="AS97" s="1447"/>
      <c r="AT97" s="1447"/>
      <c r="AU97" s="1420"/>
      <c r="AV97" s="1442"/>
      <c r="AW97" s="1420"/>
      <c r="AX97" s="1427"/>
      <c r="AY97" s="1420"/>
      <c r="AZ97" s="1420"/>
      <c r="BA97" s="1423"/>
    </row>
    <row r="98" spans="2:55" ht="12" customHeight="1">
      <c r="B98" s="644"/>
      <c r="C98" s="645"/>
      <c r="D98" s="1455"/>
      <c r="E98" s="1455"/>
      <c r="F98" s="1458"/>
      <c r="G98" s="1486"/>
      <c r="H98" s="1486"/>
      <c r="I98" s="1486"/>
      <c r="J98" s="1486"/>
      <c r="K98" s="1486"/>
      <c r="L98" s="1486"/>
      <c r="M98" s="1486"/>
      <c r="N98" s="1486"/>
      <c r="O98" s="1486"/>
      <c r="P98" s="1486"/>
      <c r="Q98" s="1486"/>
      <c r="R98" s="1486"/>
      <c r="S98" s="1486"/>
      <c r="T98" s="1421"/>
      <c r="U98" s="646"/>
      <c r="V98" s="1421"/>
      <c r="W98" s="646"/>
      <c r="X98" s="1421"/>
      <c r="Y98" s="1421"/>
      <c r="Z98" s="1451"/>
      <c r="AA98" s="583"/>
      <c r="AB98" s="583"/>
      <c r="AC98" s="647"/>
      <c r="AD98" s="645"/>
      <c r="AE98" s="1455"/>
      <c r="AF98" s="1455"/>
      <c r="AG98" s="1458"/>
      <c r="AH98" s="1448"/>
      <c r="AI98" s="1448"/>
      <c r="AJ98" s="1448"/>
      <c r="AK98" s="1448"/>
      <c r="AL98" s="1448"/>
      <c r="AM98" s="1448"/>
      <c r="AN98" s="1448"/>
      <c r="AO98" s="1448"/>
      <c r="AP98" s="1448"/>
      <c r="AQ98" s="1448"/>
      <c r="AR98" s="1448"/>
      <c r="AS98" s="1448"/>
      <c r="AT98" s="1448"/>
      <c r="AU98" s="1421"/>
      <c r="AV98" s="646"/>
      <c r="AW98" s="1421"/>
      <c r="AX98" s="646"/>
      <c r="AY98" s="1421"/>
      <c r="AZ98" s="1421"/>
      <c r="BA98" s="1424"/>
    </row>
    <row r="99" spans="2:55" ht="30" customHeight="1">
      <c r="B99" s="637"/>
      <c r="C99" s="638"/>
      <c r="D99" s="638"/>
      <c r="E99" s="638"/>
      <c r="F99" s="638"/>
      <c r="G99" s="639"/>
      <c r="H99" s="639"/>
      <c r="I99" s="639"/>
      <c r="J99" s="639"/>
      <c r="K99" s="639"/>
      <c r="L99" s="639"/>
      <c r="M99" s="639"/>
      <c r="N99" s="639"/>
      <c r="O99" s="639"/>
      <c r="P99" s="639"/>
      <c r="Q99" s="639"/>
      <c r="R99" s="639"/>
      <c r="S99" s="639"/>
      <c r="T99" s="639"/>
      <c r="U99" s="639"/>
      <c r="V99" s="639"/>
      <c r="W99" s="639"/>
      <c r="X99" s="639"/>
      <c r="Y99" s="639"/>
      <c r="Z99" s="648"/>
      <c r="AA99" s="649"/>
      <c r="AB99" s="583"/>
      <c r="AC99" s="640"/>
      <c r="AD99" s="638"/>
      <c r="AE99" s="638"/>
      <c r="AF99" s="638"/>
      <c r="AG99" s="638"/>
      <c r="AH99" s="639"/>
      <c r="AI99" s="639"/>
      <c r="AJ99" s="639"/>
      <c r="AK99" s="639"/>
      <c r="AL99" s="639"/>
      <c r="AM99" s="639"/>
      <c r="AN99" s="639"/>
      <c r="AO99" s="639"/>
      <c r="AP99" s="639"/>
      <c r="AQ99" s="639"/>
      <c r="AR99" s="639"/>
      <c r="AS99" s="639"/>
      <c r="AT99" s="639"/>
      <c r="AU99" s="639"/>
      <c r="AV99" s="639"/>
      <c r="AW99" s="639"/>
      <c r="AX99" s="639"/>
      <c r="AY99" s="639"/>
      <c r="AZ99" s="639"/>
      <c r="BA99" s="650"/>
    </row>
    <row r="100" spans="2:55" ht="20.100000000000001" customHeight="1">
      <c r="B100" s="641"/>
      <c r="C100" s="651"/>
      <c r="D100" s="1416"/>
      <c r="E100" s="1416"/>
      <c r="F100" s="651"/>
      <c r="G100" s="653"/>
      <c r="H100" s="1431" t="str">
        <f>'Donnees MEE'!$E$25</f>
        <v xml:space="preserve">C7.1 Contrôler la conformité des réalisations sur les réseaux fluidiques et les installations électriques </v>
      </c>
      <c r="I100" s="1432"/>
      <c r="J100" s="1432"/>
      <c r="K100" s="1432"/>
      <c r="L100" s="1433"/>
      <c r="M100" s="642"/>
      <c r="N100" s="642"/>
      <c r="O100" s="653"/>
      <c r="P100" s="653"/>
      <c r="Q100" s="654"/>
      <c r="R100" s="653"/>
      <c r="S100" s="653"/>
      <c r="T100" s="653"/>
      <c r="U100" s="653"/>
      <c r="V100" s="653"/>
      <c r="W100" s="653"/>
      <c r="X100" s="653"/>
      <c r="Y100" s="653"/>
      <c r="Z100" s="655"/>
      <c r="AA100" s="649"/>
      <c r="AB100" s="583"/>
      <c r="AC100" s="643"/>
      <c r="AD100" s="651"/>
      <c r="AE100" s="1416"/>
      <c r="AF100" s="1416"/>
      <c r="AG100" s="651"/>
      <c r="AH100" s="653"/>
      <c r="AI100" s="1431" t="str">
        <f>'Donnees MEE'!$E$31</f>
        <v>C8.1 Identifier les points de mesures sur l’installation électrique et/ou le réseau fluidique</v>
      </c>
      <c r="AJ100" s="1432"/>
      <c r="AK100" s="1432"/>
      <c r="AL100" s="1432"/>
      <c r="AM100" s="1433"/>
      <c r="AN100" s="642"/>
      <c r="AO100" s="642"/>
      <c r="AP100" s="653"/>
      <c r="AQ100" s="653"/>
      <c r="AR100" s="654"/>
      <c r="AS100" s="653"/>
      <c r="AT100" s="653"/>
      <c r="AU100" s="653"/>
      <c r="AV100" s="653"/>
      <c r="AW100" s="653"/>
      <c r="AX100" s="653"/>
      <c r="AY100" s="653"/>
      <c r="AZ100" s="653"/>
      <c r="BA100" s="656"/>
    </row>
    <row r="101" spans="2:55" s="21" customFormat="1" ht="30" customHeight="1">
      <c r="B101" s="1414">
        <v>22</v>
      </c>
      <c r="C101" s="1459"/>
      <c r="D101" s="1417" t="str">
        <f>'Donnees MEE'!$C$25</f>
        <v>C7.1</v>
      </c>
      <c r="E101" s="1418"/>
      <c r="F101" s="651"/>
      <c r="G101" s="658" t="s">
        <v>211</v>
      </c>
      <c r="H101" s="1434"/>
      <c r="I101" s="1351"/>
      <c r="J101" s="1351"/>
      <c r="K101" s="1351"/>
      <c r="L101" s="1435"/>
      <c r="M101" s="1444" t="s">
        <v>212</v>
      </c>
      <c r="N101" s="1444"/>
      <c r="O101" s="1445"/>
      <c r="P101" s="1428" t="str">
        <f>REPT("g",(U101))</f>
        <v/>
      </c>
      <c r="Q101" s="1429"/>
      <c r="R101" s="1429"/>
      <c r="S101" s="1430"/>
      <c r="T101" s="663"/>
      <c r="U101" s="1036">
        <f>Bilan!$AK$38</f>
        <v>0</v>
      </c>
      <c r="V101" s="653"/>
      <c r="W101" s="1037" t="str">
        <f>Bilan!$AM$38</f>
        <v xml:space="preserve"> </v>
      </c>
      <c r="X101" s="665"/>
      <c r="Y101" s="653"/>
      <c r="Z101" s="655"/>
      <c r="AA101" s="649"/>
      <c r="AB101" s="583"/>
      <c r="AC101" s="1452">
        <v>28</v>
      </c>
      <c r="AD101" s="1415"/>
      <c r="AE101" s="1417" t="str">
        <f>'Donnees MEE'!$C$31</f>
        <v>C8.1</v>
      </c>
      <c r="AF101" s="1418"/>
      <c r="AG101" s="651"/>
      <c r="AH101" s="658" t="s">
        <v>211</v>
      </c>
      <c r="AI101" s="1434"/>
      <c r="AJ101" s="1351"/>
      <c r="AK101" s="1351"/>
      <c r="AL101" s="1351"/>
      <c r="AM101" s="1435"/>
      <c r="AN101" s="1444" t="s">
        <v>212</v>
      </c>
      <c r="AO101" s="1444"/>
      <c r="AP101" s="1445"/>
      <c r="AQ101" s="1428" t="str">
        <f>REPT("g",(AV101))</f>
        <v/>
      </c>
      <c r="AR101" s="1429"/>
      <c r="AS101" s="1429"/>
      <c r="AT101" s="1430"/>
      <c r="AU101" s="663"/>
      <c r="AV101" s="1036">
        <f>Bilan!AK34</f>
        <v>0</v>
      </c>
      <c r="AW101" s="653"/>
      <c r="AX101" s="1037" t="str">
        <f>Bilan!$AM$34</f>
        <v xml:space="preserve"> </v>
      </c>
      <c r="AY101" s="665"/>
      <c r="AZ101" s="653"/>
      <c r="BA101" s="656"/>
    </row>
    <row r="102" spans="2:55" ht="20.100000000000001" customHeight="1">
      <c r="B102" s="641"/>
      <c r="C102" s="651"/>
      <c r="D102" s="1416"/>
      <c r="E102" s="1416"/>
      <c r="F102" s="651"/>
      <c r="G102" s="653"/>
      <c r="H102" s="1436"/>
      <c r="I102" s="1437"/>
      <c r="J102" s="1437"/>
      <c r="K102" s="1437"/>
      <c r="L102" s="1438"/>
      <c r="M102" s="642"/>
      <c r="N102" s="642"/>
      <c r="O102" s="653"/>
      <c r="P102" s="653"/>
      <c r="Q102" s="653"/>
      <c r="R102" s="653"/>
      <c r="S102" s="653"/>
      <c r="T102" s="653"/>
      <c r="U102" s="653"/>
      <c r="V102" s="653"/>
      <c r="W102" s="653"/>
      <c r="X102" s="653"/>
      <c r="Y102" s="653"/>
      <c r="Z102" s="655"/>
      <c r="AA102" s="649"/>
      <c r="AB102" s="583"/>
      <c r="AC102" s="643"/>
      <c r="AD102" s="651"/>
      <c r="AE102" s="1416"/>
      <c r="AF102" s="1416"/>
      <c r="AG102" s="651"/>
      <c r="AH102" s="653"/>
      <c r="AI102" s="1436"/>
      <c r="AJ102" s="1437"/>
      <c r="AK102" s="1437"/>
      <c r="AL102" s="1437"/>
      <c r="AM102" s="1438"/>
      <c r="AN102" s="642"/>
      <c r="AO102" s="642"/>
      <c r="AP102" s="653"/>
      <c r="AQ102" s="653"/>
      <c r="AR102" s="653"/>
      <c r="AS102" s="653"/>
      <c r="AT102" s="653"/>
      <c r="AU102" s="653"/>
      <c r="AV102" s="653"/>
      <c r="AW102" s="653"/>
      <c r="AX102" s="653"/>
      <c r="AY102" s="653"/>
      <c r="AZ102" s="653"/>
      <c r="BA102" s="656"/>
    </row>
    <row r="103" spans="2:55" ht="15" customHeight="1">
      <c r="B103" s="666"/>
      <c r="C103" s="667"/>
      <c r="D103" s="668"/>
      <c r="E103" s="653"/>
      <c r="F103" s="669"/>
      <c r="G103" s="653"/>
      <c r="H103" s="653"/>
      <c r="I103" s="653"/>
      <c r="J103" s="653"/>
      <c r="K103" s="653"/>
      <c r="L103" s="653"/>
      <c r="M103" s="670"/>
      <c r="N103" s="670"/>
      <c r="O103" s="670"/>
      <c r="P103" s="670"/>
      <c r="Q103" s="670"/>
      <c r="R103" s="670"/>
      <c r="S103" s="670"/>
      <c r="T103" s="670"/>
      <c r="U103" s="670"/>
      <c r="V103" s="670"/>
      <c r="W103" s="670"/>
      <c r="X103" s="670"/>
      <c r="Y103" s="670"/>
      <c r="Z103" s="671"/>
      <c r="AA103" s="672"/>
      <c r="AB103" s="673"/>
      <c r="AC103" s="674"/>
      <c r="AD103" s="667"/>
      <c r="AE103" s="668"/>
      <c r="AF103" s="653"/>
      <c r="AG103" s="669"/>
      <c r="AH103" s="653"/>
      <c r="AI103" s="653"/>
      <c r="AJ103" s="653"/>
      <c r="AK103" s="653"/>
      <c r="AL103" s="653"/>
      <c r="AM103" s="653"/>
      <c r="AN103" s="670"/>
      <c r="AO103" s="670"/>
      <c r="AP103" s="670"/>
      <c r="AQ103" s="670"/>
      <c r="AR103" s="670"/>
      <c r="AS103" s="670"/>
      <c r="AT103" s="670"/>
      <c r="AU103" s="670"/>
      <c r="AV103" s="670"/>
      <c r="AW103" s="670"/>
      <c r="AX103" s="670"/>
      <c r="AY103" s="670"/>
      <c r="AZ103" s="670"/>
      <c r="BA103" s="675"/>
    </row>
    <row r="104" spans="2:55" ht="20.100000000000001" customHeight="1">
      <c r="B104" s="641"/>
      <c r="C104" s="651"/>
      <c r="D104" s="1416"/>
      <c r="E104" s="1416"/>
      <c r="F104" s="651"/>
      <c r="G104" s="653"/>
      <c r="H104" s="1431" t="str">
        <f>'Donnees MEE'!$E$26</f>
        <v>C7.2 Appliquer les mesures de prévention des risques professionnels</v>
      </c>
      <c r="I104" s="1432"/>
      <c r="J104" s="1432"/>
      <c r="K104" s="1432"/>
      <c r="L104" s="1433"/>
      <c r="M104" s="642"/>
      <c r="N104" s="642"/>
      <c r="O104" s="653"/>
      <c r="P104" s="653"/>
      <c r="Q104" s="654"/>
      <c r="R104" s="653"/>
      <c r="S104" s="653"/>
      <c r="T104" s="653"/>
      <c r="U104" s="653"/>
      <c r="V104" s="653"/>
      <c r="W104" s="653"/>
      <c r="X104" s="653"/>
      <c r="Y104" s="653"/>
      <c r="Z104" s="655"/>
      <c r="AA104" s="649"/>
      <c r="AB104" s="583"/>
      <c r="AC104" s="643"/>
      <c r="AD104" s="651"/>
      <c r="AE104" s="1416"/>
      <c r="AF104" s="1416"/>
      <c r="AG104" s="651"/>
      <c r="AH104" s="653"/>
      <c r="AI104" s="1431" t="str">
        <f>'Donnees MEE'!$E$32</f>
        <v>C8.2 Installer des appareils de mesures et de contrôle</v>
      </c>
      <c r="AJ104" s="1432"/>
      <c r="AK104" s="1432"/>
      <c r="AL104" s="1432"/>
      <c r="AM104" s="1433"/>
      <c r="AN104" s="642"/>
      <c r="AO104" s="642"/>
      <c r="AP104" s="653"/>
      <c r="AQ104" s="653"/>
      <c r="AR104" s="654"/>
      <c r="AS104" s="653"/>
      <c r="AT104" s="653"/>
      <c r="AU104" s="653"/>
      <c r="AV104" s="653"/>
      <c r="AW104" s="653"/>
      <c r="AX104" s="653"/>
      <c r="AY104" s="653"/>
      <c r="AZ104" s="653"/>
      <c r="BA104" s="656"/>
    </row>
    <row r="105" spans="2:55" ht="30" customHeight="1">
      <c r="B105" s="1414">
        <v>23</v>
      </c>
      <c r="C105" s="1459"/>
      <c r="D105" s="1417" t="str">
        <f>'Donnees MEE'!$C$26</f>
        <v>C7.2</v>
      </c>
      <c r="E105" s="1418"/>
      <c r="F105" s="651"/>
      <c r="G105" s="658" t="s">
        <v>211</v>
      </c>
      <c r="H105" s="1434"/>
      <c r="I105" s="1351"/>
      <c r="J105" s="1351"/>
      <c r="K105" s="1351"/>
      <c r="L105" s="1435"/>
      <c r="M105" s="1444" t="s">
        <v>212</v>
      </c>
      <c r="N105" s="1444"/>
      <c r="O105" s="1445"/>
      <c r="P105" s="1428" t="str">
        <f>REPT("g",(U105))</f>
        <v/>
      </c>
      <c r="Q105" s="1429"/>
      <c r="R105" s="1429"/>
      <c r="S105" s="1430"/>
      <c r="T105" s="663"/>
      <c r="U105" s="1036">
        <f>Bilan!$AK$38</f>
        <v>0</v>
      </c>
      <c r="V105" s="653"/>
      <c r="W105" s="1037" t="str">
        <f>Bilan!$AM$38</f>
        <v xml:space="preserve"> </v>
      </c>
      <c r="X105" s="665"/>
      <c r="Y105" s="653"/>
      <c r="Z105" s="655"/>
      <c r="AA105" s="649"/>
      <c r="AB105" s="583"/>
      <c r="AC105" s="1452">
        <v>29</v>
      </c>
      <c r="AD105" s="1415"/>
      <c r="AE105" s="1417" t="str">
        <f>'Donnees MEE'!$C$32</f>
        <v>C8.2</v>
      </c>
      <c r="AF105" s="1418"/>
      <c r="AG105" s="651"/>
      <c r="AH105" s="658" t="s">
        <v>211</v>
      </c>
      <c r="AI105" s="1434"/>
      <c r="AJ105" s="1351"/>
      <c r="AK105" s="1351"/>
      <c r="AL105" s="1351"/>
      <c r="AM105" s="1435"/>
      <c r="AN105" s="1444" t="s">
        <v>212</v>
      </c>
      <c r="AO105" s="1444"/>
      <c r="AP105" s="1445"/>
      <c r="AQ105" s="1428" t="str">
        <f>REPT("g",(AV105))</f>
        <v/>
      </c>
      <c r="AR105" s="1429"/>
      <c r="AS105" s="1429"/>
      <c r="AT105" s="1430"/>
      <c r="AU105" s="663"/>
      <c r="AV105" s="1036">
        <f>Bilan!AK38</f>
        <v>0</v>
      </c>
      <c r="AW105" s="653"/>
      <c r="AX105" s="1037" t="str">
        <f>Bilan!$AM$34</f>
        <v xml:space="preserve"> </v>
      </c>
      <c r="AY105" s="665"/>
      <c r="AZ105" s="653"/>
      <c r="BA105" s="656"/>
    </row>
    <row r="106" spans="2:55" ht="20.100000000000001" customHeight="1">
      <c r="B106" s="641"/>
      <c r="C106" s="651"/>
      <c r="D106" s="1416"/>
      <c r="E106" s="1416"/>
      <c r="F106" s="651"/>
      <c r="G106" s="653"/>
      <c r="H106" s="1436"/>
      <c r="I106" s="1437"/>
      <c r="J106" s="1437"/>
      <c r="K106" s="1437"/>
      <c r="L106" s="1438"/>
      <c r="M106" s="642"/>
      <c r="N106" s="642"/>
      <c r="O106" s="653"/>
      <c r="P106" s="653"/>
      <c r="Q106" s="653"/>
      <c r="R106" s="653"/>
      <c r="S106" s="653"/>
      <c r="T106" s="653"/>
      <c r="U106" s="653"/>
      <c r="V106" s="653"/>
      <c r="W106" s="653"/>
      <c r="X106" s="653"/>
      <c r="Y106" s="653"/>
      <c r="Z106" s="655"/>
      <c r="AA106" s="649"/>
      <c r="AB106" s="583"/>
      <c r="AC106" s="643"/>
      <c r="AD106" s="651"/>
      <c r="AE106" s="1416"/>
      <c r="AF106" s="1416"/>
      <c r="AG106" s="651"/>
      <c r="AH106" s="653"/>
      <c r="AI106" s="1436"/>
      <c r="AJ106" s="1437"/>
      <c r="AK106" s="1437"/>
      <c r="AL106" s="1437"/>
      <c r="AM106" s="1438"/>
      <c r="AN106" s="642"/>
      <c r="AO106" s="642"/>
      <c r="AP106" s="653"/>
      <c r="AQ106" s="653"/>
      <c r="AR106" s="653"/>
      <c r="AS106" s="653"/>
      <c r="AT106" s="653"/>
      <c r="AU106" s="653"/>
      <c r="AV106" s="653"/>
      <c r="AW106" s="653"/>
      <c r="AX106" s="653"/>
      <c r="AY106" s="653"/>
      <c r="AZ106" s="653"/>
      <c r="BA106" s="656"/>
      <c r="BB106" s="676"/>
      <c r="BC106" s="676"/>
    </row>
    <row r="107" spans="2:55" ht="15" customHeight="1">
      <c r="B107" s="641"/>
      <c r="C107" s="651"/>
      <c r="D107" s="668"/>
      <c r="E107" s="653"/>
      <c r="F107" s="651"/>
      <c r="G107" s="653"/>
      <c r="H107" s="677"/>
      <c r="I107" s="678"/>
      <c r="J107" s="678"/>
      <c r="K107" s="679"/>
      <c r="L107" s="680"/>
      <c r="M107" s="642"/>
      <c r="N107" s="642"/>
      <c r="O107" s="653"/>
      <c r="P107" s="653"/>
      <c r="Q107" s="653"/>
      <c r="R107" s="653"/>
      <c r="S107" s="653"/>
      <c r="T107" s="653"/>
      <c r="U107" s="653"/>
      <c r="V107" s="653"/>
      <c r="W107" s="653"/>
      <c r="X107" s="653"/>
      <c r="Y107" s="653"/>
      <c r="Z107" s="655"/>
      <c r="AA107" s="1439"/>
      <c r="AB107" s="682"/>
      <c r="AC107" s="643"/>
      <c r="AD107" s="651"/>
      <c r="AE107" s="668"/>
      <c r="AF107" s="653"/>
      <c r="AG107" s="651"/>
      <c r="AH107" s="653"/>
      <c r="AI107" s="677"/>
      <c r="AJ107" s="678"/>
      <c r="AK107" s="678"/>
      <c r="AL107" s="679"/>
      <c r="AM107" s="680"/>
      <c r="AN107" s="642"/>
      <c r="AO107" s="642"/>
      <c r="AP107" s="653"/>
      <c r="AQ107" s="653"/>
      <c r="AR107" s="653"/>
      <c r="AS107" s="653"/>
      <c r="AT107" s="653"/>
      <c r="AU107" s="653"/>
      <c r="AV107" s="653"/>
      <c r="AW107" s="653"/>
      <c r="AX107" s="653"/>
      <c r="AY107" s="653"/>
      <c r="AZ107" s="653"/>
      <c r="BA107" s="656"/>
      <c r="BB107" s="250"/>
      <c r="BC107" s="250"/>
    </row>
    <row r="108" spans="2:55" ht="20.100000000000001" customHeight="1">
      <c r="B108" s="641"/>
      <c r="C108" s="651"/>
      <c r="D108" s="1416"/>
      <c r="E108" s="1416"/>
      <c r="F108" s="651"/>
      <c r="G108" s="653"/>
      <c r="H108" s="1475" t="str">
        <f>'Donnees MEE'!$E$27</f>
        <v>C7.3 Réaliser les modes opératoires des essais normatifs nécessaires à la mise en service des installations thermiques, fluidiques et électriques et la manipulation des fluides frigorigènes</v>
      </c>
      <c r="I108" s="1476"/>
      <c r="J108" s="1476"/>
      <c r="K108" s="1476"/>
      <c r="L108" s="1477"/>
      <c r="M108" s="642"/>
      <c r="N108" s="642"/>
      <c r="O108" s="653"/>
      <c r="P108" s="653"/>
      <c r="Q108" s="654"/>
      <c r="R108" s="653"/>
      <c r="S108" s="653"/>
      <c r="T108" s="653"/>
      <c r="U108" s="653"/>
      <c r="V108" s="653"/>
      <c r="W108" s="653"/>
      <c r="X108" s="653"/>
      <c r="Y108" s="653"/>
      <c r="Z108" s="655"/>
      <c r="AA108" s="1439"/>
      <c r="AB108" s="682"/>
      <c r="AC108" s="643"/>
      <c r="AD108" s="651"/>
      <c r="AE108" s="1416"/>
      <c r="AF108" s="1416"/>
      <c r="AG108" s="651"/>
      <c r="AH108" s="653"/>
      <c r="AI108" s="1431" t="str">
        <f>'Donnees MEE'!$E$33</f>
        <v>C8.3 Réaliser les mesures nécessaires pour valider le fonctionnement de l’installation</v>
      </c>
      <c r="AJ108" s="1432"/>
      <c r="AK108" s="1432"/>
      <c r="AL108" s="1432"/>
      <c r="AM108" s="1433"/>
      <c r="AN108" s="642"/>
      <c r="AO108" s="642"/>
      <c r="AP108" s="653"/>
      <c r="AQ108" s="653"/>
      <c r="AR108" s="654"/>
      <c r="AS108" s="653"/>
      <c r="AT108" s="653"/>
      <c r="AU108" s="653"/>
      <c r="AV108" s="653"/>
      <c r="AW108" s="653"/>
      <c r="AX108" s="653"/>
      <c r="AY108" s="653"/>
      <c r="AZ108" s="653"/>
      <c r="BA108" s="656"/>
    </row>
    <row r="109" spans="2:55" ht="30" customHeight="1">
      <c r="B109" s="1414">
        <v>24</v>
      </c>
      <c r="C109" s="1459"/>
      <c r="D109" s="1417" t="str">
        <f>'Donnees MEE'!$C$27</f>
        <v>C7.3</v>
      </c>
      <c r="E109" s="1418"/>
      <c r="F109" s="651"/>
      <c r="G109" s="658" t="s">
        <v>211</v>
      </c>
      <c r="H109" s="1478"/>
      <c r="I109" s="1479"/>
      <c r="J109" s="1479"/>
      <c r="K109" s="1479"/>
      <c r="L109" s="1480"/>
      <c r="M109" s="1444" t="s">
        <v>212</v>
      </c>
      <c r="N109" s="1444"/>
      <c r="O109" s="1445"/>
      <c r="P109" s="1428" t="str">
        <f>REPT("g",(U109))</f>
        <v/>
      </c>
      <c r="Q109" s="1429"/>
      <c r="R109" s="1429"/>
      <c r="S109" s="1430"/>
      <c r="T109" s="663"/>
      <c r="U109" s="1036">
        <f>Bilan!$AK$38</f>
        <v>0</v>
      </c>
      <c r="V109" s="653"/>
      <c r="W109" s="1037" t="str">
        <f>Bilan!$AM$38</f>
        <v xml:space="preserve"> </v>
      </c>
      <c r="X109" s="665"/>
      <c r="Y109" s="653"/>
      <c r="Z109" s="655"/>
      <c r="AA109" s="649"/>
      <c r="AB109" s="583"/>
      <c r="AC109" s="1452">
        <v>30</v>
      </c>
      <c r="AD109" s="1415"/>
      <c r="AE109" s="1417" t="str">
        <f>'Donnees MEE'!$C$33</f>
        <v>C8.3</v>
      </c>
      <c r="AF109" s="1418"/>
      <c r="AG109" s="651"/>
      <c r="AH109" s="658" t="s">
        <v>211</v>
      </c>
      <c r="AI109" s="1434"/>
      <c r="AJ109" s="1351"/>
      <c r="AK109" s="1351"/>
      <c r="AL109" s="1351"/>
      <c r="AM109" s="1435"/>
      <c r="AN109" s="1444" t="s">
        <v>212</v>
      </c>
      <c r="AO109" s="1444"/>
      <c r="AP109" s="1445"/>
      <c r="AQ109" s="1428" t="str">
        <f>REPT("g",(AV109))</f>
        <v/>
      </c>
      <c r="AR109" s="1429"/>
      <c r="AS109" s="1429"/>
      <c r="AT109" s="1430"/>
      <c r="AU109" s="663"/>
      <c r="AV109" s="1036">
        <f>Bilan!AK38</f>
        <v>0</v>
      </c>
      <c r="AW109" s="653"/>
      <c r="AX109" s="1037" t="str">
        <f>Bilan!$AM$34</f>
        <v xml:space="preserve"> </v>
      </c>
      <c r="AY109" s="665"/>
      <c r="AZ109" s="653"/>
      <c r="BA109" s="656"/>
    </row>
    <row r="110" spans="2:55" ht="20.100000000000001" customHeight="1">
      <c r="B110" s="683"/>
      <c r="C110" s="651"/>
      <c r="D110" s="1416"/>
      <c r="E110" s="1416"/>
      <c r="F110" s="651"/>
      <c r="G110" s="653"/>
      <c r="H110" s="1481"/>
      <c r="I110" s="1482"/>
      <c r="J110" s="1482"/>
      <c r="K110" s="1482"/>
      <c r="L110" s="1483"/>
      <c r="M110" s="642"/>
      <c r="N110" s="642"/>
      <c r="O110" s="653"/>
      <c r="P110" s="653"/>
      <c r="Q110" s="653"/>
      <c r="R110" s="653"/>
      <c r="S110" s="653"/>
      <c r="T110" s="653"/>
      <c r="U110" s="653"/>
      <c r="V110" s="653"/>
      <c r="W110" s="653"/>
      <c r="X110" s="653"/>
      <c r="Y110" s="653"/>
      <c r="Z110" s="655"/>
      <c r="AA110" s="1460"/>
      <c r="AB110" s="685"/>
      <c r="AC110" s="686"/>
      <c r="AD110" s="651"/>
      <c r="AE110" s="1416"/>
      <c r="AF110" s="1416"/>
      <c r="AG110" s="651"/>
      <c r="AH110" s="653"/>
      <c r="AI110" s="1436"/>
      <c r="AJ110" s="1437"/>
      <c r="AK110" s="1437"/>
      <c r="AL110" s="1437"/>
      <c r="AM110" s="1438"/>
      <c r="AN110" s="642"/>
      <c r="AO110" s="642"/>
      <c r="AP110" s="653"/>
      <c r="AQ110" s="653"/>
      <c r="AR110" s="653"/>
      <c r="AS110" s="653"/>
      <c r="AT110" s="653"/>
      <c r="AU110" s="653"/>
      <c r="AV110" s="653"/>
      <c r="AW110" s="653"/>
      <c r="AX110" s="653"/>
      <c r="AY110" s="653"/>
      <c r="AZ110" s="653"/>
      <c r="BA110" s="656"/>
    </row>
    <row r="111" spans="2:55" ht="15" customHeight="1">
      <c r="B111" s="683"/>
      <c r="C111" s="651"/>
      <c r="D111" s="668"/>
      <c r="E111" s="653"/>
      <c r="F111" s="651"/>
      <c r="G111" s="653"/>
      <c r="H111" s="677"/>
      <c r="I111" s="678"/>
      <c r="J111" s="678"/>
      <c r="K111" s="679"/>
      <c r="L111" s="680"/>
      <c r="M111" s="642"/>
      <c r="N111" s="642"/>
      <c r="O111" s="653"/>
      <c r="P111" s="653"/>
      <c r="Q111" s="653"/>
      <c r="R111" s="653"/>
      <c r="S111" s="653"/>
      <c r="T111" s="653"/>
      <c r="U111" s="653"/>
      <c r="V111" s="653"/>
      <c r="W111" s="653"/>
      <c r="X111" s="653"/>
      <c r="Y111" s="653"/>
      <c r="Z111" s="655"/>
      <c r="AA111" s="1460"/>
      <c r="AB111" s="685"/>
      <c r="AC111" s="686"/>
      <c r="AD111" s="651"/>
      <c r="AE111" s="668"/>
      <c r="AF111" s="653"/>
      <c r="AG111" s="651"/>
      <c r="AH111" s="653"/>
      <c r="AI111" s="677"/>
      <c r="AJ111" s="678"/>
      <c r="AK111" s="678"/>
      <c r="AL111" s="679"/>
      <c r="AM111" s="680"/>
      <c r="AN111" s="642"/>
      <c r="AO111" s="642"/>
      <c r="AP111" s="653"/>
      <c r="AQ111" s="653"/>
      <c r="AR111" s="653"/>
      <c r="AS111" s="653"/>
      <c r="AT111" s="653"/>
      <c r="AU111" s="653"/>
      <c r="AV111" s="653"/>
      <c r="AW111" s="653"/>
      <c r="AX111" s="653"/>
      <c r="AY111" s="653"/>
      <c r="AZ111" s="653"/>
      <c r="BA111" s="656"/>
    </row>
    <row r="112" spans="2:55" ht="20.100000000000001" customHeight="1">
      <c r="B112" s="683"/>
      <c r="C112" s="651"/>
      <c r="D112" s="1416"/>
      <c r="E112" s="1416"/>
      <c r="F112" s="651"/>
      <c r="G112" s="653"/>
      <c r="H112" s="1431" t="str">
        <f>'Donnees MEE'!$E$28</f>
        <v>C7.4 Prérégler les appareils de régulation et de sécurité</v>
      </c>
      <c r="I112" s="1432"/>
      <c r="J112" s="1432"/>
      <c r="K112" s="1432"/>
      <c r="L112" s="1433"/>
      <c r="M112" s="642"/>
      <c r="N112" s="642"/>
      <c r="O112" s="653"/>
      <c r="P112" s="653"/>
      <c r="Q112" s="654"/>
      <c r="R112" s="653"/>
      <c r="S112" s="653"/>
      <c r="T112" s="653"/>
      <c r="U112" s="653"/>
      <c r="V112" s="653"/>
      <c r="W112" s="653"/>
      <c r="X112" s="653"/>
      <c r="Y112" s="653"/>
      <c r="Z112" s="655"/>
      <c r="AA112" s="649"/>
      <c r="AB112" s="583"/>
      <c r="AC112" s="686"/>
      <c r="AD112" s="651"/>
      <c r="AE112" s="1416"/>
      <c r="AF112" s="1416"/>
      <c r="AG112" s="651"/>
      <c r="AH112" s="653"/>
      <c r="AI112" s="1431" t="str">
        <f>'Donnees MEE'!$E$34</f>
        <v>C8.4 Traiter les informations des mesures</v>
      </c>
      <c r="AJ112" s="1432"/>
      <c r="AK112" s="1432"/>
      <c r="AL112" s="1432"/>
      <c r="AM112" s="1433"/>
      <c r="AN112" s="642"/>
      <c r="AO112" s="642"/>
      <c r="AP112" s="653"/>
      <c r="AQ112" s="653"/>
      <c r="AR112" s="654"/>
      <c r="AS112" s="653"/>
      <c r="AT112" s="653"/>
      <c r="AU112" s="653"/>
      <c r="AV112" s="653"/>
      <c r="AW112" s="653"/>
      <c r="AX112" s="653"/>
      <c r="AY112" s="653"/>
      <c r="AZ112" s="653"/>
      <c r="BA112" s="656"/>
    </row>
    <row r="113" spans="2:55" s="21" customFormat="1" ht="30" customHeight="1">
      <c r="B113" s="1414">
        <v>25</v>
      </c>
      <c r="C113" s="1459"/>
      <c r="D113" s="1417" t="str">
        <f>'Donnees MEE'!$C$28</f>
        <v>C7.4</v>
      </c>
      <c r="E113" s="1418"/>
      <c r="F113" s="651"/>
      <c r="G113" s="658" t="s">
        <v>211</v>
      </c>
      <c r="H113" s="1434"/>
      <c r="I113" s="1351"/>
      <c r="J113" s="1351"/>
      <c r="K113" s="1351"/>
      <c r="L113" s="1435"/>
      <c r="M113" s="1444" t="s">
        <v>212</v>
      </c>
      <c r="N113" s="1444"/>
      <c r="O113" s="1445"/>
      <c r="P113" s="1428" t="str">
        <f>REPT("g",(U113))</f>
        <v/>
      </c>
      <c r="Q113" s="1429"/>
      <c r="R113" s="1429"/>
      <c r="S113" s="1430"/>
      <c r="T113" s="663"/>
      <c r="U113" s="1036">
        <f>Bilan!$AK$38</f>
        <v>0</v>
      </c>
      <c r="V113" s="653"/>
      <c r="W113" s="1037" t="str">
        <f>Bilan!$AM$38</f>
        <v xml:space="preserve"> </v>
      </c>
      <c r="X113" s="665"/>
      <c r="Y113" s="653"/>
      <c r="Z113" s="655"/>
      <c r="AA113" s="649"/>
      <c r="AB113" s="583"/>
      <c r="AC113" s="1452">
        <v>31</v>
      </c>
      <c r="AD113" s="1415"/>
      <c r="AE113" s="1417" t="str">
        <f>'Donnees MEE'!$C$34</f>
        <v>C8.4</v>
      </c>
      <c r="AF113" s="1418"/>
      <c r="AG113" s="651"/>
      <c r="AH113" s="658" t="s">
        <v>211</v>
      </c>
      <c r="AI113" s="1434"/>
      <c r="AJ113" s="1351"/>
      <c r="AK113" s="1351"/>
      <c r="AL113" s="1351"/>
      <c r="AM113" s="1435"/>
      <c r="AN113" s="1444" t="s">
        <v>212</v>
      </c>
      <c r="AO113" s="1444"/>
      <c r="AP113" s="1445"/>
      <c r="AQ113" s="1428" t="str">
        <f>REPT("g",(AV113))</f>
        <v/>
      </c>
      <c r="AR113" s="1429"/>
      <c r="AS113" s="1429"/>
      <c r="AT113" s="1430"/>
      <c r="AU113" s="663"/>
      <c r="AV113" s="1036">
        <f>Bilan!AK38</f>
        <v>0</v>
      </c>
      <c r="AW113" s="653"/>
      <c r="AX113" s="1037" t="str">
        <f>Bilan!$AM$34</f>
        <v xml:space="preserve"> </v>
      </c>
      <c r="AY113" s="665"/>
      <c r="AZ113" s="653"/>
      <c r="BA113" s="656"/>
    </row>
    <row r="114" spans="2:55" ht="20.100000000000001" customHeight="1">
      <c r="B114" s="683"/>
      <c r="C114" s="651"/>
      <c r="D114" s="1416"/>
      <c r="E114" s="1416"/>
      <c r="F114" s="651"/>
      <c r="G114" s="653"/>
      <c r="H114" s="1436"/>
      <c r="I114" s="1437"/>
      <c r="J114" s="1437"/>
      <c r="K114" s="1437"/>
      <c r="L114" s="1438"/>
      <c r="M114" s="642"/>
      <c r="N114" s="642"/>
      <c r="O114" s="653"/>
      <c r="P114" s="653"/>
      <c r="Q114" s="653"/>
      <c r="R114" s="653"/>
      <c r="S114" s="653"/>
      <c r="T114" s="653"/>
      <c r="U114" s="653"/>
      <c r="V114" s="653"/>
      <c r="W114" s="653"/>
      <c r="X114" s="653"/>
      <c r="Y114" s="653"/>
      <c r="Z114" s="655"/>
      <c r="AA114" s="649"/>
      <c r="AB114" s="583"/>
      <c r="AC114" s="686"/>
      <c r="AD114" s="651"/>
      <c r="AE114" s="1416"/>
      <c r="AF114" s="1416"/>
      <c r="AG114" s="651"/>
      <c r="AH114" s="653"/>
      <c r="AI114" s="1436"/>
      <c r="AJ114" s="1437"/>
      <c r="AK114" s="1437"/>
      <c r="AL114" s="1437"/>
      <c r="AM114" s="1438"/>
      <c r="AN114" s="642"/>
      <c r="AO114" s="642"/>
      <c r="AP114" s="653"/>
      <c r="AQ114" s="653"/>
      <c r="AR114" s="653"/>
      <c r="AS114" s="653"/>
      <c r="AT114" s="653"/>
      <c r="AU114" s="653"/>
      <c r="AV114" s="653"/>
      <c r="AW114" s="653"/>
      <c r="AX114" s="653"/>
      <c r="AY114" s="653"/>
      <c r="AZ114" s="653"/>
      <c r="BA114" s="656"/>
    </row>
    <row r="115" spans="2:55" ht="17.100000000000001" customHeight="1">
      <c r="B115" s="683"/>
      <c r="C115" s="667"/>
      <c r="D115" s="668"/>
      <c r="E115" s="653"/>
      <c r="F115" s="669"/>
      <c r="G115" s="653"/>
      <c r="H115" s="687"/>
      <c r="I115" s="679"/>
      <c r="J115" s="679"/>
      <c r="K115" s="679"/>
      <c r="L115" s="679"/>
      <c r="M115" s="653"/>
      <c r="N115" s="653"/>
      <c r="O115" s="653"/>
      <c r="P115" s="653"/>
      <c r="Q115" s="653"/>
      <c r="R115" s="653"/>
      <c r="S115" s="653"/>
      <c r="T115" s="653"/>
      <c r="U115" s="653"/>
      <c r="V115" s="653"/>
      <c r="W115" s="653"/>
      <c r="X115" s="653"/>
      <c r="Y115" s="653"/>
      <c r="Z115" s="655"/>
      <c r="AA115" s="688"/>
      <c r="AB115" s="689"/>
      <c r="AC115" s="686"/>
      <c r="AD115" s="667"/>
      <c r="AE115" s="668"/>
      <c r="AF115" s="653"/>
      <c r="AG115" s="669"/>
      <c r="AH115" s="653"/>
      <c r="AI115" s="687"/>
      <c r="AJ115" s="679"/>
      <c r="AK115" s="679"/>
      <c r="AL115" s="679"/>
      <c r="AM115" s="679"/>
      <c r="AN115" s="653"/>
      <c r="AO115" s="653"/>
      <c r="AP115" s="653"/>
      <c r="AQ115" s="653"/>
      <c r="AR115" s="653"/>
      <c r="AS115" s="653"/>
      <c r="AT115" s="653"/>
      <c r="AU115" s="653"/>
      <c r="AV115" s="653"/>
      <c r="AW115" s="653"/>
      <c r="AX115" s="653"/>
      <c r="AY115" s="653"/>
      <c r="AZ115" s="653"/>
      <c r="BA115" s="656"/>
    </row>
    <row r="116" spans="2:55" ht="18.95" customHeight="1">
      <c r="B116" s="683"/>
      <c r="C116" s="651"/>
      <c r="D116" s="1416"/>
      <c r="E116" s="1416"/>
      <c r="F116" s="651"/>
      <c r="G116" s="653"/>
      <c r="H116" s="1431" t="str">
        <f>'Donnees MEE'!$E$29</f>
        <v>C7.5 Effectuer la précharge du réseau fluidique du système et des réseaux de fluides frigorigènes</v>
      </c>
      <c r="I116" s="1432"/>
      <c r="J116" s="1432"/>
      <c r="K116" s="1432"/>
      <c r="L116" s="1433"/>
      <c r="M116" s="642"/>
      <c r="N116" s="642"/>
      <c r="O116" s="653"/>
      <c r="P116" s="653"/>
      <c r="Q116" s="654"/>
      <c r="R116" s="653"/>
      <c r="S116" s="653"/>
      <c r="T116" s="653"/>
      <c r="U116" s="653"/>
      <c r="V116" s="653"/>
      <c r="W116" s="653"/>
      <c r="X116" s="653"/>
      <c r="Y116" s="653"/>
      <c r="Z116" s="655"/>
      <c r="AA116" s="690"/>
      <c r="AB116" s="691"/>
      <c r="AC116" s="686"/>
      <c r="AD116" s="651"/>
      <c r="AE116" s="1416"/>
      <c r="AF116" s="1416"/>
      <c r="AG116" s="651"/>
      <c r="AH116" s="653"/>
      <c r="AI116" s="1431" t="str">
        <f>'Donnees MEE'!$E$35</f>
        <v xml:space="preserve">C8.5 Comparer les grandeurs mesurées avec les grandeurs caractéristiques nominales attendues </v>
      </c>
      <c r="AJ116" s="1432"/>
      <c r="AK116" s="1432"/>
      <c r="AL116" s="1432"/>
      <c r="AM116" s="1433"/>
      <c r="AN116" s="642"/>
      <c r="AO116" s="642"/>
      <c r="AP116" s="653"/>
      <c r="AQ116" s="653"/>
      <c r="AR116" s="654"/>
      <c r="AS116" s="653"/>
      <c r="AT116" s="653"/>
      <c r="AU116" s="653"/>
      <c r="AV116" s="653"/>
      <c r="AW116" s="653"/>
      <c r="AX116" s="653"/>
      <c r="AY116" s="653"/>
      <c r="AZ116" s="653"/>
      <c r="BA116" s="656"/>
    </row>
    <row r="117" spans="2:55" ht="27.95" customHeight="1">
      <c r="B117" s="1414">
        <v>26</v>
      </c>
      <c r="C117" s="1459"/>
      <c r="D117" s="1417" t="str">
        <f>'Donnees MEE'!$C$29</f>
        <v>C7.5</v>
      </c>
      <c r="E117" s="1418"/>
      <c r="F117" s="651"/>
      <c r="G117" s="658" t="s">
        <v>211</v>
      </c>
      <c r="H117" s="1434"/>
      <c r="I117" s="1351"/>
      <c r="J117" s="1351"/>
      <c r="K117" s="1351"/>
      <c r="L117" s="1435"/>
      <c r="M117" s="1444" t="s">
        <v>212</v>
      </c>
      <c r="N117" s="1444"/>
      <c r="O117" s="1445"/>
      <c r="P117" s="1428" t="str">
        <f>REPT("g",(U117))</f>
        <v/>
      </c>
      <c r="Q117" s="1429"/>
      <c r="R117" s="1429"/>
      <c r="S117" s="1430"/>
      <c r="T117" s="663"/>
      <c r="U117" s="1036">
        <f>Bilan!$AK$38</f>
        <v>0</v>
      </c>
      <c r="V117" s="653"/>
      <c r="W117" s="1037" t="str">
        <f>Bilan!$AM$38</f>
        <v xml:space="preserve"> </v>
      </c>
      <c r="X117" s="665"/>
      <c r="Y117" s="653"/>
      <c r="Z117" s="655"/>
      <c r="AA117" s="649"/>
      <c r="AB117" s="583"/>
      <c r="AC117" s="1452">
        <v>32</v>
      </c>
      <c r="AD117" s="1415"/>
      <c r="AE117" s="1417" t="str">
        <f>'Donnees MEE'!$C$35</f>
        <v>C8.5</v>
      </c>
      <c r="AF117" s="1418"/>
      <c r="AG117" s="651"/>
      <c r="AH117" s="658" t="s">
        <v>211</v>
      </c>
      <c r="AI117" s="1434"/>
      <c r="AJ117" s="1351"/>
      <c r="AK117" s="1351"/>
      <c r="AL117" s="1351"/>
      <c r="AM117" s="1435"/>
      <c r="AN117" s="1444" t="s">
        <v>212</v>
      </c>
      <c r="AO117" s="1444"/>
      <c r="AP117" s="1445"/>
      <c r="AQ117" s="1428" t="str">
        <f>REPT("g",(AV117))</f>
        <v/>
      </c>
      <c r="AR117" s="1429"/>
      <c r="AS117" s="1429"/>
      <c r="AT117" s="1430"/>
      <c r="AU117" s="663"/>
      <c r="AV117" s="1036">
        <f>Bilan!AK38</f>
        <v>0</v>
      </c>
      <c r="AW117" s="653"/>
      <c r="AX117" s="1037" t="str">
        <f>Bilan!$AM$34</f>
        <v xml:space="preserve"> </v>
      </c>
      <c r="AY117" s="665"/>
      <c r="AZ117" s="653"/>
      <c r="BA117" s="656"/>
    </row>
    <row r="118" spans="2:55" ht="20.100000000000001" customHeight="1">
      <c r="B118" s="683"/>
      <c r="C118" s="651"/>
      <c r="D118" s="1416"/>
      <c r="E118" s="1416"/>
      <c r="F118" s="651"/>
      <c r="G118" s="653"/>
      <c r="H118" s="1436"/>
      <c r="I118" s="1437"/>
      <c r="J118" s="1437"/>
      <c r="K118" s="1437"/>
      <c r="L118" s="1438"/>
      <c r="M118" s="642"/>
      <c r="N118" s="642"/>
      <c r="O118" s="653"/>
      <c r="P118" s="653"/>
      <c r="Q118" s="653"/>
      <c r="R118" s="653"/>
      <c r="S118" s="653"/>
      <c r="T118" s="653"/>
      <c r="U118" s="653"/>
      <c r="V118" s="653"/>
      <c r="W118" s="653"/>
      <c r="X118" s="653"/>
      <c r="Y118" s="653"/>
      <c r="Z118" s="655"/>
      <c r="AA118" s="692"/>
      <c r="AB118" s="693"/>
      <c r="AC118" s="686"/>
      <c r="AD118" s="651"/>
      <c r="AE118" s="1416"/>
      <c r="AF118" s="1416"/>
      <c r="AG118" s="651"/>
      <c r="AH118" s="653"/>
      <c r="AI118" s="1436"/>
      <c r="AJ118" s="1437"/>
      <c r="AK118" s="1437"/>
      <c r="AL118" s="1437"/>
      <c r="AM118" s="1438"/>
      <c r="AN118" s="642"/>
      <c r="AO118" s="642"/>
      <c r="AP118" s="653"/>
      <c r="AQ118" s="653"/>
      <c r="AR118" s="653"/>
      <c r="AS118" s="653"/>
      <c r="AT118" s="653"/>
      <c r="AU118" s="653"/>
      <c r="AV118" s="653"/>
      <c r="AW118" s="653"/>
      <c r="AX118" s="653"/>
      <c r="AY118" s="653"/>
      <c r="AZ118" s="653"/>
      <c r="BA118" s="656"/>
    </row>
    <row r="119" spans="2:55" ht="15" customHeight="1">
      <c r="B119" s="683"/>
      <c r="C119" s="651"/>
      <c r="D119" s="694"/>
      <c r="E119" s="651"/>
      <c r="F119" s="651"/>
      <c r="G119" s="651"/>
      <c r="H119" s="651"/>
      <c r="I119" s="651"/>
      <c r="J119" s="651"/>
      <c r="K119" s="651"/>
      <c r="L119" s="651"/>
      <c r="M119" s="651"/>
      <c r="N119" s="651"/>
      <c r="O119" s="651"/>
      <c r="P119" s="651"/>
      <c r="Q119" s="651"/>
      <c r="R119" s="651"/>
      <c r="S119" s="651"/>
      <c r="T119" s="651"/>
      <c r="U119" s="651"/>
      <c r="V119" s="651"/>
      <c r="W119" s="651"/>
      <c r="X119" s="651"/>
      <c r="Y119" s="695"/>
      <c r="Z119" s="696"/>
      <c r="AA119" s="1439"/>
      <c r="AB119" s="682"/>
      <c r="AC119" s="686"/>
      <c r="AD119" s="651"/>
      <c r="AE119" s="694"/>
      <c r="AF119" s="651"/>
      <c r="AG119" s="651"/>
      <c r="AH119" s="651"/>
      <c r="AI119" s="651"/>
      <c r="AJ119" s="651"/>
      <c r="AK119" s="651"/>
      <c r="AL119" s="651"/>
      <c r="AM119" s="651"/>
      <c r="AN119" s="651"/>
      <c r="AO119" s="651"/>
      <c r="AP119" s="651"/>
      <c r="AQ119" s="651"/>
      <c r="AR119" s="651"/>
      <c r="AS119" s="651"/>
      <c r="AT119" s="651"/>
      <c r="AU119" s="651"/>
      <c r="AV119" s="651"/>
      <c r="AW119" s="651"/>
      <c r="AX119" s="651"/>
      <c r="AY119" s="651"/>
      <c r="AZ119" s="695"/>
      <c r="BA119" s="697"/>
    </row>
    <row r="120" spans="2:55" ht="20.100000000000001" customHeight="1">
      <c r="B120" s="683"/>
      <c r="C120" s="651"/>
      <c r="D120" s="1416"/>
      <c r="E120" s="1416"/>
      <c r="F120" s="651"/>
      <c r="G120" s="653"/>
      <c r="H120" s="1431" t="str">
        <f>'Donnees MEE'!$E$30</f>
        <v>C7.6 Réaliser les opérations de mise en service et/ou d’arrêt de l’installation</v>
      </c>
      <c r="I120" s="1432"/>
      <c r="J120" s="1432"/>
      <c r="K120" s="1432"/>
      <c r="L120" s="1433"/>
      <c r="M120" s="642"/>
      <c r="N120" s="642"/>
      <c r="O120" s="653"/>
      <c r="P120" s="653"/>
      <c r="Q120" s="654"/>
      <c r="R120" s="653"/>
      <c r="S120" s="653"/>
      <c r="T120" s="653"/>
      <c r="U120" s="653"/>
      <c r="V120" s="653"/>
      <c r="W120" s="653"/>
      <c r="X120" s="653"/>
      <c r="Y120" s="653"/>
      <c r="Z120" s="655"/>
      <c r="AA120" s="1439"/>
      <c r="AB120" s="682"/>
      <c r="AC120" s="1452"/>
      <c r="AD120" s="1415"/>
      <c r="AE120" s="1415"/>
      <c r="AF120" s="1415"/>
      <c r="AG120" s="1415"/>
      <c r="AH120" s="1415"/>
      <c r="AI120" s="1415"/>
      <c r="AJ120" s="1415"/>
      <c r="AK120" s="1415"/>
      <c r="AL120" s="1415"/>
      <c r="AM120" s="1415"/>
      <c r="AN120" s="1415"/>
      <c r="AO120" s="1415"/>
      <c r="AP120" s="1415"/>
      <c r="AQ120" s="1415"/>
      <c r="AR120" s="1415"/>
      <c r="AS120" s="1415"/>
      <c r="AT120" s="1415"/>
      <c r="AU120" s="1415"/>
      <c r="AV120" s="1415"/>
      <c r="AW120" s="1415"/>
      <c r="AX120" s="1415"/>
      <c r="AY120" s="1415"/>
      <c r="AZ120" s="1415"/>
      <c r="BA120" s="1473"/>
    </row>
    <row r="121" spans="2:55" ht="30" customHeight="1">
      <c r="B121" s="1414">
        <v>27</v>
      </c>
      <c r="C121" s="1459"/>
      <c r="D121" s="1417" t="str">
        <f>'Donnees MEE'!$C$30</f>
        <v>C7.6</v>
      </c>
      <c r="E121" s="1418"/>
      <c r="F121" s="651"/>
      <c r="G121" s="658" t="s">
        <v>211</v>
      </c>
      <c r="H121" s="1434"/>
      <c r="I121" s="1351"/>
      <c r="J121" s="1351"/>
      <c r="K121" s="1351"/>
      <c r="L121" s="1435"/>
      <c r="M121" s="1444" t="s">
        <v>212</v>
      </c>
      <c r="N121" s="1444"/>
      <c r="O121" s="1445"/>
      <c r="P121" s="1428" t="str">
        <f>REPT("g",(U121))</f>
        <v/>
      </c>
      <c r="Q121" s="1429"/>
      <c r="R121" s="1429"/>
      <c r="S121" s="1430"/>
      <c r="T121" s="663"/>
      <c r="U121" s="1036">
        <f>Bilan!$AK$38</f>
        <v>0</v>
      </c>
      <c r="V121" s="653"/>
      <c r="W121" s="1037" t="str">
        <f>Bilan!$AM$38</f>
        <v xml:space="preserve"> </v>
      </c>
      <c r="X121" s="665"/>
      <c r="Y121" s="653"/>
      <c r="Z121" s="655"/>
      <c r="AA121" s="649"/>
      <c r="AB121" s="583"/>
      <c r="AC121" s="1452"/>
      <c r="AD121" s="1415"/>
      <c r="AE121" s="1415"/>
      <c r="AF121" s="1415"/>
      <c r="AG121" s="1415"/>
      <c r="AH121" s="1415"/>
      <c r="AI121" s="1415"/>
      <c r="AJ121" s="1415"/>
      <c r="AK121" s="1415"/>
      <c r="AL121" s="1415"/>
      <c r="AM121" s="1415"/>
      <c r="AN121" s="1415"/>
      <c r="AO121" s="1415"/>
      <c r="AP121" s="1415"/>
      <c r="AQ121" s="1415"/>
      <c r="AR121" s="1415"/>
      <c r="AS121" s="1415"/>
      <c r="AT121" s="1415"/>
      <c r="AU121" s="1415"/>
      <c r="AV121" s="1415"/>
      <c r="AW121" s="1415"/>
      <c r="AX121" s="1415"/>
      <c r="AY121" s="1415"/>
      <c r="AZ121" s="1415"/>
      <c r="BA121" s="1473"/>
    </row>
    <row r="122" spans="2:55" ht="20.100000000000001" customHeight="1">
      <c r="B122" s="683"/>
      <c r="C122" s="651"/>
      <c r="D122" s="1474"/>
      <c r="E122" s="1474"/>
      <c r="F122" s="651"/>
      <c r="G122" s="653"/>
      <c r="H122" s="1436"/>
      <c r="I122" s="1437"/>
      <c r="J122" s="1437"/>
      <c r="K122" s="1437"/>
      <c r="L122" s="1438"/>
      <c r="M122" s="642"/>
      <c r="N122" s="642"/>
      <c r="O122" s="653"/>
      <c r="P122" s="653"/>
      <c r="Q122" s="653"/>
      <c r="R122" s="653"/>
      <c r="S122" s="653"/>
      <c r="T122" s="653"/>
      <c r="U122" s="653"/>
      <c r="V122" s="653"/>
      <c r="W122" s="653"/>
      <c r="X122" s="653"/>
      <c r="Y122" s="653"/>
      <c r="Z122" s="655"/>
      <c r="AA122" s="684"/>
      <c r="AB122" s="685"/>
      <c r="AC122" s="1452"/>
      <c r="AD122" s="1415"/>
      <c r="AE122" s="1415"/>
      <c r="AF122" s="1415"/>
      <c r="AG122" s="1415"/>
      <c r="AH122" s="1415"/>
      <c r="AI122" s="1415"/>
      <c r="AJ122" s="1415"/>
      <c r="AK122" s="1415"/>
      <c r="AL122" s="1415"/>
      <c r="AM122" s="1415"/>
      <c r="AN122" s="1415"/>
      <c r="AO122" s="1415"/>
      <c r="AP122" s="1415"/>
      <c r="AQ122" s="1415"/>
      <c r="AR122" s="1415"/>
      <c r="AS122" s="1415"/>
      <c r="AT122" s="1415"/>
      <c r="AU122" s="1415"/>
      <c r="AV122" s="1415"/>
      <c r="AW122" s="1415"/>
      <c r="AX122" s="1415"/>
      <c r="AY122" s="1415"/>
      <c r="AZ122" s="1415"/>
      <c r="BA122" s="1473"/>
      <c r="BB122" s="676"/>
      <c r="BC122" s="676"/>
    </row>
    <row r="123" spans="2:55" ht="35.1" customHeight="1">
      <c r="B123" s="702"/>
      <c r="C123" s="703"/>
      <c r="D123" s="703"/>
      <c r="E123" s="703"/>
      <c r="F123" s="704"/>
      <c r="G123" s="646"/>
      <c r="H123" s="646"/>
      <c r="I123" s="646"/>
      <c r="J123" s="646"/>
      <c r="K123" s="646"/>
      <c r="L123" s="646"/>
      <c r="M123" s="646"/>
      <c r="N123" s="646"/>
      <c r="O123" s="646"/>
      <c r="P123" s="646"/>
      <c r="Q123" s="646"/>
      <c r="R123" s="646"/>
      <c r="S123" s="646"/>
      <c r="T123" s="646"/>
      <c r="U123" s="646"/>
      <c r="V123" s="646"/>
      <c r="W123" s="705"/>
      <c r="X123" s="646"/>
      <c r="Y123" s="646"/>
      <c r="Z123" s="706"/>
      <c r="AA123" s="692"/>
      <c r="AB123" s="693"/>
      <c r="AC123" s="707"/>
      <c r="AD123" s="703"/>
      <c r="AE123" s="703"/>
      <c r="AF123" s="703"/>
      <c r="AG123" s="704"/>
      <c r="AH123" s="646"/>
      <c r="AI123" s="646"/>
      <c r="AJ123" s="646"/>
      <c r="AK123" s="646"/>
      <c r="AL123" s="646"/>
      <c r="AM123" s="646"/>
      <c r="AN123" s="646"/>
      <c r="AO123" s="646"/>
      <c r="AP123" s="646"/>
      <c r="AQ123" s="646"/>
      <c r="AR123" s="646"/>
      <c r="AS123" s="646"/>
      <c r="AT123" s="646"/>
      <c r="AU123" s="646"/>
      <c r="AV123" s="646"/>
      <c r="AW123" s="646"/>
      <c r="AX123" s="705"/>
      <c r="AY123" s="646"/>
      <c r="AZ123" s="646"/>
      <c r="BA123" s="708"/>
    </row>
    <row r="124" spans="2:55" ht="27" customHeight="1">
      <c r="B124" s="635"/>
      <c r="C124" s="586"/>
      <c r="D124" s="586"/>
      <c r="E124" s="586"/>
      <c r="F124" s="586"/>
      <c r="G124" s="586"/>
      <c r="H124" s="586"/>
      <c r="I124" s="586"/>
      <c r="J124" s="586"/>
      <c r="K124" s="586"/>
      <c r="L124" s="586"/>
      <c r="M124" s="583"/>
      <c r="N124" s="583"/>
      <c r="O124" s="583"/>
      <c r="P124" s="583"/>
      <c r="Q124" s="583"/>
      <c r="R124" s="583"/>
      <c r="S124" s="583"/>
      <c r="T124" s="583"/>
      <c r="U124" s="583"/>
      <c r="V124" s="583"/>
      <c r="W124" s="583"/>
      <c r="X124" s="583"/>
      <c r="Y124" s="583"/>
      <c r="Z124" s="583"/>
      <c r="AA124" s="583"/>
      <c r="AB124" s="583"/>
      <c r="AC124" s="586"/>
      <c r="AD124" s="586"/>
      <c r="AE124" s="586"/>
      <c r="AF124" s="586"/>
      <c r="AG124" s="586"/>
      <c r="AH124" s="583"/>
      <c r="AI124" s="583"/>
      <c r="AJ124" s="583"/>
      <c r="AK124" s="583"/>
      <c r="AL124" s="583"/>
      <c r="AM124" s="583"/>
      <c r="AN124" s="583"/>
      <c r="AO124" s="583"/>
      <c r="AP124" s="583"/>
      <c r="AQ124" s="583"/>
      <c r="AR124" s="583"/>
      <c r="AS124" s="583"/>
      <c r="AT124" s="583"/>
      <c r="AU124" s="583"/>
      <c r="AV124" s="583"/>
      <c r="AW124" s="583"/>
      <c r="AX124" s="583"/>
      <c r="AY124" s="583"/>
      <c r="AZ124" s="583"/>
      <c r="BA124" s="636"/>
    </row>
    <row r="125" spans="2:55" ht="12" customHeight="1">
      <c r="B125" s="637"/>
      <c r="C125" s="638"/>
      <c r="D125" s="1453" t="s">
        <v>126</v>
      </c>
      <c r="E125" s="1453"/>
      <c r="F125" s="1456"/>
      <c r="G125" s="1446" t="s">
        <v>282</v>
      </c>
      <c r="H125" s="1446"/>
      <c r="I125" s="1446"/>
      <c r="J125" s="1446"/>
      <c r="K125" s="1446"/>
      <c r="L125" s="1446"/>
      <c r="M125" s="1446"/>
      <c r="N125" s="1446"/>
      <c r="O125" s="1446"/>
      <c r="P125" s="1446"/>
      <c r="Q125" s="1446"/>
      <c r="R125" s="1446"/>
      <c r="S125" s="1446"/>
      <c r="T125" s="1419"/>
      <c r="U125" s="639"/>
      <c r="V125" s="1419"/>
      <c r="W125" s="639"/>
      <c r="X125" s="1419"/>
      <c r="Y125" s="1419"/>
      <c r="Z125" s="1449"/>
      <c r="AA125" s="583"/>
      <c r="AB125" s="583"/>
      <c r="AC125" s="640"/>
      <c r="AD125" s="638"/>
      <c r="AE125" s="1453" t="s">
        <v>126</v>
      </c>
      <c r="AF125" s="1453"/>
      <c r="AG125" s="1456"/>
      <c r="AH125" s="1446" t="s">
        <v>287</v>
      </c>
      <c r="AI125" s="1446"/>
      <c r="AJ125" s="1446"/>
      <c r="AK125" s="1446"/>
      <c r="AL125" s="1446"/>
      <c r="AM125" s="1446"/>
      <c r="AN125" s="1446"/>
      <c r="AO125" s="1446"/>
      <c r="AP125" s="1446"/>
      <c r="AQ125" s="1446"/>
      <c r="AR125" s="1446"/>
      <c r="AS125" s="1446"/>
      <c r="AT125" s="1446"/>
      <c r="AU125" s="1419"/>
      <c r="AV125" s="639"/>
      <c r="AW125" s="1419"/>
      <c r="AX125" s="639"/>
      <c r="AY125" s="1419"/>
      <c r="AZ125" s="1419"/>
      <c r="BA125" s="1422"/>
    </row>
    <row r="126" spans="2:55" ht="13.5" customHeight="1">
      <c r="B126" s="641"/>
      <c r="C126" s="642"/>
      <c r="D126" s="1454"/>
      <c r="E126" s="1454"/>
      <c r="F126" s="1457"/>
      <c r="G126" s="1447"/>
      <c r="H126" s="1447"/>
      <c r="I126" s="1447"/>
      <c r="J126" s="1447"/>
      <c r="K126" s="1447"/>
      <c r="L126" s="1447"/>
      <c r="M126" s="1447"/>
      <c r="N126" s="1447"/>
      <c r="O126" s="1447"/>
      <c r="P126" s="1447"/>
      <c r="Q126" s="1447"/>
      <c r="R126" s="1447"/>
      <c r="S126" s="1447"/>
      <c r="T126" s="1420"/>
      <c r="U126" s="1440">
        <f>AVERAGE(U132:U144)</f>
        <v>0</v>
      </c>
      <c r="V126" s="1420"/>
      <c r="W126" s="1425" t="e">
        <f>AVERAGE(W132:W144)</f>
        <v>#DIV/0!</v>
      </c>
      <c r="X126" s="1420"/>
      <c r="Y126" s="1420"/>
      <c r="Z126" s="1450"/>
      <c r="AA126" s="583"/>
      <c r="AB126" s="583"/>
      <c r="AC126" s="643"/>
      <c r="AD126" s="642"/>
      <c r="AE126" s="1454"/>
      <c r="AF126" s="1454"/>
      <c r="AG126" s="1457"/>
      <c r="AH126" s="1447"/>
      <c r="AI126" s="1447"/>
      <c r="AJ126" s="1447"/>
      <c r="AK126" s="1447"/>
      <c r="AL126" s="1447"/>
      <c r="AM126" s="1447"/>
      <c r="AN126" s="1447"/>
      <c r="AO126" s="1447"/>
      <c r="AP126" s="1447"/>
      <c r="AQ126" s="1447"/>
      <c r="AR126" s="1447"/>
      <c r="AS126" s="1447"/>
      <c r="AT126" s="1447"/>
      <c r="AU126" s="1420"/>
      <c r="AV126" s="1440">
        <f>AVERAGE(AV132:AV156)</f>
        <v>0</v>
      </c>
      <c r="AW126" s="1420"/>
      <c r="AX126" s="1425" t="e">
        <f>AVERAGE(AX132:AX156)</f>
        <v>#DIV/0!</v>
      </c>
      <c r="AY126" s="1420"/>
      <c r="AZ126" s="1420"/>
      <c r="BA126" s="1423"/>
    </row>
    <row r="127" spans="2:55" ht="13.5" customHeight="1">
      <c r="B127" s="641"/>
      <c r="C127" s="642"/>
      <c r="D127" s="1454"/>
      <c r="E127" s="1454"/>
      <c r="F127" s="1457"/>
      <c r="G127" s="1447"/>
      <c r="H127" s="1447"/>
      <c r="I127" s="1447"/>
      <c r="J127" s="1447"/>
      <c r="K127" s="1447"/>
      <c r="L127" s="1447"/>
      <c r="M127" s="1447"/>
      <c r="N127" s="1447"/>
      <c r="O127" s="1447"/>
      <c r="P127" s="1447"/>
      <c r="Q127" s="1447"/>
      <c r="R127" s="1447"/>
      <c r="S127" s="1447"/>
      <c r="T127" s="1420"/>
      <c r="U127" s="1441"/>
      <c r="V127" s="1420"/>
      <c r="W127" s="1426"/>
      <c r="X127" s="1420"/>
      <c r="Y127" s="1420"/>
      <c r="Z127" s="1450"/>
      <c r="AA127" s="583"/>
      <c r="AB127" s="583"/>
      <c r="AC127" s="643"/>
      <c r="AD127" s="642"/>
      <c r="AE127" s="1454"/>
      <c r="AF127" s="1454"/>
      <c r="AG127" s="1457"/>
      <c r="AH127" s="1447"/>
      <c r="AI127" s="1447"/>
      <c r="AJ127" s="1447"/>
      <c r="AK127" s="1447"/>
      <c r="AL127" s="1447"/>
      <c r="AM127" s="1447"/>
      <c r="AN127" s="1447"/>
      <c r="AO127" s="1447"/>
      <c r="AP127" s="1447"/>
      <c r="AQ127" s="1447"/>
      <c r="AR127" s="1447"/>
      <c r="AS127" s="1447"/>
      <c r="AT127" s="1447"/>
      <c r="AU127" s="1420"/>
      <c r="AV127" s="1441"/>
      <c r="AW127" s="1420"/>
      <c r="AX127" s="1426"/>
      <c r="AY127" s="1420"/>
      <c r="AZ127" s="1420"/>
      <c r="BA127" s="1423"/>
    </row>
    <row r="128" spans="2:55" ht="10.5" customHeight="1">
      <c r="B128" s="641"/>
      <c r="C128" s="642"/>
      <c r="D128" s="1454"/>
      <c r="E128" s="1454"/>
      <c r="F128" s="1457"/>
      <c r="G128" s="1447"/>
      <c r="H128" s="1447"/>
      <c r="I128" s="1447"/>
      <c r="J128" s="1447"/>
      <c r="K128" s="1447"/>
      <c r="L128" s="1447"/>
      <c r="M128" s="1447"/>
      <c r="N128" s="1447"/>
      <c r="O128" s="1447"/>
      <c r="P128" s="1447"/>
      <c r="Q128" s="1447"/>
      <c r="R128" s="1447"/>
      <c r="S128" s="1447"/>
      <c r="T128" s="1420"/>
      <c r="U128" s="1442"/>
      <c r="V128" s="1420"/>
      <c r="W128" s="1427"/>
      <c r="X128" s="1420"/>
      <c r="Y128" s="1420"/>
      <c r="Z128" s="1450"/>
      <c r="AA128" s="583"/>
      <c r="AB128" s="583"/>
      <c r="AC128" s="643"/>
      <c r="AD128" s="642"/>
      <c r="AE128" s="1454"/>
      <c r="AF128" s="1454"/>
      <c r="AG128" s="1457"/>
      <c r="AH128" s="1447"/>
      <c r="AI128" s="1447"/>
      <c r="AJ128" s="1447"/>
      <c r="AK128" s="1447"/>
      <c r="AL128" s="1447"/>
      <c r="AM128" s="1447"/>
      <c r="AN128" s="1447"/>
      <c r="AO128" s="1447"/>
      <c r="AP128" s="1447"/>
      <c r="AQ128" s="1447"/>
      <c r="AR128" s="1447"/>
      <c r="AS128" s="1447"/>
      <c r="AT128" s="1447"/>
      <c r="AU128" s="1420"/>
      <c r="AV128" s="1442"/>
      <c r="AW128" s="1420"/>
      <c r="AX128" s="1427"/>
      <c r="AY128" s="1420"/>
      <c r="AZ128" s="1420"/>
      <c r="BA128" s="1423"/>
    </row>
    <row r="129" spans="2:55" ht="12" customHeight="1">
      <c r="B129" s="644"/>
      <c r="C129" s="645"/>
      <c r="D129" s="1455"/>
      <c r="E129" s="1455"/>
      <c r="F129" s="1458"/>
      <c r="G129" s="1448"/>
      <c r="H129" s="1448"/>
      <c r="I129" s="1448"/>
      <c r="J129" s="1448"/>
      <c r="K129" s="1448"/>
      <c r="L129" s="1448"/>
      <c r="M129" s="1448"/>
      <c r="N129" s="1448"/>
      <c r="O129" s="1448"/>
      <c r="P129" s="1448"/>
      <c r="Q129" s="1448"/>
      <c r="R129" s="1448"/>
      <c r="S129" s="1448"/>
      <c r="T129" s="1421"/>
      <c r="U129" s="646"/>
      <c r="V129" s="1421"/>
      <c r="W129" s="646"/>
      <c r="X129" s="1421"/>
      <c r="Y129" s="1421"/>
      <c r="Z129" s="1451"/>
      <c r="AA129" s="583"/>
      <c r="AB129" s="583"/>
      <c r="AC129" s="647"/>
      <c r="AD129" s="645"/>
      <c r="AE129" s="1455"/>
      <c r="AF129" s="1455"/>
      <c r="AG129" s="1458"/>
      <c r="AH129" s="1448"/>
      <c r="AI129" s="1448"/>
      <c r="AJ129" s="1448"/>
      <c r="AK129" s="1448"/>
      <c r="AL129" s="1448"/>
      <c r="AM129" s="1448"/>
      <c r="AN129" s="1448"/>
      <c r="AO129" s="1448"/>
      <c r="AP129" s="1448"/>
      <c r="AQ129" s="1448"/>
      <c r="AR129" s="1448"/>
      <c r="AS129" s="1448"/>
      <c r="AT129" s="1448"/>
      <c r="AU129" s="1421"/>
      <c r="AV129" s="646"/>
      <c r="AW129" s="1421"/>
      <c r="AX129" s="646"/>
      <c r="AY129" s="1421"/>
      <c r="AZ129" s="1421"/>
      <c r="BA129" s="1424"/>
    </row>
    <row r="130" spans="2:55" ht="30" customHeight="1">
      <c r="B130" s="637"/>
      <c r="C130" s="638"/>
      <c r="D130" s="638"/>
      <c r="E130" s="638"/>
      <c r="F130" s="638"/>
      <c r="G130" s="639"/>
      <c r="H130" s="639"/>
      <c r="I130" s="639"/>
      <c r="J130" s="639"/>
      <c r="K130" s="639"/>
      <c r="L130" s="639"/>
      <c r="M130" s="639"/>
      <c r="N130" s="639"/>
      <c r="O130" s="639"/>
      <c r="P130" s="639"/>
      <c r="Q130" s="639"/>
      <c r="R130" s="639"/>
      <c r="S130" s="639"/>
      <c r="T130" s="639"/>
      <c r="U130" s="639"/>
      <c r="V130" s="639"/>
      <c r="W130" s="639"/>
      <c r="X130" s="639"/>
      <c r="Y130" s="639"/>
      <c r="Z130" s="648"/>
      <c r="AA130" s="649"/>
      <c r="AB130" s="583"/>
      <c r="AC130" s="640"/>
      <c r="AD130" s="638"/>
      <c r="AE130" s="638"/>
      <c r="AF130" s="638"/>
      <c r="AG130" s="638"/>
      <c r="AH130" s="639"/>
      <c r="AI130" s="639"/>
      <c r="AJ130" s="639"/>
      <c r="AK130" s="639"/>
      <c r="AL130" s="639"/>
      <c r="AM130" s="639"/>
      <c r="AN130" s="639"/>
      <c r="AO130" s="639"/>
      <c r="AP130" s="639"/>
      <c r="AQ130" s="639"/>
      <c r="AR130" s="639"/>
      <c r="AS130" s="639"/>
      <c r="AT130" s="639"/>
      <c r="AU130" s="639"/>
      <c r="AV130" s="639"/>
      <c r="AW130" s="639"/>
      <c r="AX130" s="639"/>
      <c r="AY130" s="639"/>
      <c r="AZ130" s="639"/>
      <c r="BA130" s="650"/>
    </row>
    <row r="131" spans="2:55" ht="20.100000000000001" customHeight="1">
      <c r="B131" s="641"/>
      <c r="C131" s="651"/>
      <c r="D131" s="1416"/>
      <c r="E131" s="1416"/>
      <c r="F131" s="651"/>
      <c r="G131" s="653"/>
      <c r="H131" s="1431" t="str">
        <f>'Donnees MEE'!$E$36</f>
        <v>C9.1 Compléter la charge du réseau fluidique et des réseaux de fluides frigorigènes</v>
      </c>
      <c r="I131" s="1432"/>
      <c r="J131" s="1432"/>
      <c r="K131" s="1432"/>
      <c r="L131" s="1433"/>
      <c r="M131" s="642"/>
      <c r="N131" s="642"/>
      <c r="O131" s="653"/>
      <c r="P131" s="653"/>
      <c r="Q131" s="654"/>
      <c r="R131" s="653"/>
      <c r="S131" s="653"/>
      <c r="T131" s="653"/>
      <c r="U131" s="653"/>
      <c r="V131" s="653"/>
      <c r="W131" s="653"/>
      <c r="X131" s="653"/>
      <c r="Y131" s="653"/>
      <c r="Z131" s="655"/>
      <c r="AA131" s="649"/>
      <c r="AB131" s="583"/>
      <c r="AC131" s="643"/>
      <c r="AD131" s="651"/>
      <c r="AE131" s="1416"/>
      <c r="AF131" s="1416"/>
      <c r="AG131" s="651"/>
      <c r="AH131" s="653"/>
      <c r="AI131" s="1431" t="str">
        <f>'Donnees MEE'!$E$40</f>
        <v>C10.1 Identifier les opérations prédéfinies liées au contrat de maintenance</v>
      </c>
      <c r="AJ131" s="1432"/>
      <c r="AK131" s="1432"/>
      <c r="AL131" s="1432"/>
      <c r="AM131" s="1433"/>
      <c r="AN131" s="642"/>
      <c r="AO131" s="642"/>
      <c r="AP131" s="653"/>
      <c r="AQ131" s="653"/>
      <c r="AR131" s="654"/>
      <c r="AS131" s="653"/>
      <c r="AT131" s="653"/>
      <c r="AU131" s="653"/>
      <c r="AV131" s="653"/>
      <c r="AW131" s="653"/>
      <c r="AX131" s="653"/>
      <c r="AY131" s="653"/>
      <c r="AZ131" s="653"/>
      <c r="BA131" s="656"/>
    </row>
    <row r="132" spans="2:55" s="21" customFormat="1" ht="30" customHeight="1">
      <c r="B132" s="1414">
        <v>33</v>
      </c>
      <c r="C132" s="1415"/>
      <c r="D132" s="1417" t="str">
        <f>'Donnees MEE'!$C$36</f>
        <v>C9.1</v>
      </c>
      <c r="E132" s="1418"/>
      <c r="F132" s="651"/>
      <c r="G132" s="658" t="s">
        <v>211</v>
      </c>
      <c r="H132" s="1434"/>
      <c r="I132" s="1351"/>
      <c r="J132" s="1351"/>
      <c r="K132" s="1351"/>
      <c r="L132" s="1435"/>
      <c r="M132" s="1444" t="s">
        <v>212</v>
      </c>
      <c r="N132" s="1444"/>
      <c r="O132" s="1445"/>
      <c r="P132" s="1428" t="str">
        <f>REPT("g",(U132))</f>
        <v/>
      </c>
      <c r="Q132" s="1429"/>
      <c r="R132" s="1429"/>
      <c r="S132" s="1430"/>
      <c r="T132" s="663"/>
      <c r="U132" s="1036">
        <f>Bilan!$AK$42</f>
        <v>0</v>
      </c>
      <c r="V132" s="653"/>
      <c r="W132" s="1037" t="str">
        <f>Bilan!$AM$42</f>
        <v xml:space="preserve"> </v>
      </c>
      <c r="X132" s="665"/>
      <c r="Y132" s="653"/>
      <c r="Z132" s="655"/>
      <c r="AA132" s="649"/>
      <c r="AB132" s="583"/>
      <c r="AC132" s="1452">
        <v>37</v>
      </c>
      <c r="AD132" s="1415"/>
      <c r="AE132" s="1417" t="str">
        <f>'Donnees MEE'!$C$40</f>
        <v>C10.1</v>
      </c>
      <c r="AF132" s="1418"/>
      <c r="AG132" s="651"/>
      <c r="AH132" s="658" t="s">
        <v>211</v>
      </c>
      <c r="AI132" s="1434"/>
      <c r="AJ132" s="1351"/>
      <c r="AK132" s="1351"/>
      <c r="AL132" s="1351"/>
      <c r="AM132" s="1435"/>
      <c r="AN132" s="1444" t="s">
        <v>212</v>
      </c>
      <c r="AO132" s="1444"/>
      <c r="AP132" s="1445"/>
      <c r="AQ132" s="1428" t="str">
        <f>REPT("g",(AV132))</f>
        <v/>
      </c>
      <c r="AR132" s="1429"/>
      <c r="AS132" s="1429"/>
      <c r="AT132" s="1430"/>
      <c r="AU132" s="663"/>
      <c r="AV132" s="1036">
        <f>Bilan!$AK$42</f>
        <v>0</v>
      </c>
      <c r="AW132" s="653"/>
      <c r="AX132" s="1037" t="str">
        <f>Bilan!$AM$42</f>
        <v xml:space="preserve"> </v>
      </c>
      <c r="AY132" s="665"/>
      <c r="AZ132" s="653"/>
      <c r="BA132" s="656"/>
    </row>
    <row r="133" spans="2:55" ht="20.100000000000001" customHeight="1">
      <c r="B133" s="641"/>
      <c r="C133" s="651"/>
      <c r="D133" s="1416"/>
      <c r="E133" s="1416"/>
      <c r="F133" s="651"/>
      <c r="G133" s="653"/>
      <c r="H133" s="1436"/>
      <c r="I133" s="1437"/>
      <c r="J133" s="1437"/>
      <c r="K133" s="1437"/>
      <c r="L133" s="1438"/>
      <c r="M133" s="642"/>
      <c r="N133" s="642"/>
      <c r="O133" s="653"/>
      <c r="P133" s="653"/>
      <c r="Q133" s="653"/>
      <c r="R133" s="653"/>
      <c r="S133" s="653"/>
      <c r="T133" s="653"/>
      <c r="U133" s="653"/>
      <c r="V133" s="653"/>
      <c r="W133" s="653"/>
      <c r="X133" s="653"/>
      <c r="Y133" s="653"/>
      <c r="Z133" s="655"/>
      <c r="AA133" s="649"/>
      <c r="AB133" s="583"/>
      <c r="AC133" s="643"/>
      <c r="AD133" s="651"/>
      <c r="AE133" s="1416"/>
      <c r="AF133" s="1416"/>
      <c r="AG133" s="651"/>
      <c r="AH133" s="653"/>
      <c r="AI133" s="1436"/>
      <c r="AJ133" s="1437"/>
      <c r="AK133" s="1437"/>
      <c r="AL133" s="1437"/>
      <c r="AM133" s="1438"/>
      <c r="AN133" s="642"/>
      <c r="AO133" s="642"/>
      <c r="AP133" s="653"/>
      <c r="AQ133" s="653"/>
      <c r="AR133" s="653"/>
      <c r="AS133" s="653"/>
      <c r="AT133" s="653"/>
      <c r="AU133" s="653"/>
      <c r="AV133" s="653"/>
      <c r="AW133" s="653"/>
      <c r="AX133" s="653"/>
      <c r="AY133" s="653"/>
      <c r="AZ133" s="653"/>
      <c r="BA133" s="656"/>
    </row>
    <row r="134" spans="2:55" ht="15" customHeight="1">
      <c r="B134" s="666"/>
      <c r="C134" s="667"/>
      <c r="D134" s="668"/>
      <c r="E134" s="653"/>
      <c r="F134" s="669"/>
      <c r="G134" s="653"/>
      <c r="H134" s="653"/>
      <c r="I134" s="653"/>
      <c r="J134" s="653"/>
      <c r="K134" s="653"/>
      <c r="L134" s="653"/>
      <c r="M134" s="670"/>
      <c r="N134" s="670"/>
      <c r="O134" s="670"/>
      <c r="P134" s="670"/>
      <c r="Q134" s="670"/>
      <c r="R134" s="670"/>
      <c r="S134" s="670"/>
      <c r="T134" s="670"/>
      <c r="U134" s="670"/>
      <c r="V134" s="670"/>
      <c r="W134" s="670"/>
      <c r="X134" s="670"/>
      <c r="Y134" s="670"/>
      <c r="Z134" s="671"/>
      <c r="AA134" s="672"/>
      <c r="AB134" s="673"/>
      <c r="AC134" s="674"/>
      <c r="AD134" s="667"/>
      <c r="AE134" s="668"/>
      <c r="AF134" s="653"/>
      <c r="AG134" s="669"/>
      <c r="AH134" s="653"/>
      <c r="AI134" s="653"/>
      <c r="AJ134" s="653"/>
      <c r="AK134" s="653"/>
      <c r="AL134" s="653"/>
      <c r="AM134" s="653"/>
      <c r="AN134" s="670"/>
      <c r="AO134" s="670"/>
      <c r="AP134" s="670"/>
      <c r="AQ134" s="670"/>
      <c r="AR134" s="670"/>
      <c r="AS134" s="670"/>
      <c r="AT134" s="670"/>
      <c r="AU134" s="670"/>
      <c r="AV134" s="670"/>
      <c r="AW134" s="670"/>
      <c r="AX134" s="670"/>
      <c r="AY134" s="670"/>
      <c r="AZ134" s="670"/>
      <c r="BA134" s="675"/>
    </row>
    <row r="135" spans="2:55" ht="20.100000000000001" customHeight="1">
      <c r="B135" s="641"/>
      <c r="C135" s="651"/>
      <c r="D135" s="1416"/>
      <c r="E135" s="1416"/>
      <c r="F135" s="651"/>
      <c r="G135" s="653"/>
      <c r="H135" s="1431" t="str">
        <f>'Donnees MEE'!$E$37</f>
        <v>C9.2 Déterminer les réglages nécessaires pour obtenir le fonctionnement attendu du système</v>
      </c>
      <c r="I135" s="1432"/>
      <c r="J135" s="1432"/>
      <c r="K135" s="1432"/>
      <c r="L135" s="1433"/>
      <c r="M135" s="642"/>
      <c r="N135" s="642"/>
      <c r="O135" s="653"/>
      <c r="P135" s="653"/>
      <c r="Q135" s="654"/>
      <c r="R135" s="653"/>
      <c r="S135" s="653"/>
      <c r="T135" s="653"/>
      <c r="U135" s="653"/>
      <c r="V135" s="653"/>
      <c r="W135" s="653"/>
      <c r="X135" s="653"/>
      <c r="Y135" s="653"/>
      <c r="Z135" s="655"/>
      <c r="AA135" s="649"/>
      <c r="AB135" s="583"/>
      <c r="AC135" s="643"/>
      <c r="AD135" s="651"/>
      <c r="AE135" s="1416"/>
      <c r="AF135" s="1416"/>
      <c r="AG135" s="651"/>
      <c r="AH135" s="653"/>
      <c r="AI135" s="1431" t="str">
        <f>'Donnees MEE'!$E$41</f>
        <v>C10.2 Déterminer une organisation en fonction de l’environnement de travail et les conditions de la maintenance</v>
      </c>
      <c r="AJ135" s="1432"/>
      <c r="AK135" s="1432"/>
      <c r="AL135" s="1432"/>
      <c r="AM135" s="1433"/>
      <c r="AN135" s="642"/>
      <c r="AO135" s="642"/>
      <c r="AP135" s="653"/>
      <c r="AQ135" s="653"/>
      <c r="AR135" s="654"/>
      <c r="AS135" s="653"/>
      <c r="AT135" s="653"/>
      <c r="AU135" s="653"/>
      <c r="AV135" s="653"/>
      <c r="AW135" s="653"/>
      <c r="AX135" s="653"/>
      <c r="AY135" s="653"/>
      <c r="AZ135" s="653"/>
      <c r="BA135" s="656"/>
    </row>
    <row r="136" spans="2:55" ht="30" customHeight="1">
      <c r="B136" s="1414">
        <v>34</v>
      </c>
      <c r="C136" s="1415"/>
      <c r="D136" s="1417" t="str">
        <f>'Donnees MEE'!$C$37</f>
        <v>C9.2</v>
      </c>
      <c r="E136" s="1418"/>
      <c r="F136" s="651"/>
      <c r="G136" s="658" t="s">
        <v>211</v>
      </c>
      <c r="H136" s="1434"/>
      <c r="I136" s="1351"/>
      <c r="J136" s="1351"/>
      <c r="K136" s="1351"/>
      <c r="L136" s="1435"/>
      <c r="M136" s="1444" t="s">
        <v>212</v>
      </c>
      <c r="N136" s="1444"/>
      <c r="O136" s="1445"/>
      <c r="P136" s="1428" t="str">
        <f>REPT("g",(U136))</f>
        <v/>
      </c>
      <c r="Q136" s="1429"/>
      <c r="R136" s="1429"/>
      <c r="S136" s="1430"/>
      <c r="T136" s="663"/>
      <c r="U136" s="1036">
        <f>Bilan!$AK$42</f>
        <v>0</v>
      </c>
      <c r="V136" s="653"/>
      <c r="W136" s="1037" t="str">
        <f>Bilan!$AM$42</f>
        <v xml:space="preserve"> </v>
      </c>
      <c r="X136" s="665"/>
      <c r="Y136" s="653"/>
      <c r="Z136" s="655"/>
      <c r="AA136" s="649"/>
      <c r="AB136" s="583"/>
      <c r="AC136" s="1452">
        <v>38</v>
      </c>
      <c r="AD136" s="1415"/>
      <c r="AE136" s="1417" t="str">
        <f>'Donnees MEE'!$C$41</f>
        <v>C10.2</v>
      </c>
      <c r="AF136" s="1418"/>
      <c r="AG136" s="651"/>
      <c r="AH136" s="658" t="s">
        <v>211</v>
      </c>
      <c r="AI136" s="1434"/>
      <c r="AJ136" s="1351"/>
      <c r="AK136" s="1351"/>
      <c r="AL136" s="1351"/>
      <c r="AM136" s="1435"/>
      <c r="AN136" s="1444" t="s">
        <v>212</v>
      </c>
      <c r="AO136" s="1444"/>
      <c r="AP136" s="1445"/>
      <c r="AQ136" s="1428" t="str">
        <f>REPT("g",(AV136))</f>
        <v/>
      </c>
      <c r="AR136" s="1429"/>
      <c r="AS136" s="1429"/>
      <c r="AT136" s="1430"/>
      <c r="AU136" s="663"/>
      <c r="AV136" s="1036">
        <f>Bilan!$AK$42</f>
        <v>0</v>
      </c>
      <c r="AW136" s="653"/>
      <c r="AX136" s="1037" t="str">
        <f>Bilan!$AM$42</f>
        <v xml:space="preserve"> </v>
      </c>
      <c r="AY136" s="665"/>
      <c r="AZ136" s="653"/>
      <c r="BA136" s="656"/>
    </row>
    <row r="137" spans="2:55" ht="20.100000000000001" customHeight="1">
      <c r="B137" s="641"/>
      <c r="C137" s="651"/>
      <c r="D137" s="1416"/>
      <c r="E137" s="1416"/>
      <c r="F137" s="651"/>
      <c r="G137" s="653"/>
      <c r="H137" s="1436"/>
      <c r="I137" s="1437"/>
      <c r="J137" s="1437"/>
      <c r="K137" s="1437"/>
      <c r="L137" s="1438"/>
      <c r="M137" s="642"/>
      <c r="N137" s="642"/>
      <c r="O137" s="653"/>
      <c r="P137" s="653"/>
      <c r="Q137" s="653"/>
      <c r="R137" s="653"/>
      <c r="S137" s="653"/>
      <c r="T137" s="653"/>
      <c r="U137" s="653"/>
      <c r="V137" s="653"/>
      <c r="W137" s="653"/>
      <c r="X137" s="653"/>
      <c r="Y137" s="653"/>
      <c r="Z137" s="655"/>
      <c r="AA137" s="649"/>
      <c r="AB137" s="583"/>
      <c r="AC137" s="643"/>
      <c r="AD137" s="651"/>
      <c r="AE137" s="1416"/>
      <c r="AF137" s="1416"/>
      <c r="AG137" s="651"/>
      <c r="AH137" s="653"/>
      <c r="AI137" s="1436"/>
      <c r="AJ137" s="1437"/>
      <c r="AK137" s="1437"/>
      <c r="AL137" s="1437"/>
      <c r="AM137" s="1438"/>
      <c r="AN137" s="642"/>
      <c r="AO137" s="642"/>
      <c r="AP137" s="653"/>
      <c r="AQ137" s="653"/>
      <c r="AR137" s="653"/>
      <c r="AS137" s="653"/>
      <c r="AT137" s="653"/>
      <c r="AU137" s="653"/>
      <c r="AV137" s="653"/>
      <c r="AW137" s="653"/>
      <c r="AX137" s="653"/>
      <c r="AY137" s="653"/>
      <c r="AZ137" s="653"/>
      <c r="BA137" s="656"/>
      <c r="BB137" s="676"/>
      <c r="BC137" s="676"/>
    </row>
    <row r="138" spans="2:55" ht="15" customHeight="1">
      <c r="B138" s="641"/>
      <c r="C138" s="651"/>
      <c r="D138" s="668"/>
      <c r="E138" s="653"/>
      <c r="F138" s="651"/>
      <c r="G138" s="653"/>
      <c r="H138" s="677"/>
      <c r="I138" s="678"/>
      <c r="J138" s="678"/>
      <c r="K138" s="679"/>
      <c r="L138" s="680"/>
      <c r="M138" s="642"/>
      <c r="N138" s="642"/>
      <c r="O138" s="653"/>
      <c r="P138" s="653"/>
      <c r="Q138" s="653"/>
      <c r="R138" s="653"/>
      <c r="S138" s="653"/>
      <c r="T138" s="653"/>
      <c r="U138" s="653"/>
      <c r="V138" s="653"/>
      <c r="W138" s="653"/>
      <c r="X138" s="653"/>
      <c r="Y138" s="653"/>
      <c r="Z138" s="655"/>
      <c r="AA138" s="1439"/>
      <c r="AB138" s="682"/>
      <c r="AC138" s="643"/>
      <c r="AD138" s="651"/>
      <c r="AE138" s="668"/>
      <c r="AF138" s="653"/>
      <c r="AG138" s="651"/>
      <c r="AH138" s="653"/>
      <c r="AI138" s="677"/>
      <c r="AJ138" s="678"/>
      <c r="AK138" s="678"/>
      <c r="AL138" s="679"/>
      <c r="AM138" s="680"/>
      <c r="AN138" s="642"/>
      <c r="AO138" s="642"/>
      <c r="AP138" s="653"/>
      <c r="AQ138" s="653"/>
      <c r="AR138" s="653"/>
      <c r="AS138" s="653"/>
      <c r="AT138" s="653"/>
      <c r="AU138" s="653"/>
      <c r="AV138" s="653"/>
      <c r="AW138" s="653"/>
      <c r="AX138" s="653"/>
      <c r="AY138" s="653"/>
      <c r="AZ138" s="653"/>
      <c r="BA138" s="656"/>
      <c r="BB138" s="250"/>
      <c r="BC138" s="250"/>
    </row>
    <row r="139" spans="2:55" ht="20.100000000000001" customHeight="1">
      <c r="B139" s="641"/>
      <c r="C139" s="651"/>
      <c r="D139" s="1416"/>
      <c r="E139" s="1416"/>
      <c r="F139" s="651"/>
      <c r="G139" s="653"/>
      <c r="H139" s="1431" t="str">
        <f>'Donnees MEE'!$E$38</f>
        <v>C9.3 Ajuster les réglages des systèmes de régulation et de sécurité</v>
      </c>
      <c r="I139" s="1432"/>
      <c r="J139" s="1432"/>
      <c r="K139" s="1432"/>
      <c r="L139" s="1433"/>
      <c r="M139" s="642"/>
      <c r="N139" s="642"/>
      <c r="O139" s="653"/>
      <c r="P139" s="653"/>
      <c r="Q139" s="654"/>
      <c r="R139" s="653"/>
      <c r="S139" s="653"/>
      <c r="T139" s="653"/>
      <c r="U139" s="653"/>
      <c r="V139" s="653"/>
      <c r="W139" s="653"/>
      <c r="X139" s="653"/>
      <c r="Y139" s="653"/>
      <c r="Z139" s="655"/>
      <c r="AA139" s="1439"/>
      <c r="AB139" s="682"/>
      <c r="AC139" s="643"/>
      <c r="AD139" s="651"/>
      <c r="AE139" s="1416"/>
      <c r="AF139" s="1416"/>
      <c r="AG139" s="651"/>
      <c r="AH139" s="653"/>
      <c r="AI139" s="1431" t="str">
        <f>'Donnees MEE'!$E$42</f>
        <v>C10.3 Contrôler les données d’exploitation (indicateurs, voyants…) par rapport aux attendus</v>
      </c>
      <c r="AJ139" s="1432"/>
      <c r="AK139" s="1432"/>
      <c r="AL139" s="1432"/>
      <c r="AM139" s="1433"/>
      <c r="AN139" s="642"/>
      <c r="AO139" s="642"/>
      <c r="AP139" s="653"/>
      <c r="AQ139" s="653"/>
      <c r="AR139" s="654"/>
      <c r="AS139" s="653"/>
      <c r="AT139" s="653"/>
      <c r="AU139" s="653"/>
      <c r="AV139" s="653"/>
      <c r="AW139" s="653"/>
      <c r="AX139" s="653"/>
      <c r="AY139" s="653"/>
      <c r="AZ139" s="653"/>
      <c r="BA139" s="656"/>
    </row>
    <row r="140" spans="2:55" ht="30" customHeight="1">
      <c r="B140" s="1414">
        <v>35</v>
      </c>
      <c r="C140" s="1415"/>
      <c r="D140" s="1417" t="str">
        <f>'Donnees MEE'!$C$38</f>
        <v>C9.3</v>
      </c>
      <c r="E140" s="1418"/>
      <c r="F140" s="651"/>
      <c r="G140" s="658" t="s">
        <v>211</v>
      </c>
      <c r="H140" s="1434"/>
      <c r="I140" s="1351"/>
      <c r="J140" s="1351"/>
      <c r="K140" s="1351"/>
      <c r="L140" s="1435"/>
      <c r="M140" s="1444" t="s">
        <v>212</v>
      </c>
      <c r="N140" s="1444"/>
      <c r="O140" s="1445"/>
      <c r="P140" s="1428" t="str">
        <f>REPT("g",(U140))</f>
        <v/>
      </c>
      <c r="Q140" s="1429"/>
      <c r="R140" s="1429"/>
      <c r="S140" s="1430"/>
      <c r="T140" s="663"/>
      <c r="U140" s="1036">
        <f>Bilan!$AK$42</f>
        <v>0</v>
      </c>
      <c r="V140" s="653"/>
      <c r="W140" s="1037" t="str">
        <f>Bilan!$AM$42</f>
        <v xml:space="preserve"> </v>
      </c>
      <c r="X140" s="665"/>
      <c r="Y140" s="653"/>
      <c r="Z140" s="655"/>
      <c r="AA140" s="649"/>
      <c r="AB140" s="583"/>
      <c r="AC140" s="1452">
        <v>39</v>
      </c>
      <c r="AD140" s="1415"/>
      <c r="AE140" s="1417" t="str">
        <f>'Donnees MEE'!$C$42</f>
        <v>C10.3</v>
      </c>
      <c r="AF140" s="1418"/>
      <c r="AG140" s="651"/>
      <c r="AH140" s="658" t="s">
        <v>211</v>
      </c>
      <c r="AI140" s="1434"/>
      <c r="AJ140" s="1351"/>
      <c r="AK140" s="1351"/>
      <c r="AL140" s="1351"/>
      <c r="AM140" s="1435"/>
      <c r="AN140" s="1444" t="s">
        <v>212</v>
      </c>
      <c r="AO140" s="1444"/>
      <c r="AP140" s="1445"/>
      <c r="AQ140" s="1428" t="str">
        <f>REPT("g",(AV140))</f>
        <v/>
      </c>
      <c r="AR140" s="1429"/>
      <c r="AS140" s="1429"/>
      <c r="AT140" s="1430"/>
      <c r="AU140" s="663"/>
      <c r="AV140" s="1036">
        <f>Bilan!$AK$42</f>
        <v>0</v>
      </c>
      <c r="AW140" s="653"/>
      <c r="AX140" s="1037" t="str">
        <f>Bilan!$AM$42</f>
        <v xml:space="preserve"> </v>
      </c>
      <c r="AY140" s="665"/>
      <c r="AZ140" s="653"/>
      <c r="BA140" s="656"/>
    </row>
    <row r="141" spans="2:55" ht="20.100000000000001" customHeight="1">
      <c r="B141" s="683"/>
      <c r="C141" s="651"/>
      <c r="D141" s="1416"/>
      <c r="E141" s="1416"/>
      <c r="F141" s="651"/>
      <c r="G141" s="653"/>
      <c r="H141" s="1436"/>
      <c r="I141" s="1437"/>
      <c r="J141" s="1437"/>
      <c r="K141" s="1437"/>
      <c r="L141" s="1438"/>
      <c r="M141" s="642"/>
      <c r="N141" s="642"/>
      <c r="O141" s="653"/>
      <c r="P141" s="653"/>
      <c r="Q141" s="653"/>
      <c r="R141" s="653"/>
      <c r="S141" s="653"/>
      <c r="T141" s="653"/>
      <c r="U141" s="653"/>
      <c r="V141" s="653"/>
      <c r="W141" s="653"/>
      <c r="X141" s="653"/>
      <c r="Y141" s="653"/>
      <c r="Z141" s="655"/>
      <c r="AA141" s="1460"/>
      <c r="AB141" s="685"/>
      <c r="AC141" s="686"/>
      <c r="AD141" s="651"/>
      <c r="AE141" s="1416"/>
      <c r="AF141" s="1416"/>
      <c r="AG141" s="651"/>
      <c r="AH141" s="653"/>
      <c r="AI141" s="1436"/>
      <c r="AJ141" s="1437"/>
      <c r="AK141" s="1437"/>
      <c r="AL141" s="1437"/>
      <c r="AM141" s="1438"/>
      <c r="AN141" s="642"/>
      <c r="AO141" s="642"/>
      <c r="AP141" s="653"/>
      <c r="AQ141" s="653"/>
      <c r="AR141" s="653"/>
      <c r="AS141" s="653"/>
      <c r="AT141" s="653"/>
      <c r="AU141" s="653"/>
      <c r="AV141" s="653"/>
      <c r="AW141" s="653"/>
      <c r="AX141" s="653"/>
      <c r="AY141" s="653"/>
      <c r="AZ141" s="653"/>
      <c r="BA141" s="656"/>
    </row>
    <row r="142" spans="2:55" ht="15" customHeight="1">
      <c r="B142" s="683"/>
      <c r="C142" s="651"/>
      <c r="D142" s="668"/>
      <c r="E142" s="653"/>
      <c r="F142" s="651"/>
      <c r="G142" s="653"/>
      <c r="H142" s="677"/>
      <c r="I142" s="678"/>
      <c r="J142" s="678"/>
      <c r="K142" s="679"/>
      <c r="L142" s="680"/>
      <c r="M142" s="642"/>
      <c r="N142" s="642"/>
      <c r="O142" s="653"/>
      <c r="P142" s="653"/>
      <c r="Q142" s="653"/>
      <c r="R142" s="653"/>
      <c r="S142" s="653"/>
      <c r="T142" s="653"/>
      <c r="U142" s="653"/>
      <c r="V142" s="653"/>
      <c r="W142" s="653"/>
      <c r="X142" s="653"/>
      <c r="Y142" s="653"/>
      <c r="Z142" s="655"/>
      <c r="AA142" s="1460"/>
      <c r="AB142" s="685"/>
      <c r="AC142" s="686"/>
      <c r="AD142" s="651"/>
      <c r="AE142" s="668"/>
      <c r="AF142" s="653"/>
      <c r="AG142" s="651"/>
      <c r="AH142" s="653"/>
      <c r="AI142" s="677"/>
      <c r="AJ142" s="678"/>
      <c r="AK142" s="678"/>
      <c r="AL142" s="679"/>
      <c r="AM142" s="680"/>
      <c r="AN142" s="642"/>
      <c r="AO142" s="642"/>
      <c r="AP142" s="653"/>
      <c r="AQ142" s="653"/>
      <c r="AR142" s="653"/>
      <c r="AS142" s="653"/>
      <c r="AT142" s="653"/>
      <c r="AU142" s="653"/>
      <c r="AV142" s="653"/>
      <c r="AW142" s="653"/>
      <c r="AX142" s="653"/>
      <c r="AY142" s="653"/>
      <c r="AZ142" s="653"/>
      <c r="BA142" s="656"/>
    </row>
    <row r="143" spans="2:55" ht="20.100000000000001" customHeight="1">
      <c r="B143" s="683"/>
      <c r="C143" s="651"/>
      <c r="D143" s="1416"/>
      <c r="E143" s="1416"/>
      <c r="F143" s="651"/>
      <c r="G143" s="653"/>
      <c r="H143" s="1431" t="str">
        <f>'Donnees MEE'!$E$39</f>
        <v>C9.4 Appliquer les règles de sécurité</v>
      </c>
      <c r="I143" s="1432"/>
      <c r="J143" s="1432"/>
      <c r="K143" s="1432"/>
      <c r="L143" s="1433"/>
      <c r="M143" s="642"/>
      <c r="N143" s="642"/>
      <c r="O143" s="653"/>
      <c r="P143" s="653"/>
      <c r="Q143" s="654"/>
      <c r="R143" s="653"/>
      <c r="S143" s="653"/>
      <c r="T143" s="653"/>
      <c r="U143" s="653"/>
      <c r="V143" s="653"/>
      <c r="W143" s="653"/>
      <c r="X143" s="653"/>
      <c r="Y143" s="653"/>
      <c r="Z143" s="655"/>
      <c r="AA143" s="649"/>
      <c r="AB143" s="583"/>
      <c r="AC143" s="686"/>
      <c r="AD143" s="651"/>
      <c r="AE143" s="1416"/>
      <c r="AF143" s="1416"/>
      <c r="AG143" s="651"/>
      <c r="AH143" s="653"/>
      <c r="AI143" s="1431" t="str">
        <f>'Donnees MEE'!$E$43</f>
        <v>C10.4 Traiter les informations de télémaintenance et celles des applications numériques</v>
      </c>
      <c r="AJ143" s="1432"/>
      <c r="AK143" s="1432"/>
      <c r="AL143" s="1432"/>
      <c r="AM143" s="1433"/>
      <c r="AN143" s="642"/>
      <c r="AO143" s="642"/>
      <c r="AP143" s="653"/>
      <c r="AQ143" s="653"/>
      <c r="AR143" s="654"/>
      <c r="AS143" s="653"/>
      <c r="AT143" s="653"/>
      <c r="AU143" s="653"/>
      <c r="AV143" s="653"/>
      <c r="AW143" s="653"/>
      <c r="AX143" s="653"/>
      <c r="AY143" s="653"/>
      <c r="AZ143" s="653"/>
      <c r="BA143" s="656"/>
    </row>
    <row r="144" spans="2:55" s="21" customFormat="1" ht="30" customHeight="1">
      <c r="B144" s="1414">
        <v>36</v>
      </c>
      <c r="C144" s="1415"/>
      <c r="D144" s="1417" t="str">
        <f>'Donnees MEE'!$C$39</f>
        <v>C9.4</v>
      </c>
      <c r="E144" s="1418"/>
      <c r="F144" s="651"/>
      <c r="G144" s="658" t="s">
        <v>211</v>
      </c>
      <c r="H144" s="1434"/>
      <c r="I144" s="1351"/>
      <c r="J144" s="1351"/>
      <c r="K144" s="1351"/>
      <c r="L144" s="1435"/>
      <c r="M144" s="1444" t="s">
        <v>212</v>
      </c>
      <c r="N144" s="1444"/>
      <c r="O144" s="1445"/>
      <c r="P144" s="1428" t="str">
        <f>REPT("g",(U144))</f>
        <v/>
      </c>
      <c r="Q144" s="1429"/>
      <c r="R144" s="1429"/>
      <c r="S144" s="1430"/>
      <c r="T144" s="663"/>
      <c r="U144" s="1036">
        <f>Bilan!$AK$42</f>
        <v>0</v>
      </c>
      <c r="V144" s="653"/>
      <c r="W144" s="1037" t="str">
        <f>Bilan!$AM$42</f>
        <v xml:space="preserve"> </v>
      </c>
      <c r="X144" s="665"/>
      <c r="Y144" s="653"/>
      <c r="Z144" s="655"/>
      <c r="AA144" s="649"/>
      <c r="AB144" s="583"/>
      <c r="AC144" s="1452">
        <v>40</v>
      </c>
      <c r="AD144" s="1415"/>
      <c r="AE144" s="1417" t="str">
        <f>'Donnees MEE'!$C$43</f>
        <v>C10.4</v>
      </c>
      <c r="AF144" s="1418"/>
      <c r="AG144" s="651"/>
      <c r="AH144" s="658" t="s">
        <v>211</v>
      </c>
      <c r="AI144" s="1434"/>
      <c r="AJ144" s="1351"/>
      <c r="AK144" s="1351"/>
      <c r="AL144" s="1351"/>
      <c r="AM144" s="1435"/>
      <c r="AN144" s="1444" t="s">
        <v>212</v>
      </c>
      <c r="AO144" s="1444"/>
      <c r="AP144" s="1445"/>
      <c r="AQ144" s="1428" t="str">
        <f>REPT("g",(AV144))</f>
        <v/>
      </c>
      <c r="AR144" s="1429"/>
      <c r="AS144" s="1429"/>
      <c r="AT144" s="1430"/>
      <c r="AU144" s="663"/>
      <c r="AV144" s="1036">
        <f>Bilan!$AK$42</f>
        <v>0</v>
      </c>
      <c r="AW144" s="653"/>
      <c r="AX144" s="1037" t="str">
        <f>Bilan!$AM$42</f>
        <v xml:space="preserve"> </v>
      </c>
      <c r="AY144" s="665"/>
      <c r="AZ144" s="653"/>
      <c r="BA144" s="656"/>
    </row>
    <row r="145" spans="2:55" ht="20.100000000000001" customHeight="1">
      <c r="B145" s="683"/>
      <c r="C145" s="651"/>
      <c r="D145" s="1416"/>
      <c r="E145" s="1416"/>
      <c r="F145" s="651"/>
      <c r="G145" s="653"/>
      <c r="H145" s="1436"/>
      <c r="I145" s="1437"/>
      <c r="J145" s="1437"/>
      <c r="K145" s="1437"/>
      <c r="L145" s="1438"/>
      <c r="M145" s="642"/>
      <c r="N145" s="642"/>
      <c r="O145" s="653"/>
      <c r="P145" s="653"/>
      <c r="Q145" s="653"/>
      <c r="R145" s="653"/>
      <c r="S145" s="653"/>
      <c r="T145" s="653"/>
      <c r="U145" s="653"/>
      <c r="V145" s="653"/>
      <c r="W145" s="653"/>
      <c r="X145" s="653"/>
      <c r="Y145" s="653"/>
      <c r="Z145" s="655"/>
      <c r="AA145" s="649"/>
      <c r="AB145" s="583"/>
      <c r="AC145" s="686"/>
      <c r="AD145" s="651"/>
      <c r="AE145" s="1416"/>
      <c r="AF145" s="1416"/>
      <c r="AG145" s="651"/>
      <c r="AH145" s="653"/>
      <c r="AI145" s="1436"/>
      <c r="AJ145" s="1437"/>
      <c r="AK145" s="1437"/>
      <c r="AL145" s="1437"/>
      <c r="AM145" s="1438"/>
      <c r="AN145" s="642"/>
      <c r="AO145" s="642"/>
      <c r="AP145" s="653"/>
      <c r="AQ145" s="653"/>
      <c r="AR145" s="653"/>
      <c r="AS145" s="653"/>
      <c r="AT145" s="653"/>
      <c r="AU145" s="653"/>
      <c r="AV145" s="653"/>
      <c r="AW145" s="653"/>
      <c r="AX145" s="653"/>
      <c r="AY145" s="653"/>
      <c r="AZ145" s="653"/>
      <c r="BA145" s="656"/>
    </row>
    <row r="146" spans="2:55" ht="17.100000000000001" customHeight="1">
      <c r="B146" s="1414"/>
      <c r="C146" s="1415"/>
      <c r="D146" s="1415"/>
      <c r="E146" s="1415"/>
      <c r="F146" s="1415"/>
      <c r="G146" s="1415"/>
      <c r="H146" s="1415"/>
      <c r="I146" s="1415"/>
      <c r="J146" s="1415"/>
      <c r="K146" s="1415"/>
      <c r="L146" s="1415"/>
      <c r="M146" s="1415"/>
      <c r="N146" s="1415"/>
      <c r="O146" s="1415"/>
      <c r="P146" s="1415"/>
      <c r="Q146" s="1415"/>
      <c r="R146" s="1415"/>
      <c r="S146" s="1415"/>
      <c r="T146" s="1415"/>
      <c r="U146" s="1415"/>
      <c r="V146" s="1415"/>
      <c r="W146" s="1415"/>
      <c r="X146" s="1415"/>
      <c r="Y146" s="1415"/>
      <c r="Z146" s="1443"/>
      <c r="AA146" s="688"/>
      <c r="AB146" s="689"/>
      <c r="AC146" s="686"/>
      <c r="AD146" s="667"/>
      <c r="AE146" s="668"/>
      <c r="AF146" s="653"/>
      <c r="AG146" s="669"/>
      <c r="AH146" s="653"/>
      <c r="AI146" s="687"/>
      <c r="AJ146" s="679"/>
      <c r="AK146" s="679"/>
      <c r="AL146" s="679"/>
      <c r="AM146" s="679"/>
      <c r="AN146" s="653"/>
      <c r="AO146" s="653"/>
      <c r="AP146" s="653"/>
      <c r="AQ146" s="653"/>
      <c r="AR146" s="653"/>
      <c r="AS146" s="653"/>
      <c r="AT146" s="653"/>
      <c r="AU146" s="653"/>
      <c r="AV146" s="653"/>
      <c r="AW146" s="653"/>
      <c r="AX146" s="653"/>
      <c r="AY146" s="653"/>
      <c r="AZ146" s="653"/>
      <c r="BA146" s="656"/>
    </row>
    <row r="147" spans="2:55" ht="18.95" customHeight="1">
      <c r="B147" s="1414"/>
      <c r="C147" s="1415"/>
      <c r="D147" s="1415"/>
      <c r="E147" s="1415"/>
      <c r="F147" s="1415"/>
      <c r="G147" s="1415"/>
      <c r="H147" s="1415"/>
      <c r="I147" s="1415"/>
      <c r="J147" s="1415"/>
      <c r="K147" s="1415"/>
      <c r="L147" s="1415"/>
      <c r="M147" s="1415"/>
      <c r="N147" s="1415"/>
      <c r="O147" s="1415"/>
      <c r="P147" s="1415"/>
      <c r="Q147" s="1415"/>
      <c r="R147" s="1415"/>
      <c r="S147" s="1415"/>
      <c r="T147" s="1415"/>
      <c r="U147" s="1415"/>
      <c r="V147" s="1415"/>
      <c r="W147" s="1415"/>
      <c r="X147" s="1415"/>
      <c r="Y147" s="1415"/>
      <c r="Z147" s="1443"/>
      <c r="AA147" s="690"/>
      <c r="AB147" s="691"/>
      <c r="AC147" s="686"/>
      <c r="AD147" s="651"/>
      <c r="AE147" s="1416"/>
      <c r="AF147" s="1416"/>
      <c r="AG147" s="651"/>
      <c r="AH147" s="653"/>
      <c r="AI147" s="1431" t="str">
        <f>'Donnees MEE'!$E$44</f>
        <v>C10.5 Réaliser les opérations de maintenance préventive d’ordre technique et réglementaire</v>
      </c>
      <c r="AJ147" s="1432"/>
      <c r="AK147" s="1432"/>
      <c r="AL147" s="1432"/>
      <c r="AM147" s="1433"/>
      <c r="AN147" s="642"/>
      <c r="AO147" s="642"/>
      <c r="AP147" s="653"/>
      <c r="AQ147" s="653"/>
      <c r="AR147" s="654"/>
      <c r="AS147" s="653"/>
      <c r="AT147" s="653"/>
      <c r="AU147" s="653"/>
      <c r="AV147" s="653"/>
      <c r="AW147" s="653"/>
      <c r="AX147" s="653"/>
      <c r="AY147" s="653"/>
      <c r="AZ147" s="653"/>
      <c r="BA147" s="656"/>
    </row>
    <row r="148" spans="2:55" ht="27.95" customHeight="1">
      <c r="B148" s="1414"/>
      <c r="C148" s="1415"/>
      <c r="D148" s="1415"/>
      <c r="E148" s="1415"/>
      <c r="F148" s="1415"/>
      <c r="G148" s="1415"/>
      <c r="H148" s="1415"/>
      <c r="I148" s="1415"/>
      <c r="J148" s="1415"/>
      <c r="K148" s="1415"/>
      <c r="L148" s="1415"/>
      <c r="M148" s="1415"/>
      <c r="N148" s="1415"/>
      <c r="O148" s="1415"/>
      <c r="P148" s="1415"/>
      <c r="Q148" s="1415"/>
      <c r="R148" s="1415"/>
      <c r="S148" s="1415"/>
      <c r="T148" s="1415"/>
      <c r="U148" s="1415"/>
      <c r="V148" s="1415"/>
      <c r="W148" s="1415"/>
      <c r="X148" s="1415"/>
      <c r="Y148" s="1415"/>
      <c r="Z148" s="1443"/>
      <c r="AA148" s="649"/>
      <c r="AB148" s="583"/>
      <c r="AC148" s="1452">
        <v>41</v>
      </c>
      <c r="AD148" s="1415"/>
      <c r="AE148" s="1417" t="str">
        <f>'Donnees MEE'!$C$44</f>
        <v>C10.5</v>
      </c>
      <c r="AF148" s="1418"/>
      <c r="AG148" s="651"/>
      <c r="AH148" s="658" t="s">
        <v>211</v>
      </c>
      <c r="AI148" s="1434"/>
      <c r="AJ148" s="1351"/>
      <c r="AK148" s="1351"/>
      <c r="AL148" s="1351"/>
      <c r="AM148" s="1435"/>
      <c r="AN148" s="1444" t="s">
        <v>212</v>
      </c>
      <c r="AO148" s="1444"/>
      <c r="AP148" s="1445"/>
      <c r="AQ148" s="1428" t="str">
        <f>REPT("g",(AV148))</f>
        <v/>
      </c>
      <c r="AR148" s="1429"/>
      <c r="AS148" s="1429"/>
      <c r="AT148" s="1430"/>
      <c r="AU148" s="663"/>
      <c r="AV148" s="1036">
        <f>Bilan!$AK$42</f>
        <v>0</v>
      </c>
      <c r="AW148" s="653"/>
      <c r="AX148" s="1037" t="str">
        <f>Bilan!$AM$42</f>
        <v xml:space="preserve"> </v>
      </c>
      <c r="AY148" s="665"/>
      <c r="AZ148" s="653"/>
      <c r="BA148" s="656"/>
    </row>
    <row r="149" spans="2:55" ht="20.100000000000001" customHeight="1">
      <c r="B149" s="1414"/>
      <c r="C149" s="1415"/>
      <c r="D149" s="1415"/>
      <c r="E149" s="1415"/>
      <c r="F149" s="1415"/>
      <c r="G149" s="1415"/>
      <c r="H149" s="1415"/>
      <c r="I149" s="1415"/>
      <c r="J149" s="1415"/>
      <c r="K149" s="1415"/>
      <c r="L149" s="1415"/>
      <c r="M149" s="1415"/>
      <c r="N149" s="1415"/>
      <c r="O149" s="1415"/>
      <c r="P149" s="1415"/>
      <c r="Q149" s="1415"/>
      <c r="R149" s="1415"/>
      <c r="S149" s="1415"/>
      <c r="T149" s="1415"/>
      <c r="U149" s="1415"/>
      <c r="V149" s="1415"/>
      <c r="W149" s="1415"/>
      <c r="X149" s="1415"/>
      <c r="Y149" s="1415"/>
      <c r="Z149" s="1443"/>
      <c r="AA149" s="692"/>
      <c r="AB149" s="693"/>
      <c r="AC149" s="686"/>
      <c r="AD149" s="651"/>
      <c r="AE149" s="1416"/>
      <c r="AF149" s="1416"/>
      <c r="AG149" s="651"/>
      <c r="AH149" s="653"/>
      <c r="AI149" s="1436"/>
      <c r="AJ149" s="1437"/>
      <c r="AK149" s="1437"/>
      <c r="AL149" s="1437"/>
      <c r="AM149" s="1438"/>
      <c r="AN149" s="642"/>
      <c r="AO149" s="642"/>
      <c r="AP149" s="653"/>
      <c r="AQ149" s="653"/>
      <c r="AR149" s="653"/>
      <c r="AS149" s="653"/>
      <c r="AT149" s="653"/>
      <c r="AU149" s="653"/>
      <c r="AV149" s="653"/>
      <c r="AW149" s="653"/>
      <c r="AX149" s="653"/>
      <c r="AY149" s="653"/>
      <c r="AZ149" s="653"/>
      <c r="BA149" s="656"/>
    </row>
    <row r="150" spans="2:55" ht="15" customHeight="1">
      <c r="B150" s="1414"/>
      <c r="C150" s="1415"/>
      <c r="D150" s="1415"/>
      <c r="E150" s="1415"/>
      <c r="F150" s="1415"/>
      <c r="G150" s="1415"/>
      <c r="H150" s="1415"/>
      <c r="I150" s="1415"/>
      <c r="J150" s="1415"/>
      <c r="K150" s="1415"/>
      <c r="L150" s="1415"/>
      <c r="M150" s="1415"/>
      <c r="N150" s="1415"/>
      <c r="O150" s="1415"/>
      <c r="P150" s="1415"/>
      <c r="Q150" s="1415"/>
      <c r="R150" s="1415"/>
      <c r="S150" s="1415"/>
      <c r="T150" s="1415"/>
      <c r="U150" s="1415"/>
      <c r="V150" s="1415"/>
      <c r="W150" s="1415"/>
      <c r="X150" s="1415"/>
      <c r="Y150" s="1415"/>
      <c r="Z150" s="1443"/>
      <c r="AA150" s="1439"/>
      <c r="AB150" s="682"/>
      <c r="AC150" s="686"/>
      <c r="AD150" s="651"/>
      <c r="AE150" s="694"/>
      <c r="AF150" s="651"/>
      <c r="AG150" s="651"/>
      <c r="AH150" s="651"/>
      <c r="AI150" s="651"/>
      <c r="AJ150" s="651"/>
      <c r="AK150" s="651"/>
      <c r="AL150" s="651"/>
      <c r="AM150" s="651"/>
      <c r="AN150" s="651"/>
      <c r="AO150" s="651"/>
      <c r="AP150" s="651"/>
      <c r="AQ150" s="651"/>
      <c r="AR150" s="651"/>
      <c r="AS150" s="651"/>
      <c r="AT150" s="651"/>
      <c r="AU150" s="651"/>
      <c r="AV150" s="651"/>
      <c r="AW150" s="651"/>
      <c r="AX150" s="651"/>
      <c r="AY150" s="651"/>
      <c r="AZ150" s="695"/>
      <c r="BA150" s="697"/>
    </row>
    <row r="151" spans="2:55" ht="20.100000000000001" customHeight="1">
      <c r="B151" s="1414"/>
      <c r="C151" s="1415"/>
      <c r="D151" s="1415"/>
      <c r="E151" s="1415"/>
      <c r="F151" s="1415"/>
      <c r="G151" s="1415"/>
      <c r="H151" s="1415"/>
      <c r="I151" s="1415"/>
      <c r="J151" s="1415"/>
      <c r="K151" s="1415"/>
      <c r="L151" s="1415"/>
      <c r="M151" s="1415"/>
      <c r="N151" s="1415"/>
      <c r="O151" s="1415"/>
      <c r="P151" s="1415"/>
      <c r="Q151" s="1415"/>
      <c r="R151" s="1415"/>
      <c r="S151" s="1415"/>
      <c r="T151" s="1415"/>
      <c r="U151" s="1415"/>
      <c r="V151" s="1415"/>
      <c r="W151" s="1415"/>
      <c r="X151" s="1415"/>
      <c r="Y151" s="1415"/>
      <c r="Z151" s="1443"/>
      <c r="AA151" s="1439"/>
      <c r="AB151" s="682"/>
      <c r="AC151" s="686"/>
      <c r="AD151" s="651"/>
      <c r="AE151" s="1416"/>
      <c r="AF151" s="1416"/>
      <c r="AG151" s="651"/>
      <c r="AH151" s="653"/>
      <c r="AI151" s="1431" t="str">
        <f>'Donnees MEE'!$E$45</f>
        <v>C10.6 Contrôler l’état du système après intervention</v>
      </c>
      <c r="AJ151" s="1432"/>
      <c r="AK151" s="1432"/>
      <c r="AL151" s="1432"/>
      <c r="AM151" s="1433"/>
      <c r="AN151" s="642"/>
      <c r="AO151" s="642"/>
      <c r="AP151" s="653"/>
      <c r="AQ151" s="653"/>
      <c r="AR151" s="654"/>
      <c r="AS151" s="653"/>
      <c r="AT151" s="653"/>
      <c r="AU151" s="653"/>
      <c r="AV151" s="653"/>
      <c r="AW151" s="653"/>
      <c r="AX151" s="653"/>
      <c r="AY151" s="653"/>
      <c r="AZ151" s="653"/>
      <c r="BA151" s="656"/>
    </row>
    <row r="152" spans="2:55" ht="30" customHeight="1">
      <c r="B152" s="1414"/>
      <c r="C152" s="1415"/>
      <c r="D152" s="1415"/>
      <c r="E152" s="1415"/>
      <c r="F152" s="1415"/>
      <c r="G152" s="1415"/>
      <c r="H152" s="1415"/>
      <c r="I152" s="1415"/>
      <c r="J152" s="1415"/>
      <c r="K152" s="1415"/>
      <c r="L152" s="1415"/>
      <c r="M152" s="1415"/>
      <c r="N152" s="1415"/>
      <c r="O152" s="1415"/>
      <c r="P152" s="1415"/>
      <c r="Q152" s="1415"/>
      <c r="R152" s="1415"/>
      <c r="S152" s="1415"/>
      <c r="T152" s="1415"/>
      <c r="U152" s="1415"/>
      <c r="V152" s="1415"/>
      <c r="W152" s="1415"/>
      <c r="X152" s="1415"/>
      <c r="Y152" s="1415"/>
      <c r="Z152" s="1443"/>
      <c r="AA152" s="649"/>
      <c r="AB152" s="583"/>
      <c r="AC152" s="1452">
        <v>42</v>
      </c>
      <c r="AD152" s="1415"/>
      <c r="AE152" s="1417" t="str">
        <f>'Donnees MEE'!$C$45</f>
        <v>C10.6</v>
      </c>
      <c r="AF152" s="1418"/>
      <c r="AG152" s="651"/>
      <c r="AH152" s="658" t="s">
        <v>211</v>
      </c>
      <c r="AI152" s="1434"/>
      <c r="AJ152" s="1351"/>
      <c r="AK152" s="1351"/>
      <c r="AL152" s="1351"/>
      <c r="AM152" s="1435"/>
      <c r="AN152" s="1444" t="s">
        <v>212</v>
      </c>
      <c r="AO152" s="1444"/>
      <c r="AP152" s="1445"/>
      <c r="AQ152" s="1428" t="str">
        <f>REPT("g",(AV152))</f>
        <v/>
      </c>
      <c r="AR152" s="1429"/>
      <c r="AS152" s="1429"/>
      <c r="AT152" s="1430"/>
      <c r="AU152" s="663"/>
      <c r="AV152" s="1036">
        <f>Bilan!$AK$42</f>
        <v>0</v>
      </c>
      <c r="AW152" s="653"/>
      <c r="AX152" s="1037" t="str">
        <f>Bilan!$AM$42</f>
        <v xml:space="preserve"> </v>
      </c>
      <c r="AY152" s="665"/>
      <c r="AZ152" s="653"/>
      <c r="BA152" s="656"/>
    </row>
    <row r="153" spans="2:55" ht="20.100000000000001" customHeight="1">
      <c r="B153" s="1414"/>
      <c r="C153" s="1415"/>
      <c r="D153" s="1415"/>
      <c r="E153" s="1415"/>
      <c r="F153" s="1415"/>
      <c r="G153" s="1415"/>
      <c r="H153" s="1415"/>
      <c r="I153" s="1415"/>
      <c r="J153" s="1415"/>
      <c r="K153" s="1415"/>
      <c r="L153" s="1415"/>
      <c r="M153" s="1415"/>
      <c r="N153" s="1415"/>
      <c r="O153" s="1415"/>
      <c r="P153" s="1415"/>
      <c r="Q153" s="1415"/>
      <c r="R153" s="1415"/>
      <c r="S153" s="1415"/>
      <c r="T153" s="1415"/>
      <c r="U153" s="1415"/>
      <c r="V153" s="1415"/>
      <c r="W153" s="1415"/>
      <c r="X153" s="1415"/>
      <c r="Y153" s="1415"/>
      <c r="Z153" s="1443"/>
      <c r="AA153" s="1460"/>
      <c r="AB153" s="685"/>
      <c r="AC153" s="686"/>
      <c r="AD153" s="651"/>
      <c r="AE153" s="1416"/>
      <c r="AF153" s="1416"/>
      <c r="AG153" s="651"/>
      <c r="AH153" s="653"/>
      <c r="AI153" s="1436"/>
      <c r="AJ153" s="1437"/>
      <c r="AK153" s="1437"/>
      <c r="AL153" s="1437"/>
      <c r="AM153" s="1438"/>
      <c r="AN153" s="642"/>
      <c r="AO153" s="642"/>
      <c r="AP153" s="653"/>
      <c r="AQ153" s="653"/>
      <c r="AR153" s="653"/>
      <c r="AS153" s="653"/>
      <c r="AT153" s="653"/>
      <c r="AU153" s="653"/>
      <c r="AV153" s="653"/>
      <c r="AW153" s="653"/>
      <c r="AX153" s="653"/>
      <c r="AY153" s="653"/>
      <c r="AZ153" s="653"/>
      <c r="BA153" s="656"/>
      <c r="BB153" s="676"/>
      <c r="BC153" s="676"/>
    </row>
    <row r="154" spans="2:55" ht="15" customHeight="1">
      <c r="B154" s="1414"/>
      <c r="C154" s="1415"/>
      <c r="D154" s="1415"/>
      <c r="E154" s="1415"/>
      <c r="F154" s="1415"/>
      <c r="G154" s="1415"/>
      <c r="H154" s="1415"/>
      <c r="I154" s="1415"/>
      <c r="J154" s="1415"/>
      <c r="K154" s="1415"/>
      <c r="L154" s="1415"/>
      <c r="M154" s="1415"/>
      <c r="N154" s="1415"/>
      <c r="O154" s="1415"/>
      <c r="P154" s="1415"/>
      <c r="Q154" s="1415"/>
      <c r="R154" s="1415"/>
      <c r="S154" s="1415"/>
      <c r="T154" s="1415"/>
      <c r="U154" s="1415"/>
      <c r="V154" s="1415"/>
      <c r="W154" s="1415"/>
      <c r="X154" s="1415"/>
      <c r="Y154" s="1415"/>
      <c r="Z154" s="1443"/>
      <c r="AA154" s="1460"/>
      <c r="AB154" s="685"/>
      <c r="AC154" s="686"/>
      <c r="AD154" s="651"/>
      <c r="AE154" s="694"/>
      <c r="AF154" s="651"/>
      <c r="AG154" s="651"/>
      <c r="AH154" s="653"/>
      <c r="AI154" s="677"/>
      <c r="AJ154" s="678"/>
      <c r="AK154" s="678"/>
      <c r="AL154" s="679"/>
      <c r="AM154" s="680"/>
      <c r="AN154" s="642"/>
      <c r="AO154" s="642"/>
      <c r="AP154" s="653"/>
      <c r="AQ154" s="653"/>
      <c r="AR154" s="653"/>
      <c r="AS154" s="653"/>
      <c r="AT154" s="653"/>
      <c r="AU154" s="653"/>
      <c r="AV154" s="653"/>
      <c r="AW154" s="653"/>
      <c r="AX154" s="653"/>
      <c r="AY154" s="653"/>
      <c r="AZ154" s="653"/>
      <c r="BA154" s="656"/>
      <c r="BB154" s="250"/>
      <c r="BC154" s="250"/>
    </row>
    <row r="155" spans="2:55" ht="20.100000000000001" customHeight="1">
      <c r="B155" s="1414"/>
      <c r="C155" s="1415"/>
      <c r="D155" s="1415"/>
      <c r="E155" s="1415"/>
      <c r="F155" s="1415"/>
      <c r="G155" s="1415"/>
      <c r="H155" s="1415"/>
      <c r="I155" s="1415"/>
      <c r="J155" s="1415"/>
      <c r="K155" s="1415"/>
      <c r="L155" s="1415"/>
      <c r="M155" s="1415"/>
      <c r="N155" s="1415"/>
      <c r="O155" s="1415"/>
      <c r="P155" s="1415"/>
      <c r="Q155" s="1415"/>
      <c r="R155" s="1415"/>
      <c r="S155" s="1415"/>
      <c r="T155" s="1415"/>
      <c r="U155" s="1415"/>
      <c r="V155" s="1415"/>
      <c r="W155" s="1415"/>
      <c r="X155" s="1415"/>
      <c r="Y155" s="1415"/>
      <c r="Z155" s="1443"/>
      <c r="AA155" s="690"/>
      <c r="AB155" s="691"/>
      <c r="AC155" s="686"/>
      <c r="AD155" s="651"/>
      <c r="AE155" s="1416"/>
      <c r="AF155" s="1416"/>
      <c r="AG155" s="651"/>
      <c r="AH155" s="653"/>
      <c r="AI155" s="1431" t="str">
        <f>'Donnees MEE'!$E$46</f>
        <v xml:space="preserve">C10.7 Opérer le traitement des déchets </v>
      </c>
      <c r="AJ155" s="1432"/>
      <c r="AK155" s="1432"/>
      <c r="AL155" s="1432"/>
      <c r="AM155" s="1433"/>
      <c r="AN155" s="642"/>
      <c r="AO155" s="642"/>
      <c r="AP155" s="653"/>
      <c r="AQ155" s="653"/>
      <c r="AR155" s="654"/>
      <c r="AS155" s="653"/>
      <c r="AT155" s="653"/>
      <c r="AU155" s="653"/>
      <c r="AV155" s="653"/>
      <c r="AW155" s="653"/>
      <c r="AX155" s="653"/>
      <c r="AY155" s="653"/>
      <c r="AZ155" s="653"/>
      <c r="BA155" s="656"/>
    </row>
    <row r="156" spans="2:55" ht="30" customHeight="1">
      <c r="B156" s="1414"/>
      <c r="C156" s="1415"/>
      <c r="D156" s="1415"/>
      <c r="E156" s="1415"/>
      <c r="F156" s="1415"/>
      <c r="G156" s="1415"/>
      <c r="H156" s="1415"/>
      <c r="I156" s="1415"/>
      <c r="J156" s="1415"/>
      <c r="K156" s="1415"/>
      <c r="L156" s="1415"/>
      <c r="M156" s="1415"/>
      <c r="N156" s="1415"/>
      <c r="O156" s="1415"/>
      <c r="P156" s="1415"/>
      <c r="Q156" s="1415"/>
      <c r="R156" s="1415"/>
      <c r="S156" s="1415"/>
      <c r="T156" s="1415"/>
      <c r="U156" s="1415"/>
      <c r="V156" s="1415"/>
      <c r="W156" s="1415"/>
      <c r="X156" s="1415"/>
      <c r="Y156" s="1415"/>
      <c r="Z156" s="1443"/>
      <c r="AA156" s="649"/>
      <c r="AB156" s="583"/>
      <c r="AC156" s="1452">
        <v>43</v>
      </c>
      <c r="AD156" s="1415"/>
      <c r="AE156" s="1417" t="str">
        <f>'Donnees MEE'!$C$46</f>
        <v>C10.7</v>
      </c>
      <c r="AF156" s="1418"/>
      <c r="AG156" s="651"/>
      <c r="AH156" s="658" t="s">
        <v>211</v>
      </c>
      <c r="AI156" s="1434"/>
      <c r="AJ156" s="1351"/>
      <c r="AK156" s="1351"/>
      <c r="AL156" s="1351"/>
      <c r="AM156" s="1435"/>
      <c r="AN156" s="1444" t="s">
        <v>212</v>
      </c>
      <c r="AO156" s="1444"/>
      <c r="AP156" s="1445"/>
      <c r="AQ156" s="1428" t="str">
        <f>REPT("g",(AV156))</f>
        <v/>
      </c>
      <c r="AR156" s="1429"/>
      <c r="AS156" s="1429"/>
      <c r="AT156" s="1430"/>
      <c r="AU156" s="663"/>
      <c r="AV156" s="1036">
        <f>Bilan!$AK$42</f>
        <v>0</v>
      </c>
      <c r="AW156" s="653"/>
      <c r="AX156" s="1037" t="str">
        <f>Bilan!$AM$42</f>
        <v xml:space="preserve"> </v>
      </c>
      <c r="AY156" s="665"/>
      <c r="AZ156" s="653"/>
      <c r="BA156" s="656"/>
    </row>
    <row r="157" spans="2:55" ht="20.100000000000001" customHeight="1">
      <c r="B157" s="1414"/>
      <c r="C157" s="1415"/>
      <c r="D157" s="1415"/>
      <c r="E157" s="1415"/>
      <c r="F157" s="1415"/>
      <c r="G157" s="1415"/>
      <c r="H157" s="1415"/>
      <c r="I157" s="1415"/>
      <c r="J157" s="1415"/>
      <c r="K157" s="1415"/>
      <c r="L157" s="1415"/>
      <c r="M157" s="1415"/>
      <c r="N157" s="1415"/>
      <c r="O157" s="1415"/>
      <c r="P157" s="1415"/>
      <c r="Q157" s="1415"/>
      <c r="R157" s="1415"/>
      <c r="S157" s="1415"/>
      <c r="T157" s="1415"/>
      <c r="U157" s="1415"/>
      <c r="V157" s="1415"/>
      <c r="W157" s="1415"/>
      <c r="X157" s="1415"/>
      <c r="Y157" s="1415"/>
      <c r="Z157" s="1443"/>
      <c r="AA157" s="699"/>
      <c r="AB157" s="685"/>
      <c r="AC157" s="686"/>
      <c r="AD157" s="651"/>
      <c r="AE157" s="1416"/>
      <c r="AF157" s="1416"/>
      <c r="AG157" s="651"/>
      <c r="AH157" s="653"/>
      <c r="AI157" s="1436"/>
      <c r="AJ157" s="1437"/>
      <c r="AK157" s="1437"/>
      <c r="AL157" s="1437"/>
      <c r="AM157" s="1438"/>
      <c r="AN157" s="642"/>
      <c r="AO157" s="642"/>
      <c r="AP157" s="653"/>
      <c r="AQ157" s="653"/>
      <c r="AR157" s="653"/>
      <c r="AS157" s="653"/>
      <c r="AT157" s="653"/>
      <c r="AU157" s="653"/>
      <c r="AV157" s="653"/>
      <c r="AW157" s="653"/>
      <c r="AX157" s="653"/>
      <c r="AY157" s="653"/>
      <c r="AZ157" s="653"/>
      <c r="BA157" s="656"/>
    </row>
    <row r="158" spans="2:55" ht="35.1" customHeight="1">
      <c r="B158" s="702"/>
      <c r="C158" s="703"/>
      <c r="D158" s="703"/>
      <c r="E158" s="703"/>
      <c r="F158" s="704"/>
      <c r="G158" s="646"/>
      <c r="H158" s="646"/>
      <c r="I158" s="646"/>
      <c r="J158" s="646"/>
      <c r="K158" s="646"/>
      <c r="L158" s="646"/>
      <c r="M158" s="646"/>
      <c r="N158" s="646"/>
      <c r="O158" s="646"/>
      <c r="P158" s="646"/>
      <c r="Q158" s="646"/>
      <c r="R158" s="646"/>
      <c r="S158" s="646"/>
      <c r="T158" s="646"/>
      <c r="U158" s="646"/>
      <c r="V158" s="646"/>
      <c r="W158" s="705"/>
      <c r="X158" s="646"/>
      <c r="Y158" s="646"/>
      <c r="Z158" s="706"/>
      <c r="AA158" s="692"/>
      <c r="AB158" s="693"/>
      <c r="AC158" s="707"/>
      <c r="AD158" s="703"/>
      <c r="AE158" s="703"/>
      <c r="AF158" s="703"/>
      <c r="AG158" s="704"/>
      <c r="AH158" s="646"/>
      <c r="AI158" s="646"/>
      <c r="AJ158" s="646"/>
      <c r="AK158" s="646"/>
      <c r="AL158" s="646"/>
      <c r="AM158" s="646"/>
      <c r="AN158" s="646"/>
      <c r="AO158" s="646"/>
      <c r="AP158" s="646"/>
      <c r="AQ158" s="646"/>
      <c r="AR158" s="646"/>
      <c r="AS158" s="646"/>
      <c r="AT158" s="646"/>
      <c r="AU158" s="646"/>
      <c r="AV158" s="646"/>
      <c r="AW158" s="646"/>
      <c r="AX158" s="705"/>
      <c r="AY158" s="646"/>
      <c r="AZ158" s="646"/>
      <c r="BA158" s="708"/>
    </row>
    <row r="159" spans="2:55" ht="27" customHeight="1">
      <c r="B159" s="635"/>
      <c r="C159" s="586"/>
      <c r="D159" s="586"/>
      <c r="E159" s="586"/>
      <c r="F159" s="586"/>
      <c r="G159" s="586"/>
      <c r="H159" s="586"/>
      <c r="I159" s="586"/>
      <c r="J159" s="586"/>
      <c r="K159" s="586"/>
      <c r="L159" s="586"/>
      <c r="M159" s="583"/>
      <c r="N159" s="583"/>
      <c r="O159" s="583"/>
      <c r="P159" s="583"/>
      <c r="Q159" s="583"/>
      <c r="R159" s="583"/>
      <c r="S159" s="583"/>
      <c r="T159" s="583"/>
      <c r="U159" s="583"/>
      <c r="V159" s="583"/>
      <c r="W159" s="583"/>
      <c r="X159" s="583"/>
      <c r="Y159" s="583"/>
      <c r="Z159" s="583"/>
      <c r="AA159" s="583"/>
      <c r="AB159" s="583"/>
      <c r="AC159" s="586"/>
      <c r="AD159" s="586"/>
      <c r="AE159" s="586"/>
      <c r="AF159" s="586"/>
      <c r="AG159" s="586"/>
      <c r="AH159" s="583"/>
      <c r="AI159" s="583"/>
      <c r="AJ159" s="583"/>
      <c r="AK159" s="583"/>
      <c r="AL159" s="583"/>
      <c r="AM159" s="583"/>
      <c r="AN159" s="583"/>
      <c r="AO159" s="583"/>
      <c r="AP159" s="583"/>
      <c r="AQ159" s="583"/>
      <c r="AR159" s="583"/>
      <c r="AS159" s="583"/>
      <c r="AT159" s="583"/>
      <c r="AU159" s="583"/>
      <c r="AV159" s="583"/>
      <c r="AW159" s="583"/>
      <c r="AX159" s="583"/>
      <c r="AY159" s="583"/>
      <c r="AZ159" s="583"/>
      <c r="BA159" s="636"/>
    </row>
    <row r="160" spans="2:55" ht="12" customHeight="1">
      <c r="B160" s="637"/>
      <c r="C160" s="638"/>
      <c r="D160" s="1453" t="s">
        <v>126</v>
      </c>
      <c r="E160" s="1453"/>
      <c r="F160" s="1456"/>
      <c r="G160" s="1446" t="s">
        <v>288</v>
      </c>
      <c r="H160" s="1446"/>
      <c r="I160" s="1446"/>
      <c r="J160" s="1446"/>
      <c r="K160" s="1446"/>
      <c r="L160" s="1446"/>
      <c r="M160" s="1446"/>
      <c r="N160" s="1446"/>
      <c r="O160" s="1446"/>
      <c r="P160" s="1446"/>
      <c r="Q160" s="1446"/>
      <c r="R160" s="1446"/>
      <c r="S160" s="1446"/>
      <c r="T160" s="1419"/>
      <c r="U160" s="639"/>
      <c r="V160" s="1419"/>
      <c r="W160" s="639"/>
      <c r="X160" s="1419"/>
      <c r="Y160" s="1419"/>
      <c r="Z160" s="1449"/>
      <c r="AA160" s="583"/>
      <c r="AB160" s="583"/>
      <c r="AC160" s="640"/>
      <c r="AD160" s="638"/>
      <c r="AE160" s="1453" t="s">
        <v>126</v>
      </c>
      <c r="AF160" s="1453"/>
      <c r="AG160" s="1456"/>
      <c r="AH160" s="1446" t="s">
        <v>294</v>
      </c>
      <c r="AI160" s="1446"/>
      <c r="AJ160" s="1446"/>
      <c r="AK160" s="1446"/>
      <c r="AL160" s="1446"/>
      <c r="AM160" s="1446"/>
      <c r="AN160" s="1446"/>
      <c r="AO160" s="1446"/>
      <c r="AP160" s="1446"/>
      <c r="AQ160" s="1446"/>
      <c r="AR160" s="1446"/>
      <c r="AS160" s="1446"/>
      <c r="AT160" s="1446"/>
      <c r="AU160" s="1419"/>
      <c r="AV160" s="639"/>
      <c r="AW160" s="1419"/>
      <c r="AX160" s="639"/>
      <c r="AY160" s="1419"/>
      <c r="AZ160" s="1419"/>
      <c r="BA160" s="1422"/>
    </row>
    <row r="161" spans="2:55" ht="13.5" customHeight="1">
      <c r="B161" s="641"/>
      <c r="C161" s="642"/>
      <c r="D161" s="1454"/>
      <c r="E161" s="1454"/>
      <c r="F161" s="1457"/>
      <c r="G161" s="1447"/>
      <c r="H161" s="1447"/>
      <c r="I161" s="1447"/>
      <c r="J161" s="1447"/>
      <c r="K161" s="1447"/>
      <c r="L161" s="1447"/>
      <c r="M161" s="1447"/>
      <c r="N161" s="1447"/>
      <c r="O161" s="1447"/>
      <c r="P161" s="1447"/>
      <c r="Q161" s="1447"/>
      <c r="R161" s="1447"/>
      <c r="S161" s="1447"/>
      <c r="T161" s="1420"/>
      <c r="U161" s="1440">
        <f>AVERAGE(U167:U211)</f>
        <v>0</v>
      </c>
      <c r="V161" s="1420"/>
      <c r="W161" s="1425" t="e">
        <f>AVERAGE(W167:W211)</f>
        <v>#DIV/0!</v>
      </c>
      <c r="X161" s="1420"/>
      <c r="Y161" s="1420"/>
      <c r="Z161" s="1450"/>
      <c r="AA161" s="583"/>
      <c r="AB161" s="583"/>
      <c r="AC161" s="643"/>
      <c r="AD161" s="642"/>
      <c r="AE161" s="1454"/>
      <c r="AF161" s="1454"/>
      <c r="AG161" s="1457"/>
      <c r="AH161" s="1447"/>
      <c r="AI161" s="1447"/>
      <c r="AJ161" s="1447"/>
      <c r="AK161" s="1447"/>
      <c r="AL161" s="1447"/>
      <c r="AM161" s="1447"/>
      <c r="AN161" s="1447"/>
      <c r="AO161" s="1447"/>
      <c r="AP161" s="1447"/>
      <c r="AQ161" s="1447"/>
      <c r="AR161" s="1447"/>
      <c r="AS161" s="1447"/>
      <c r="AT161" s="1447"/>
      <c r="AU161" s="1420"/>
      <c r="AV161" s="1440">
        <f>AVERAGE(AV167:AV179)</f>
        <v>0</v>
      </c>
      <c r="AW161" s="1420"/>
      <c r="AX161" s="1425" t="e">
        <f>AVERAGE(AX167:AX179)</f>
        <v>#DIV/0!</v>
      </c>
      <c r="AY161" s="1420"/>
      <c r="AZ161" s="1420"/>
      <c r="BA161" s="1423"/>
    </row>
    <row r="162" spans="2:55" ht="13.5" customHeight="1">
      <c r="B162" s="641"/>
      <c r="C162" s="642"/>
      <c r="D162" s="1454"/>
      <c r="E162" s="1454"/>
      <c r="F162" s="1457"/>
      <c r="G162" s="1447"/>
      <c r="H162" s="1447"/>
      <c r="I162" s="1447"/>
      <c r="J162" s="1447"/>
      <c r="K162" s="1447"/>
      <c r="L162" s="1447"/>
      <c r="M162" s="1447"/>
      <c r="N162" s="1447"/>
      <c r="O162" s="1447"/>
      <c r="P162" s="1447"/>
      <c r="Q162" s="1447"/>
      <c r="R162" s="1447"/>
      <c r="S162" s="1447"/>
      <c r="T162" s="1420"/>
      <c r="U162" s="1441"/>
      <c r="V162" s="1420"/>
      <c r="W162" s="1426"/>
      <c r="X162" s="1420"/>
      <c r="Y162" s="1420"/>
      <c r="Z162" s="1450"/>
      <c r="AA162" s="583"/>
      <c r="AB162" s="583"/>
      <c r="AC162" s="643"/>
      <c r="AD162" s="642"/>
      <c r="AE162" s="1454"/>
      <c r="AF162" s="1454"/>
      <c r="AG162" s="1457"/>
      <c r="AH162" s="1447"/>
      <c r="AI162" s="1447"/>
      <c r="AJ162" s="1447"/>
      <c r="AK162" s="1447"/>
      <c r="AL162" s="1447"/>
      <c r="AM162" s="1447"/>
      <c r="AN162" s="1447"/>
      <c r="AO162" s="1447"/>
      <c r="AP162" s="1447"/>
      <c r="AQ162" s="1447"/>
      <c r="AR162" s="1447"/>
      <c r="AS162" s="1447"/>
      <c r="AT162" s="1447"/>
      <c r="AU162" s="1420"/>
      <c r="AV162" s="1441"/>
      <c r="AW162" s="1420"/>
      <c r="AX162" s="1426"/>
      <c r="AY162" s="1420"/>
      <c r="AZ162" s="1420"/>
      <c r="BA162" s="1423"/>
    </row>
    <row r="163" spans="2:55" ht="10.5" customHeight="1">
      <c r="B163" s="641"/>
      <c r="C163" s="642"/>
      <c r="D163" s="1454"/>
      <c r="E163" s="1454"/>
      <c r="F163" s="1457"/>
      <c r="G163" s="1447"/>
      <c r="H163" s="1447"/>
      <c r="I163" s="1447"/>
      <c r="J163" s="1447"/>
      <c r="K163" s="1447"/>
      <c r="L163" s="1447"/>
      <c r="M163" s="1447"/>
      <c r="N163" s="1447"/>
      <c r="O163" s="1447"/>
      <c r="P163" s="1447"/>
      <c r="Q163" s="1447"/>
      <c r="R163" s="1447"/>
      <c r="S163" s="1447"/>
      <c r="T163" s="1420"/>
      <c r="U163" s="1442"/>
      <c r="V163" s="1420"/>
      <c r="W163" s="1427"/>
      <c r="X163" s="1420"/>
      <c r="Y163" s="1420"/>
      <c r="Z163" s="1450"/>
      <c r="AA163" s="583"/>
      <c r="AB163" s="583"/>
      <c r="AC163" s="643"/>
      <c r="AD163" s="642"/>
      <c r="AE163" s="1454"/>
      <c r="AF163" s="1454"/>
      <c r="AG163" s="1457"/>
      <c r="AH163" s="1447"/>
      <c r="AI163" s="1447"/>
      <c r="AJ163" s="1447"/>
      <c r="AK163" s="1447"/>
      <c r="AL163" s="1447"/>
      <c r="AM163" s="1447"/>
      <c r="AN163" s="1447"/>
      <c r="AO163" s="1447"/>
      <c r="AP163" s="1447"/>
      <c r="AQ163" s="1447"/>
      <c r="AR163" s="1447"/>
      <c r="AS163" s="1447"/>
      <c r="AT163" s="1447"/>
      <c r="AU163" s="1420"/>
      <c r="AV163" s="1442"/>
      <c r="AW163" s="1420"/>
      <c r="AX163" s="1427"/>
      <c r="AY163" s="1420"/>
      <c r="AZ163" s="1420"/>
      <c r="BA163" s="1423"/>
    </row>
    <row r="164" spans="2:55" ht="12" customHeight="1">
      <c r="B164" s="644"/>
      <c r="C164" s="645"/>
      <c r="D164" s="1455"/>
      <c r="E164" s="1455"/>
      <c r="F164" s="1458"/>
      <c r="G164" s="1448"/>
      <c r="H164" s="1448"/>
      <c r="I164" s="1448"/>
      <c r="J164" s="1448"/>
      <c r="K164" s="1448"/>
      <c r="L164" s="1448"/>
      <c r="M164" s="1448"/>
      <c r="N164" s="1448"/>
      <c r="O164" s="1448"/>
      <c r="P164" s="1448"/>
      <c r="Q164" s="1448"/>
      <c r="R164" s="1448"/>
      <c r="S164" s="1448"/>
      <c r="T164" s="1421"/>
      <c r="U164" s="646"/>
      <c r="V164" s="1421"/>
      <c r="W164" s="646"/>
      <c r="X164" s="1421"/>
      <c r="Y164" s="1421"/>
      <c r="Z164" s="1451"/>
      <c r="AA164" s="583"/>
      <c r="AB164" s="583"/>
      <c r="AC164" s="647"/>
      <c r="AD164" s="645"/>
      <c r="AE164" s="1455"/>
      <c r="AF164" s="1455"/>
      <c r="AG164" s="1458"/>
      <c r="AH164" s="1448"/>
      <c r="AI164" s="1448"/>
      <c r="AJ164" s="1448"/>
      <c r="AK164" s="1448"/>
      <c r="AL164" s="1448"/>
      <c r="AM164" s="1448"/>
      <c r="AN164" s="1448"/>
      <c r="AO164" s="1448"/>
      <c r="AP164" s="1448"/>
      <c r="AQ164" s="1448"/>
      <c r="AR164" s="1448"/>
      <c r="AS164" s="1448"/>
      <c r="AT164" s="1448"/>
      <c r="AU164" s="1421"/>
      <c r="AV164" s="646"/>
      <c r="AW164" s="1421"/>
      <c r="AX164" s="646"/>
      <c r="AY164" s="1421"/>
      <c r="AZ164" s="1421"/>
      <c r="BA164" s="1424"/>
    </row>
    <row r="165" spans="2:55" ht="30" customHeight="1">
      <c r="B165" s="637"/>
      <c r="C165" s="638"/>
      <c r="D165" s="638"/>
      <c r="E165" s="638"/>
      <c r="F165" s="638"/>
      <c r="G165" s="639"/>
      <c r="H165" s="639"/>
      <c r="I165" s="639"/>
      <c r="J165" s="639"/>
      <c r="K165" s="639"/>
      <c r="L165" s="639"/>
      <c r="M165" s="639"/>
      <c r="N165" s="639"/>
      <c r="O165" s="639"/>
      <c r="P165" s="639"/>
      <c r="Q165" s="639"/>
      <c r="R165" s="639"/>
      <c r="S165" s="639"/>
      <c r="T165" s="639"/>
      <c r="U165" s="639"/>
      <c r="V165" s="639"/>
      <c r="W165" s="639"/>
      <c r="X165" s="639"/>
      <c r="Y165" s="639"/>
      <c r="Z165" s="648"/>
      <c r="AA165" s="649"/>
      <c r="AB165" s="583"/>
      <c r="AC165" s="640"/>
      <c r="AD165" s="638"/>
      <c r="AE165" s="638"/>
      <c r="AF165" s="638"/>
      <c r="AG165" s="638"/>
      <c r="AH165" s="639"/>
      <c r="AI165" s="639"/>
      <c r="AJ165" s="639"/>
      <c r="AK165" s="639"/>
      <c r="AL165" s="639"/>
      <c r="AM165" s="639"/>
      <c r="AN165" s="639"/>
      <c r="AO165" s="639"/>
      <c r="AP165" s="639"/>
      <c r="AQ165" s="639"/>
      <c r="AR165" s="639"/>
      <c r="AS165" s="639"/>
      <c r="AT165" s="639"/>
      <c r="AU165" s="639"/>
      <c r="AV165" s="639"/>
      <c r="AW165" s="639"/>
      <c r="AX165" s="639"/>
      <c r="AY165" s="639"/>
      <c r="AZ165" s="639"/>
      <c r="BA165" s="650"/>
    </row>
    <row r="166" spans="2:55" ht="20.100000000000001" customHeight="1">
      <c r="B166" s="641"/>
      <c r="C166" s="651"/>
      <c r="D166" s="1416"/>
      <c r="E166" s="1416"/>
      <c r="F166" s="651"/>
      <c r="G166" s="653"/>
      <c r="H166" s="1431" t="str">
        <f>'Donnees MEE'!$E$67</f>
        <v xml:space="preserve">C13.5 Déterminer une solution technique pour le client et/ou l’exploitant  </v>
      </c>
      <c r="I166" s="1432"/>
      <c r="J166" s="1432"/>
      <c r="K166" s="1432"/>
      <c r="L166" s="1433"/>
      <c r="M166" s="642"/>
      <c r="N166" s="642"/>
      <c r="O166" s="653"/>
      <c r="P166" s="653"/>
      <c r="Q166" s="654"/>
      <c r="R166" s="653"/>
      <c r="S166" s="653"/>
      <c r="T166" s="653"/>
      <c r="U166" s="653"/>
      <c r="V166" s="653"/>
      <c r="W166" s="653"/>
      <c r="X166" s="653"/>
      <c r="Y166" s="653"/>
      <c r="Z166" s="655"/>
      <c r="AA166" s="649"/>
      <c r="AB166" s="583"/>
      <c r="AC166" s="643"/>
      <c r="AD166" s="651"/>
      <c r="AE166" s="1416"/>
      <c r="AF166" s="1416"/>
      <c r="AG166" s="651"/>
      <c r="AH166" s="653"/>
      <c r="AI166" s="1431" t="s">
        <v>304</v>
      </c>
      <c r="AJ166" s="1432"/>
      <c r="AK166" s="1432"/>
      <c r="AL166" s="1432"/>
      <c r="AM166" s="1433"/>
      <c r="AN166" s="642"/>
      <c r="AO166" s="642"/>
      <c r="AP166" s="653"/>
      <c r="AQ166" s="653"/>
      <c r="AR166" s="654"/>
      <c r="AS166" s="653"/>
      <c r="AT166" s="653"/>
      <c r="AU166" s="653"/>
      <c r="AV166" s="653"/>
      <c r="AW166" s="653"/>
      <c r="AX166" s="653"/>
      <c r="AY166" s="653"/>
      <c r="AZ166" s="653"/>
      <c r="BA166" s="656"/>
    </row>
    <row r="167" spans="2:55" s="21" customFormat="1" ht="30" customHeight="1">
      <c r="B167" s="1414">
        <v>44</v>
      </c>
      <c r="C167" s="1415"/>
      <c r="D167" s="1417" t="str">
        <f>'Donnees MEE'!$C$47</f>
        <v>C11.1</v>
      </c>
      <c r="E167" s="1418"/>
      <c r="F167" s="651"/>
      <c r="G167" s="658" t="s">
        <v>211</v>
      </c>
      <c r="H167" s="1434"/>
      <c r="I167" s="1351"/>
      <c r="J167" s="1351"/>
      <c r="K167" s="1351"/>
      <c r="L167" s="1435"/>
      <c r="M167" s="1444" t="s">
        <v>212</v>
      </c>
      <c r="N167" s="1444"/>
      <c r="O167" s="1445"/>
      <c r="P167" s="1428" t="str">
        <f>REPT("g",(U167))</f>
        <v/>
      </c>
      <c r="Q167" s="1429"/>
      <c r="R167" s="1429"/>
      <c r="S167" s="1430"/>
      <c r="T167" s="663"/>
      <c r="U167" s="1036">
        <f>Bilan!$AK$42</f>
        <v>0</v>
      </c>
      <c r="V167" s="653"/>
      <c r="W167" s="1037" t="str">
        <f>Bilan!$AM$42</f>
        <v xml:space="preserve"> </v>
      </c>
      <c r="X167" s="665"/>
      <c r="Y167" s="653"/>
      <c r="Z167" s="655"/>
      <c r="AA167" s="649"/>
      <c r="AB167" s="583"/>
      <c r="AC167" s="1452">
        <v>56</v>
      </c>
      <c r="AD167" s="1415"/>
      <c r="AE167" s="1417" t="s">
        <v>305</v>
      </c>
      <c r="AF167" s="1418"/>
      <c r="AG167" s="651"/>
      <c r="AH167" s="658" t="s">
        <v>211</v>
      </c>
      <c r="AI167" s="1434"/>
      <c r="AJ167" s="1351"/>
      <c r="AK167" s="1351"/>
      <c r="AL167" s="1351"/>
      <c r="AM167" s="1435"/>
      <c r="AN167" s="1444" t="s">
        <v>212</v>
      </c>
      <c r="AO167" s="1444"/>
      <c r="AP167" s="1445"/>
      <c r="AQ167" s="1428" t="str">
        <f>REPT("g",(AV167))</f>
        <v/>
      </c>
      <c r="AR167" s="1429"/>
      <c r="AS167" s="1429"/>
      <c r="AT167" s="1430"/>
      <c r="AU167" s="663"/>
      <c r="AV167" s="1036">
        <f>Bilan!$AK$47</f>
        <v>0</v>
      </c>
      <c r="AW167" s="653"/>
      <c r="AX167" s="1037" t="str">
        <f>Bilan!$AM$47</f>
        <v xml:space="preserve"> </v>
      </c>
      <c r="AY167" s="665"/>
      <c r="AZ167" s="653"/>
      <c r="BA167" s="656"/>
    </row>
    <row r="168" spans="2:55" ht="20.100000000000001" customHeight="1">
      <c r="B168" s="641"/>
      <c r="C168" s="651"/>
      <c r="D168" s="1416"/>
      <c r="E168" s="1416"/>
      <c r="F168" s="651"/>
      <c r="G168" s="653"/>
      <c r="H168" s="1436"/>
      <c r="I168" s="1437"/>
      <c r="J168" s="1437"/>
      <c r="K168" s="1437"/>
      <c r="L168" s="1438"/>
      <c r="M168" s="642"/>
      <c r="N168" s="642"/>
      <c r="O168" s="653"/>
      <c r="P168" s="653"/>
      <c r="Q168" s="653"/>
      <c r="R168" s="653"/>
      <c r="S168" s="653"/>
      <c r="T168" s="653"/>
      <c r="U168" s="653"/>
      <c r="V168" s="653"/>
      <c r="W168" s="653"/>
      <c r="X168" s="653"/>
      <c r="Y168" s="653"/>
      <c r="Z168" s="655"/>
      <c r="AA168" s="649"/>
      <c r="AB168" s="583"/>
      <c r="AC168" s="643"/>
      <c r="AD168" s="651"/>
      <c r="AE168" s="1416"/>
      <c r="AF168" s="1416"/>
      <c r="AG168" s="651"/>
      <c r="AH168" s="653"/>
      <c r="AI168" s="1436"/>
      <c r="AJ168" s="1437"/>
      <c r="AK168" s="1437"/>
      <c r="AL168" s="1437"/>
      <c r="AM168" s="1438"/>
      <c r="AN168" s="642"/>
      <c r="AO168" s="642"/>
      <c r="AP168" s="653"/>
      <c r="AQ168" s="653"/>
      <c r="AR168" s="653"/>
      <c r="AS168" s="653"/>
      <c r="AT168" s="653"/>
      <c r="AU168" s="653"/>
      <c r="AV168" s="653"/>
      <c r="AW168" s="653"/>
      <c r="AX168" s="653"/>
      <c r="AY168" s="653"/>
      <c r="AZ168" s="653"/>
      <c r="BA168" s="656"/>
    </row>
    <row r="169" spans="2:55" ht="15" customHeight="1">
      <c r="B169" s="666"/>
      <c r="C169" s="667"/>
      <c r="D169" s="668"/>
      <c r="E169" s="653"/>
      <c r="F169" s="669"/>
      <c r="G169" s="653"/>
      <c r="H169" s="653"/>
      <c r="I169" s="653"/>
      <c r="J169" s="653"/>
      <c r="K169" s="653"/>
      <c r="L169" s="653"/>
      <c r="M169" s="670"/>
      <c r="N169" s="670"/>
      <c r="O169" s="670"/>
      <c r="P169" s="670"/>
      <c r="Q169" s="670"/>
      <c r="R169" s="670"/>
      <c r="S169" s="670"/>
      <c r="T169" s="670"/>
      <c r="U169" s="670"/>
      <c r="V169" s="670"/>
      <c r="W169" s="670"/>
      <c r="X169" s="670"/>
      <c r="Y169" s="670"/>
      <c r="Z169" s="671"/>
      <c r="AA169" s="672"/>
      <c r="AB169" s="673"/>
      <c r="AC169" s="674"/>
      <c r="AD169" s="667"/>
      <c r="AE169" s="668"/>
      <c r="AF169" s="653"/>
      <c r="AG169" s="669"/>
      <c r="AH169" s="653"/>
      <c r="AI169" s="653"/>
      <c r="AJ169" s="653"/>
      <c r="AK169" s="653"/>
      <c r="AL169" s="653"/>
      <c r="AM169" s="653"/>
      <c r="AN169" s="670"/>
      <c r="AO169" s="670"/>
      <c r="AP169" s="670"/>
      <c r="AQ169" s="670"/>
      <c r="AR169" s="670"/>
      <c r="AS169" s="670"/>
      <c r="AT169" s="670"/>
      <c r="AU169" s="670"/>
      <c r="AV169" s="670"/>
      <c r="AW169" s="670"/>
      <c r="AX169" s="670"/>
      <c r="AY169" s="670"/>
      <c r="AZ169" s="670"/>
      <c r="BA169" s="675"/>
    </row>
    <row r="170" spans="2:55" ht="20.100000000000001" customHeight="1">
      <c r="B170" s="641"/>
      <c r="C170" s="651"/>
      <c r="D170" s="1416"/>
      <c r="E170" s="1416"/>
      <c r="F170" s="651"/>
      <c r="G170" s="653"/>
      <c r="H170" s="1431" t="str">
        <f>'Donnees MEE'!$E$48</f>
        <v>C11.2 Constater la défaillance</v>
      </c>
      <c r="I170" s="1432"/>
      <c r="J170" s="1432"/>
      <c r="K170" s="1432"/>
      <c r="L170" s="1433"/>
      <c r="M170" s="642"/>
      <c r="N170" s="642"/>
      <c r="O170" s="653"/>
      <c r="P170" s="653"/>
      <c r="Q170" s="654"/>
      <c r="R170" s="653"/>
      <c r="S170" s="653"/>
      <c r="T170" s="653"/>
      <c r="U170" s="653"/>
      <c r="V170" s="653"/>
      <c r="W170" s="653"/>
      <c r="X170" s="653"/>
      <c r="Y170" s="653"/>
      <c r="Z170" s="655"/>
      <c r="AA170" s="649"/>
      <c r="AB170" s="583"/>
      <c r="AC170" s="643"/>
      <c r="AD170" s="651"/>
      <c r="AE170" s="1416"/>
      <c r="AF170" s="1416"/>
      <c r="AG170" s="651"/>
      <c r="AH170" s="653"/>
      <c r="AI170" s="1431" t="s">
        <v>306</v>
      </c>
      <c r="AJ170" s="1432"/>
      <c r="AK170" s="1432"/>
      <c r="AL170" s="1432"/>
      <c r="AM170" s="1433"/>
      <c r="AN170" s="642"/>
      <c r="AO170" s="642"/>
      <c r="AP170" s="653"/>
      <c r="AQ170" s="653"/>
      <c r="AR170" s="654"/>
      <c r="AS170" s="653"/>
      <c r="AT170" s="653"/>
      <c r="AU170" s="653"/>
      <c r="AV170" s="653"/>
      <c r="AW170" s="653"/>
      <c r="AX170" s="653"/>
      <c r="AY170" s="653"/>
      <c r="AZ170" s="653"/>
      <c r="BA170" s="656"/>
    </row>
    <row r="171" spans="2:55" ht="30" customHeight="1">
      <c r="B171" s="1414">
        <v>45</v>
      </c>
      <c r="C171" s="1415"/>
      <c r="D171" s="1417" t="str">
        <f>'Donnees MEE'!$C$48</f>
        <v>C11.2</v>
      </c>
      <c r="E171" s="1418"/>
      <c r="F171" s="651"/>
      <c r="G171" s="658" t="s">
        <v>211</v>
      </c>
      <c r="H171" s="1434"/>
      <c r="I171" s="1351"/>
      <c r="J171" s="1351"/>
      <c r="K171" s="1351"/>
      <c r="L171" s="1435"/>
      <c r="M171" s="1444" t="s">
        <v>212</v>
      </c>
      <c r="N171" s="1444"/>
      <c r="O171" s="1445"/>
      <c r="P171" s="1428" t="str">
        <f>REPT("g",(U171))</f>
        <v/>
      </c>
      <c r="Q171" s="1429"/>
      <c r="R171" s="1429"/>
      <c r="S171" s="1430"/>
      <c r="T171" s="663"/>
      <c r="U171" s="1036">
        <f>Bilan!$AK$42</f>
        <v>0</v>
      </c>
      <c r="V171" s="653"/>
      <c r="W171" s="1037" t="str">
        <f>Bilan!$AM$42</f>
        <v xml:space="preserve"> </v>
      </c>
      <c r="X171" s="665"/>
      <c r="Y171" s="653"/>
      <c r="Z171" s="655"/>
      <c r="AA171" s="649"/>
      <c r="AB171" s="583"/>
      <c r="AC171" s="1452">
        <v>57</v>
      </c>
      <c r="AD171" s="1415"/>
      <c r="AE171" s="1417" t="s">
        <v>307</v>
      </c>
      <c r="AF171" s="1418"/>
      <c r="AG171" s="651"/>
      <c r="AH171" s="658" t="s">
        <v>211</v>
      </c>
      <c r="AI171" s="1434"/>
      <c r="AJ171" s="1351"/>
      <c r="AK171" s="1351"/>
      <c r="AL171" s="1351"/>
      <c r="AM171" s="1435"/>
      <c r="AN171" s="1444" t="s">
        <v>212</v>
      </c>
      <c r="AO171" s="1444"/>
      <c r="AP171" s="1445"/>
      <c r="AQ171" s="1428" t="str">
        <f>REPT("g",(AV171))</f>
        <v/>
      </c>
      <c r="AR171" s="1429"/>
      <c r="AS171" s="1429"/>
      <c r="AT171" s="1430"/>
      <c r="AU171" s="663"/>
      <c r="AV171" s="1036">
        <f>Bilan!$AK$47</f>
        <v>0</v>
      </c>
      <c r="AW171" s="653"/>
      <c r="AX171" s="1037" t="str">
        <f>Bilan!$AM$47</f>
        <v xml:space="preserve"> </v>
      </c>
      <c r="AY171" s="665"/>
      <c r="AZ171" s="653"/>
      <c r="BA171" s="656"/>
    </row>
    <row r="172" spans="2:55" ht="20.100000000000001" customHeight="1">
      <c r="B172" s="641"/>
      <c r="C172" s="651"/>
      <c r="D172" s="1416"/>
      <c r="E172" s="1416"/>
      <c r="F172" s="651"/>
      <c r="G172" s="653"/>
      <c r="H172" s="1436"/>
      <c r="I172" s="1437"/>
      <c r="J172" s="1437"/>
      <c r="K172" s="1437"/>
      <c r="L172" s="1438"/>
      <c r="M172" s="642"/>
      <c r="N172" s="642"/>
      <c r="O172" s="653"/>
      <c r="P172" s="653"/>
      <c r="Q172" s="653"/>
      <c r="R172" s="653"/>
      <c r="S172" s="653"/>
      <c r="T172" s="653"/>
      <c r="U172" s="653"/>
      <c r="V172" s="653"/>
      <c r="W172" s="653"/>
      <c r="X172" s="653"/>
      <c r="Y172" s="653"/>
      <c r="Z172" s="655"/>
      <c r="AA172" s="649"/>
      <c r="AB172" s="583"/>
      <c r="AC172" s="643"/>
      <c r="AD172" s="651"/>
      <c r="AE172" s="1416"/>
      <c r="AF172" s="1416"/>
      <c r="AG172" s="651"/>
      <c r="AH172" s="653"/>
      <c r="AI172" s="1436"/>
      <c r="AJ172" s="1437"/>
      <c r="AK172" s="1437"/>
      <c r="AL172" s="1437"/>
      <c r="AM172" s="1438"/>
      <c r="AN172" s="642"/>
      <c r="AO172" s="642"/>
      <c r="AP172" s="653"/>
      <c r="AQ172" s="653"/>
      <c r="AR172" s="653"/>
      <c r="AS172" s="653"/>
      <c r="AT172" s="653"/>
      <c r="AU172" s="653"/>
      <c r="AV172" s="653"/>
      <c r="AW172" s="653"/>
      <c r="AX172" s="653"/>
      <c r="AY172" s="653"/>
      <c r="AZ172" s="653"/>
      <c r="BA172" s="656"/>
      <c r="BB172" s="676"/>
      <c r="BC172" s="676"/>
    </row>
    <row r="173" spans="2:55" ht="15" customHeight="1">
      <c r="B173" s="641"/>
      <c r="C173" s="651"/>
      <c r="D173" s="668"/>
      <c r="E173" s="653"/>
      <c r="F173" s="651"/>
      <c r="G173" s="653"/>
      <c r="H173" s="677"/>
      <c r="I173" s="678"/>
      <c r="J173" s="678"/>
      <c r="K173" s="679"/>
      <c r="L173" s="680"/>
      <c r="M173" s="642"/>
      <c r="N173" s="642"/>
      <c r="O173" s="653"/>
      <c r="P173" s="653"/>
      <c r="Q173" s="653"/>
      <c r="R173" s="653"/>
      <c r="S173" s="653"/>
      <c r="T173" s="653"/>
      <c r="U173" s="653"/>
      <c r="V173" s="653"/>
      <c r="W173" s="653"/>
      <c r="X173" s="653"/>
      <c r="Y173" s="653"/>
      <c r="Z173" s="655"/>
      <c r="AA173" s="1439"/>
      <c r="AB173" s="682"/>
      <c r="AC173" s="643"/>
      <c r="AD173" s="651"/>
      <c r="AE173" s="668"/>
      <c r="AF173" s="653"/>
      <c r="AG173" s="651"/>
      <c r="AH173" s="653"/>
      <c r="AI173" s="677"/>
      <c r="AJ173" s="678"/>
      <c r="AK173" s="678"/>
      <c r="AL173" s="679"/>
      <c r="AM173" s="680"/>
      <c r="AN173" s="642"/>
      <c r="AO173" s="642"/>
      <c r="AP173" s="653"/>
      <c r="AQ173" s="653"/>
      <c r="AR173" s="653"/>
      <c r="AS173" s="653"/>
      <c r="AT173" s="653"/>
      <c r="AU173" s="653"/>
      <c r="AV173" s="653"/>
      <c r="AW173" s="653"/>
      <c r="AX173" s="653"/>
      <c r="AY173" s="653"/>
      <c r="AZ173" s="653"/>
      <c r="BA173" s="656"/>
      <c r="BB173" s="250"/>
      <c r="BC173" s="250"/>
    </row>
    <row r="174" spans="2:55" ht="20.100000000000001" customHeight="1">
      <c r="B174" s="641"/>
      <c r="C174" s="651"/>
      <c r="D174" s="1416"/>
      <c r="E174" s="1416"/>
      <c r="F174" s="651"/>
      <c r="G174" s="653"/>
      <c r="H174" s="1431" t="str">
        <f>'Donnees MEE'!$E$49</f>
        <v>C11.3 Lister des hypothèses de panne et/ou de dysfonctionnement</v>
      </c>
      <c r="I174" s="1432"/>
      <c r="J174" s="1432"/>
      <c r="K174" s="1432"/>
      <c r="L174" s="1433"/>
      <c r="M174" s="642"/>
      <c r="N174" s="642"/>
      <c r="O174" s="653"/>
      <c r="P174" s="653"/>
      <c r="Q174" s="654"/>
      <c r="R174" s="653"/>
      <c r="S174" s="653"/>
      <c r="T174" s="653"/>
      <c r="U174" s="653"/>
      <c r="V174" s="653"/>
      <c r="W174" s="653"/>
      <c r="X174" s="653"/>
      <c r="Y174" s="653"/>
      <c r="Z174" s="655"/>
      <c r="AA174" s="1439"/>
      <c r="AB174" s="682"/>
      <c r="AC174" s="643"/>
      <c r="AD174" s="651"/>
      <c r="AE174" s="1416"/>
      <c r="AF174" s="1416"/>
      <c r="AG174" s="651"/>
      <c r="AH174" s="653"/>
      <c r="AI174" s="1431" t="s">
        <v>308</v>
      </c>
      <c r="AJ174" s="1432"/>
      <c r="AK174" s="1432"/>
      <c r="AL174" s="1432"/>
      <c r="AM174" s="1433"/>
      <c r="AN174" s="642"/>
      <c r="AO174" s="642"/>
      <c r="AP174" s="653"/>
      <c r="AQ174" s="653"/>
      <c r="AR174" s="654"/>
      <c r="AS174" s="653"/>
      <c r="AT174" s="653"/>
      <c r="AU174" s="653"/>
      <c r="AV174" s="653"/>
      <c r="AW174" s="653"/>
      <c r="AX174" s="653"/>
      <c r="AY174" s="653"/>
      <c r="AZ174" s="653"/>
      <c r="BA174" s="656"/>
    </row>
    <row r="175" spans="2:55" ht="30" customHeight="1">
      <c r="B175" s="1414">
        <v>46</v>
      </c>
      <c r="C175" s="1415"/>
      <c r="D175" s="1417" t="str">
        <f>'Donnees MEE'!$C$49</f>
        <v>C11.3</v>
      </c>
      <c r="E175" s="1418"/>
      <c r="F175" s="651"/>
      <c r="G175" s="658" t="s">
        <v>211</v>
      </c>
      <c r="H175" s="1434"/>
      <c r="I175" s="1351"/>
      <c r="J175" s="1351"/>
      <c r="K175" s="1351"/>
      <c r="L175" s="1435"/>
      <c r="M175" s="1444" t="s">
        <v>212</v>
      </c>
      <c r="N175" s="1444"/>
      <c r="O175" s="1445"/>
      <c r="P175" s="1428" t="str">
        <f>REPT("g",(U175))</f>
        <v/>
      </c>
      <c r="Q175" s="1429"/>
      <c r="R175" s="1429"/>
      <c r="S175" s="1430"/>
      <c r="T175" s="663"/>
      <c r="U175" s="1036">
        <f>Bilan!$AK$42</f>
        <v>0</v>
      </c>
      <c r="V175" s="653"/>
      <c r="W175" s="1037" t="str">
        <f>Bilan!$AM$42</f>
        <v xml:space="preserve"> </v>
      </c>
      <c r="X175" s="665"/>
      <c r="Y175" s="653"/>
      <c r="Z175" s="655"/>
      <c r="AA175" s="649"/>
      <c r="AB175" s="583"/>
      <c r="AC175" s="1452">
        <v>58</v>
      </c>
      <c r="AD175" s="1415"/>
      <c r="AE175" s="1417" t="s">
        <v>309</v>
      </c>
      <c r="AF175" s="1418"/>
      <c r="AG175" s="651"/>
      <c r="AH175" s="658" t="s">
        <v>211</v>
      </c>
      <c r="AI175" s="1434"/>
      <c r="AJ175" s="1351"/>
      <c r="AK175" s="1351"/>
      <c r="AL175" s="1351"/>
      <c r="AM175" s="1435"/>
      <c r="AN175" s="1444" t="s">
        <v>212</v>
      </c>
      <c r="AO175" s="1444"/>
      <c r="AP175" s="1445"/>
      <c r="AQ175" s="1428" t="str">
        <f>REPT("g",(AV175))</f>
        <v/>
      </c>
      <c r="AR175" s="1429"/>
      <c r="AS175" s="1429"/>
      <c r="AT175" s="1430"/>
      <c r="AU175" s="663"/>
      <c r="AV175" s="1036">
        <f>Bilan!$AK$47</f>
        <v>0</v>
      </c>
      <c r="AW175" s="653"/>
      <c r="AX175" s="1037" t="str">
        <f>Bilan!$AM$47</f>
        <v xml:space="preserve"> </v>
      </c>
      <c r="AY175" s="665"/>
      <c r="AZ175" s="653"/>
      <c r="BA175" s="656"/>
    </row>
    <row r="176" spans="2:55" ht="20.100000000000001" customHeight="1">
      <c r="B176" s="683"/>
      <c r="C176" s="651"/>
      <c r="D176" s="1416"/>
      <c r="E176" s="1416"/>
      <c r="F176" s="651"/>
      <c r="G176" s="653"/>
      <c r="H176" s="1436"/>
      <c r="I176" s="1437"/>
      <c r="J176" s="1437"/>
      <c r="K176" s="1437"/>
      <c r="L176" s="1438"/>
      <c r="M176" s="642"/>
      <c r="N176" s="642"/>
      <c r="O176" s="653"/>
      <c r="P176" s="653"/>
      <c r="Q176" s="653"/>
      <c r="R176" s="653"/>
      <c r="S176" s="653"/>
      <c r="T176" s="653"/>
      <c r="U176" s="653"/>
      <c r="V176" s="653"/>
      <c r="W176" s="653"/>
      <c r="X176" s="653"/>
      <c r="Y176" s="653"/>
      <c r="Z176" s="655"/>
      <c r="AA176" s="1460"/>
      <c r="AB176" s="685"/>
      <c r="AC176" s="686"/>
      <c r="AD176" s="651"/>
      <c r="AE176" s="1416"/>
      <c r="AF176" s="1416"/>
      <c r="AG176" s="651"/>
      <c r="AH176" s="653"/>
      <c r="AI176" s="1436"/>
      <c r="AJ176" s="1437"/>
      <c r="AK176" s="1437"/>
      <c r="AL176" s="1437"/>
      <c r="AM176" s="1438"/>
      <c r="AN176" s="642"/>
      <c r="AO176" s="642"/>
      <c r="AP176" s="653"/>
      <c r="AQ176" s="653"/>
      <c r="AR176" s="653"/>
      <c r="AS176" s="653"/>
      <c r="AT176" s="653"/>
      <c r="AU176" s="653"/>
      <c r="AV176" s="653"/>
      <c r="AW176" s="653"/>
      <c r="AX176" s="653"/>
      <c r="AY176" s="653"/>
      <c r="AZ176" s="653"/>
      <c r="BA176" s="656"/>
    </row>
    <row r="177" spans="2:55" ht="15" customHeight="1">
      <c r="B177" s="683"/>
      <c r="C177" s="651"/>
      <c r="D177" s="668"/>
      <c r="E177" s="653"/>
      <c r="F177" s="651"/>
      <c r="G177" s="653"/>
      <c r="H177" s="677"/>
      <c r="I177" s="678"/>
      <c r="J177" s="678"/>
      <c r="K177" s="679"/>
      <c r="L177" s="680"/>
      <c r="M177" s="642"/>
      <c r="N177" s="642"/>
      <c r="O177" s="653"/>
      <c r="P177" s="653"/>
      <c r="Q177" s="653"/>
      <c r="R177" s="653"/>
      <c r="S177" s="653"/>
      <c r="T177" s="653"/>
      <c r="U177" s="653"/>
      <c r="V177" s="653"/>
      <c r="W177" s="653"/>
      <c r="X177" s="653"/>
      <c r="Y177" s="653"/>
      <c r="Z177" s="655"/>
      <c r="AA177" s="1460"/>
      <c r="AB177" s="685"/>
      <c r="AC177" s="686"/>
      <c r="AD177" s="651"/>
      <c r="AE177" s="668"/>
      <c r="AF177" s="653"/>
      <c r="AG177" s="651"/>
      <c r="AH177" s="653"/>
      <c r="AI177" s="653"/>
      <c r="AJ177" s="653"/>
      <c r="AK177" s="653"/>
      <c r="AL177" s="653"/>
      <c r="AM177" s="653"/>
      <c r="AN177" s="642"/>
      <c r="AO177" s="642"/>
      <c r="AP177" s="653"/>
      <c r="AQ177" s="653"/>
      <c r="AR177" s="653"/>
      <c r="AS177" s="653"/>
      <c r="AT177" s="653"/>
      <c r="AU177" s="653"/>
      <c r="AV177" s="653"/>
      <c r="AW177" s="653"/>
      <c r="AX177" s="653"/>
      <c r="AY177" s="653"/>
      <c r="AZ177" s="653"/>
      <c r="BA177" s="656"/>
    </row>
    <row r="178" spans="2:55" ht="20.100000000000001" customHeight="1">
      <c r="B178" s="683"/>
      <c r="C178" s="651"/>
      <c r="D178" s="1416"/>
      <c r="E178" s="1416"/>
      <c r="F178" s="651"/>
      <c r="G178" s="653"/>
      <c r="H178" s="1431" t="str">
        <f>'Donnees MEE'!$E$50</f>
        <v>C11.4 Vérifier les hypothèses en effectuant des mesures, des contrôles, des tests permettant en respectant les règles de sécurité</v>
      </c>
      <c r="I178" s="1432"/>
      <c r="J178" s="1432"/>
      <c r="K178" s="1432"/>
      <c r="L178" s="1433"/>
      <c r="M178" s="642"/>
      <c r="N178" s="642"/>
      <c r="O178" s="653"/>
      <c r="P178" s="653"/>
      <c r="Q178" s="654"/>
      <c r="R178" s="653"/>
      <c r="S178" s="653"/>
      <c r="T178" s="653"/>
      <c r="U178" s="653"/>
      <c r="V178" s="653"/>
      <c r="W178" s="653"/>
      <c r="X178" s="653"/>
      <c r="Y178" s="653"/>
      <c r="Z178" s="655"/>
      <c r="AA178" s="649"/>
      <c r="AB178" s="583"/>
      <c r="AC178" s="643"/>
      <c r="AD178" s="651"/>
      <c r="AE178" s="1416"/>
      <c r="AF178" s="1416"/>
      <c r="AG178" s="651"/>
      <c r="AH178" s="653"/>
      <c r="AI178" s="1431" t="s">
        <v>310</v>
      </c>
      <c r="AJ178" s="1432"/>
      <c r="AK178" s="1432"/>
      <c r="AL178" s="1432"/>
      <c r="AM178" s="1433"/>
      <c r="AN178" s="642"/>
      <c r="AO178" s="642"/>
      <c r="AP178" s="653"/>
      <c r="AQ178" s="653"/>
      <c r="AR178" s="654"/>
      <c r="AS178" s="653"/>
      <c r="AT178" s="653"/>
      <c r="AU178" s="653"/>
      <c r="AV178" s="653"/>
      <c r="AW178" s="653"/>
      <c r="AX178" s="653"/>
      <c r="AY178" s="653"/>
      <c r="AZ178" s="653"/>
      <c r="BA178" s="656"/>
    </row>
    <row r="179" spans="2:55" s="21" customFormat="1" ht="30" customHeight="1">
      <c r="B179" s="1414">
        <v>47</v>
      </c>
      <c r="C179" s="1415"/>
      <c r="D179" s="1417" t="str">
        <f>'Donnees MEE'!$C$50</f>
        <v>C11.4</v>
      </c>
      <c r="E179" s="1418"/>
      <c r="F179" s="651"/>
      <c r="G179" s="658" t="s">
        <v>211</v>
      </c>
      <c r="H179" s="1434"/>
      <c r="I179" s="1351"/>
      <c r="J179" s="1351"/>
      <c r="K179" s="1351"/>
      <c r="L179" s="1435"/>
      <c r="M179" s="1444" t="s">
        <v>212</v>
      </c>
      <c r="N179" s="1444"/>
      <c r="O179" s="1445"/>
      <c r="P179" s="1428" t="str">
        <f>REPT("g",(U179))</f>
        <v/>
      </c>
      <c r="Q179" s="1429"/>
      <c r="R179" s="1429"/>
      <c r="S179" s="1430"/>
      <c r="T179" s="663"/>
      <c r="U179" s="1036">
        <f>Bilan!$AK$42</f>
        <v>0</v>
      </c>
      <c r="V179" s="653"/>
      <c r="W179" s="1037" t="str">
        <f>Bilan!$AM$42</f>
        <v xml:space="preserve"> </v>
      </c>
      <c r="X179" s="665"/>
      <c r="Y179" s="653"/>
      <c r="Z179" s="655"/>
      <c r="AA179" s="649"/>
      <c r="AB179" s="583"/>
      <c r="AC179" s="1452">
        <v>58</v>
      </c>
      <c r="AD179" s="1415"/>
      <c r="AE179" s="1417" t="s">
        <v>311</v>
      </c>
      <c r="AF179" s="1418"/>
      <c r="AG179" s="651"/>
      <c r="AH179" s="658" t="s">
        <v>211</v>
      </c>
      <c r="AI179" s="1434"/>
      <c r="AJ179" s="1351"/>
      <c r="AK179" s="1351"/>
      <c r="AL179" s="1351"/>
      <c r="AM179" s="1435"/>
      <c r="AN179" s="1444" t="s">
        <v>212</v>
      </c>
      <c r="AO179" s="1444"/>
      <c r="AP179" s="1445"/>
      <c r="AQ179" s="1428" t="str">
        <f>REPT("g",(AV179))</f>
        <v/>
      </c>
      <c r="AR179" s="1429"/>
      <c r="AS179" s="1429"/>
      <c r="AT179" s="1430"/>
      <c r="AU179" s="663"/>
      <c r="AV179" s="1036">
        <f>Bilan!$AK$47</f>
        <v>0</v>
      </c>
      <c r="AW179" s="653"/>
      <c r="AX179" s="1037" t="str">
        <f>Bilan!$AM$47</f>
        <v xml:space="preserve"> </v>
      </c>
      <c r="AY179" s="665"/>
      <c r="AZ179" s="653"/>
      <c r="BA179" s="656"/>
    </row>
    <row r="180" spans="2:55" ht="20.100000000000001" customHeight="1">
      <c r="B180" s="683"/>
      <c r="C180" s="651"/>
      <c r="D180" s="1416"/>
      <c r="E180" s="1416"/>
      <c r="F180" s="651"/>
      <c r="G180" s="653"/>
      <c r="H180" s="1436"/>
      <c r="I180" s="1437"/>
      <c r="J180" s="1437"/>
      <c r="K180" s="1437"/>
      <c r="L180" s="1438"/>
      <c r="M180" s="642"/>
      <c r="N180" s="642"/>
      <c r="O180" s="653"/>
      <c r="P180" s="653"/>
      <c r="Q180" s="653"/>
      <c r="R180" s="653"/>
      <c r="S180" s="653"/>
      <c r="T180" s="653"/>
      <c r="U180" s="653"/>
      <c r="V180" s="653"/>
      <c r="W180" s="653"/>
      <c r="X180" s="653"/>
      <c r="Y180" s="653"/>
      <c r="Z180" s="655"/>
      <c r="AA180" s="649"/>
      <c r="AB180" s="583"/>
      <c r="AC180" s="686"/>
      <c r="AD180" s="651"/>
      <c r="AE180" s="1416"/>
      <c r="AF180" s="1416"/>
      <c r="AG180" s="651"/>
      <c r="AH180" s="653"/>
      <c r="AI180" s="1436"/>
      <c r="AJ180" s="1437"/>
      <c r="AK180" s="1437"/>
      <c r="AL180" s="1437"/>
      <c r="AM180" s="1438"/>
      <c r="AN180" s="642"/>
      <c r="AO180" s="642"/>
      <c r="AP180" s="653"/>
      <c r="AQ180" s="653"/>
      <c r="AR180" s="653"/>
      <c r="AS180" s="653"/>
      <c r="AT180" s="653"/>
      <c r="AU180" s="653"/>
      <c r="AV180" s="653"/>
      <c r="AW180" s="653"/>
      <c r="AX180" s="653"/>
      <c r="AY180" s="653"/>
      <c r="AZ180" s="653"/>
      <c r="BA180" s="656"/>
    </row>
    <row r="181" spans="2:55" ht="17.100000000000001" customHeight="1">
      <c r="B181" s="683"/>
      <c r="C181" s="667"/>
      <c r="D181" s="668"/>
      <c r="E181" s="653"/>
      <c r="F181" s="669"/>
      <c r="G181" s="653"/>
      <c r="H181" s="687"/>
      <c r="I181" s="679"/>
      <c r="J181" s="679"/>
      <c r="K181" s="679"/>
      <c r="L181" s="679"/>
      <c r="M181" s="653"/>
      <c r="N181" s="653"/>
      <c r="O181" s="653"/>
      <c r="P181" s="653"/>
      <c r="Q181" s="653"/>
      <c r="R181" s="653"/>
      <c r="S181" s="653"/>
      <c r="T181" s="653"/>
      <c r="U181" s="653"/>
      <c r="V181" s="653"/>
      <c r="W181" s="653"/>
      <c r="X181" s="653"/>
      <c r="Y181" s="653"/>
      <c r="Z181" s="655"/>
      <c r="AA181" s="688"/>
      <c r="AB181" s="716"/>
      <c r="AC181" s="1452"/>
      <c r="AD181" s="1415"/>
      <c r="AE181" s="1415"/>
      <c r="AF181" s="1415"/>
      <c r="AG181" s="1415"/>
      <c r="AH181" s="1415"/>
      <c r="AI181" s="1415"/>
      <c r="AJ181" s="1415"/>
      <c r="AK181" s="1415"/>
      <c r="AL181" s="1415"/>
      <c r="AM181" s="1415"/>
      <c r="AN181" s="1415"/>
      <c r="AO181" s="1415"/>
      <c r="AP181" s="1415"/>
      <c r="AQ181" s="1415"/>
      <c r="AR181" s="1415"/>
      <c r="AS181" s="1415"/>
      <c r="AT181" s="1415"/>
      <c r="AU181" s="1415"/>
      <c r="AV181" s="1415"/>
      <c r="AW181" s="1415"/>
      <c r="AX181" s="1415"/>
      <c r="AY181" s="1415"/>
      <c r="AZ181" s="1415"/>
      <c r="BA181" s="1473"/>
    </row>
    <row r="182" spans="2:55" ht="18.95" customHeight="1">
      <c r="B182" s="683"/>
      <c r="C182" s="651"/>
      <c r="D182" s="1416"/>
      <c r="E182" s="1416"/>
      <c r="F182" s="651"/>
      <c r="G182" s="653"/>
      <c r="H182" s="1431" t="str">
        <f>'Donnees MEE'!$E$51</f>
        <v>C11.5 Identifier le composant défectueux et/ou la cause de la défaillance</v>
      </c>
      <c r="I182" s="1432"/>
      <c r="J182" s="1432"/>
      <c r="K182" s="1432"/>
      <c r="L182" s="1433"/>
      <c r="M182" s="642"/>
      <c r="N182" s="642"/>
      <c r="O182" s="653"/>
      <c r="P182" s="653"/>
      <c r="Q182" s="654"/>
      <c r="R182" s="653"/>
      <c r="S182" s="653"/>
      <c r="T182" s="653"/>
      <c r="U182" s="653"/>
      <c r="V182" s="653"/>
      <c r="W182" s="653"/>
      <c r="X182" s="653"/>
      <c r="Y182" s="653"/>
      <c r="Z182" s="655"/>
      <c r="AA182" s="690"/>
      <c r="AB182" s="717"/>
      <c r="AC182" s="1452"/>
      <c r="AD182" s="1415"/>
      <c r="AE182" s="1415"/>
      <c r="AF182" s="1415"/>
      <c r="AG182" s="1415"/>
      <c r="AH182" s="1415"/>
      <c r="AI182" s="1415"/>
      <c r="AJ182" s="1415"/>
      <c r="AK182" s="1415"/>
      <c r="AL182" s="1415"/>
      <c r="AM182" s="1415"/>
      <c r="AN182" s="1415"/>
      <c r="AO182" s="1415"/>
      <c r="AP182" s="1415"/>
      <c r="AQ182" s="1415"/>
      <c r="AR182" s="1415"/>
      <c r="AS182" s="1415"/>
      <c r="AT182" s="1415"/>
      <c r="AU182" s="1415"/>
      <c r="AV182" s="1415"/>
      <c r="AW182" s="1415"/>
      <c r="AX182" s="1415"/>
      <c r="AY182" s="1415"/>
      <c r="AZ182" s="1415"/>
      <c r="BA182" s="1473"/>
    </row>
    <row r="183" spans="2:55" ht="27.95" customHeight="1">
      <c r="B183" s="1414">
        <v>48</v>
      </c>
      <c r="C183" s="1415"/>
      <c r="D183" s="1417" t="str">
        <f>'Donnees MEE'!$C$51</f>
        <v>C11.5</v>
      </c>
      <c r="E183" s="1418"/>
      <c r="F183" s="651"/>
      <c r="G183" s="658" t="s">
        <v>211</v>
      </c>
      <c r="H183" s="1434"/>
      <c r="I183" s="1351"/>
      <c r="J183" s="1351"/>
      <c r="K183" s="1351"/>
      <c r="L183" s="1435"/>
      <c r="M183" s="1444" t="s">
        <v>212</v>
      </c>
      <c r="N183" s="1444"/>
      <c r="O183" s="1445"/>
      <c r="P183" s="1428" t="str">
        <f>REPT("g",(U183))</f>
        <v/>
      </c>
      <c r="Q183" s="1429"/>
      <c r="R183" s="1429"/>
      <c r="S183" s="1430"/>
      <c r="T183" s="663"/>
      <c r="U183" s="1036">
        <f>Bilan!$AK$42</f>
        <v>0</v>
      </c>
      <c r="V183" s="653"/>
      <c r="W183" s="1037" t="str">
        <f>Bilan!$AM$42</f>
        <v xml:space="preserve"> </v>
      </c>
      <c r="X183" s="665"/>
      <c r="Y183" s="653"/>
      <c r="Z183" s="655"/>
      <c r="AA183" s="649"/>
      <c r="AB183" s="718"/>
      <c r="AC183" s="1452"/>
      <c r="AD183" s="1415"/>
      <c r="AE183" s="1415"/>
      <c r="AF183" s="1415"/>
      <c r="AG183" s="1415"/>
      <c r="AH183" s="1415"/>
      <c r="AI183" s="1415"/>
      <c r="AJ183" s="1415"/>
      <c r="AK183" s="1415"/>
      <c r="AL183" s="1415"/>
      <c r="AM183" s="1415"/>
      <c r="AN183" s="1415"/>
      <c r="AO183" s="1415"/>
      <c r="AP183" s="1415"/>
      <c r="AQ183" s="1415"/>
      <c r="AR183" s="1415"/>
      <c r="AS183" s="1415"/>
      <c r="AT183" s="1415"/>
      <c r="AU183" s="1415"/>
      <c r="AV183" s="1415"/>
      <c r="AW183" s="1415"/>
      <c r="AX183" s="1415"/>
      <c r="AY183" s="1415"/>
      <c r="AZ183" s="1415"/>
      <c r="BA183" s="1473"/>
    </row>
    <row r="184" spans="2:55" ht="20.100000000000001" customHeight="1">
      <c r="B184" s="683"/>
      <c r="C184" s="651"/>
      <c r="D184" s="1416"/>
      <c r="E184" s="1416"/>
      <c r="F184" s="651"/>
      <c r="G184" s="653"/>
      <c r="H184" s="1436"/>
      <c r="I184" s="1437"/>
      <c r="J184" s="1437"/>
      <c r="K184" s="1437"/>
      <c r="L184" s="1438"/>
      <c r="M184" s="642"/>
      <c r="N184" s="642"/>
      <c r="O184" s="653"/>
      <c r="P184" s="653"/>
      <c r="Q184" s="653"/>
      <c r="R184" s="653"/>
      <c r="S184" s="653"/>
      <c r="T184" s="653"/>
      <c r="U184" s="653"/>
      <c r="V184" s="653"/>
      <c r="W184" s="653"/>
      <c r="X184" s="653"/>
      <c r="Y184" s="653"/>
      <c r="Z184" s="655"/>
      <c r="AA184" s="692"/>
      <c r="AB184" s="719"/>
      <c r="AC184" s="1452"/>
      <c r="AD184" s="1415"/>
      <c r="AE184" s="1415"/>
      <c r="AF184" s="1415"/>
      <c r="AG184" s="1415"/>
      <c r="AH184" s="1415"/>
      <c r="AI184" s="1415"/>
      <c r="AJ184" s="1415"/>
      <c r="AK184" s="1415"/>
      <c r="AL184" s="1415"/>
      <c r="AM184" s="1415"/>
      <c r="AN184" s="1415"/>
      <c r="AO184" s="1415"/>
      <c r="AP184" s="1415"/>
      <c r="AQ184" s="1415"/>
      <c r="AR184" s="1415"/>
      <c r="AS184" s="1415"/>
      <c r="AT184" s="1415"/>
      <c r="AU184" s="1415"/>
      <c r="AV184" s="1415"/>
      <c r="AW184" s="1415"/>
      <c r="AX184" s="1415"/>
      <c r="AY184" s="1415"/>
      <c r="AZ184" s="1415"/>
      <c r="BA184" s="1473"/>
    </row>
    <row r="185" spans="2:55" ht="15" customHeight="1">
      <c r="B185" s="683"/>
      <c r="C185" s="651"/>
      <c r="D185" s="694"/>
      <c r="E185" s="651"/>
      <c r="F185" s="651"/>
      <c r="G185" s="651"/>
      <c r="H185" s="651"/>
      <c r="I185" s="651"/>
      <c r="J185" s="651"/>
      <c r="K185" s="651"/>
      <c r="L185" s="651"/>
      <c r="M185" s="651"/>
      <c r="N185" s="651"/>
      <c r="O185" s="651"/>
      <c r="P185" s="651"/>
      <c r="Q185" s="651"/>
      <c r="R185" s="651"/>
      <c r="S185" s="651"/>
      <c r="T185" s="651"/>
      <c r="U185" s="651"/>
      <c r="V185" s="651"/>
      <c r="W185" s="651"/>
      <c r="X185" s="651"/>
      <c r="Y185" s="695"/>
      <c r="Z185" s="696"/>
      <c r="AA185" s="1439"/>
      <c r="AB185" s="720"/>
      <c r="AC185" s="1452"/>
      <c r="AD185" s="1415"/>
      <c r="AE185" s="1415"/>
      <c r="AF185" s="1415"/>
      <c r="AG185" s="1415"/>
      <c r="AH185" s="1415"/>
      <c r="AI185" s="1415"/>
      <c r="AJ185" s="1415"/>
      <c r="AK185" s="1415"/>
      <c r="AL185" s="1415"/>
      <c r="AM185" s="1415"/>
      <c r="AN185" s="1415"/>
      <c r="AO185" s="1415"/>
      <c r="AP185" s="1415"/>
      <c r="AQ185" s="1415"/>
      <c r="AR185" s="1415"/>
      <c r="AS185" s="1415"/>
      <c r="AT185" s="1415"/>
      <c r="AU185" s="1415"/>
      <c r="AV185" s="1415"/>
      <c r="AW185" s="1415"/>
      <c r="AX185" s="1415"/>
      <c r="AY185" s="1415"/>
      <c r="AZ185" s="1415"/>
      <c r="BA185" s="1473"/>
    </row>
    <row r="186" spans="2:55" ht="20.100000000000001" customHeight="1">
      <c r="B186" s="683"/>
      <c r="C186" s="651"/>
      <c r="D186" s="1416"/>
      <c r="E186" s="1416"/>
      <c r="F186" s="651"/>
      <c r="G186" s="653"/>
      <c r="H186" s="1431" t="str">
        <f>'Donnees MEE'!$E$52</f>
        <v>C11.6 Gérer la disponibilité des pièces de rechange, des consommables et des outillages nécessaires</v>
      </c>
      <c r="I186" s="1432"/>
      <c r="J186" s="1432"/>
      <c r="K186" s="1432"/>
      <c r="L186" s="1433"/>
      <c r="M186" s="642"/>
      <c r="N186" s="642"/>
      <c r="O186" s="653"/>
      <c r="P186" s="653"/>
      <c r="Q186" s="654"/>
      <c r="R186" s="653"/>
      <c r="S186" s="653"/>
      <c r="T186" s="653"/>
      <c r="U186" s="653"/>
      <c r="V186" s="653"/>
      <c r="W186" s="653"/>
      <c r="X186" s="653"/>
      <c r="Y186" s="653"/>
      <c r="Z186" s="655"/>
      <c r="AA186" s="1439"/>
      <c r="AB186" s="720"/>
      <c r="AC186" s="1452"/>
      <c r="AD186" s="1415"/>
      <c r="AE186" s="1415"/>
      <c r="AF186" s="1415"/>
      <c r="AG186" s="1415"/>
      <c r="AH186" s="1415"/>
      <c r="AI186" s="1415"/>
      <c r="AJ186" s="1415"/>
      <c r="AK186" s="1415"/>
      <c r="AL186" s="1415"/>
      <c r="AM186" s="1415"/>
      <c r="AN186" s="1415"/>
      <c r="AO186" s="1415"/>
      <c r="AP186" s="1415"/>
      <c r="AQ186" s="1415"/>
      <c r="AR186" s="1415"/>
      <c r="AS186" s="1415"/>
      <c r="AT186" s="1415"/>
      <c r="AU186" s="1415"/>
      <c r="AV186" s="1415"/>
      <c r="AW186" s="1415"/>
      <c r="AX186" s="1415"/>
      <c r="AY186" s="1415"/>
      <c r="AZ186" s="1415"/>
      <c r="BA186" s="1473"/>
    </row>
    <row r="187" spans="2:55" ht="30" customHeight="1">
      <c r="B187" s="1414">
        <v>49</v>
      </c>
      <c r="C187" s="1415"/>
      <c r="D187" s="1417" t="str">
        <f>'Donnees MEE'!$C$52</f>
        <v>C11.6</v>
      </c>
      <c r="E187" s="1418"/>
      <c r="F187" s="651"/>
      <c r="G187" s="658" t="s">
        <v>211</v>
      </c>
      <c r="H187" s="1434"/>
      <c r="I187" s="1351"/>
      <c r="J187" s="1351"/>
      <c r="K187" s="1351"/>
      <c r="L187" s="1435"/>
      <c r="M187" s="1444" t="s">
        <v>212</v>
      </c>
      <c r="N187" s="1444"/>
      <c r="O187" s="1445"/>
      <c r="P187" s="1428" t="str">
        <f>REPT("g",(U187))</f>
        <v/>
      </c>
      <c r="Q187" s="1429"/>
      <c r="R187" s="1429"/>
      <c r="S187" s="1430"/>
      <c r="T187" s="663"/>
      <c r="U187" s="1036">
        <f>Bilan!$AK$42</f>
        <v>0</v>
      </c>
      <c r="V187" s="653"/>
      <c r="W187" s="1037" t="str">
        <f>Bilan!$AM$42</f>
        <v xml:space="preserve"> </v>
      </c>
      <c r="X187" s="665"/>
      <c r="Y187" s="653"/>
      <c r="Z187" s="655"/>
      <c r="AA187" s="649"/>
      <c r="AB187" s="718"/>
      <c r="AC187" s="1452"/>
      <c r="AD187" s="1415"/>
      <c r="AE187" s="1415"/>
      <c r="AF187" s="1415"/>
      <c r="AG187" s="1415"/>
      <c r="AH187" s="1415"/>
      <c r="AI187" s="1415"/>
      <c r="AJ187" s="1415"/>
      <c r="AK187" s="1415"/>
      <c r="AL187" s="1415"/>
      <c r="AM187" s="1415"/>
      <c r="AN187" s="1415"/>
      <c r="AO187" s="1415"/>
      <c r="AP187" s="1415"/>
      <c r="AQ187" s="1415"/>
      <c r="AR187" s="1415"/>
      <c r="AS187" s="1415"/>
      <c r="AT187" s="1415"/>
      <c r="AU187" s="1415"/>
      <c r="AV187" s="1415"/>
      <c r="AW187" s="1415"/>
      <c r="AX187" s="1415"/>
      <c r="AY187" s="1415"/>
      <c r="AZ187" s="1415"/>
      <c r="BA187" s="1473"/>
    </row>
    <row r="188" spans="2:55" ht="20.100000000000001" customHeight="1">
      <c r="B188" s="683"/>
      <c r="C188" s="651"/>
      <c r="D188" s="1416"/>
      <c r="E188" s="1416"/>
      <c r="F188" s="651"/>
      <c r="G188" s="653"/>
      <c r="H188" s="1436"/>
      <c r="I188" s="1437"/>
      <c r="J188" s="1437"/>
      <c r="K188" s="1437"/>
      <c r="L188" s="1438"/>
      <c r="M188" s="642"/>
      <c r="N188" s="642"/>
      <c r="O188" s="653"/>
      <c r="P188" s="653"/>
      <c r="Q188" s="653"/>
      <c r="R188" s="653"/>
      <c r="S188" s="653"/>
      <c r="T188" s="653"/>
      <c r="U188" s="653"/>
      <c r="V188" s="653"/>
      <c r="W188" s="653"/>
      <c r="X188" s="653"/>
      <c r="Y188" s="653"/>
      <c r="Z188" s="655"/>
      <c r="AA188" s="1460"/>
      <c r="AB188" s="721"/>
      <c r="AC188" s="1452"/>
      <c r="AD188" s="1415"/>
      <c r="AE188" s="1415"/>
      <c r="AF188" s="1415"/>
      <c r="AG188" s="1415"/>
      <c r="AH188" s="1415"/>
      <c r="AI188" s="1415"/>
      <c r="AJ188" s="1415"/>
      <c r="AK188" s="1415"/>
      <c r="AL188" s="1415"/>
      <c r="AM188" s="1415"/>
      <c r="AN188" s="1415"/>
      <c r="AO188" s="1415"/>
      <c r="AP188" s="1415"/>
      <c r="AQ188" s="1415"/>
      <c r="AR188" s="1415"/>
      <c r="AS188" s="1415"/>
      <c r="AT188" s="1415"/>
      <c r="AU188" s="1415"/>
      <c r="AV188" s="1415"/>
      <c r="AW188" s="1415"/>
      <c r="AX188" s="1415"/>
      <c r="AY188" s="1415"/>
      <c r="AZ188" s="1415"/>
      <c r="BA188" s="1473"/>
      <c r="BB188" s="676"/>
      <c r="BC188" s="676"/>
    </row>
    <row r="189" spans="2:55" ht="15" customHeight="1">
      <c r="B189" s="683"/>
      <c r="C189" s="651"/>
      <c r="D189" s="694"/>
      <c r="E189" s="651"/>
      <c r="F189" s="651"/>
      <c r="G189" s="653"/>
      <c r="H189" s="677"/>
      <c r="I189" s="678"/>
      <c r="J189" s="678"/>
      <c r="K189" s="679"/>
      <c r="L189" s="680"/>
      <c r="M189" s="642"/>
      <c r="N189" s="642"/>
      <c r="O189" s="653"/>
      <c r="P189" s="653"/>
      <c r="Q189" s="653"/>
      <c r="R189" s="653"/>
      <c r="S189" s="653"/>
      <c r="T189" s="653"/>
      <c r="U189" s="653"/>
      <c r="V189" s="653"/>
      <c r="W189" s="653"/>
      <c r="X189" s="653"/>
      <c r="Y189" s="653"/>
      <c r="Z189" s="655"/>
      <c r="AA189" s="1460"/>
      <c r="AB189" s="721"/>
      <c r="AC189" s="1452"/>
      <c r="AD189" s="1415"/>
      <c r="AE189" s="1415"/>
      <c r="AF189" s="1415"/>
      <c r="AG189" s="1415"/>
      <c r="AH189" s="1415"/>
      <c r="AI189" s="1415"/>
      <c r="AJ189" s="1415"/>
      <c r="AK189" s="1415"/>
      <c r="AL189" s="1415"/>
      <c r="AM189" s="1415"/>
      <c r="AN189" s="1415"/>
      <c r="AO189" s="1415"/>
      <c r="AP189" s="1415"/>
      <c r="AQ189" s="1415"/>
      <c r="AR189" s="1415"/>
      <c r="AS189" s="1415"/>
      <c r="AT189" s="1415"/>
      <c r="AU189" s="1415"/>
      <c r="AV189" s="1415"/>
      <c r="AW189" s="1415"/>
      <c r="AX189" s="1415"/>
      <c r="AY189" s="1415"/>
      <c r="AZ189" s="1415"/>
      <c r="BA189" s="1473"/>
      <c r="BB189" s="250"/>
      <c r="BC189" s="250"/>
    </row>
    <row r="190" spans="2:55" ht="20.100000000000001" customHeight="1">
      <c r="B190" s="683"/>
      <c r="C190" s="651"/>
      <c r="D190" s="1416"/>
      <c r="E190" s="1416"/>
      <c r="F190" s="651"/>
      <c r="G190" s="653"/>
      <c r="H190" s="1431" t="str">
        <f>'Donnees MEE'!$E$53</f>
        <v>C11.7 Approvisionner en matériels, équipements et outillages</v>
      </c>
      <c r="I190" s="1432"/>
      <c r="J190" s="1432"/>
      <c r="K190" s="1432"/>
      <c r="L190" s="1433"/>
      <c r="M190" s="642"/>
      <c r="N190" s="642"/>
      <c r="O190" s="653"/>
      <c r="P190" s="653"/>
      <c r="Q190" s="654"/>
      <c r="R190" s="653"/>
      <c r="S190" s="653"/>
      <c r="T190" s="653"/>
      <c r="U190" s="653"/>
      <c r="V190" s="653"/>
      <c r="W190" s="653"/>
      <c r="X190" s="653"/>
      <c r="Y190" s="653"/>
      <c r="Z190" s="655"/>
      <c r="AA190" s="690"/>
      <c r="AB190" s="717"/>
      <c r="AC190" s="1452"/>
      <c r="AD190" s="1415"/>
      <c r="AE190" s="1415"/>
      <c r="AF190" s="1415"/>
      <c r="AG190" s="1415"/>
      <c r="AH190" s="1415"/>
      <c r="AI190" s="1415"/>
      <c r="AJ190" s="1415"/>
      <c r="AK190" s="1415"/>
      <c r="AL190" s="1415"/>
      <c r="AM190" s="1415"/>
      <c r="AN190" s="1415"/>
      <c r="AO190" s="1415"/>
      <c r="AP190" s="1415"/>
      <c r="AQ190" s="1415"/>
      <c r="AR190" s="1415"/>
      <c r="AS190" s="1415"/>
      <c r="AT190" s="1415"/>
      <c r="AU190" s="1415"/>
      <c r="AV190" s="1415"/>
      <c r="AW190" s="1415"/>
      <c r="AX190" s="1415"/>
      <c r="AY190" s="1415"/>
      <c r="AZ190" s="1415"/>
      <c r="BA190" s="1473"/>
    </row>
    <row r="191" spans="2:55" ht="30" customHeight="1">
      <c r="B191" s="1414">
        <v>50</v>
      </c>
      <c r="C191" s="1415"/>
      <c r="D191" s="1417" t="str">
        <f>'Donnees MEE'!$C$53</f>
        <v>C11.7</v>
      </c>
      <c r="E191" s="1418"/>
      <c r="F191" s="651"/>
      <c r="G191" s="658" t="s">
        <v>211</v>
      </c>
      <c r="H191" s="1434"/>
      <c r="I191" s="1351"/>
      <c r="J191" s="1351"/>
      <c r="K191" s="1351"/>
      <c r="L191" s="1435"/>
      <c r="M191" s="1444" t="s">
        <v>212</v>
      </c>
      <c r="N191" s="1444"/>
      <c r="O191" s="1445"/>
      <c r="P191" s="1428" t="str">
        <f>REPT("g",(U191))</f>
        <v/>
      </c>
      <c r="Q191" s="1429"/>
      <c r="R191" s="1429"/>
      <c r="S191" s="1430"/>
      <c r="T191" s="663"/>
      <c r="U191" s="1036">
        <f>Bilan!$AK$42</f>
        <v>0</v>
      </c>
      <c r="V191" s="653"/>
      <c r="W191" s="1037" t="str">
        <f>Bilan!$AM$42</f>
        <v xml:space="preserve"> </v>
      </c>
      <c r="X191" s="665"/>
      <c r="Y191" s="653"/>
      <c r="Z191" s="655"/>
      <c r="AA191" s="649"/>
      <c r="AB191" s="718"/>
      <c r="AC191" s="1452"/>
      <c r="AD191" s="1415"/>
      <c r="AE191" s="1415"/>
      <c r="AF191" s="1415"/>
      <c r="AG191" s="1415"/>
      <c r="AH191" s="1415"/>
      <c r="AI191" s="1415"/>
      <c r="AJ191" s="1415"/>
      <c r="AK191" s="1415"/>
      <c r="AL191" s="1415"/>
      <c r="AM191" s="1415"/>
      <c r="AN191" s="1415"/>
      <c r="AO191" s="1415"/>
      <c r="AP191" s="1415"/>
      <c r="AQ191" s="1415"/>
      <c r="AR191" s="1415"/>
      <c r="AS191" s="1415"/>
      <c r="AT191" s="1415"/>
      <c r="AU191" s="1415"/>
      <c r="AV191" s="1415"/>
      <c r="AW191" s="1415"/>
      <c r="AX191" s="1415"/>
      <c r="AY191" s="1415"/>
      <c r="AZ191" s="1415"/>
      <c r="BA191" s="1473"/>
    </row>
    <row r="192" spans="2:55" ht="20.100000000000001" customHeight="1">
      <c r="B192" s="683"/>
      <c r="C192" s="651"/>
      <c r="D192" s="1416"/>
      <c r="E192" s="1416"/>
      <c r="F192" s="651"/>
      <c r="G192" s="653"/>
      <c r="H192" s="1436"/>
      <c r="I192" s="1437"/>
      <c r="J192" s="1437"/>
      <c r="K192" s="1437"/>
      <c r="L192" s="1438"/>
      <c r="M192" s="642"/>
      <c r="N192" s="642"/>
      <c r="O192" s="653"/>
      <c r="P192" s="653"/>
      <c r="Q192" s="653"/>
      <c r="R192" s="653"/>
      <c r="S192" s="653"/>
      <c r="T192" s="653"/>
      <c r="U192" s="653"/>
      <c r="V192" s="653"/>
      <c r="W192" s="653"/>
      <c r="X192" s="653"/>
      <c r="Y192" s="653"/>
      <c r="Z192" s="655"/>
      <c r="AA192" s="699"/>
      <c r="AB192" s="721"/>
      <c r="AC192" s="1452"/>
      <c r="AD192" s="1415"/>
      <c r="AE192" s="1415"/>
      <c r="AF192" s="1415"/>
      <c r="AG192" s="1415"/>
      <c r="AH192" s="1415"/>
      <c r="AI192" s="1415"/>
      <c r="AJ192" s="1415"/>
      <c r="AK192" s="1415"/>
      <c r="AL192" s="1415"/>
      <c r="AM192" s="1415"/>
      <c r="AN192" s="1415"/>
      <c r="AO192" s="1415"/>
      <c r="AP192" s="1415"/>
      <c r="AQ192" s="1415"/>
      <c r="AR192" s="1415"/>
      <c r="AS192" s="1415"/>
      <c r="AT192" s="1415"/>
      <c r="AU192" s="1415"/>
      <c r="AV192" s="1415"/>
      <c r="AW192" s="1415"/>
      <c r="AX192" s="1415"/>
      <c r="AY192" s="1415"/>
      <c r="AZ192" s="1415"/>
      <c r="BA192" s="1473"/>
    </row>
    <row r="193" spans="2:53 16369:16369" ht="17.100000000000001" customHeight="1">
      <c r="B193" s="683"/>
      <c r="C193" s="651"/>
      <c r="D193" s="694"/>
      <c r="E193" s="651"/>
      <c r="F193" s="651"/>
      <c r="G193" s="651"/>
      <c r="H193" s="651"/>
      <c r="I193" s="651"/>
      <c r="J193" s="651"/>
      <c r="K193" s="651"/>
      <c r="L193" s="651"/>
      <c r="M193" s="651"/>
      <c r="N193" s="651"/>
      <c r="O193" s="651"/>
      <c r="P193" s="651"/>
      <c r="Q193" s="651"/>
      <c r="R193" s="651"/>
      <c r="S193" s="651"/>
      <c r="T193" s="651"/>
      <c r="U193" s="651"/>
      <c r="V193" s="651"/>
      <c r="W193" s="651"/>
      <c r="X193" s="651"/>
      <c r="Y193" s="651"/>
      <c r="Z193" s="700"/>
      <c r="AA193" s="692"/>
      <c r="AB193" s="719"/>
      <c r="AC193" s="1452"/>
      <c r="AD193" s="1415"/>
      <c r="AE193" s="1415"/>
      <c r="AF193" s="1415"/>
      <c r="AG193" s="1415"/>
      <c r="AH193" s="1415"/>
      <c r="AI193" s="1415"/>
      <c r="AJ193" s="1415"/>
      <c r="AK193" s="1415"/>
      <c r="AL193" s="1415"/>
      <c r="AM193" s="1415"/>
      <c r="AN193" s="1415"/>
      <c r="AO193" s="1415"/>
      <c r="AP193" s="1415"/>
      <c r="AQ193" s="1415"/>
      <c r="AR193" s="1415"/>
      <c r="AS193" s="1415"/>
      <c r="AT193" s="1415"/>
      <c r="AU193" s="1415"/>
      <c r="AV193" s="1415"/>
      <c r="AW193" s="1415"/>
      <c r="AX193" s="1415"/>
      <c r="AY193" s="1415"/>
      <c r="AZ193" s="1415"/>
      <c r="BA193" s="1473"/>
    </row>
    <row r="194" spans="2:53 16369:16369" ht="20.100000000000001" customHeight="1">
      <c r="B194" s="683"/>
      <c r="C194" s="651"/>
      <c r="D194" s="1416"/>
      <c r="E194" s="1416"/>
      <c r="F194" s="651"/>
      <c r="G194" s="653"/>
      <c r="H194" s="1431" t="str">
        <f>'Donnees MEE'!$E$54</f>
        <v>C11.8 Consigner (déconsigner) le système (électrique, fluidique : gaz, caloporteurs…)</v>
      </c>
      <c r="I194" s="1432"/>
      <c r="J194" s="1432"/>
      <c r="K194" s="1432"/>
      <c r="L194" s="1433"/>
      <c r="M194" s="642"/>
      <c r="N194" s="642"/>
      <c r="O194" s="653"/>
      <c r="P194" s="653"/>
      <c r="Q194" s="654"/>
      <c r="R194" s="653"/>
      <c r="S194" s="653"/>
      <c r="T194" s="653"/>
      <c r="U194" s="653"/>
      <c r="V194" s="653"/>
      <c r="W194" s="653"/>
      <c r="X194" s="653"/>
      <c r="Y194" s="653"/>
      <c r="Z194" s="655"/>
      <c r="AA194" s="692"/>
      <c r="AB194" s="719"/>
      <c r="AC194" s="1452"/>
      <c r="AD194" s="1415"/>
      <c r="AE194" s="1415"/>
      <c r="AF194" s="1415"/>
      <c r="AG194" s="1415"/>
      <c r="AH194" s="1415"/>
      <c r="AI194" s="1415"/>
      <c r="AJ194" s="1415"/>
      <c r="AK194" s="1415"/>
      <c r="AL194" s="1415"/>
      <c r="AM194" s="1415"/>
      <c r="AN194" s="1415"/>
      <c r="AO194" s="1415"/>
      <c r="AP194" s="1415"/>
      <c r="AQ194" s="1415"/>
      <c r="AR194" s="1415"/>
      <c r="AS194" s="1415"/>
      <c r="AT194" s="1415"/>
      <c r="AU194" s="1415"/>
      <c r="AV194" s="1415"/>
      <c r="AW194" s="1415"/>
      <c r="AX194" s="1415"/>
      <c r="AY194" s="1415"/>
      <c r="AZ194" s="1415"/>
      <c r="BA194" s="1473"/>
    </row>
    <row r="195" spans="2:53 16369:16369" ht="27.95" customHeight="1">
      <c r="B195" s="1414">
        <v>51</v>
      </c>
      <c r="C195" s="1415"/>
      <c r="D195" s="1417" t="str">
        <f>'Donnees MEE'!$C$54</f>
        <v>C11.8</v>
      </c>
      <c r="E195" s="1418"/>
      <c r="F195" s="651"/>
      <c r="G195" s="658" t="s">
        <v>211</v>
      </c>
      <c r="H195" s="1434"/>
      <c r="I195" s="1351"/>
      <c r="J195" s="1351"/>
      <c r="K195" s="1351"/>
      <c r="L195" s="1435"/>
      <c r="M195" s="1444" t="s">
        <v>212</v>
      </c>
      <c r="N195" s="1444"/>
      <c r="O195" s="1445"/>
      <c r="P195" s="1428" t="str">
        <f>REPT("g",(U195))</f>
        <v/>
      </c>
      <c r="Q195" s="1429"/>
      <c r="R195" s="1429"/>
      <c r="S195" s="1430"/>
      <c r="T195" s="663"/>
      <c r="U195" s="1036">
        <f>Bilan!$AK$42</f>
        <v>0</v>
      </c>
      <c r="V195" s="653"/>
      <c r="W195" s="1037" t="str">
        <f>Bilan!$AM$42</f>
        <v xml:space="preserve"> </v>
      </c>
      <c r="X195" s="665"/>
      <c r="Y195" s="653"/>
      <c r="Z195" s="655"/>
      <c r="AA195" s="649"/>
      <c r="AB195" s="718"/>
      <c r="AC195" s="1452"/>
      <c r="AD195" s="1415"/>
      <c r="AE195" s="1415"/>
      <c r="AF195" s="1415"/>
      <c r="AG195" s="1415"/>
      <c r="AH195" s="1415"/>
      <c r="AI195" s="1415"/>
      <c r="AJ195" s="1415"/>
      <c r="AK195" s="1415"/>
      <c r="AL195" s="1415"/>
      <c r="AM195" s="1415"/>
      <c r="AN195" s="1415"/>
      <c r="AO195" s="1415"/>
      <c r="AP195" s="1415"/>
      <c r="AQ195" s="1415"/>
      <c r="AR195" s="1415"/>
      <c r="AS195" s="1415"/>
      <c r="AT195" s="1415"/>
      <c r="AU195" s="1415"/>
      <c r="AV195" s="1415"/>
      <c r="AW195" s="1415"/>
      <c r="AX195" s="1415"/>
      <c r="AY195" s="1415"/>
      <c r="AZ195" s="1415"/>
      <c r="BA195" s="1473"/>
    </row>
    <row r="196" spans="2:53 16369:16369" ht="20.100000000000001" customHeight="1">
      <c r="B196" s="683"/>
      <c r="C196" s="651"/>
      <c r="D196" s="1416"/>
      <c r="E196" s="1416"/>
      <c r="F196" s="651"/>
      <c r="G196" s="653"/>
      <c r="H196" s="1436"/>
      <c r="I196" s="1437"/>
      <c r="J196" s="1437"/>
      <c r="K196" s="1437"/>
      <c r="L196" s="1438"/>
      <c r="M196" s="642"/>
      <c r="N196" s="642"/>
      <c r="O196" s="653"/>
      <c r="P196" s="653"/>
      <c r="Q196" s="653"/>
      <c r="R196" s="653"/>
      <c r="S196" s="653"/>
      <c r="T196" s="653"/>
      <c r="U196" s="653"/>
      <c r="V196" s="653"/>
      <c r="W196" s="653"/>
      <c r="X196" s="653"/>
      <c r="Y196" s="653"/>
      <c r="Z196" s="655"/>
      <c r="AA196" s="692"/>
      <c r="AB196" s="719"/>
      <c r="AC196" s="1452"/>
      <c r="AD196" s="1415"/>
      <c r="AE196" s="1415"/>
      <c r="AF196" s="1415"/>
      <c r="AG196" s="1415"/>
      <c r="AH196" s="1415"/>
      <c r="AI196" s="1415"/>
      <c r="AJ196" s="1415"/>
      <c r="AK196" s="1415"/>
      <c r="AL196" s="1415"/>
      <c r="AM196" s="1415"/>
      <c r="AN196" s="1415"/>
      <c r="AO196" s="1415"/>
      <c r="AP196" s="1415"/>
      <c r="AQ196" s="1415"/>
      <c r="AR196" s="1415"/>
      <c r="AS196" s="1415"/>
      <c r="AT196" s="1415"/>
      <c r="AU196" s="1415"/>
      <c r="AV196" s="1415"/>
      <c r="AW196" s="1415"/>
      <c r="AX196" s="1415"/>
      <c r="AY196" s="1415"/>
      <c r="AZ196" s="1415"/>
      <c r="BA196" s="1473"/>
    </row>
    <row r="197" spans="2:53 16369:16369" ht="15" customHeight="1">
      <c r="B197" s="683"/>
      <c r="C197" s="651"/>
      <c r="D197" s="694"/>
      <c r="E197" s="651"/>
      <c r="F197" s="651"/>
      <c r="G197" s="651"/>
      <c r="H197" s="651"/>
      <c r="I197" s="651"/>
      <c r="J197" s="651"/>
      <c r="K197" s="651"/>
      <c r="L197" s="651"/>
      <c r="M197" s="651"/>
      <c r="N197" s="651"/>
      <c r="O197" s="651"/>
      <c r="P197" s="651"/>
      <c r="Q197" s="651"/>
      <c r="R197" s="651"/>
      <c r="S197" s="651"/>
      <c r="T197" s="651"/>
      <c r="U197" s="651"/>
      <c r="V197" s="651"/>
      <c r="W197" s="651"/>
      <c r="X197" s="651"/>
      <c r="Y197" s="651"/>
      <c r="Z197" s="700"/>
      <c r="AA197" s="692"/>
      <c r="AB197" s="719"/>
      <c r="AC197" s="1452"/>
      <c r="AD197" s="1415"/>
      <c r="AE197" s="1415"/>
      <c r="AF197" s="1415"/>
      <c r="AG197" s="1415"/>
      <c r="AH197" s="1415"/>
      <c r="AI197" s="1415"/>
      <c r="AJ197" s="1415"/>
      <c r="AK197" s="1415"/>
      <c r="AL197" s="1415"/>
      <c r="AM197" s="1415"/>
      <c r="AN197" s="1415"/>
      <c r="AO197" s="1415"/>
      <c r="AP197" s="1415"/>
      <c r="AQ197" s="1415"/>
      <c r="AR197" s="1415"/>
      <c r="AS197" s="1415"/>
      <c r="AT197" s="1415"/>
      <c r="AU197" s="1415"/>
      <c r="AV197" s="1415"/>
      <c r="AW197" s="1415"/>
      <c r="AX197" s="1415"/>
      <c r="AY197" s="1415"/>
      <c r="AZ197" s="1415"/>
      <c r="BA197" s="1473"/>
    </row>
    <row r="198" spans="2:53 16369:16369" ht="20.100000000000001" customHeight="1">
      <c r="B198" s="683"/>
      <c r="C198" s="651"/>
      <c r="D198" s="1416"/>
      <c r="E198" s="1416"/>
      <c r="F198" s="651"/>
      <c r="G198" s="653"/>
      <c r="H198" s="1431" t="str">
        <f>'Donnees MEE'!$E$55</f>
        <v xml:space="preserve">C11.9 Effectuer la dépose du composant défectueux </v>
      </c>
      <c r="I198" s="1432"/>
      <c r="J198" s="1432"/>
      <c r="K198" s="1432"/>
      <c r="L198" s="1433"/>
      <c r="M198" s="642"/>
      <c r="N198" s="642"/>
      <c r="O198" s="653"/>
      <c r="P198" s="653"/>
      <c r="Q198" s="654"/>
      <c r="R198" s="653"/>
      <c r="S198" s="653"/>
      <c r="T198" s="653"/>
      <c r="U198" s="653"/>
      <c r="V198" s="653"/>
      <c r="W198" s="653"/>
      <c r="X198" s="653"/>
      <c r="Y198" s="653"/>
      <c r="Z198" s="655"/>
      <c r="AA198" s="692"/>
      <c r="AB198" s="719"/>
      <c r="AC198" s="1452"/>
      <c r="AD198" s="1415"/>
      <c r="AE198" s="1415"/>
      <c r="AF198" s="1415"/>
      <c r="AG198" s="1415"/>
      <c r="AH198" s="1415"/>
      <c r="AI198" s="1415"/>
      <c r="AJ198" s="1415"/>
      <c r="AK198" s="1415"/>
      <c r="AL198" s="1415"/>
      <c r="AM198" s="1415"/>
      <c r="AN198" s="1415"/>
      <c r="AO198" s="1415"/>
      <c r="AP198" s="1415"/>
      <c r="AQ198" s="1415"/>
      <c r="AR198" s="1415"/>
      <c r="AS198" s="1415"/>
      <c r="AT198" s="1415"/>
      <c r="AU198" s="1415"/>
      <c r="AV198" s="1415"/>
      <c r="AW198" s="1415"/>
      <c r="AX198" s="1415"/>
      <c r="AY198" s="1415"/>
      <c r="AZ198" s="1415"/>
      <c r="BA198" s="1473"/>
    </row>
    <row r="199" spans="2:53 16369:16369" s="21" customFormat="1" ht="30" customHeight="1">
      <c r="B199" s="1414">
        <v>52</v>
      </c>
      <c r="C199" s="1415"/>
      <c r="D199" s="1417" t="str">
        <f>'Donnees MEE'!$C$55</f>
        <v>C11.9</v>
      </c>
      <c r="E199" s="1418"/>
      <c r="F199" s="651"/>
      <c r="G199" s="658" t="s">
        <v>211</v>
      </c>
      <c r="H199" s="1434"/>
      <c r="I199" s="1351"/>
      <c r="J199" s="1351"/>
      <c r="K199" s="1351"/>
      <c r="L199" s="1435"/>
      <c r="M199" s="642" t="s">
        <v>212</v>
      </c>
      <c r="N199" s="642"/>
      <c r="O199" s="659"/>
      <c r="P199" s="660" t="str">
        <f>REPT("g",(U199))</f>
        <v/>
      </c>
      <c r="Q199" s="661"/>
      <c r="R199" s="661"/>
      <c r="S199" s="662"/>
      <c r="T199" s="663"/>
      <c r="U199" s="1036">
        <f>Bilan!$AK$42</f>
        <v>0</v>
      </c>
      <c r="V199" s="653"/>
      <c r="W199" s="1037" t="str">
        <f>Bilan!$AM$42</f>
        <v xml:space="preserve"> </v>
      </c>
      <c r="X199" s="665"/>
      <c r="Y199" s="653"/>
      <c r="Z199" s="655"/>
      <c r="AA199" s="649"/>
      <c r="AB199" s="718"/>
      <c r="AC199" s="1452"/>
      <c r="AD199" s="1415"/>
      <c r="AE199" s="1415"/>
      <c r="AF199" s="1415"/>
      <c r="AG199" s="1415"/>
      <c r="AH199" s="1415"/>
      <c r="AI199" s="1415"/>
      <c r="AJ199" s="1415"/>
      <c r="AK199" s="1415"/>
      <c r="AL199" s="1415"/>
      <c r="AM199" s="1415"/>
      <c r="AN199" s="1415"/>
      <c r="AO199" s="1415"/>
      <c r="AP199" s="1415"/>
      <c r="AQ199" s="1415"/>
      <c r="AR199" s="1415"/>
      <c r="AS199" s="1415"/>
      <c r="AT199" s="1415"/>
      <c r="AU199" s="1415"/>
      <c r="AV199" s="1415"/>
      <c r="AW199" s="1415"/>
      <c r="AX199" s="1415"/>
      <c r="AY199" s="1415"/>
      <c r="AZ199" s="1415"/>
      <c r="BA199" s="1473"/>
    </row>
    <row r="200" spans="2:53 16369:16369" s="21" customFormat="1" ht="19.5" customHeight="1">
      <c r="B200" s="683"/>
      <c r="C200" s="651"/>
      <c r="D200" s="1416"/>
      <c r="E200" s="1416"/>
      <c r="F200" s="651"/>
      <c r="G200" s="653"/>
      <c r="H200" s="1436"/>
      <c r="I200" s="1437"/>
      <c r="J200" s="1437"/>
      <c r="K200" s="1437"/>
      <c r="L200" s="1438"/>
      <c r="M200" s="642"/>
      <c r="N200" s="642"/>
      <c r="O200" s="653"/>
      <c r="P200" s="653"/>
      <c r="Q200" s="653"/>
      <c r="R200" s="653"/>
      <c r="S200" s="653"/>
      <c r="T200" s="653"/>
      <c r="U200" s="653"/>
      <c r="V200" s="653"/>
      <c r="W200" s="653"/>
      <c r="X200" s="653"/>
      <c r="Y200" s="653"/>
      <c r="Z200" s="655"/>
      <c r="AA200" s="692"/>
      <c r="AB200" s="719"/>
      <c r="AC200" s="1452"/>
      <c r="AD200" s="1415"/>
      <c r="AE200" s="1415"/>
      <c r="AF200" s="1415"/>
      <c r="AG200" s="1415"/>
      <c r="AH200" s="1415"/>
      <c r="AI200" s="1415"/>
      <c r="AJ200" s="1415"/>
      <c r="AK200" s="1415"/>
      <c r="AL200" s="1415"/>
      <c r="AM200" s="1415"/>
      <c r="AN200" s="1415"/>
      <c r="AO200" s="1415"/>
      <c r="AP200" s="1415"/>
      <c r="AQ200" s="1415"/>
      <c r="AR200" s="1415"/>
      <c r="AS200" s="1415"/>
      <c r="AT200" s="1415"/>
      <c r="AU200" s="1415"/>
      <c r="AV200" s="1415"/>
      <c r="AW200" s="1415"/>
      <c r="AX200" s="1415"/>
      <c r="AY200" s="1415"/>
      <c r="AZ200" s="1415"/>
      <c r="BA200" s="1473"/>
    </row>
    <row r="201" spans="2:53 16369:16369" s="21" customFormat="1" ht="15.75" customHeight="1">
      <c r="B201" s="683"/>
      <c r="C201" s="651"/>
      <c r="D201" s="694"/>
      <c r="E201" s="651"/>
      <c r="F201" s="651"/>
      <c r="G201" s="651"/>
      <c r="H201" s="651"/>
      <c r="I201" s="651"/>
      <c r="J201" s="651"/>
      <c r="K201" s="651"/>
      <c r="L201" s="651"/>
      <c r="M201" s="651"/>
      <c r="N201" s="651"/>
      <c r="O201" s="651"/>
      <c r="P201" s="651"/>
      <c r="Q201" s="651"/>
      <c r="R201" s="651"/>
      <c r="S201" s="651"/>
      <c r="T201" s="651"/>
      <c r="U201" s="651"/>
      <c r="V201" s="651"/>
      <c r="W201" s="651"/>
      <c r="X201" s="651"/>
      <c r="Y201" s="651"/>
      <c r="Z201" s="700"/>
      <c r="AA201" s="692"/>
      <c r="AB201" s="719"/>
      <c r="AC201" s="1452"/>
      <c r="AD201" s="1415"/>
      <c r="AE201" s="1415"/>
      <c r="AF201" s="1415"/>
      <c r="AG201" s="1415"/>
      <c r="AH201" s="1415"/>
      <c r="AI201" s="1415"/>
      <c r="AJ201" s="1415"/>
      <c r="AK201" s="1415"/>
      <c r="AL201" s="1415"/>
      <c r="AM201" s="1415"/>
      <c r="AN201" s="1415"/>
      <c r="AO201" s="1415"/>
      <c r="AP201" s="1415"/>
      <c r="AQ201" s="1415"/>
      <c r="AR201" s="1415"/>
      <c r="AS201" s="1415"/>
      <c r="AT201" s="1415"/>
      <c r="AU201" s="1415"/>
      <c r="AV201" s="1415"/>
      <c r="AW201" s="1415"/>
      <c r="AX201" s="1415"/>
      <c r="AY201" s="1415"/>
      <c r="AZ201" s="1415"/>
      <c r="BA201" s="1473"/>
    </row>
    <row r="202" spans="2:53 16369:16369" s="21" customFormat="1" ht="20.100000000000001" customHeight="1">
      <c r="B202" s="683"/>
      <c r="C202" s="651"/>
      <c r="D202" s="1416"/>
      <c r="E202" s="1416"/>
      <c r="F202" s="651"/>
      <c r="G202" s="653"/>
      <c r="H202" s="1431" t="str">
        <f>'Donnees MEE'!$E$56</f>
        <v>C11.10 Installer le composant de remplacement</v>
      </c>
      <c r="I202" s="1432"/>
      <c r="J202" s="1432"/>
      <c r="K202" s="1432"/>
      <c r="L202" s="1433"/>
      <c r="M202" s="642"/>
      <c r="N202" s="642"/>
      <c r="O202" s="653"/>
      <c r="P202" s="653"/>
      <c r="Q202" s="654"/>
      <c r="R202" s="653"/>
      <c r="S202" s="653"/>
      <c r="T202" s="653"/>
      <c r="U202" s="653"/>
      <c r="V202" s="653"/>
      <c r="W202" s="653"/>
      <c r="X202" s="653"/>
      <c r="Y202" s="653"/>
      <c r="Z202" s="655"/>
      <c r="AA202" s="692"/>
      <c r="AB202" s="719"/>
      <c r="AC202" s="1452"/>
      <c r="AD202" s="1415"/>
      <c r="AE202" s="1415"/>
      <c r="AF202" s="1415"/>
      <c r="AG202" s="1415"/>
      <c r="AH202" s="1415"/>
      <c r="AI202" s="1415"/>
      <c r="AJ202" s="1415"/>
      <c r="AK202" s="1415"/>
      <c r="AL202" s="1415"/>
      <c r="AM202" s="1415"/>
      <c r="AN202" s="1415"/>
      <c r="AO202" s="1415"/>
      <c r="AP202" s="1415"/>
      <c r="AQ202" s="1415"/>
      <c r="AR202" s="1415"/>
      <c r="AS202" s="1415"/>
      <c r="AT202" s="1415"/>
      <c r="AU202" s="1415"/>
      <c r="AV202" s="1415"/>
      <c r="AW202" s="1415"/>
      <c r="AX202" s="1415"/>
      <c r="AY202" s="1415"/>
      <c r="AZ202" s="1415"/>
      <c r="BA202" s="1473"/>
    </row>
    <row r="203" spans="2:53 16369:16369" s="21" customFormat="1" ht="33.75" customHeight="1">
      <c r="B203" s="1414">
        <v>53</v>
      </c>
      <c r="C203" s="1415"/>
      <c r="D203" s="1417" t="str">
        <f>'Donnees MEE'!$C$56</f>
        <v>C11.10</v>
      </c>
      <c r="E203" s="1418"/>
      <c r="F203" s="651"/>
      <c r="G203" s="658" t="s">
        <v>211</v>
      </c>
      <c r="H203" s="1434"/>
      <c r="I203" s="1351"/>
      <c r="J203" s="1351"/>
      <c r="K203" s="1351"/>
      <c r="L203" s="1435"/>
      <c r="M203" s="1444" t="s">
        <v>212</v>
      </c>
      <c r="N203" s="1444"/>
      <c r="O203" s="1445"/>
      <c r="P203" s="1428" t="str">
        <f>REPT("g",(U203))</f>
        <v/>
      </c>
      <c r="Q203" s="1429"/>
      <c r="R203" s="1429"/>
      <c r="S203" s="1430"/>
      <c r="T203" s="663"/>
      <c r="U203" s="1036">
        <f>Bilan!$AK$42</f>
        <v>0</v>
      </c>
      <c r="V203" s="653"/>
      <c r="W203" s="1037" t="str">
        <f>Bilan!$AM$42</f>
        <v xml:space="preserve"> </v>
      </c>
      <c r="X203" s="665"/>
      <c r="Y203" s="653"/>
      <c r="Z203" s="655"/>
      <c r="AA203" s="692"/>
      <c r="AB203" s="719"/>
      <c r="AC203" s="1452"/>
      <c r="AD203" s="1415"/>
      <c r="AE203" s="1415"/>
      <c r="AF203" s="1415"/>
      <c r="AG203" s="1415"/>
      <c r="AH203" s="1415"/>
      <c r="AI203" s="1415"/>
      <c r="AJ203" s="1415"/>
      <c r="AK203" s="1415"/>
      <c r="AL203" s="1415"/>
      <c r="AM203" s="1415"/>
      <c r="AN203" s="1415"/>
      <c r="AO203" s="1415"/>
      <c r="AP203" s="1415"/>
      <c r="AQ203" s="1415"/>
      <c r="AR203" s="1415"/>
      <c r="AS203" s="1415"/>
      <c r="AT203" s="1415"/>
      <c r="AU203" s="1415"/>
      <c r="AV203" s="1415"/>
      <c r="AW203" s="1415"/>
      <c r="AX203" s="1415"/>
      <c r="AY203" s="1415"/>
      <c r="AZ203" s="1415"/>
      <c r="BA203" s="1473"/>
      <c r="XEO203" s="651"/>
    </row>
    <row r="204" spans="2:53 16369:16369" s="21" customFormat="1" ht="20.25" customHeight="1">
      <c r="B204" s="641"/>
      <c r="C204" s="651"/>
      <c r="D204" s="1416"/>
      <c r="E204" s="1416"/>
      <c r="F204" s="651"/>
      <c r="G204" s="653"/>
      <c r="H204" s="1436"/>
      <c r="I204" s="1437"/>
      <c r="J204" s="1437"/>
      <c r="K204" s="1437"/>
      <c r="L204" s="1438"/>
      <c r="M204" s="642"/>
      <c r="N204" s="642"/>
      <c r="O204" s="653"/>
      <c r="P204" s="653"/>
      <c r="Q204" s="653"/>
      <c r="R204" s="653"/>
      <c r="S204" s="653"/>
      <c r="T204" s="653"/>
      <c r="U204" s="653"/>
      <c r="V204" s="653"/>
      <c r="W204" s="653"/>
      <c r="X204" s="653"/>
      <c r="Y204" s="653"/>
      <c r="Z204" s="655"/>
      <c r="AA204" s="692"/>
      <c r="AB204" s="719"/>
      <c r="AC204" s="1452"/>
      <c r="AD204" s="1415"/>
      <c r="AE204" s="1415"/>
      <c r="AF204" s="1415"/>
      <c r="AG204" s="1415"/>
      <c r="AH204" s="1415"/>
      <c r="AI204" s="1415"/>
      <c r="AJ204" s="1415"/>
      <c r="AK204" s="1415"/>
      <c r="AL204" s="1415"/>
      <c r="AM204" s="1415"/>
      <c r="AN204" s="1415"/>
      <c r="AO204" s="1415"/>
      <c r="AP204" s="1415"/>
      <c r="AQ204" s="1415"/>
      <c r="AR204" s="1415"/>
      <c r="AS204" s="1415"/>
      <c r="AT204" s="1415"/>
      <c r="AU204" s="1415"/>
      <c r="AV204" s="1415"/>
      <c r="AW204" s="1415"/>
      <c r="AX204" s="1415"/>
      <c r="AY204" s="1415"/>
      <c r="AZ204" s="1415"/>
      <c r="BA204" s="1473"/>
    </row>
    <row r="205" spans="2:53 16369:16369" s="21" customFormat="1" ht="15.75" customHeight="1">
      <c r="B205" s="683"/>
      <c r="C205" s="651"/>
      <c r="D205" s="694"/>
      <c r="E205" s="651"/>
      <c r="F205" s="651"/>
      <c r="G205" s="651"/>
      <c r="H205" s="651"/>
      <c r="I205" s="651"/>
      <c r="J205" s="651"/>
      <c r="K205" s="651"/>
      <c r="L205" s="651"/>
      <c r="M205" s="651"/>
      <c r="N205" s="651"/>
      <c r="O205" s="651"/>
      <c r="P205" s="651"/>
      <c r="Q205" s="651"/>
      <c r="R205" s="651"/>
      <c r="S205" s="651"/>
      <c r="T205" s="651"/>
      <c r="U205" s="651"/>
      <c r="V205" s="651"/>
      <c r="W205" s="651"/>
      <c r="X205" s="651"/>
      <c r="Y205" s="651"/>
      <c r="Z205" s="700"/>
      <c r="AA205" s="692"/>
      <c r="AB205" s="719"/>
      <c r="AC205" s="1452"/>
      <c r="AD205" s="1415"/>
      <c r="AE205" s="1415"/>
      <c r="AF205" s="1415"/>
      <c r="AG205" s="1415"/>
      <c r="AH205" s="1415"/>
      <c r="AI205" s="1415"/>
      <c r="AJ205" s="1415"/>
      <c r="AK205" s="1415"/>
      <c r="AL205" s="1415"/>
      <c r="AM205" s="1415"/>
      <c r="AN205" s="1415"/>
      <c r="AO205" s="1415"/>
      <c r="AP205" s="1415"/>
      <c r="AQ205" s="1415"/>
      <c r="AR205" s="1415"/>
      <c r="AS205" s="1415"/>
      <c r="AT205" s="1415"/>
      <c r="AU205" s="1415"/>
      <c r="AV205" s="1415"/>
      <c r="AW205" s="1415"/>
      <c r="AX205" s="1415"/>
      <c r="AY205" s="1415"/>
      <c r="AZ205" s="1415"/>
      <c r="BA205" s="1473"/>
    </row>
    <row r="206" spans="2:53 16369:16369" s="21" customFormat="1" ht="15" customHeight="1">
      <c r="B206" s="683"/>
      <c r="C206" s="651"/>
      <c r="D206" s="1416"/>
      <c r="E206" s="1416"/>
      <c r="F206" s="651"/>
      <c r="G206" s="653"/>
      <c r="H206" s="1431" t="str">
        <f>'Donnees MEE'!$E$57</f>
        <v xml:space="preserve">C11.11 Remettre en service l’installation </v>
      </c>
      <c r="I206" s="1432"/>
      <c r="J206" s="1432"/>
      <c r="K206" s="1432"/>
      <c r="L206" s="1433"/>
      <c r="M206" s="642"/>
      <c r="N206" s="642"/>
      <c r="O206" s="653"/>
      <c r="P206" s="653"/>
      <c r="Q206" s="654"/>
      <c r="R206" s="653"/>
      <c r="S206" s="653"/>
      <c r="T206" s="653"/>
      <c r="U206" s="653"/>
      <c r="V206" s="653"/>
      <c r="W206" s="653"/>
      <c r="X206" s="653"/>
      <c r="Y206" s="653"/>
      <c r="Z206" s="655"/>
      <c r="AA206" s="692"/>
      <c r="AB206" s="719"/>
      <c r="AC206" s="1452"/>
      <c r="AD206" s="1415"/>
      <c r="AE206" s="1415"/>
      <c r="AF206" s="1415"/>
      <c r="AG206" s="1415"/>
      <c r="AH206" s="1415"/>
      <c r="AI206" s="1415"/>
      <c r="AJ206" s="1415"/>
      <c r="AK206" s="1415"/>
      <c r="AL206" s="1415"/>
      <c r="AM206" s="1415"/>
      <c r="AN206" s="1415"/>
      <c r="AO206" s="1415"/>
      <c r="AP206" s="1415"/>
      <c r="AQ206" s="1415"/>
      <c r="AR206" s="1415"/>
      <c r="AS206" s="1415"/>
      <c r="AT206" s="1415"/>
      <c r="AU206" s="1415"/>
      <c r="AV206" s="1415"/>
      <c r="AW206" s="1415"/>
      <c r="AX206" s="1415"/>
      <c r="AY206" s="1415"/>
      <c r="AZ206" s="1415"/>
      <c r="BA206" s="1473"/>
    </row>
    <row r="207" spans="2:53 16369:16369" s="21" customFormat="1" ht="35.1" customHeight="1">
      <c r="B207" s="1414">
        <v>54</v>
      </c>
      <c r="C207" s="1415"/>
      <c r="D207" s="1417" t="str">
        <f>'Donnees MEE'!$C$57</f>
        <v>C11.11</v>
      </c>
      <c r="E207" s="1418"/>
      <c r="F207" s="651"/>
      <c r="G207" s="658" t="s">
        <v>211</v>
      </c>
      <c r="H207" s="1434"/>
      <c r="I207" s="1351"/>
      <c r="J207" s="1351"/>
      <c r="K207" s="1351"/>
      <c r="L207" s="1435"/>
      <c r="M207" s="642" t="s">
        <v>212</v>
      </c>
      <c r="N207" s="642"/>
      <c r="O207" s="659"/>
      <c r="P207" s="1428" t="str">
        <f>REPT("g",(U207))</f>
        <v/>
      </c>
      <c r="Q207" s="1429"/>
      <c r="R207" s="1429"/>
      <c r="S207" s="1430"/>
      <c r="T207" s="663"/>
      <c r="U207" s="1036">
        <f>Bilan!$AK$42</f>
        <v>0</v>
      </c>
      <c r="V207" s="653"/>
      <c r="W207" s="1037" t="str">
        <f>Bilan!$AM$42</f>
        <v xml:space="preserve"> </v>
      </c>
      <c r="X207" s="665"/>
      <c r="Y207" s="653"/>
      <c r="Z207" s="655"/>
      <c r="AA207" s="692"/>
      <c r="AB207" s="719"/>
      <c r="AC207" s="1452"/>
      <c r="AD207" s="1415"/>
      <c r="AE207" s="1415"/>
      <c r="AF207" s="1415"/>
      <c r="AG207" s="1415"/>
      <c r="AH207" s="1415"/>
      <c r="AI207" s="1415"/>
      <c r="AJ207" s="1415"/>
      <c r="AK207" s="1415"/>
      <c r="AL207" s="1415"/>
      <c r="AM207" s="1415"/>
      <c r="AN207" s="1415"/>
      <c r="AO207" s="1415"/>
      <c r="AP207" s="1415"/>
      <c r="AQ207" s="1415"/>
      <c r="AR207" s="1415"/>
      <c r="AS207" s="1415"/>
      <c r="AT207" s="1415"/>
      <c r="AU207" s="1415"/>
      <c r="AV207" s="1415"/>
      <c r="AW207" s="1415"/>
      <c r="AX207" s="1415"/>
      <c r="AY207" s="1415"/>
      <c r="AZ207" s="1415"/>
      <c r="BA207" s="1473"/>
    </row>
    <row r="208" spans="2:53 16369:16369" s="21" customFormat="1" ht="15" customHeight="1">
      <c r="B208" s="683"/>
      <c r="C208" s="651"/>
      <c r="D208" s="1416"/>
      <c r="E208" s="1416"/>
      <c r="F208" s="651"/>
      <c r="G208" s="653"/>
      <c r="H208" s="1436"/>
      <c r="I208" s="1437"/>
      <c r="J208" s="1437"/>
      <c r="K208" s="1437"/>
      <c r="L208" s="1438"/>
      <c r="M208" s="642"/>
      <c r="N208" s="642"/>
      <c r="O208" s="653"/>
      <c r="P208" s="653"/>
      <c r="Q208" s="653"/>
      <c r="R208" s="653"/>
      <c r="S208" s="653"/>
      <c r="T208" s="653"/>
      <c r="U208" s="653"/>
      <c r="V208" s="653"/>
      <c r="W208" s="653"/>
      <c r="X208" s="653"/>
      <c r="Y208" s="653"/>
      <c r="Z208" s="655"/>
      <c r="AA208" s="692"/>
      <c r="AB208" s="719"/>
      <c r="AC208" s="1452"/>
      <c r="AD208" s="1415"/>
      <c r="AE208" s="1415"/>
      <c r="AF208" s="1415"/>
      <c r="AG208" s="1415"/>
      <c r="AH208" s="1415"/>
      <c r="AI208" s="1415"/>
      <c r="AJ208" s="1415"/>
      <c r="AK208" s="1415"/>
      <c r="AL208" s="1415"/>
      <c r="AM208" s="1415"/>
      <c r="AN208" s="1415"/>
      <c r="AO208" s="1415"/>
      <c r="AP208" s="1415"/>
      <c r="AQ208" s="1415"/>
      <c r="AR208" s="1415"/>
      <c r="AS208" s="1415"/>
      <c r="AT208" s="1415"/>
      <c r="AU208" s="1415"/>
      <c r="AV208" s="1415"/>
      <c r="AW208" s="1415"/>
      <c r="AX208" s="1415"/>
      <c r="AY208" s="1415"/>
      <c r="AZ208" s="1415"/>
      <c r="BA208" s="1473"/>
    </row>
    <row r="209" spans="2:53" s="482" customFormat="1" ht="15.75" customHeight="1">
      <c r="B209" s="683"/>
      <c r="C209" s="651"/>
      <c r="D209" s="694"/>
      <c r="E209" s="651"/>
      <c r="F209" s="651"/>
      <c r="G209" s="651"/>
      <c r="H209" s="651"/>
      <c r="I209" s="651"/>
      <c r="J209" s="651"/>
      <c r="K209" s="651"/>
      <c r="L209" s="651"/>
      <c r="M209" s="651"/>
      <c r="N209" s="651"/>
      <c r="O209" s="651"/>
      <c r="P209" s="651"/>
      <c r="Q209" s="651"/>
      <c r="R209" s="651"/>
      <c r="S209" s="651"/>
      <c r="T209" s="651"/>
      <c r="U209" s="651"/>
      <c r="V209" s="651"/>
      <c r="W209" s="651"/>
      <c r="X209" s="651"/>
      <c r="Y209" s="651"/>
      <c r="Z209" s="700"/>
      <c r="AA209" s="692"/>
      <c r="AB209" s="719"/>
      <c r="AC209" s="1452"/>
      <c r="AD209" s="1415"/>
      <c r="AE209" s="1415"/>
      <c r="AF209" s="1415"/>
      <c r="AG209" s="1415"/>
      <c r="AH209" s="1415"/>
      <c r="AI209" s="1415"/>
      <c r="AJ209" s="1415"/>
      <c r="AK209" s="1415"/>
      <c r="AL209" s="1415"/>
      <c r="AM209" s="1415"/>
      <c r="AN209" s="1415"/>
      <c r="AO209" s="1415"/>
      <c r="AP209" s="1415"/>
      <c r="AQ209" s="1415"/>
      <c r="AR209" s="1415"/>
      <c r="AS209" s="1415"/>
      <c r="AT209" s="1415"/>
      <c r="AU209" s="1415"/>
      <c r="AV209" s="1415"/>
      <c r="AW209" s="1415"/>
      <c r="AX209" s="1415"/>
      <c r="AY209" s="1415"/>
      <c r="AZ209" s="1415"/>
      <c r="BA209" s="1473"/>
    </row>
    <row r="210" spans="2:53" ht="15" customHeight="1">
      <c r="B210" s="683"/>
      <c r="C210" s="651"/>
      <c r="D210" s="1416"/>
      <c r="E210" s="1416"/>
      <c r="F210" s="651"/>
      <c r="G210" s="653"/>
      <c r="H210" s="1431" t="str">
        <f>'Donnees MEE'!$E$58</f>
        <v>C11.12 Opérer le traitement des déchets</v>
      </c>
      <c r="I210" s="1432"/>
      <c r="J210" s="1432"/>
      <c r="K210" s="1432"/>
      <c r="L210" s="1433"/>
      <c r="M210" s="642"/>
      <c r="N210" s="642"/>
      <c r="O210" s="653"/>
      <c r="P210" s="653"/>
      <c r="Q210" s="654"/>
      <c r="R210" s="653"/>
      <c r="S210" s="653"/>
      <c r="T210" s="653"/>
      <c r="U210" s="653"/>
      <c r="V210" s="653"/>
      <c r="W210" s="653"/>
      <c r="X210" s="653"/>
      <c r="Y210" s="653"/>
      <c r="Z210" s="655"/>
      <c r="AA210" s="692"/>
      <c r="AB210" s="719"/>
      <c r="AC210" s="1452"/>
      <c r="AD210" s="1415"/>
      <c r="AE210" s="1415"/>
      <c r="AF210" s="1415"/>
      <c r="AG210" s="1415"/>
      <c r="AH210" s="1415"/>
      <c r="AI210" s="1415"/>
      <c r="AJ210" s="1415"/>
      <c r="AK210" s="1415"/>
      <c r="AL210" s="1415"/>
      <c r="AM210" s="1415"/>
      <c r="AN210" s="1415"/>
      <c r="AO210" s="1415"/>
      <c r="AP210" s="1415"/>
      <c r="AQ210" s="1415"/>
      <c r="AR210" s="1415"/>
      <c r="AS210" s="1415"/>
      <c r="AT210" s="1415"/>
      <c r="AU210" s="1415"/>
      <c r="AV210" s="1415"/>
      <c r="AW210" s="1415"/>
      <c r="AX210" s="1415"/>
      <c r="AY210" s="1415"/>
      <c r="AZ210" s="1415"/>
      <c r="BA210" s="1473"/>
    </row>
    <row r="211" spans="2:53" ht="35.1" customHeight="1">
      <c r="B211" s="1414">
        <v>55</v>
      </c>
      <c r="C211" s="1415"/>
      <c r="D211" s="1417" t="str">
        <f>'Donnees MEE'!$C$58</f>
        <v>C11.12</v>
      </c>
      <c r="E211" s="1418"/>
      <c r="F211" s="651"/>
      <c r="G211" s="658" t="s">
        <v>211</v>
      </c>
      <c r="H211" s="1434"/>
      <c r="I211" s="1351"/>
      <c r="J211" s="1351"/>
      <c r="K211" s="1351"/>
      <c r="L211" s="1435"/>
      <c r="M211" s="1444" t="s">
        <v>212</v>
      </c>
      <c r="N211" s="1444"/>
      <c r="O211" s="1445"/>
      <c r="P211" s="1428" t="str">
        <f>REPT("g",(U211))</f>
        <v/>
      </c>
      <c r="Q211" s="1429"/>
      <c r="R211" s="1429"/>
      <c r="S211" s="1430"/>
      <c r="T211" s="663"/>
      <c r="U211" s="1036">
        <f>Bilan!$AK$42</f>
        <v>0</v>
      </c>
      <c r="V211" s="653"/>
      <c r="W211" s="1037" t="str">
        <f>Bilan!$AM$42</f>
        <v xml:space="preserve"> </v>
      </c>
      <c r="X211" s="665"/>
      <c r="Y211" s="653"/>
      <c r="Z211" s="655"/>
      <c r="AA211" s="692"/>
      <c r="AB211" s="719"/>
      <c r="AC211" s="1452"/>
      <c r="AD211" s="1415"/>
      <c r="AE211" s="1415"/>
      <c r="AF211" s="1415"/>
      <c r="AG211" s="1415"/>
      <c r="AH211" s="1415"/>
      <c r="AI211" s="1415"/>
      <c r="AJ211" s="1415"/>
      <c r="AK211" s="1415"/>
      <c r="AL211" s="1415"/>
      <c r="AM211" s="1415"/>
      <c r="AN211" s="1415"/>
      <c r="AO211" s="1415"/>
      <c r="AP211" s="1415"/>
      <c r="AQ211" s="1415"/>
      <c r="AR211" s="1415"/>
      <c r="AS211" s="1415"/>
      <c r="AT211" s="1415"/>
      <c r="AU211" s="1415"/>
      <c r="AV211" s="1415"/>
      <c r="AW211" s="1415"/>
      <c r="AX211" s="1415"/>
      <c r="AY211" s="1415"/>
      <c r="AZ211" s="1415"/>
      <c r="BA211" s="1473"/>
    </row>
    <row r="212" spans="2:53" ht="15" customHeight="1">
      <c r="B212" s="641"/>
      <c r="C212" s="651"/>
      <c r="D212" s="1416"/>
      <c r="E212" s="1416"/>
      <c r="F212" s="651"/>
      <c r="G212" s="653"/>
      <c r="H212" s="1436"/>
      <c r="I212" s="1437"/>
      <c r="J212" s="1437"/>
      <c r="K212" s="1437"/>
      <c r="L212" s="1438"/>
      <c r="M212" s="642"/>
      <c r="N212" s="642"/>
      <c r="O212" s="653"/>
      <c r="P212" s="653"/>
      <c r="Q212" s="653"/>
      <c r="R212" s="653"/>
      <c r="S212" s="653"/>
      <c r="T212" s="653"/>
      <c r="U212" s="653"/>
      <c r="V212" s="653"/>
      <c r="W212" s="653"/>
      <c r="X212" s="653"/>
      <c r="Y212" s="653"/>
      <c r="Z212" s="655"/>
      <c r="AA212" s="692"/>
      <c r="AB212" s="719"/>
      <c r="AC212" s="1452"/>
      <c r="AD212" s="1415"/>
      <c r="AE212" s="1415"/>
      <c r="AF212" s="1415"/>
      <c r="AG212" s="1415"/>
      <c r="AH212" s="1415"/>
      <c r="AI212" s="1415"/>
      <c r="AJ212" s="1415"/>
      <c r="AK212" s="1415"/>
      <c r="AL212" s="1415"/>
      <c r="AM212" s="1415"/>
      <c r="AN212" s="1415"/>
      <c r="AO212" s="1415"/>
      <c r="AP212" s="1415"/>
      <c r="AQ212" s="1415"/>
      <c r="AR212" s="1415"/>
      <c r="AS212" s="1415"/>
      <c r="AT212" s="1415"/>
      <c r="AU212" s="1415"/>
      <c r="AV212" s="1415"/>
      <c r="AW212" s="1415"/>
      <c r="AX212" s="1415"/>
      <c r="AY212" s="1415"/>
      <c r="AZ212" s="1415"/>
      <c r="BA212" s="1473"/>
    </row>
    <row r="213" spans="2:53" ht="35.1" customHeight="1">
      <c r="B213" s="702"/>
      <c r="C213" s="703"/>
      <c r="D213" s="703"/>
      <c r="E213" s="703"/>
      <c r="F213" s="704"/>
      <c r="G213" s="646"/>
      <c r="H213" s="646"/>
      <c r="I213" s="646"/>
      <c r="J213" s="646"/>
      <c r="K213" s="646"/>
      <c r="L213" s="646"/>
      <c r="M213" s="646"/>
      <c r="N213" s="646"/>
      <c r="O213" s="646"/>
      <c r="P213" s="646"/>
      <c r="Q213" s="646"/>
      <c r="R213" s="646"/>
      <c r="S213" s="646"/>
      <c r="T213" s="646"/>
      <c r="U213" s="646"/>
      <c r="V213" s="646"/>
      <c r="W213" s="705"/>
      <c r="X213" s="646"/>
      <c r="Y213" s="646"/>
      <c r="Z213" s="706"/>
      <c r="AA213" s="692"/>
      <c r="AB213" s="719"/>
      <c r="AC213" s="703"/>
      <c r="AD213" s="703"/>
      <c r="AE213" s="703"/>
      <c r="AF213" s="703"/>
      <c r="AG213" s="704"/>
      <c r="AH213" s="646"/>
      <c r="AI213" s="646"/>
      <c r="AJ213" s="646"/>
      <c r="AK213" s="646"/>
      <c r="AL213" s="646"/>
      <c r="AM213" s="646"/>
      <c r="AN213" s="646"/>
      <c r="AO213" s="646"/>
      <c r="AP213" s="646"/>
      <c r="AQ213" s="646"/>
      <c r="AR213" s="646"/>
      <c r="AS213" s="646"/>
      <c r="AT213" s="646"/>
      <c r="AU213" s="646"/>
      <c r="AV213" s="646"/>
      <c r="AW213" s="646"/>
      <c r="AX213" s="705"/>
      <c r="AY213" s="646"/>
      <c r="AZ213" s="646"/>
      <c r="BA213" s="708"/>
    </row>
    <row r="214" spans="2:53" ht="27" customHeight="1">
      <c r="B214" s="635"/>
      <c r="C214" s="586"/>
      <c r="D214" s="586"/>
      <c r="E214" s="586"/>
      <c r="F214" s="586"/>
      <c r="G214" s="586"/>
      <c r="H214" s="586"/>
      <c r="I214" s="586"/>
      <c r="J214" s="586"/>
      <c r="K214" s="586"/>
      <c r="L214" s="586"/>
      <c r="M214" s="583"/>
      <c r="N214" s="583"/>
      <c r="O214" s="583"/>
      <c r="P214" s="583"/>
      <c r="Q214" s="583"/>
      <c r="R214" s="583"/>
      <c r="S214" s="583"/>
      <c r="T214" s="583"/>
      <c r="U214" s="583"/>
      <c r="V214" s="583"/>
      <c r="W214" s="583"/>
      <c r="X214" s="583"/>
      <c r="Y214" s="583"/>
      <c r="Z214" s="583"/>
      <c r="AA214" s="583"/>
      <c r="AB214" s="583"/>
      <c r="AC214" s="586"/>
      <c r="AD214" s="586"/>
      <c r="AE214" s="586"/>
      <c r="AF214" s="586"/>
      <c r="AG214" s="586"/>
      <c r="AH214" s="583"/>
      <c r="AI214" s="583"/>
      <c r="AJ214" s="583"/>
      <c r="AK214" s="583"/>
      <c r="AL214" s="583"/>
      <c r="AM214" s="583"/>
      <c r="AN214" s="583"/>
      <c r="AO214" s="583"/>
      <c r="AP214" s="583"/>
      <c r="AQ214" s="583"/>
      <c r="AR214" s="583"/>
      <c r="AS214" s="583"/>
      <c r="AT214" s="583"/>
      <c r="AU214" s="583"/>
      <c r="AV214" s="583"/>
      <c r="AW214" s="583"/>
      <c r="AX214" s="583"/>
      <c r="AY214" s="583"/>
      <c r="AZ214" s="583"/>
      <c r="BA214" s="636"/>
    </row>
    <row r="215" spans="2:53" ht="12" customHeight="1">
      <c r="B215" s="637"/>
      <c r="C215" s="638"/>
      <c r="D215" s="1453" t="s">
        <v>126</v>
      </c>
      <c r="E215" s="1453"/>
      <c r="F215" s="1456"/>
      <c r="G215" s="1446" t="s">
        <v>300</v>
      </c>
      <c r="H215" s="1446"/>
      <c r="I215" s="1446"/>
      <c r="J215" s="1446"/>
      <c r="K215" s="1446"/>
      <c r="L215" s="1446"/>
      <c r="M215" s="1446"/>
      <c r="N215" s="1446"/>
      <c r="O215" s="1446"/>
      <c r="P215" s="1446"/>
      <c r="Q215" s="1446"/>
      <c r="R215" s="1446"/>
      <c r="S215" s="1446"/>
      <c r="T215" s="1419"/>
      <c r="U215" s="639"/>
      <c r="V215" s="1419"/>
      <c r="W215" s="639"/>
      <c r="X215" s="1419"/>
      <c r="Y215" s="1419"/>
      <c r="Z215" s="1449"/>
      <c r="AA215" s="583"/>
      <c r="AB215" s="583"/>
      <c r="AC215" s="722"/>
      <c r="AD215" s="638"/>
      <c r="AE215" s="1453" t="s">
        <v>126</v>
      </c>
      <c r="AF215" s="1453"/>
      <c r="AG215" s="1456"/>
      <c r="AH215" s="1446" t="s">
        <v>312</v>
      </c>
      <c r="AI215" s="1446"/>
      <c r="AJ215" s="1446"/>
      <c r="AK215" s="1446"/>
      <c r="AL215" s="1446"/>
      <c r="AM215" s="1446"/>
      <c r="AN215" s="1446"/>
      <c r="AO215" s="1446"/>
      <c r="AP215" s="1446"/>
      <c r="AQ215" s="1446"/>
      <c r="AR215" s="1446"/>
      <c r="AS215" s="1446"/>
      <c r="AT215" s="1446"/>
      <c r="AU215" s="1419"/>
      <c r="AV215" s="639"/>
      <c r="AW215" s="1419"/>
      <c r="AX215" s="639"/>
      <c r="AY215" s="1419"/>
      <c r="AZ215" s="1419"/>
      <c r="BA215" s="1422"/>
    </row>
    <row r="216" spans="2:53" ht="13.5" customHeight="1">
      <c r="B216" s="641"/>
      <c r="C216" s="642"/>
      <c r="D216" s="1454"/>
      <c r="E216" s="1454"/>
      <c r="F216" s="1457"/>
      <c r="G216" s="1447"/>
      <c r="H216" s="1447"/>
      <c r="I216" s="1447"/>
      <c r="J216" s="1447"/>
      <c r="K216" s="1447"/>
      <c r="L216" s="1447"/>
      <c r="M216" s="1447"/>
      <c r="N216" s="1447"/>
      <c r="O216" s="1447"/>
      <c r="P216" s="1447"/>
      <c r="Q216" s="1447"/>
      <c r="R216" s="1447"/>
      <c r="S216" s="1447"/>
      <c r="T216" s="1420"/>
      <c r="U216" s="1440">
        <f>AVERAGE(U222:U238)</f>
        <v>0</v>
      </c>
      <c r="V216" s="1420"/>
      <c r="W216" s="1425" t="e">
        <f>AVERAGE(W222:W238)</f>
        <v>#DIV/0!</v>
      </c>
      <c r="X216" s="1420"/>
      <c r="Y216" s="1420"/>
      <c r="Z216" s="1450"/>
      <c r="AA216" s="583"/>
      <c r="AB216" s="583"/>
      <c r="AC216" s="723"/>
      <c r="AD216" s="642"/>
      <c r="AE216" s="1454"/>
      <c r="AF216" s="1454"/>
      <c r="AG216" s="1457"/>
      <c r="AH216" s="1447"/>
      <c r="AI216" s="1447"/>
      <c r="AJ216" s="1447"/>
      <c r="AK216" s="1447"/>
      <c r="AL216" s="1447"/>
      <c r="AM216" s="1447"/>
      <c r="AN216" s="1447"/>
      <c r="AO216" s="1447"/>
      <c r="AP216" s="1447"/>
      <c r="AQ216" s="1447"/>
      <c r="AR216" s="1447"/>
      <c r="AS216" s="1447"/>
      <c r="AT216" s="1447"/>
      <c r="AU216" s="1420"/>
      <c r="AV216" s="1440" t="e">
        <f>AVERAGE(AV222:AV238)</f>
        <v>#DIV/0!</v>
      </c>
      <c r="AW216" s="1420"/>
      <c r="AX216" s="1425" t="e">
        <f>AVERAGE(AX222:AX238)</f>
        <v>#DIV/0!</v>
      </c>
      <c r="AY216" s="1420"/>
      <c r="AZ216" s="1420"/>
      <c r="BA216" s="1423"/>
    </row>
    <row r="217" spans="2:53" ht="13.5" customHeight="1">
      <c r="B217" s="641"/>
      <c r="C217" s="642"/>
      <c r="D217" s="1454"/>
      <c r="E217" s="1454"/>
      <c r="F217" s="1457"/>
      <c r="G217" s="1447"/>
      <c r="H217" s="1447"/>
      <c r="I217" s="1447"/>
      <c r="J217" s="1447"/>
      <c r="K217" s="1447"/>
      <c r="L217" s="1447"/>
      <c r="M217" s="1447"/>
      <c r="N217" s="1447"/>
      <c r="O217" s="1447"/>
      <c r="P217" s="1447"/>
      <c r="Q217" s="1447"/>
      <c r="R217" s="1447"/>
      <c r="S217" s="1447"/>
      <c r="T217" s="1420"/>
      <c r="U217" s="1441"/>
      <c r="V217" s="1420"/>
      <c r="W217" s="1426"/>
      <c r="X217" s="1420"/>
      <c r="Y217" s="1420"/>
      <c r="Z217" s="1450"/>
      <c r="AA217" s="583"/>
      <c r="AB217" s="583"/>
      <c r="AC217" s="723"/>
      <c r="AD217" s="642"/>
      <c r="AE217" s="1454"/>
      <c r="AF217" s="1454"/>
      <c r="AG217" s="1457"/>
      <c r="AH217" s="1447"/>
      <c r="AI217" s="1447"/>
      <c r="AJ217" s="1447"/>
      <c r="AK217" s="1447"/>
      <c r="AL217" s="1447"/>
      <c r="AM217" s="1447"/>
      <c r="AN217" s="1447"/>
      <c r="AO217" s="1447"/>
      <c r="AP217" s="1447"/>
      <c r="AQ217" s="1447"/>
      <c r="AR217" s="1447"/>
      <c r="AS217" s="1447"/>
      <c r="AT217" s="1447"/>
      <c r="AU217" s="1420"/>
      <c r="AV217" s="1441"/>
      <c r="AW217" s="1420"/>
      <c r="AX217" s="1426"/>
      <c r="AY217" s="1420"/>
      <c r="AZ217" s="1420"/>
      <c r="BA217" s="1423"/>
    </row>
    <row r="218" spans="2:53" ht="10.5" customHeight="1">
      <c r="B218" s="641"/>
      <c r="C218" s="642"/>
      <c r="D218" s="1454"/>
      <c r="E218" s="1454"/>
      <c r="F218" s="1457"/>
      <c r="G218" s="1447"/>
      <c r="H218" s="1447"/>
      <c r="I218" s="1447"/>
      <c r="J218" s="1447"/>
      <c r="K218" s="1447"/>
      <c r="L218" s="1447"/>
      <c r="M218" s="1447"/>
      <c r="N218" s="1447"/>
      <c r="O218" s="1447"/>
      <c r="P218" s="1447"/>
      <c r="Q218" s="1447"/>
      <c r="R218" s="1447"/>
      <c r="S218" s="1447"/>
      <c r="T218" s="1420"/>
      <c r="U218" s="1442"/>
      <c r="V218" s="1420"/>
      <c r="W218" s="1427"/>
      <c r="X218" s="1420"/>
      <c r="Y218" s="1420"/>
      <c r="Z218" s="1450"/>
      <c r="AA218" s="583"/>
      <c r="AB218" s="583"/>
      <c r="AC218" s="723"/>
      <c r="AD218" s="642"/>
      <c r="AE218" s="1454"/>
      <c r="AF218" s="1454"/>
      <c r="AG218" s="1457"/>
      <c r="AH218" s="1447"/>
      <c r="AI218" s="1447"/>
      <c r="AJ218" s="1447"/>
      <c r="AK218" s="1447"/>
      <c r="AL218" s="1447"/>
      <c r="AM218" s="1447"/>
      <c r="AN218" s="1447"/>
      <c r="AO218" s="1447"/>
      <c r="AP218" s="1447"/>
      <c r="AQ218" s="1447"/>
      <c r="AR218" s="1447"/>
      <c r="AS218" s="1447"/>
      <c r="AT218" s="1447"/>
      <c r="AU218" s="1420"/>
      <c r="AV218" s="1442"/>
      <c r="AW218" s="1420"/>
      <c r="AX218" s="1427"/>
      <c r="AY218" s="1420"/>
      <c r="AZ218" s="1420"/>
      <c r="BA218" s="1423"/>
    </row>
    <row r="219" spans="2:53" ht="12" customHeight="1">
      <c r="B219" s="644"/>
      <c r="C219" s="645"/>
      <c r="D219" s="1455"/>
      <c r="E219" s="1455"/>
      <c r="F219" s="1458"/>
      <c r="G219" s="1448"/>
      <c r="H219" s="1448"/>
      <c r="I219" s="1448"/>
      <c r="J219" s="1448"/>
      <c r="K219" s="1448"/>
      <c r="L219" s="1448"/>
      <c r="M219" s="1448"/>
      <c r="N219" s="1448"/>
      <c r="O219" s="1448"/>
      <c r="P219" s="1448"/>
      <c r="Q219" s="1448"/>
      <c r="R219" s="1448"/>
      <c r="S219" s="1448"/>
      <c r="T219" s="1421"/>
      <c r="U219" s="646"/>
      <c r="V219" s="1421"/>
      <c r="W219" s="646"/>
      <c r="X219" s="1421"/>
      <c r="Y219" s="1421"/>
      <c r="Z219" s="1451"/>
      <c r="AA219" s="583"/>
      <c r="AB219" s="583"/>
      <c r="AC219" s="724"/>
      <c r="AD219" s="645"/>
      <c r="AE219" s="1455"/>
      <c r="AF219" s="1455"/>
      <c r="AG219" s="1458"/>
      <c r="AH219" s="1448"/>
      <c r="AI219" s="1448"/>
      <c r="AJ219" s="1448"/>
      <c r="AK219" s="1448"/>
      <c r="AL219" s="1448"/>
      <c r="AM219" s="1448"/>
      <c r="AN219" s="1448"/>
      <c r="AO219" s="1448"/>
      <c r="AP219" s="1448"/>
      <c r="AQ219" s="1448"/>
      <c r="AR219" s="1448"/>
      <c r="AS219" s="1448"/>
      <c r="AT219" s="1448"/>
      <c r="AU219" s="1421"/>
      <c r="AV219" s="646"/>
      <c r="AW219" s="1421"/>
      <c r="AX219" s="646"/>
      <c r="AY219" s="1421"/>
      <c r="AZ219" s="1421"/>
      <c r="BA219" s="1424"/>
    </row>
    <row r="220" spans="2:53" ht="30" customHeight="1">
      <c r="B220" s="637"/>
      <c r="C220" s="638"/>
      <c r="D220" s="638"/>
      <c r="E220" s="638"/>
      <c r="F220" s="638"/>
      <c r="G220" s="639"/>
      <c r="H220" s="639"/>
      <c r="I220" s="639"/>
      <c r="J220" s="639"/>
      <c r="K220" s="639"/>
      <c r="L220" s="639"/>
      <c r="M220" s="639"/>
      <c r="N220" s="639"/>
      <c r="O220" s="639"/>
      <c r="P220" s="639"/>
      <c r="Q220" s="639"/>
      <c r="R220" s="639"/>
      <c r="S220" s="639"/>
      <c r="T220" s="639"/>
      <c r="U220" s="639"/>
      <c r="V220" s="639"/>
      <c r="W220" s="639"/>
      <c r="X220" s="639"/>
      <c r="Y220" s="639"/>
      <c r="Z220" s="648"/>
      <c r="AA220" s="649"/>
      <c r="AB220" s="718"/>
      <c r="AC220" s="638"/>
      <c r="AD220" s="638"/>
      <c r="AE220" s="638"/>
      <c r="AF220" s="638"/>
      <c r="AG220" s="638"/>
      <c r="AH220" s="639"/>
      <c r="AI220" s="639"/>
      <c r="AJ220" s="639"/>
      <c r="AK220" s="639"/>
      <c r="AL220" s="639"/>
      <c r="AM220" s="639"/>
      <c r="AN220" s="639"/>
      <c r="AO220" s="639"/>
      <c r="AP220" s="639"/>
      <c r="AQ220" s="639"/>
      <c r="AR220" s="639"/>
      <c r="AS220" s="639"/>
      <c r="AT220" s="639"/>
      <c r="AU220" s="639"/>
      <c r="AV220" s="639"/>
      <c r="AW220" s="639"/>
      <c r="AX220" s="639"/>
      <c r="AY220" s="639"/>
      <c r="AZ220" s="639"/>
      <c r="BA220" s="650"/>
    </row>
    <row r="221" spans="2:53" ht="20.100000000000001" customHeight="1">
      <c r="B221" s="641"/>
      <c r="C221" s="651"/>
      <c r="D221" s="1416"/>
      <c r="E221" s="1416"/>
      <c r="F221" s="651"/>
      <c r="G221" s="653"/>
      <c r="H221" s="1431" t="s">
        <v>313</v>
      </c>
      <c r="I221" s="1432"/>
      <c r="J221" s="1432"/>
      <c r="K221" s="1432"/>
      <c r="L221" s="1433"/>
      <c r="M221" s="642"/>
      <c r="N221" s="642"/>
      <c r="O221" s="653"/>
      <c r="P221" s="653"/>
      <c r="Q221" s="654"/>
      <c r="R221" s="653"/>
      <c r="S221" s="653"/>
      <c r="T221" s="653"/>
      <c r="U221" s="653"/>
      <c r="V221" s="653"/>
      <c r="W221" s="653"/>
      <c r="X221" s="653"/>
      <c r="Y221" s="653"/>
      <c r="Z221" s="655"/>
      <c r="AA221" s="649"/>
      <c r="AB221" s="718"/>
      <c r="AC221" s="651"/>
      <c r="AD221" s="651"/>
      <c r="AE221" s="1416"/>
      <c r="AF221" s="1416"/>
      <c r="AG221" s="651"/>
      <c r="AH221" s="653"/>
      <c r="AI221" s="1463"/>
      <c r="AJ221" s="1464"/>
      <c r="AK221" s="1464"/>
      <c r="AL221" s="1464"/>
      <c r="AM221" s="1465"/>
      <c r="AN221" s="642"/>
      <c r="AO221" s="642"/>
      <c r="AP221" s="653"/>
      <c r="AQ221" s="653"/>
      <c r="AR221" s="654"/>
      <c r="AS221" s="653"/>
      <c r="AT221" s="653"/>
      <c r="AU221" s="653"/>
      <c r="AV221" s="653"/>
      <c r="AW221" s="653"/>
      <c r="AX221" s="653"/>
      <c r="AY221" s="653"/>
      <c r="AZ221" s="653"/>
      <c r="BA221" s="656"/>
    </row>
    <row r="222" spans="2:53" s="21" customFormat="1" ht="30" customHeight="1">
      <c r="B222" s="1414">
        <v>60</v>
      </c>
      <c r="C222" s="1415"/>
      <c r="D222" s="1417" t="s">
        <v>314</v>
      </c>
      <c r="E222" s="1418"/>
      <c r="F222" s="651"/>
      <c r="G222" s="658" t="s">
        <v>211</v>
      </c>
      <c r="H222" s="1434"/>
      <c r="I222" s="1351"/>
      <c r="J222" s="1351"/>
      <c r="K222" s="1351"/>
      <c r="L222" s="1435"/>
      <c r="M222" s="1444" t="s">
        <v>212</v>
      </c>
      <c r="N222" s="1444"/>
      <c r="O222" s="1445"/>
      <c r="P222" s="1428" t="str">
        <f>REPT("g",(U222))</f>
        <v/>
      </c>
      <c r="Q222" s="1429"/>
      <c r="R222" s="1429"/>
      <c r="S222" s="1430"/>
      <c r="T222" s="663"/>
      <c r="U222" s="1036">
        <f>Bilan!$AK$51</f>
        <v>0</v>
      </c>
      <c r="V222" s="653"/>
      <c r="W222" s="1037" t="str">
        <f>Bilan!$AM$51</f>
        <v xml:space="preserve"> </v>
      </c>
      <c r="X222" s="665"/>
      <c r="Y222" s="653"/>
      <c r="Z222" s="655"/>
      <c r="AA222" s="649"/>
      <c r="AB222" s="718"/>
      <c r="AC222" s="1415">
        <v>44</v>
      </c>
      <c r="AD222" s="1415"/>
      <c r="AE222" s="1461"/>
      <c r="AF222" s="1462"/>
      <c r="AG222" s="651"/>
      <c r="AH222" s="658"/>
      <c r="AI222" s="1466"/>
      <c r="AJ222" s="1467"/>
      <c r="AK222" s="1467"/>
      <c r="AL222" s="1467"/>
      <c r="AM222" s="1468"/>
      <c r="AN222" s="1444" t="s">
        <v>212</v>
      </c>
      <c r="AO222" s="1444"/>
      <c r="AP222" s="1445"/>
      <c r="AQ222" s="1428" t="str">
        <f>REPT("g",(AV222))</f>
        <v/>
      </c>
      <c r="AR222" s="1429"/>
      <c r="AS222" s="1429"/>
      <c r="AT222" s="1430"/>
      <c r="AU222" s="663"/>
      <c r="AV222" s="1036"/>
      <c r="AW222" s="653"/>
      <c r="AX222" s="1037"/>
      <c r="AY222" s="665"/>
      <c r="AZ222" s="653"/>
      <c r="BA222" s="656"/>
    </row>
    <row r="223" spans="2:53" ht="20.100000000000001" customHeight="1">
      <c r="B223" s="641"/>
      <c r="C223" s="651"/>
      <c r="D223" s="1416"/>
      <c r="E223" s="1416"/>
      <c r="F223" s="651"/>
      <c r="G223" s="653"/>
      <c r="H223" s="1436"/>
      <c r="I223" s="1437"/>
      <c r="J223" s="1437"/>
      <c r="K223" s="1437"/>
      <c r="L223" s="1438"/>
      <c r="M223" s="642"/>
      <c r="N223" s="642"/>
      <c r="O223" s="653"/>
      <c r="P223" s="653"/>
      <c r="Q223" s="653"/>
      <c r="R223" s="653"/>
      <c r="S223" s="653"/>
      <c r="T223" s="653"/>
      <c r="U223" s="653"/>
      <c r="V223" s="653"/>
      <c r="W223" s="653"/>
      <c r="X223" s="653"/>
      <c r="Y223" s="653"/>
      <c r="Z223" s="655"/>
      <c r="AA223" s="649"/>
      <c r="AB223" s="718"/>
      <c r="AC223" s="651"/>
      <c r="AD223" s="651"/>
      <c r="AE223" s="1416"/>
      <c r="AF223" s="1416"/>
      <c r="AG223" s="651"/>
      <c r="AH223" s="653"/>
      <c r="AI223" s="1469"/>
      <c r="AJ223" s="1470"/>
      <c r="AK223" s="1470"/>
      <c r="AL223" s="1470"/>
      <c r="AM223" s="1471"/>
      <c r="AN223" s="642"/>
      <c r="AO223" s="642"/>
      <c r="AP223" s="653"/>
      <c r="AQ223" s="653"/>
      <c r="AR223" s="653"/>
      <c r="AS223" s="653"/>
      <c r="AT223" s="653"/>
      <c r="AU223" s="653"/>
      <c r="AV223" s="653"/>
      <c r="AW223" s="653"/>
      <c r="AX223" s="653"/>
      <c r="AY223" s="653"/>
      <c r="AZ223" s="653"/>
      <c r="BA223" s="656"/>
    </row>
    <row r="224" spans="2:53" ht="15" customHeight="1">
      <c r="B224" s="666"/>
      <c r="C224" s="667"/>
      <c r="D224" s="668"/>
      <c r="E224" s="653"/>
      <c r="F224" s="669"/>
      <c r="G224" s="653"/>
      <c r="H224" s="653"/>
      <c r="I224" s="653"/>
      <c r="J224" s="653"/>
      <c r="K224" s="653"/>
      <c r="L224" s="653"/>
      <c r="M224" s="670"/>
      <c r="N224" s="670"/>
      <c r="O224" s="670"/>
      <c r="P224" s="670"/>
      <c r="Q224" s="670"/>
      <c r="R224" s="670"/>
      <c r="S224" s="670"/>
      <c r="T224" s="670"/>
      <c r="U224" s="670"/>
      <c r="V224" s="670"/>
      <c r="W224" s="670"/>
      <c r="X224" s="670"/>
      <c r="Y224" s="670"/>
      <c r="Z224" s="671"/>
      <c r="AA224" s="672"/>
      <c r="AB224" s="725"/>
      <c r="AC224" s="667"/>
      <c r="AD224" s="667"/>
      <c r="AE224" s="668"/>
      <c r="AF224" s="653"/>
      <c r="AG224" s="669"/>
      <c r="AH224" s="653"/>
      <c r="AI224" s="653"/>
      <c r="AJ224" s="653"/>
      <c r="AK224" s="653"/>
      <c r="AL224" s="653"/>
      <c r="AM224" s="653"/>
      <c r="AN224" s="670"/>
      <c r="AO224" s="670"/>
      <c r="AP224" s="670"/>
      <c r="AQ224" s="670"/>
      <c r="AR224" s="670"/>
      <c r="AS224" s="670"/>
      <c r="AT224" s="670"/>
      <c r="AU224" s="670"/>
      <c r="AV224" s="670"/>
      <c r="AW224" s="670"/>
      <c r="AX224" s="670"/>
      <c r="AY224" s="670"/>
      <c r="AZ224" s="670"/>
      <c r="BA224" s="675"/>
    </row>
    <row r="225" spans="2:55" ht="20.100000000000001" customHeight="1">
      <c r="B225" s="641"/>
      <c r="C225" s="651"/>
      <c r="D225" s="1416"/>
      <c r="E225" s="1416"/>
      <c r="F225" s="651"/>
      <c r="G225" s="653"/>
      <c r="H225" s="1431" t="s">
        <v>315</v>
      </c>
      <c r="I225" s="1432"/>
      <c r="J225" s="1432"/>
      <c r="K225" s="1432"/>
      <c r="L225" s="1433"/>
      <c r="M225" s="642"/>
      <c r="N225" s="642"/>
      <c r="O225" s="653"/>
      <c r="P225" s="653"/>
      <c r="Q225" s="654"/>
      <c r="R225" s="653"/>
      <c r="S225" s="653"/>
      <c r="T225" s="653"/>
      <c r="U225" s="653"/>
      <c r="V225" s="653"/>
      <c r="W225" s="653"/>
      <c r="X225" s="653"/>
      <c r="Y225" s="653"/>
      <c r="Z225" s="655"/>
      <c r="AA225" s="649"/>
      <c r="AB225" s="718"/>
      <c r="AC225" s="651"/>
      <c r="AD225" s="651"/>
      <c r="AE225" s="1416"/>
      <c r="AF225" s="1416"/>
      <c r="AG225" s="651"/>
      <c r="AH225" s="653"/>
      <c r="AI225" s="1463"/>
      <c r="AJ225" s="1464"/>
      <c r="AK225" s="1464"/>
      <c r="AL225" s="1464"/>
      <c r="AM225" s="1465"/>
      <c r="AN225" s="642"/>
      <c r="AO225" s="642"/>
      <c r="AP225" s="653"/>
      <c r="AQ225" s="653"/>
      <c r="AR225" s="654"/>
      <c r="AS225" s="653"/>
      <c r="AT225" s="653"/>
      <c r="AU225" s="653"/>
      <c r="AV225" s="653"/>
      <c r="AW225" s="653"/>
      <c r="AX225" s="653"/>
      <c r="AY225" s="653"/>
      <c r="AZ225" s="653"/>
      <c r="BA225" s="656"/>
    </row>
    <row r="226" spans="2:55" ht="30" customHeight="1">
      <c r="B226" s="1414">
        <v>61</v>
      </c>
      <c r="C226" s="1415"/>
      <c r="D226" s="1417" t="s">
        <v>316</v>
      </c>
      <c r="E226" s="1418"/>
      <c r="F226" s="651"/>
      <c r="G226" s="658" t="s">
        <v>211</v>
      </c>
      <c r="H226" s="1434"/>
      <c r="I226" s="1351"/>
      <c r="J226" s="1351"/>
      <c r="K226" s="1351"/>
      <c r="L226" s="1435"/>
      <c r="M226" s="1444" t="s">
        <v>212</v>
      </c>
      <c r="N226" s="1444"/>
      <c r="O226" s="1445"/>
      <c r="P226" s="1428" t="str">
        <f>REPT("g",(U226))</f>
        <v/>
      </c>
      <c r="Q226" s="1429"/>
      <c r="R226" s="1429"/>
      <c r="S226" s="1430"/>
      <c r="T226" s="663"/>
      <c r="U226" s="1036">
        <f>Bilan!$AK$51</f>
        <v>0</v>
      </c>
      <c r="V226" s="653"/>
      <c r="W226" s="1037" t="str">
        <f>Bilan!$AM$51</f>
        <v xml:space="preserve"> </v>
      </c>
      <c r="X226" s="665"/>
      <c r="Y226" s="653"/>
      <c r="Z226" s="655"/>
      <c r="AA226" s="649"/>
      <c r="AB226" s="718"/>
      <c r="AC226" s="1415">
        <v>45</v>
      </c>
      <c r="AD226" s="1415"/>
      <c r="AE226" s="1461"/>
      <c r="AF226" s="1462"/>
      <c r="AG226" s="651"/>
      <c r="AH226" s="658"/>
      <c r="AI226" s="1466"/>
      <c r="AJ226" s="1467"/>
      <c r="AK226" s="1467"/>
      <c r="AL226" s="1467"/>
      <c r="AM226" s="1468"/>
      <c r="AN226" s="1444" t="s">
        <v>212</v>
      </c>
      <c r="AO226" s="1444"/>
      <c r="AP226" s="1445"/>
      <c r="AQ226" s="1428" t="str">
        <f>REPT("g",(AV226))</f>
        <v/>
      </c>
      <c r="AR226" s="1429"/>
      <c r="AS226" s="1429"/>
      <c r="AT226" s="1430"/>
      <c r="AU226" s="663"/>
      <c r="AV226" s="1036"/>
      <c r="AW226" s="653"/>
      <c r="AX226" s="1037"/>
      <c r="AY226" s="665"/>
      <c r="AZ226" s="653"/>
      <c r="BA226" s="656"/>
    </row>
    <row r="227" spans="2:55" ht="20.100000000000001" customHeight="1">
      <c r="B227" s="641"/>
      <c r="C227" s="651"/>
      <c r="D227" s="1416"/>
      <c r="E227" s="1416"/>
      <c r="F227" s="651"/>
      <c r="G227" s="653"/>
      <c r="H227" s="1436"/>
      <c r="I227" s="1437"/>
      <c r="J227" s="1437"/>
      <c r="K227" s="1437"/>
      <c r="L227" s="1438"/>
      <c r="M227" s="642"/>
      <c r="N227" s="642"/>
      <c r="O227" s="653"/>
      <c r="P227" s="653"/>
      <c r="Q227" s="653"/>
      <c r="R227" s="653"/>
      <c r="S227" s="653"/>
      <c r="T227" s="653"/>
      <c r="U227" s="653"/>
      <c r="V227" s="653"/>
      <c r="W227" s="653"/>
      <c r="X227" s="653"/>
      <c r="Y227" s="653"/>
      <c r="Z227" s="655"/>
      <c r="AA227" s="649"/>
      <c r="AB227" s="718"/>
      <c r="AC227" s="651"/>
      <c r="AD227" s="651"/>
      <c r="AE227" s="1416"/>
      <c r="AF227" s="1416"/>
      <c r="AG227" s="651"/>
      <c r="AH227" s="653"/>
      <c r="AI227" s="1469"/>
      <c r="AJ227" s="1470"/>
      <c r="AK227" s="1470"/>
      <c r="AL227" s="1470"/>
      <c r="AM227" s="1471"/>
      <c r="AN227" s="642"/>
      <c r="AO227" s="642"/>
      <c r="AP227" s="653"/>
      <c r="AQ227" s="653"/>
      <c r="AR227" s="653"/>
      <c r="AS227" s="653"/>
      <c r="AT227" s="653"/>
      <c r="AU227" s="653"/>
      <c r="AV227" s="653"/>
      <c r="AW227" s="653"/>
      <c r="AX227" s="653"/>
      <c r="AY227" s="653"/>
      <c r="AZ227" s="653"/>
      <c r="BA227" s="656"/>
      <c r="BB227" s="676"/>
      <c r="BC227" s="676"/>
    </row>
    <row r="228" spans="2:55" ht="15" customHeight="1">
      <c r="B228" s="641"/>
      <c r="C228" s="651"/>
      <c r="D228" s="668"/>
      <c r="E228" s="653"/>
      <c r="F228" s="651"/>
      <c r="G228" s="653"/>
      <c r="H228" s="677"/>
      <c r="I228" s="678"/>
      <c r="J228" s="678"/>
      <c r="K228" s="679"/>
      <c r="L228" s="680"/>
      <c r="M228" s="642"/>
      <c r="N228" s="642"/>
      <c r="O228" s="653"/>
      <c r="P228" s="653"/>
      <c r="Q228" s="653"/>
      <c r="R228" s="653"/>
      <c r="S228" s="653"/>
      <c r="T228" s="653"/>
      <c r="U228" s="653"/>
      <c r="V228" s="653"/>
      <c r="W228" s="653"/>
      <c r="X228" s="653"/>
      <c r="Y228" s="653"/>
      <c r="Z228" s="655"/>
      <c r="AA228" s="1439"/>
      <c r="AB228" s="720"/>
      <c r="AC228" s="651"/>
      <c r="AD228" s="651"/>
      <c r="AE228" s="668"/>
      <c r="AF228" s="653"/>
      <c r="AG228" s="651"/>
      <c r="AH228" s="653"/>
      <c r="AI228" s="677"/>
      <c r="AJ228" s="678"/>
      <c r="AK228" s="678"/>
      <c r="AL228" s="679"/>
      <c r="AM228" s="680"/>
      <c r="AN228" s="642"/>
      <c r="AO228" s="642"/>
      <c r="AP228" s="653"/>
      <c r="AQ228" s="653"/>
      <c r="AR228" s="653"/>
      <c r="AS228" s="653"/>
      <c r="AT228" s="653"/>
      <c r="AU228" s="653"/>
      <c r="AV228" s="653"/>
      <c r="AW228" s="653"/>
      <c r="AX228" s="653"/>
      <c r="AY228" s="653"/>
      <c r="AZ228" s="653"/>
      <c r="BA228" s="656"/>
      <c r="BB228" s="250"/>
      <c r="BC228" s="250"/>
    </row>
    <row r="229" spans="2:55" ht="20.100000000000001" customHeight="1">
      <c r="B229" s="641"/>
      <c r="C229" s="651"/>
      <c r="D229" s="1416"/>
      <c r="E229" s="1416"/>
      <c r="F229" s="651"/>
      <c r="G229" s="653"/>
      <c r="H229" s="1431" t="s">
        <v>317</v>
      </c>
      <c r="I229" s="1432"/>
      <c r="J229" s="1432"/>
      <c r="K229" s="1432"/>
      <c r="L229" s="1433"/>
      <c r="M229" s="642"/>
      <c r="N229" s="642"/>
      <c r="O229" s="653"/>
      <c r="P229" s="653"/>
      <c r="Q229" s="654"/>
      <c r="R229" s="653"/>
      <c r="S229" s="653"/>
      <c r="T229" s="653"/>
      <c r="U229" s="653"/>
      <c r="V229" s="653"/>
      <c r="W229" s="653"/>
      <c r="X229" s="653"/>
      <c r="Y229" s="653"/>
      <c r="Z229" s="655"/>
      <c r="AA229" s="1439"/>
      <c r="AB229" s="720"/>
      <c r="AC229" s="651"/>
      <c r="AD229" s="651"/>
      <c r="AE229" s="1416"/>
      <c r="AF229" s="1416"/>
      <c r="AG229" s="651"/>
      <c r="AH229" s="653"/>
      <c r="AI229" s="1463"/>
      <c r="AJ229" s="1464"/>
      <c r="AK229" s="1464"/>
      <c r="AL229" s="1464"/>
      <c r="AM229" s="1465"/>
      <c r="AN229" s="642"/>
      <c r="AO229" s="642"/>
      <c r="AP229" s="653"/>
      <c r="AQ229" s="653"/>
      <c r="AR229" s="654"/>
      <c r="AS229" s="653"/>
      <c r="AT229" s="653"/>
      <c r="AU229" s="653"/>
      <c r="AV229" s="653"/>
      <c r="AW229" s="653"/>
      <c r="AX229" s="653"/>
      <c r="AY229" s="653"/>
      <c r="AZ229" s="653"/>
      <c r="BA229" s="656"/>
    </row>
    <row r="230" spans="2:55" ht="30" customHeight="1">
      <c r="B230" s="1414">
        <v>62</v>
      </c>
      <c r="C230" s="1415"/>
      <c r="D230" s="1417" t="s">
        <v>318</v>
      </c>
      <c r="E230" s="1418"/>
      <c r="F230" s="651"/>
      <c r="G230" s="658" t="s">
        <v>211</v>
      </c>
      <c r="H230" s="1434"/>
      <c r="I230" s="1351"/>
      <c r="J230" s="1351"/>
      <c r="K230" s="1351"/>
      <c r="L230" s="1435"/>
      <c r="M230" s="1444" t="s">
        <v>212</v>
      </c>
      <c r="N230" s="1444"/>
      <c r="O230" s="1445"/>
      <c r="P230" s="1428" t="str">
        <f>REPT("g",(U230))</f>
        <v/>
      </c>
      <c r="Q230" s="1429"/>
      <c r="R230" s="1429"/>
      <c r="S230" s="1430"/>
      <c r="T230" s="663"/>
      <c r="U230" s="1036">
        <f>Bilan!$AK$51</f>
        <v>0</v>
      </c>
      <c r="V230" s="653"/>
      <c r="W230" s="1037" t="str">
        <f>Bilan!$AM$51</f>
        <v xml:space="preserve"> </v>
      </c>
      <c r="X230" s="665"/>
      <c r="Y230" s="653"/>
      <c r="Z230" s="655"/>
      <c r="AA230" s="649"/>
      <c r="AB230" s="718"/>
      <c r="AC230" s="1415">
        <v>46</v>
      </c>
      <c r="AD230" s="1415"/>
      <c r="AE230" s="1461"/>
      <c r="AF230" s="1462"/>
      <c r="AG230" s="651"/>
      <c r="AH230" s="658"/>
      <c r="AI230" s="1466"/>
      <c r="AJ230" s="1467"/>
      <c r="AK230" s="1467"/>
      <c r="AL230" s="1467"/>
      <c r="AM230" s="1468"/>
      <c r="AN230" s="1444" t="s">
        <v>212</v>
      </c>
      <c r="AO230" s="1444"/>
      <c r="AP230" s="1445"/>
      <c r="AQ230" s="1428" t="str">
        <f>REPT("g",(AV230))</f>
        <v/>
      </c>
      <c r="AR230" s="1429"/>
      <c r="AS230" s="1429"/>
      <c r="AT230" s="1430"/>
      <c r="AU230" s="663"/>
      <c r="AV230" s="1036"/>
      <c r="AW230" s="653"/>
      <c r="AX230" s="1037"/>
      <c r="AY230" s="665"/>
      <c r="AZ230" s="653"/>
      <c r="BA230" s="656"/>
    </row>
    <row r="231" spans="2:55" ht="20.100000000000001" customHeight="1">
      <c r="B231" s="683"/>
      <c r="C231" s="651"/>
      <c r="D231" s="1416"/>
      <c r="E231" s="1416"/>
      <c r="F231" s="651"/>
      <c r="G231" s="653"/>
      <c r="H231" s="1436"/>
      <c r="I231" s="1437"/>
      <c r="J231" s="1437"/>
      <c r="K231" s="1437"/>
      <c r="L231" s="1438"/>
      <c r="M231" s="642"/>
      <c r="N231" s="642"/>
      <c r="O231" s="653"/>
      <c r="P231" s="653"/>
      <c r="Q231" s="653"/>
      <c r="R231" s="653"/>
      <c r="S231" s="653"/>
      <c r="T231" s="653"/>
      <c r="U231" s="653"/>
      <c r="V231" s="653"/>
      <c r="W231" s="653"/>
      <c r="X231" s="653"/>
      <c r="Y231" s="653"/>
      <c r="Z231" s="655"/>
      <c r="AA231" s="1460"/>
      <c r="AB231" s="721"/>
      <c r="AC231" s="726"/>
      <c r="AD231" s="651"/>
      <c r="AE231" s="1416"/>
      <c r="AF231" s="1416"/>
      <c r="AG231" s="651"/>
      <c r="AH231" s="653"/>
      <c r="AI231" s="1469"/>
      <c r="AJ231" s="1470"/>
      <c r="AK231" s="1470"/>
      <c r="AL231" s="1470"/>
      <c r="AM231" s="1471"/>
      <c r="AN231" s="642"/>
      <c r="AO231" s="642"/>
      <c r="AP231" s="653"/>
      <c r="AQ231" s="653"/>
      <c r="AR231" s="653"/>
      <c r="AS231" s="653"/>
      <c r="AT231" s="653"/>
      <c r="AU231" s="653"/>
      <c r="AV231" s="653"/>
      <c r="AW231" s="653"/>
      <c r="AX231" s="653"/>
      <c r="AY231" s="653"/>
      <c r="AZ231" s="653"/>
      <c r="BA231" s="656"/>
    </row>
    <row r="232" spans="2:55" ht="15" customHeight="1">
      <c r="B232" s="683"/>
      <c r="C232" s="651"/>
      <c r="D232" s="668"/>
      <c r="E232" s="653"/>
      <c r="F232" s="651"/>
      <c r="G232" s="653"/>
      <c r="H232" s="677"/>
      <c r="I232" s="678"/>
      <c r="J232" s="678"/>
      <c r="K232" s="679"/>
      <c r="L232" s="680"/>
      <c r="M232" s="642"/>
      <c r="N232" s="642"/>
      <c r="O232" s="653"/>
      <c r="P232" s="653"/>
      <c r="Q232" s="653"/>
      <c r="R232" s="653"/>
      <c r="S232" s="653"/>
      <c r="T232" s="653"/>
      <c r="U232" s="653"/>
      <c r="V232" s="653"/>
      <c r="W232" s="653"/>
      <c r="X232" s="653"/>
      <c r="Y232" s="653"/>
      <c r="Z232" s="655"/>
      <c r="AA232" s="1460"/>
      <c r="AB232" s="721"/>
      <c r="AC232" s="726"/>
      <c r="AD232" s="651"/>
      <c r="AE232" s="668"/>
      <c r="AF232" s="653"/>
      <c r="AG232" s="651"/>
      <c r="AH232" s="653"/>
      <c r="AI232" s="677"/>
      <c r="AJ232" s="678"/>
      <c r="AK232" s="678"/>
      <c r="AL232" s="679"/>
      <c r="AM232" s="680"/>
      <c r="AN232" s="642"/>
      <c r="AO232" s="642"/>
      <c r="AP232" s="653"/>
      <c r="AQ232" s="653"/>
      <c r="AR232" s="653"/>
      <c r="AS232" s="653"/>
      <c r="AT232" s="653"/>
      <c r="AU232" s="653"/>
      <c r="AV232" s="653"/>
      <c r="AW232" s="653"/>
      <c r="AX232" s="653"/>
      <c r="AY232" s="653"/>
      <c r="AZ232" s="653"/>
      <c r="BA232" s="656"/>
    </row>
    <row r="233" spans="2:55" ht="20.100000000000001" customHeight="1">
      <c r="B233" s="683"/>
      <c r="C233" s="651"/>
      <c r="D233" s="1416"/>
      <c r="E233" s="1416"/>
      <c r="F233" s="651"/>
      <c r="G233" s="653"/>
      <c r="H233" s="1431" t="s">
        <v>319</v>
      </c>
      <c r="I233" s="1432"/>
      <c r="J233" s="1432"/>
      <c r="K233" s="1432"/>
      <c r="L233" s="1433"/>
      <c r="M233" s="642"/>
      <c r="N233" s="642"/>
      <c r="O233" s="653"/>
      <c r="P233" s="653"/>
      <c r="Q233" s="654"/>
      <c r="R233" s="653"/>
      <c r="S233" s="653"/>
      <c r="T233" s="653"/>
      <c r="U233" s="653"/>
      <c r="V233" s="653"/>
      <c r="W233" s="653"/>
      <c r="X233" s="653"/>
      <c r="Y233" s="653"/>
      <c r="Z233" s="655"/>
      <c r="AA233" s="649"/>
      <c r="AB233" s="718"/>
      <c r="AC233" s="726"/>
      <c r="AD233" s="651"/>
      <c r="AE233" s="1416"/>
      <c r="AF233" s="1416"/>
      <c r="AG233" s="651"/>
      <c r="AH233" s="653"/>
      <c r="AI233" s="1463"/>
      <c r="AJ233" s="1464"/>
      <c r="AK233" s="1464"/>
      <c r="AL233" s="1464"/>
      <c r="AM233" s="1465"/>
      <c r="AN233" s="642"/>
      <c r="AO233" s="642"/>
      <c r="AP233" s="653"/>
      <c r="AQ233" s="653"/>
      <c r="AR233" s="654"/>
      <c r="AS233" s="653"/>
      <c r="AT233" s="653"/>
      <c r="AU233" s="653"/>
      <c r="AV233" s="653"/>
      <c r="AW233" s="653"/>
      <c r="AX233" s="653"/>
      <c r="AY233" s="653"/>
      <c r="AZ233" s="653"/>
      <c r="BA233" s="656"/>
    </row>
    <row r="234" spans="2:55" s="21" customFormat="1" ht="30" customHeight="1">
      <c r="B234" s="1414">
        <v>63</v>
      </c>
      <c r="C234" s="1415"/>
      <c r="D234" s="1417" t="s">
        <v>320</v>
      </c>
      <c r="E234" s="1418"/>
      <c r="F234" s="651"/>
      <c r="G234" s="658" t="s">
        <v>211</v>
      </c>
      <c r="H234" s="1434"/>
      <c r="I234" s="1351"/>
      <c r="J234" s="1351"/>
      <c r="K234" s="1351"/>
      <c r="L234" s="1435"/>
      <c r="M234" s="1444" t="s">
        <v>212</v>
      </c>
      <c r="N234" s="1444"/>
      <c r="O234" s="1445"/>
      <c r="P234" s="1428" t="str">
        <f>REPT("g",(U234))</f>
        <v/>
      </c>
      <c r="Q234" s="1429"/>
      <c r="R234" s="1429"/>
      <c r="S234" s="1430"/>
      <c r="T234" s="663"/>
      <c r="U234" s="1036">
        <f>Bilan!$AK$51</f>
        <v>0</v>
      </c>
      <c r="V234" s="653"/>
      <c r="W234" s="1037" t="str">
        <f>Bilan!$AM$51</f>
        <v xml:space="preserve"> </v>
      </c>
      <c r="X234" s="665"/>
      <c r="Y234" s="653"/>
      <c r="Z234" s="655"/>
      <c r="AA234" s="649"/>
      <c r="AB234" s="718"/>
      <c r="AC234" s="1415">
        <v>47</v>
      </c>
      <c r="AD234" s="1415"/>
      <c r="AE234" s="1461"/>
      <c r="AF234" s="1462"/>
      <c r="AG234" s="651"/>
      <c r="AH234" s="658"/>
      <c r="AI234" s="1466"/>
      <c r="AJ234" s="1467"/>
      <c r="AK234" s="1467"/>
      <c r="AL234" s="1467"/>
      <c r="AM234" s="1468"/>
      <c r="AN234" s="1444" t="s">
        <v>212</v>
      </c>
      <c r="AO234" s="1444"/>
      <c r="AP234" s="1445"/>
      <c r="AQ234" s="1428" t="str">
        <f>REPT("g",(AV234))</f>
        <v/>
      </c>
      <c r="AR234" s="1429"/>
      <c r="AS234" s="1429"/>
      <c r="AT234" s="1430"/>
      <c r="AU234" s="663"/>
      <c r="AV234" s="1036"/>
      <c r="AW234" s="653"/>
      <c r="AX234" s="1037"/>
      <c r="AY234" s="665"/>
      <c r="AZ234" s="653"/>
      <c r="BA234" s="656"/>
    </row>
    <row r="235" spans="2:55" ht="20.100000000000001" customHeight="1">
      <c r="B235" s="683"/>
      <c r="C235" s="651"/>
      <c r="D235" s="1416"/>
      <c r="E235" s="1416"/>
      <c r="F235" s="651"/>
      <c r="G235" s="653"/>
      <c r="H235" s="1436"/>
      <c r="I235" s="1437"/>
      <c r="J235" s="1437"/>
      <c r="K235" s="1437"/>
      <c r="L235" s="1438"/>
      <c r="M235" s="642"/>
      <c r="N235" s="642"/>
      <c r="O235" s="653"/>
      <c r="P235" s="653"/>
      <c r="Q235" s="653"/>
      <c r="R235" s="653"/>
      <c r="S235" s="653"/>
      <c r="T235" s="653"/>
      <c r="U235" s="653"/>
      <c r="V235" s="653"/>
      <c r="W235" s="653"/>
      <c r="X235" s="653"/>
      <c r="Y235" s="653"/>
      <c r="Z235" s="655"/>
      <c r="AA235" s="649"/>
      <c r="AB235" s="718"/>
      <c r="AC235" s="726"/>
      <c r="AD235" s="651"/>
      <c r="AE235" s="1416"/>
      <c r="AF235" s="1416"/>
      <c r="AG235" s="651"/>
      <c r="AH235" s="653"/>
      <c r="AI235" s="1469"/>
      <c r="AJ235" s="1470"/>
      <c r="AK235" s="1470"/>
      <c r="AL235" s="1470"/>
      <c r="AM235" s="1471"/>
      <c r="AN235" s="642"/>
      <c r="AO235" s="642"/>
      <c r="AP235" s="653"/>
      <c r="AQ235" s="653"/>
      <c r="AR235" s="653"/>
      <c r="AS235" s="653"/>
      <c r="AT235" s="653"/>
      <c r="AU235" s="653"/>
      <c r="AV235" s="653"/>
      <c r="AW235" s="653"/>
      <c r="AX235" s="653"/>
      <c r="AY235" s="653"/>
      <c r="AZ235" s="653"/>
      <c r="BA235" s="656"/>
    </row>
    <row r="236" spans="2:55" ht="17.100000000000001" customHeight="1">
      <c r="B236" s="683"/>
      <c r="C236" s="667"/>
      <c r="D236" s="668"/>
      <c r="E236" s="653"/>
      <c r="F236" s="669"/>
      <c r="G236" s="653"/>
      <c r="H236" s="687"/>
      <c r="I236" s="679"/>
      <c r="J236" s="679"/>
      <c r="K236" s="679"/>
      <c r="L236" s="679"/>
      <c r="M236" s="653"/>
      <c r="N236" s="653"/>
      <c r="O236" s="653"/>
      <c r="P236" s="653"/>
      <c r="Q236" s="653"/>
      <c r="R236" s="653"/>
      <c r="S236" s="653"/>
      <c r="T236" s="653"/>
      <c r="U236" s="1038"/>
      <c r="V236" s="653"/>
      <c r="W236" s="653"/>
      <c r="X236" s="653"/>
      <c r="Y236" s="653"/>
      <c r="Z236" s="655"/>
      <c r="AA236" s="688"/>
      <c r="AB236" s="716"/>
      <c r="AC236" s="726"/>
      <c r="AD236" s="667"/>
      <c r="AE236" s="668"/>
      <c r="AF236" s="653"/>
      <c r="AG236" s="669"/>
      <c r="AH236" s="653"/>
      <c r="AI236" s="687"/>
      <c r="AJ236" s="679"/>
      <c r="AK236" s="679"/>
      <c r="AL236" s="679"/>
      <c r="AM236" s="679"/>
      <c r="AN236" s="653"/>
      <c r="AO236" s="653"/>
      <c r="AP236" s="653"/>
      <c r="AQ236" s="653"/>
      <c r="AR236" s="653"/>
      <c r="AS236" s="653"/>
      <c r="AT236" s="653"/>
      <c r="AU236" s="653"/>
      <c r="AV236" s="653"/>
      <c r="AW236" s="653"/>
      <c r="AX236" s="653"/>
      <c r="AY236" s="653"/>
      <c r="AZ236" s="653"/>
      <c r="BA236" s="656"/>
    </row>
    <row r="237" spans="2:55" ht="18.95" customHeight="1">
      <c r="B237" s="683"/>
      <c r="C237" s="651"/>
      <c r="D237" s="1416"/>
      <c r="E237" s="1416"/>
      <c r="F237" s="651"/>
      <c r="G237" s="653"/>
      <c r="H237" s="1431" t="s">
        <v>321</v>
      </c>
      <c r="I237" s="1432"/>
      <c r="J237" s="1432"/>
      <c r="K237" s="1432"/>
      <c r="L237" s="1433"/>
      <c r="M237" s="642"/>
      <c r="N237" s="642"/>
      <c r="O237" s="653"/>
      <c r="P237" s="653"/>
      <c r="Q237" s="654"/>
      <c r="R237" s="653"/>
      <c r="S237" s="653"/>
      <c r="T237" s="653"/>
      <c r="U237" s="653"/>
      <c r="V237" s="653"/>
      <c r="W237" s="653"/>
      <c r="X237" s="653"/>
      <c r="Y237" s="653"/>
      <c r="Z237" s="655"/>
      <c r="AA237" s="690"/>
      <c r="AB237" s="717"/>
      <c r="AC237" s="726"/>
      <c r="AD237" s="651"/>
      <c r="AE237" s="1416"/>
      <c r="AF237" s="1416"/>
      <c r="AG237" s="651"/>
      <c r="AH237" s="653"/>
      <c r="AI237" s="1463"/>
      <c r="AJ237" s="1464"/>
      <c r="AK237" s="1464"/>
      <c r="AL237" s="1464"/>
      <c r="AM237" s="1465"/>
      <c r="AN237" s="642"/>
      <c r="AO237" s="642"/>
      <c r="AP237" s="653"/>
      <c r="AQ237" s="653"/>
      <c r="AR237" s="654"/>
      <c r="AS237" s="653"/>
      <c r="AT237" s="653"/>
      <c r="AU237" s="653"/>
      <c r="AV237" s="653"/>
      <c r="AW237" s="653"/>
      <c r="AX237" s="653"/>
      <c r="AY237" s="653"/>
      <c r="AZ237" s="653"/>
      <c r="BA237" s="656"/>
    </row>
    <row r="238" spans="2:55" ht="27.95" customHeight="1">
      <c r="B238" s="1414">
        <v>64</v>
      </c>
      <c r="C238" s="1415"/>
      <c r="D238" s="1417" t="s">
        <v>322</v>
      </c>
      <c r="E238" s="1418"/>
      <c r="F238" s="651"/>
      <c r="G238" s="658" t="s">
        <v>211</v>
      </c>
      <c r="H238" s="1434"/>
      <c r="I238" s="1351"/>
      <c r="J238" s="1351"/>
      <c r="K238" s="1351"/>
      <c r="L238" s="1435"/>
      <c r="M238" s="1444" t="s">
        <v>212</v>
      </c>
      <c r="N238" s="1444"/>
      <c r="O238" s="1445"/>
      <c r="P238" s="1428" t="str">
        <f>REPT("g",(U238))</f>
        <v/>
      </c>
      <c r="Q238" s="1429"/>
      <c r="R238" s="1429"/>
      <c r="S238" s="1430"/>
      <c r="T238" s="663"/>
      <c r="U238" s="1036">
        <f>Bilan!$AK$51</f>
        <v>0</v>
      </c>
      <c r="V238" s="653"/>
      <c r="W238" s="1037" t="str">
        <f>Bilan!$AM$51</f>
        <v xml:space="preserve"> </v>
      </c>
      <c r="X238" s="665"/>
      <c r="Y238" s="653"/>
      <c r="Z238" s="655"/>
      <c r="AA238" s="649"/>
      <c r="AB238" s="718"/>
      <c r="AC238" s="1415">
        <v>48</v>
      </c>
      <c r="AD238" s="1415"/>
      <c r="AE238" s="1461"/>
      <c r="AF238" s="1462"/>
      <c r="AG238" s="651"/>
      <c r="AH238" s="658"/>
      <c r="AI238" s="1466"/>
      <c r="AJ238" s="1467"/>
      <c r="AK238" s="1467"/>
      <c r="AL238" s="1467"/>
      <c r="AM238" s="1468"/>
      <c r="AN238" s="1444" t="s">
        <v>212</v>
      </c>
      <c r="AO238" s="1444"/>
      <c r="AP238" s="1445"/>
      <c r="AQ238" s="1428" t="str">
        <f>REPT("g",(AV238))</f>
        <v/>
      </c>
      <c r="AR238" s="1429"/>
      <c r="AS238" s="1429"/>
      <c r="AT238" s="1430"/>
      <c r="AU238" s="663"/>
      <c r="AV238" s="1036"/>
      <c r="AW238" s="653"/>
      <c r="AX238" s="1037"/>
      <c r="AY238" s="665"/>
      <c r="AZ238" s="653"/>
      <c r="BA238" s="656"/>
    </row>
    <row r="239" spans="2:55" ht="20.100000000000001" customHeight="1">
      <c r="B239" s="683"/>
      <c r="C239" s="651"/>
      <c r="D239" s="1416"/>
      <c r="E239" s="1416"/>
      <c r="F239" s="651"/>
      <c r="G239" s="653"/>
      <c r="H239" s="1436"/>
      <c r="I239" s="1437"/>
      <c r="J239" s="1437"/>
      <c r="K239" s="1437"/>
      <c r="L239" s="1438"/>
      <c r="M239" s="642"/>
      <c r="N239" s="642"/>
      <c r="O239" s="653"/>
      <c r="P239" s="653"/>
      <c r="Q239" s="653"/>
      <c r="R239" s="653"/>
      <c r="S239" s="653"/>
      <c r="T239" s="653"/>
      <c r="U239" s="653"/>
      <c r="V239" s="653"/>
      <c r="W239" s="653"/>
      <c r="X239" s="653"/>
      <c r="Y239" s="653"/>
      <c r="Z239" s="655"/>
      <c r="AA239" s="692"/>
      <c r="AB239" s="719"/>
      <c r="AC239" s="726"/>
      <c r="AD239" s="651"/>
      <c r="AE239" s="1416"/>
      <c r="AF239" s="1416"/>
      <c r="AG239" s="651"/>
      <c r="AH239" s="653"/>
      <c r="AI239" s="1469"/>
      <c r="AJ239" s="1470"/>
      <c r="AK239" s="1470"/>
      <c r="AL239" s="1470"/>
      <c r="AM239" s="1471"/>
      <c r="AN239" s="642"/>
      <c r="AO239" s="642"/>
      <c r="AP239" s="653"/>
      <c r="AQ239" s="653"/>
      <c r="AR239" s="653"/>
      <c r="AS239" s="653"/>
      <c r="AT239" s="653"/>
      <c r="AU239" s="653"/>
      <c r="AV239" s="653"/>
      <c r="AW239" s="653"/>
      <c r="AX239" s="653"/>
      <c r="AY239" s="653"/>
      <c r="AZ239" s="653"/>
      <c r="BA239" s="656"/>
    </row>
    <row r="240" spans="2:55" ht="35.1" customHeight="1">
      <c r="B240" s="702"/>
      <c r="C240" s="703"/>
      <c r="D240" s="703"/>
      <c r="E240" s="703"/>
      <c r="F240" s="704"/>
      <c r="G240" s="646"/>
      <c r="H240" s="646"/>
      <c r="I240" s="646"/>
      <c r="J240" s="646"/>
      <c r="K240" s="646"/>
      <c r="L240" s="646"/>
      <c r="M240" s="646"/>
      <c r="N240" s="646"/>
      <c r="O240" s="646"/>
      <c r="P240" s="646"/>
      <c r="Q240" s="646"/>
      <c r="R240" s="646"/>
      <c r="S240" s="646"/>
      <c r="T240" s="646"/>
      <c r="U240" s="646"/>
      <c r="V240" s="646"/>
      <c r="W240" s="705"/>
      <c r="X240" s="646"/>
      <c r="Y240" s="646"/>
      <c r="Z240" s="706"/>
      <c r="AA240" s="692"/>
      <c r="AB240" s="719"/>
      <c r="AC240" s="703"/>
      <c r="AD240" s="703"/>
      <c r="AE240" s="703"/>
      <c r="AF240" s="703"/>
      <c r="AG240" s="704"/>
      <c r="AH240" s="646"/>
      <c r="AI240" s="646"/>
      <c r="AJ240" s="646"/>
      <c r="AK240" s="646"/>
      <c r="AL240" s="646"/>
      <c r="AM240" s="646"/>
      <c r="AN240" s="646"/>
      <c r="AO240" s="646"/>
      <c r="AP240" s="646"/>
      <c r="AQ240" s="646"/>
      <c r="AR240" s="646"/>
      <c r="AS240" s="646"/>
      <c r="AT240" s="646"/>
      <c r="AU240" s="646"/>
      <c r="AV240" s="646"/>
      <c r="AW240" s="646"/>
      <c r="AX240" s="705"/>
      <c r="AY240" s="646"/>
      <c r="AZ240" s="646"/>
      <c r="BA240" s="708"/>
    </row>
    <row r="241" spans="1:53" ht="35.1" customHeight="1">
      <c r="B241" s="727"/>
      <c r="C241" s="728"/>
      <c r="D241" s="728"/>
      <c r="E241" s="728"/>
      <c r="F241" s="728"/>
      <c r="G241" s="728"/>
      <c r="H241" s="728"/>
      <c r="I241" s="728"/>
      <c r="J241" s="728"/>
      <c r="K241" s="728"/>
      <c r="L241" s="728"/>
      <c r="M241" s="729"/>
      <c r="N241" s="729"/>
      <c r="O241" s="729"/>
      <c r="P241" s="729"/>
      <c r="Q241" s="729"/>
      <c r="R241" s="729"/>
      <c r="S241" s="729"/>
      <c r="T241" s="729"/>
      <c r="U241" s="729"/>
      <c r="V241" s="729"/>
      <c r="W241" s="729"/>
      <c r="X241" s="729"/>
      <c r="Y241" s="729"/>
      <c r="Z241" s="729"/>
      <c r="AA241" s="729"/>
      <c r="AB241" s="729"/>
      <c r="AC241" s="728"/>
      <c r="AD241" s="728"/>
      <c r="AE241" s="728"/>
      <c r="AF241" s="728"/>
      <c r="AG241" s="728"/>
      <c r="AH241" s="729"/>
      <c r="AI241" s="729"/>
      <c r="AJ241" s="729"/>
      <c r="AK241" s="729"/>
      <c r="AL241" s="729"/>
      <c r="AM241" s="729"/>
      <c r="AN241" s="729"/>
      <c r="AO241" s="729"/>
      <c r="AP241" s="729"/>
      <c r="AQ241" s="729"/>
      <c r="AR241" s="729"/>
      <c r="AS241" s="729"/>
      <c r="AT241" s="729"/>
      <c r="AU241" s="729"/>
      <c r="AV241" s="729"/>
      <c r="AW241" s="729"/>
      <c r="AX241" s="729"/>
      <c r="AY241" s="729"/>
      <c r="AZ241" s="729"/>
      <c r="BA241" s="730"/>
    </row>
    <row r="242" spans="1:53" s="731" customFormat="1" ht="165" customHeight="1">
      <c r="B242" s="732"/>
      <c r="C242" s="733"/>
      <c r="D242" s="733"/>
      <c r="E242" s="733"/>
      <c r="F242" s="734"/>
      <c r="G242" s="735"/>
      <c r="H242" s="735"/>
      <c r="I242" s="735"/>
      <c r="J242" s="735"/>
      <c r="K242" s="735"/>
      <c r="L242" s="735"/>
      <c r="M242" s="735"/>
      <c r="N242" s="735"/>
      <c r="O242" s="735"/>
      <c r="P242" s="735"/>
      <c r="Q242" s="735"/>
      <c r="R242" s="735"/>
      <c r="S242" s="735"/>
      <c r="T242" s="735"/>
      <c r="U242" s="735"/>
      <c r="V242" s="735"/>
      <c r="W242" s="736"/>
      <c r="X242" s="735"/>
      <c r="Y242" s="735"/>
      <c r="Z242" s="735"/>
      <c r="AA242" s="737"/>
      <c r="AB242" s="737"/>
      <c r="AC242" s="733"/>
      <c r="AD242" s="733"/>
      <c r="AE242" s="733"/>
      <c r="AF242" s="733"/>
      <c r="AG242" s="734"/>
      <c r="AH242" s="735"/>
      <c r="AI242" s="735"/>
      <c r="AJ242" s="735"/>
      <c r="AK242" s="735"/>
      <c r="AL242" s="735"/>
      <c r="AM242" s="735"/>
      <c r="AN242" s="735"/>
      <c r="AO242" s="735"/>
      <c r="AP242" s="735"/>
      <c r="AQ242" s="735"/>
      <c r="AR242" s="735"/>
      <c r="AS242" s="735"/>
      <c r="AT242" s="735"/>
      <c r="AU242" s="735"/>
      <c r="AV242" s="735"/>
      <c r="AW242" s="735"/>
      <c r="AX242" s="736"/>
      <c r="AY242" s="735"/>
      <c r="AZ242" s="735"/>
      <c r="BA242" s="738"/>
    </row>
    <row r="243" spans="1:53">
      <c r="B243" s="630"/>
      <c r="BA243" s="739"/>
    </row>
    <row r="244" spans="1:53">
      <c r="A244" s="118"/>
      <c r="B244" s="740"/>
      <c r="C244" s="741"/>
      <c r="D244" s="741"/>
      <c r="E244" s="742"/>
      <c r="F244" s="1472" t="str">
        <f>Données!AF3</f>
        <v xml:space="preserve">Conception et réalisation : Thierry GÉRARD IEN-ET STI Design &amp; Métiers d'art - Version 5.2 • Septembre 2020    
Adaptation Equipe Académique Rennes [ 07 83 77 09 55 ] - Version 5.2 • Mars 2021 </v>
      </c>
      <c r="G244" s="1472"/>
      <c r="H244" s="1472"/>
      <c r="I244" s="1472"/>
      <c r="J244" s="1472"/>
      <c r="K244" s="1472"/>
      <c r="L244" s="1472"/>
      <c r="M244" s="1472"/>
      <c r="N244" s="1472"/>
      <c r="O244" s="1472"/>
      <c r="P244" s="1472"/>
      <c r="Q244" s="1472"/>
      <c r="R244" s="1472"/>
      <c r="S244" s="1472"/>
      <c r="T244" s="147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3"/>
      <c r="AY244" s="743"/>
      <c r="AZ244" s="743"/>
      <c r="BA244" s="744"/>
    </row>
  </sheetData>
  <mergeCells count="633">
    <mergeCell ref="AU19:AU23"/>
    <mergeCell ref="AW19:AW23"/>
    <mergeCell ref="AY19:BA23"/>
    <mergeCell ref="AV20:AV22"/>
    <mergeCell ref="AX20:AX22"/>
    <mergeCell ref="O5:T6"/>
    <mergeCell ref="W5:AA8"/>
    <mergeCell ref="G6:H6"/>
    <mergeCell ref="B9:E9"/>
    <mergeCell ref="G5:H5"/>
    <mergeCell ref="I5:I6"/>
    <mergeCell ref="J5:J6"/>
    <mergeCell ref="K5:K6"/>
    <mergeCell ref="L5:M6"/>
    <mergeCell ref="N5:N6"/>
    <mergeCell ref="AC5:AS6"/>
    <mergeCell ref="B30:C30"/>
    <mergeCell ref="M30:O30"/>
    <mergeCell ref="P30:S30"/>
    <mergeCell ref="AQ30:AT30"/>
    <mergeCell ref="D19:E23"/>
    <mergeCell ref="U20:U22"/>
    <mergeCell ref="H25:L27"/>
    <mergeCell ref="B26:C26"/>
    <mergeCell ref="M26:O26"/>
    <mergeCell ref="P26:S26"/>
    <mergeCell ref="G19:S23"/>
    <mergeCell ref="F19:F23"/>
    <mergeCell ref="T19:T23"/>
    <mergeCell ref="V19:V23"/>
    <mergeCell ref="X19:Z23"/>
    <mergeCell ref="AE19:AF23"/>
    <mergeCell ref="AG19:AG23"/>
    <mergeCell ref="AH19:AT23"/>
    <mergeCell ref="W20:W22"/>
    <mergeCell ref="D25:E25"/>
    <mergeCell ref="D26:E26"/>
    <mergeCell ref="D27:E27"/>
    <mergeCell ref="B42:C42"/>
    <mergeCell ref="M42:O42"/>
    <mergeCell ref="P42:S42"/>
    <mergeCell ref="AA44:AA45"/>
    <mergeCell ref="H37:L39"/>
    <mergeCell ref="B38:C38"/>
    <mergeCell ref="M38:O38"/>
    <mergeCell ref="P38:S38"/>
    <mergeCell ref="AA32:AA33"/>
    <mergeCell ref="H33:L35"/>
    <mergeCell ref="B34:C34"/>
    <mergeCell ref="M34:O34"/>
    <mergeCell ref="P34:S34"/>
    <mergeCell ref="AA35:AA36"/>
    <mergeCell ref="D33:E33"/>
    <mergeCell ref="D34:E34"/>
    <mergeCell ref="D35:E35"/>
    <mergeCell ref="B45:Z51"/>
    <mergeCell ref="AQ38:AT38"/>
    <mergeCell ref="AI25:AM27"/>
    <mergeCell ref="AC26:AD26"/>
    <mergeCell ref="AN26:AP26"/>
    <mergeCell ref="AQ26:AT26"/>
    <mergeCell ref="AI29:AM31"/>
    <mergeCell ref="AC30:AD30"/>
    <mergeCell ref="AN30:AP30"/>
    <mergeCell ref="AA47:AA48"/>
    <mergeCell ref="AI33:AM35"/>
    <mergeCell ref="AC34:AD34"/>
    <mergeCell ref="AN34:AP34"/>
    <mergeCell ref="AQ34:AT34"/>
    <mergeCell ref="AI37:AM39"/>
    <mergeCell ref="AC38:AD38"/>
    <mergeCell ref="AN38:AP38"/>
    <mergeCell ref="AE38:AF38"/>
    <mergeCell ref="AE39:AF39"/>
    <mergeCell ref="AE25:AF25"/>
    <mergeCell ref="AE26:AF26"/>
    <mergeCell ref="AE27:AF27"/>
    <mergeCell ref="AI49:AM51"/>
    <mergeCell ref="AC50:AD50"/>
    <mergeCell ref="AN50:AP50"/>
    <mergeCell ref="AQ50:AT50"/>
    <mergeCell ref="AI41:AM43"/>
    <mergeCell ref="AC42:AD42"/>
    <mergeCell ref="AN42:AP42"/>
    <mergeCell ref="AQ42:AT42"/>
    <mergeCell ref="AI45:AM47"/>
    <mergeCell ref="AC46:AD46"/>
    <mergeCell ref="AN46:AP46"/>
    <mergeCell ref="AQ46:AT46"/>
    <mergeCell ref="AE49:AF49"/>
    <mergeCell ref="AE50:AF50"/>
    <mergeCell ref="AE51:AF51"/>
    <mergeCell ref="AE41:AF41"/>
    <mergeCell ref="AE42:AF42"/>
    <mergeCell ref="AE43:AF43"/>
    <mergeCell ref="AE45:AF45"/>
    <mergeCell ref="AE46:AF46"/>
    <mergeCell ref="AE47:AF47"/>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D31:E31"/>
    <mergeCell ref="AE55:AF59"/>
    <mergeCell ref="H41:L43"/>
    <mergeCell ref="H29:L31"/>
    <mergeCell ref="AE33:AF33"/>
    <mergeCell ref="AE34:AF34"/>
    <mergeCell ref="AE35:AF35"/>
    <mergeCell ref="AE37:AF37"/>
    <mergeCell ref="B66:C66"/>
    <mergeCell ref="M66:O66"/>
    <mergeCell ref="P66:S66"/>
    <mergeCell ref="D66:E66"/>
    <mergeCell ref="AE29:AF29"/>
    <mergeCell ref="AE30:AF30"/>
    <mergeCell ref="AE31:AF31"/>
    <mergeCell ref="D37:E37"/>
    <mergeCell ref="D38:E38"/>
    <mergeCell ref="D39:E39"/>
    <mergeCell ref="D41:E41"/>
    <mergeCell ref="D42:E42"/>
    <mergeCell ref="D43:E43"/>
    <mergeCell ref="D29:E29"/>
    <mergeCell ref="D30:E30"/>
    <mergeCell ref="AE32:AF32"/>
    <mergeCell ref="AQ81:AT81"/>
    <mergeCell ref="B62:C62"/>
    <mergeCell ref="M62:O62"/>
    <mergeCell ref="P62:S62"/>
    <mergeCell ref="AC62:AD62"/>
    <mergeCell ref="D65:E65"/>
    <mergeCell ref="AC65:AX72"/>
    <mergeCell ref="AE61:AF61"/>
    <mergeCell ref="AE62:AF62"/>
    <mergeCell ref="AE63:AF63"/>
    <mergeCell ref="D71:E71"/>
    <mergeCell ref="D61:E61"/>
    <mergeCell ref="D62:E62"/>
    <mergeCell ref="D63:E63"/>
    <mergeCell ref="D67:E67"/>
    <mergeCell ref="D69:E69"/>
    <mergeCell ref="D70:E70"/>
    <mergeCell ref="B70:C70"/>
    <mergeCell ref="D81:E81"/>
    <mergeCell ref="AN85:AP85"/>
    <mergeCell ref="P81:S81"/>
    <mergeCell ref="W75:W77"/>
    <mergeCell ref="AV75:AV77"/>
    <mergeCell ref="AX75:AX77"/>
    <mergeCell ref="H80:L82"/>
    <mergeCell ref="AI80:AM82"/>
    <mergeCell ref="AN62:AP62"/>
    <mergeCell ref="AQ62:AT62"/>
    <mergeCell ref="H65:L67"/>
    <mergeCell ref="H61:L63"/>
    <mergeCell ref="AI61:AM63"/>
    <mergeCell ref="AA71:AA72"/>
    <mergeCell ref="AA68:AA69"/>
    <mergeCell ref="H69:L71"/>
    <mergeCell ref="M70:O70"/>
    <mergeCell ref="P70:S70"/>
    <mergeCell ref="AE74:AF78"/>
    <mergeCell ref="AG74:AG78"/>
    <mergeCell ref="AU74:AU78"/>
    <mergeCell ref="AW74:AW78"/>
    <mergeCell ref="AH74:AT78"/>
    <mergeCell ref="AC81:AD81"/>
    <mergeCell ref="AN81:AP81"/>
    <mergeCell ref="D86:E86"/>
    <mergeCell ref="AQ101:AT101"/>
    <mergeCell ref="U95:U97"/>
    <mergeCell ref="W95:W97"/>
    <mergeCell ref="AE90:AF90"/>
    <mergeCell ref="AE101:AF101"/>
    <mergeCell ref="AE94:AF98"/>
    <mergeCell ref="AG94:AG98"/>
    <mergeCell ref="AH94:AT98"/>
    <mergeCell ref="AI84:AM86"/>
    <mergeCell ref="B88:Y92"/>
    <mergeCell ref="AC92:AY92"/>
    <mergeCell ref="B85:C85"/>
    <mergeCell ref="M85:O85"/>
    <mergeCell ref="AY94:BA98"/>
    <mergeCell ref="AN89:AP89"/>
    <mergeCell ref="AQ89:AT89"/>
    <mergeCell ref="AI88:AM90"/>
    <mergeCell ref="AE89:AF89"/>
    <mergeCell ref="AV95:AV97"/>
    <mergeCell ref="AX95:AX97"/>
    <mergeCell ref="AU94:AU98"/>
    <mergeCell ref="AW94:AW98"/>
    <mergeCell ref="AQ85:AT85"/>
    <mergeCell ref="AN101:AP101"/>
    <mergeCell ref="U75:U77"/>
    <mergeCell ref="B81:C81"/>
    <mergeCell ref="M81:O81"/>
    <mergeCell ref="D104:E104"/>
    <mergeCell ref="B101:C101"/>
    <mergeCell ref="M101:O101"/>
    <mergeCell ref="P101:S101"/>
    <mergeCell ref="AC101:AD101"/>
    <mergeCell ref="H100:L102"/>
    <mergeCell ref="D100:E100"/>
    <mergeCell ref="D101:E101"/>
    <mergeCell ref="D102:E102"/>
    <mergeCell ref="D80:E80"/>
    <mergeCell ref="D94:E98"/>
    <mergeCell ref="F94:F98"/>
    <mergeCell ref="G94:S98"/>
    <mergeCell ref="T94:T98"/>
    <mergeCell ref="V94:V98"/>
    <mergeCell ref="X94:Z98"/>
    <mergeCell ref="AC89:AD89"/>
    <mergeCell ref="AA90:AA91"/>
    <mergeCell ref="AA87:AA88"/>
    <mergeCell ref="D85:E85"/>
    <mergeCell ref="B113:C113"/>
    <mergeCell ref="M113:O113"/>
    <mergeCell ref="P113:S113"/>
    <mergeCell ref="AC113:AD113"/>
    <mergeCell ref="B109:C109"/>
    <mergeCell ref="M109:O109"/>
    <mergeCell ref="B105:C105"/>
    <mergeCell ref="M105:O105"/>
    <mergeCell ref="P109:S109"/>
    <mergeCell ref="AC109:AD109"/>
    <mergeCell ref="D108:E108"/>
    <mergeCell ref="D109:E109"/>
    <mergeCell ref="D110:E110"/>
    <mergeCell ref="D112:E112"/>
    <mergeCell ref="D113:E113"/>
    <mergeCell ref="D105:E105"/>
    <mergeCell ref="P105:S105"/>
    <mergeCell ref="AC105:AD105"/>
    <mergeCell ref="AA107:AA108"/>
    <mergeCell ref="H108:L110"/>
    <mergeCell ref="AA110:AA111"/>
    <mergeCell ref="H104:L106"/>
    <mergeCell ref="B121:C121"/>
    <mergeCell ref="M121:O121"/>
    <mergeCell ref="P121:S121"/>
    <mergeCell ref="B117:C117"/>
    <mergeCell ref="M117:O117"/>
    <mergeCell ref="P117:S117"/>
    <mergeCell ref="AC117:AD117"/>
    <mergeCell ref="AN117:AP117"/>
    <mergeCell ref="AQ117:AT117"/>
    <mergeCell ref="H116:L118"/>
    <mergeCell ref="AI116:AM118"/>
    <mergeCell ref="AC120:BA122"/>
    <mergeCell ref="D116:E116"/>
    <mergeCell ref="D117:E117"/>
    <mergeCell ref="D118:E118"/>
    <mergeCell ref="D120:E120"/>
    <mergeCell ref="D121:E121"/>
    <mergeCell ref="D122:E122"/>
    <mergeCell ref="AE117:AF117"/>
    <mergeCell ref="AE116:AF116"/>
    <mergeCell ref="AE118:AF118"/>
    <mergeCell ref="B132:C132"/>
    <mergeCell ref="M132:O132"/>
    <mergeCell ref="P132:S132"/>
    <mergeCell ref="AC132:AD132"/>
    <mergeCell ref="AN132:AP132"/>
    <mergeCell ref="AQ132:AT132"/>
    <mergeCell ref="U126:U128"/>
    <mergeCell ref="W126:W128"/>
    <mergeCell ref="AV126:AV128"/>
    <mergeCell ref="H131:L133"/>
    <mergeCell ref="AI131:AM133"/>
    <mergeCell ref="AE125:AF129"/>
    <mergeCell ref="AG125:AG129"/>
    <mergeCell ref="AH125:AT129"/>
    <mergeCell ref="AU125:AU129"/>
    <mergeCell ref="D125:E129"/>
    <mergeCell ref="F125:F129"/>
    <mergeCell ref="G125:S129"/>
    <mergeCell ref="T125:T129"/>
    <mergeCell ref="V125:V129"/>
    <mergeCell ref="X125:Z129"/>
    <mergeCell ref="AE132:AF132"/>
    <mergeCell ref="AE133:AF133"/>
    <mergeCell ref="D132:E132"/>
    <mergeCell ref="AE147:AF147"/>
    <mergeCell ref="AE148:AF148"/>
    <mergeCell ref="AN140:AP140"/>
    <mergeCell ref="AQ140:AT140"/>
    <mergeCell ref="AN136:AP136"/>
    <mergeCell ref="AQ136:AT136"/>
    <mergeCell ref="AA138:AA139"/>
    <mergeCell ref="H139:L141"/>
    <mergeCell ref="AI139:AM141"/>
    <mergeCell ref="AA141:AA142"/>
    <mergeCell ref="H135:L137"/>
    <mergeCell ref="AI135:AM137"/>
    <mergeCell ref="M136:O136"/>
    <mergeCell ref="P136:S136"/>
    <mergeCell ref="AC136:AD136"/>
    <mergeCell ref="AE135:AF135"/>
    <mergeCell ref="AE136:AF136"/>
    <mergeCell ref="AE137:AF137"/>
    <mergeCell ref="AE139:AF139"/>
    <mergeCell ref="AE141:AF141"/>
    <mergeCell ref="B175:C175"/>
    <mergeCell ref="M175:O175"/>
    <mergeCell ref="P175:S175"/>
    <mergeCell ref="AC175:AD175"/>
    <mergeCell ref="AN175:AP175"/>
    <mergeCell ref="AQ175:AT175"/>
    <mergeCell ref="AN171:AP171"/>
    <mergeCell ref="AQ171:AT171"/>
    <mergeCell ref="AA173:AA174"/>
    <mergeCell ref="H174:L176"/>
    <mergeCell ref="AI174:AM176"/>
    <mergeCell ref="AA176:AA177"/>
    <mergeCell ref="H170:L172"/>
    <mergeCell ref="AI170:AM172"/>
    <mergeCell ref="B171:C171"/>
    <mergeCell ref="M171:O171"/>
    <mergeCell ref="P171:S171"/>
    <mergeCell ref="AC171:AD171"/>
    <mergeCell ref="D170:E170"/>
    <mergeCell ref="AE174:AF174"/>
    <mergeCell ref="AE175:AF175"/>
    <mergeCell ref="AE170:AF170"/>
    <mergeCell ref="AE171:AF171"/>
    <mergeCell ref="AE172:AF172"/>
    <mergeCell ref="AN179:AP179"/>
    <mergeCell ref="AQ179:AT179"/>
    <mergeCell ref="H182:L184"/>
    <mergeCell ref="D182:E182"/>
    <mergeCell ref="D184:E184"/>
    <mergeCell ref="H178:L180"/>
    <mergeCell ref="AI178:AM180"/>
    <mergeCell ref="B179:C179"/>
    <mergeCell ref="M179:O179"/>
    <mergeCell ref="P179:S179"/>
    <mergeCell ref="AC179:AD179"/>
    <mergeCell ref="AC181:BA212"/>
    <mergeCell ref="AA188:AA189"/>
    <mergeCell ref="H190:L192"/>
    <mergeCell ref="D188:E188"/>
    <mergeCell ref="D190:E190"/>
    <mergeCell ref="H186:L188"/>
    <mergeCell ref="B187:C187"/>
    <mergeCell ref="M187:O187"/>
    <mergeCell ref="P187:S187"/>
    <mergeCell ref="B195:C195"/>
    <mergeCell ref="B191:C191"/>
    <mergeCell ref="D194:E194"/>
    <mergeCell ref="D195:E195"/>
    <mergeCell ref="D198:E198"/>
    <mergeCell ref="D199:E199"/>
    <mergeCell ref="B183:C183"/>
    <mergeCell ref="M183:O183"/>
    <mergeCell ref="P183:S183"/>
    <mergeCell ref="D183:E183"/>
    <mergeCell ref="B207:C207"/>
    <mergeCell ref="P207:S207"/>
    <mergeCell ref="H210:L212"/>
    <mergeCell ref="B211:C211"/>
    <mergeCell ref="M211:O211"/>
    <mergeCell ref="H206:L208"/>
    <mergeCell ref="B199:C199"/>
    <mergeCell ref="H202:L204"/>
    <mergeCell ref="B203:C203"/>
    <mergeCell ref="M203:O203"/>
    <mergeCell ref="P203:S203"/>
    <mergeCell ref="H198:L200"/>
    <mergeCell ref="D200:E200"/>
    <mergeCell ref="D202:E202"/>
    <mergeCell ref="D203:E203"/>
    <mergeCell ref="D196:E196"/>
    <mergeCell ref="F244:T244"/>
    <mergeCell ref="B230:C230"/>
    <mergeCell ref="M230:O230"/>
    <mergeCell ref="P230:S230"/>
    <mergeCell ref="AC230:AD230"/>
    <mergeCell ref="AN230:AP230"/>
    <mergeCell ref="AQ230:AT230"/>
    <mergeCell ref="AE230:AF230"/>
    <mergeCell ref="AN226:AP226"/>
    <mergeCell ref="AQ226:AT226"/>
    <mergeCell ref="AA228:AA229"/>
    <mergeCell ref="H229:L231"/>
    <mergeCell ref="AI229:AM231"/>
    <mergeCell ref="AA231:AA232"/>
    <mergeCell ref="D226:E226"/>
    <mergeCell ref="D227:E227"/>
    <mergeCell ref="H225:L227"/>
    <mergeCell ref="AI225:AM227"/>
    <mergeCell ref="B226:C226"/>
    <mergeCell ref="M226:O226"/>
    <mergeCell ref="P226:S226"/>
    <mergeCell ref="AC226:AD226"/>
    <mergeCell ref="D225:E225"/>
    <mergeCell ref="B238:C238"/>
    <mergeCell ref="M238:O238"/>
    <mergeCell ref="P238:S238"/>
    <mergeCell ref="AC238:AD238"/>
    <mergeCell ref="AN238:AP238"/>
    <mergeCell ref="AQ238:AT238"/>
    <mergeCell ref="D238:E238"/>
    <mergeCell ref="AN234:AP234"/>
    <mergeCell ref="AQ234:AT234"/>
    <mergeCell ref="H237:L239"/>
    <mergeCell ref="AI237:AM239"/>
    <mergeCell ref="D237:E237"/>
    <mergeCell ref="D239:E239"/>
    <mergeCell ref="AE239:AF239"/>
    <mergeCell ref="H233:L235"/>
    <mergeCell ref="AI233:AM235"/>
    <mergeCell ref="AE237:AF237"/>
    <mergeCell ref="AE238:AF238"/>
    <mergeCell ref="D235:E235"/>
    <mergeCell ref="AE235:AF235"/>
    <mergeCell ref="AQ222:AT222"/>
    <mergeCell ref="U216:U218"/>
    <mergeCell ref="W216:W218"/>
    <mergeCell ref="H221:L223"/>
    <mergeCell ref="AI221:AM223"/>
    <mergeCell ref="AE215:AF219"/>
    <mergeCell ref="AG215:AG219"/>
    <mergeCell ref="AH215:AT219"/>
    <mergeCell ref="D135:E135"/>
    <mergeCell ref="AE140:AF140"/>
    <mergeCell ref="AN167:AP167"/>
    <mergeCell ref="AQ167:AT167"/>
    <mergeCell ref="U161:U163"/>
    <mergeCell ref="D215:E219"/>
    <mergeCell ref="F215:F219"/>
    <mergeCell ref="G215:S219"/>
    <mergeCell ref="T215:T219"/>
    <mergeCell ref="V215:V219"/>
    <mergeCell ref="X215:Z219"/>
    <mergeCell ref="D223:E223"/>
    <mergeCell ref="AE221:AF221"/>
    <mergeCell ref="AE222:AF222"/>
    <mergeCell ref="AE223:AF223"/>
    <mergeCell ref="D221:E221"/>
    <mergeCell ref="B234:C234"/>
    <mergeCell ref="M234:O234"/>
    <mergeCell ref="P234:S234"/>
    <mergeCell ref="AC234:AD234"/>
    <mergeCell ref="B222:C222"/>
    <mergeCell ref="M222:O222"/>
    <mergeCell ref="P222:S222"/>
    <mergeCell ref="AC222:AD222"/>
    <mergeCell ref="AN222:AP222"/>
    <mergeCell ref="D222:E222"/>
    <mergeCell ref="AE231:AF231"/>
    <mergeCell ref="AE233:AF233"/>
    <mergeCell ref="AE234:AF234"/>
    <mergeCell ref="AE225:AF225"/>
    <mergeCell ref="AE226:AF226"/>
    <mergeCell ref="AE227:AF227"/>
    <mergeCell ref="AE229:AF229"/>
    <mergeCell ref="D229:E229"/>
    <mergeCell ref="D230:E230"/>
    <mergeCell ref="D231:E231"/>
    <mergeCell ref="D233:E233"/>
    <mergeCell ref="D234:E234"/>
    <mergeCell ref="AY74:BA78"/>
    <mergeCell ref="D74:E78"/>
    <mergeCell ref="F74:F78"/>
    <mergeCell ref="G74:S78"/>
    <mergeCell ref="T74:T78"/>
    <mergeCell ref="V74:V78"/>
    <mergeCell ref="X74:Z78"/>
    <mergeCell ref="D131:E131"/>
    <mergeCell ref="AN113:AP113"/>
    <mergeCell ref="AQ113:AT113"/>
    <mergeCell ref="H112:L114"/>
    <mergeCell ref="AE131:AF131"/>
    <mergeCell ref="AE80:AF80"/>
    <mergeCell ref="AE81:AF81"/>
    <mergeCell ref="AE82:AF82"/>
    <mergeCell ref="AE84:AF84"/>
    <mergeCell ref="AE85:AF85"/>
    <mergeCell ref="AE86:AF86"/>
    <mergeCell ref="AE105:AF105"/>
    <mergeCell ref="AE100:AF100"/>
    <mergeCell ref="AE102:AF102"/>
    <mergeCell ref="AE104:AF104"/>
    <mergeCell ref="D114:E114"/>
    <mergeCell ref="AN109:AP109"/>
    <mergeCell ref="AN152:AP152"/>
    <mergeCell ref="AQ152:AT152"/>
    <mergeCell ref="AA153:AA154"/>
    <mergeCell ref="H84:L86"/>
    <mergeCell ref="AY125:BA129"/>
    <mergeCell ref="AA119:AA120"/>
    <mergeCell ref="H120:L122"/>
    <mergeCell ref="D133:E133"/>
    <mergeCell ref="P85:S85"/>
    <mergeCell ref="AA150:AA151"/>
    <mergeCell ref="AI151:AM153"/>
    <mergeCell ref="AC152:AD152"/>
    <mergeCell ref="AC148:AD148"/>
    <mergeCell ref="AN148:AP148"/>
    <mergeCell ref="AQ148:AT148"/>
    <mergeCell ref="AN144:AP144"/>
    <mergeCell ref="AQ144:AT144"/>
    <mergeCell ref="AI147:AM149"/>
    <mergeCell ref="AE149:AF149"/>
    <mergeCell ref="AI143:AM145"/>
    <mergeCell ref="AC144:AD144"/>
    <mergeCell ref="AE143:AF143"/>
    <mergeCell ref="AE144:AF144"/>
    <mergeCell ref="AE145:AF145"/>
    <mergeCell ref="AX161:AX163"/>
    <mergeCell ref="H166:L168"/>
    <mergeCell ref="AI166:AM168"/>
    <mergeCell ref="AE160:AF164"/>
    <mergeCell ref="AG160:AG164"/>
    <mergeCell ref="AH160:AT164"/>
    <mergeCell ref="AU160:AU164"/>
    <mergeCell ref="AW160:AW164"/>
    <mergeCell ref="AN156:AP156"/>
    <mergeCell ref="AQ156:AT156"/>
    <mergeCell ref="AI155:AM157"/>
    <mergeCell ref="D82:E82"/>
    <mergeCell ref="D84:E84"/>
    <mergeCell ref="M140:O140"/>
    <mergeCell ref="P140:S140"/>
    <mergeCell ref="AC140:AD140"/>
    <mergeCell ref="AX126:AX128"/>
    <mergeCell ref="AW125:AW129"/>
    <mergeCell ref="AI112:AM114"/>
    <mergeCell ref="AC85:AD85"/>
    <mergeCell ref="D106:E106"/>
    <mergeCell ref="AE88:AF88"/>
    <mergeCell ref="AQ109:AT109"/>
    <mergeCell ref="AN105:AP105"/>
    <mergeCell ref="AQ105:AT105"/>
    <mergeCell ref="AI108:AM110"/>
    <mergeCell ref="AI104:AM106"/>
    <mergeCell ref="AE109:AF109"/>
    <mergeCell ref="AE113:AF113"/>
    <mergeCell ref="AE108:AF108"/>
    <mergeCell ref="AE112:AF112"/>
    <mergeCell ref="AE114:AF114"/>
    <mergeCell ref="AE110:AF110"/>
    <mergeCell ref="AE106:AF106"/>
    <mergeCell ref="AI100:AM102"/>
    <mergeCell ref="AY160:BA164"/>
    <mergeCell ref="G160:S164"/>
    <mergeCell ref="T160:T164"/>
    <mergeCell ref="V160:V164"/>
    <mergeCell ref="X160:Z164"/>
    <mergeCell ref="AC156:AD156"/>
    <mergeCell ref="AC167:AD167"/>
    <mergeCell ref="D168:E168"/>
    <mergeCell ref="AE151:AF151"/>
    <mergeCell ref="AE152:AF152"/>
    <mergeCell ref="AE153:AF153"/>
    <mergeCell ref="AE155:AF155"/>
    <mergeCell ref="AE156:AF156"/>
    <mergeCell ref="AE157:AF157"/>
    <mergeCell ref="D166:E166"/>
    <mergeCell ref="D167:E167"/>
    <mergeCell ref="D160:E164"/>
    <mergeCell ref="F160:F164"/>
    <mergeCell ref="AE166:AF166"/>
    <mergeCell ref="AE167:AF167"/>
    <mergeCell ref="AE168:AF168"/>
    <mergeCell ref="M167:O167"/>
    <mergeCell ref="W161:W163"/>
    <mergeCell ref="AV161:AV163"/>
    <mergeCell ref="D174:E174"/>
    <mergeCell ref="D175:E175"/>
    <mergeCell ref="D176:E176"/>
    <mergeCell ref="D178:E178"/>
    <mergeCell ref="D179:E179"/>
    <mergeCell ref="D180:E180"/>
    <mergeCell ref="M195:O195"/>
    <mergeCell ref="P195:S195"/>
    <mergeCell ref="M191:O191"/>
    <mergeCell ref="P191:S191"/>
    <mergeCell ref="D191:E191"/>
    <mergeCell ref="D186:E186"/>
    <mergeCell ref="D192:E192"/>
    <mergeCell ref="D171:E171"/>
    <mergeCell ref="D172:E172"/>
    <mergeCell ref="B146:Z157"/>
    <mergeCell ref="D140:E140"/>
    <mergeCell ref="D141:E141"/>
    <mergeCell ref="D144:E144"/>
    <mergeCell ref="D145:E145"/>
    <mergeCell ref="D143:E143"/>
    <mergeCell ref="B167:C167"/>
    <mergeCell ref="P167:S167"/>
    <mergeCell ref="B144:C144"/>
    <mergeCell ref="B140:C140"/>
    <mergeCell ref="H143:L145"/>
    <mergeCell ref="M144:O144"/>
    <mergeCell ref="P144:S144"/>
    <mergeCell ref="B136:C136"/>
    <mergeCell ref="D139:E139"/>
    <mergeCell ref="D136:E136"/>
    <mergeCell ref="D137:E137"/>
    <mergeCell ref="AW215:AW219"/>
    <mergeCell ref="AY215:BA219"/>
    <mergeCell ref="AX216:AX218"/>
    <mergeCell ref="P211:S211"/>
    <mergeCell ref="H194:L196"/>
    <mergeCell ref="D187:E187"/>
    <mergeCell ref="AA185:AA186"/>
    <mergeCell ref="AV216:AV218"/>
    <mergeCell ref="AE176:AF176"/>
    <mergeCell ref="AE178:AF178"/>
    <mergeCell ref="AE179:AF179"/>
    <mergeCell ref="AE180:AF180"/>
    <mergeCell ref="D210:E210"/>
    <mergeCell ref="D211:E211"/>
    <mergeCell ref="D212:E212"/>
    <mergeCell ref="D204:E204"/>
    <mergeCell ref="D206:E206"/>
    <mergeCell ref="D207:E207"/>
    <mergeCell ref="D208:E208"/>
    <mergeCell ref="AU215:AU219"/>
  </mergeCells>
  <conditionalFormatting sqref="T26">
    <cfRule type="iconSet" priority="5923">
      <iconSet showValue="0">
        <cfvo type="percent" val="0"/>
        <cfvo type="num" val="5"/>
        <cfvo type="num" val="10"/>
      </iconSet>
    </cfRule>
  </conditionalFormatting>
  <conditionalFormatting sqref="T30">
    <cfRule type="iconSet" priority="5922">
      <iconSet showValue="0">
        <cfvo type="percent" val="0"/>
        <cfvo type="num" val="5"/>
        <cfvo type="num" val="10"/>
      </iconSet>
    </cfRule>
  </conditionalFormatting>
  <conditionalFormatting sqref="T34">
    <cfRule type="iconSet" priority="5921">
      <iconSet showValue="0">
        <cfvo type="percent" val="0"/>
        <cfvo type="num" val="5"/>
        <cfvo type="num" val="10"/>
      </iconSet>
    </cfRule>
  </conditionalFormatting>
  <conditionalFormatting sqref="T38">
    <cfRule type="iconSet" priority="5920">
      <iconSet showValue="0">
        <cfvo type="percent" val="0"/>
        <cfvo type="num" val="5"/>
        <cfvo type="num" val="10"/>
      </iconSet>
    </cfRule>
  </conditionalFormatting>
  <conditionalFormatting sqref="T42">
    <cfRule type="iconSet" priority="5919">
      <iconSet showValue="0">
        <cfvo type="percent" val="0"/>
        <cfvo type="num" val="5"/>
        <cfvo type="num" val="10"/>
      </iconSet>
    </cfRule>
  </conditionalFormatting>
  <conditionalFormatting sqref="AU26">
    <cfRule type="iconSet" priority="5462">
      <iconSet showValue="0">
        <cfvo type="percent" val="0"/>
        <cfvo type="num" val="5"/>
        <cfvo type="num" val="10"/>
      </iconSet>
    </cfRule>
  </conditionalFormatting>
  <conditionalFormatting sqref="AU30">
    <cfRule type="iconSet" priority="5461">
      <iconSet showValue="0">
        <cfvo type="percent" val="0"/>
        <cfvo type="num" val="5"/>
        <cfvo type="num" val="10"/>
      </iconSet>
    </cfRule>
  </conditionalFormatting>
  <conditionalFormatting sqref="AU34">
    <cfRule type="iconSet" priority="5460">
      <iconSet showValue="0">
        <cfvo type="percent" val="0"/>
        <cfvo type="num" val="5"/>
        <cfvo type="num" val="10"/>
      </iconSet>
    </cfRule>
  </conditionalFormatting>
  <conditionalFormatting sqref="AU38">
    <cfRule type="iconSet" priority="5459">
      <iconSet showValue="0">
        <cfvo type="percent" val="0"/>
        <cfvo type="num" val="5"/>
        <cfvo type="num" val="10"/>
      </iconSet>
    </cfRule>
  </conditionalFormatting>
  <conditionalFormatting sqref="AU42">
    <cfRule type="iconSet" priority="5458">
      <iconSet showValue="0">
        <cfvo type="percent" val="0"/>
        <cfvo type="num" val="5"/>
        <cfvo type="num" val="10"/>
      </iconSet>
    </cfRule>
  </conditionalFormatting>
  <conditionalFormatting sqref="AU46">
    <cfRule type="iconSet" priority="5455">
      <iconSet showValue="0">
        <cfvo type="percent" val="0"/>
        <cfvo type="num" val="5"/>
        <cfvo type="num" val="10"/>
      </iconSet>
    </cfRule>
  </conditionalFormatting>
  <conditionalFormatting sqref="AU50">
    <cfRule type="iconSet" priority="5454">
      <iconSet showValue="0">
        <cfvo type="percent" val="0"/>
        <cfvo type="num" val="5"/>
        <cfvo type="num" val="10"/>
      </iconSet>
    </cfRule>
  </conditionalFormatting>
  <conditionalFormatting sqref="T62">
    <cfRule type="iconSet" priority="5147">
      <iconSet showValue="0">
        <cfvo type="percent" val="0"/>
        <cfvo type="num" val="5"/>
        <cfvo type="num" val="10"/>
      </iconSet>
    </cfRule>
  </conditionalFormatting>
  <conditionalFormatting sqref="T66">
    <cfRule type="iconSet" priority="5146">
      <iconSet showValue="0">
        <cfvo type="percent" val="0"/>
        <cfvo type="num" val="5"/>
        <cfvo type="num" val="10"/>
      </iconSet>
    </cfRule>
  </conditionalFormatting>
  <conditionalFormatting sqref="T70">
    <cfRule type="iconSet" priority="5145">
      <iconSet showValue="0">
        <cfvo type="percent" val="0"/>
        <cfvo type="num" val="5"/>
        <cfvo type="num" val="10"/>
      </iconSet>
    </cfRule>
  </conditionalFormatting>
  <conditionalFormatting sqref="AU62">
    <cfRule type="iconSet" priority="4845">
      <iconSet showValue="0">
        <cfvo type="percent" val="0"/>
        <cfvo type="num" val="5"/>
        <cfvo type="num" val="10"/>
      </iconSet>
    </cfRule>
  </conditionalFormatting>
  <conditionalFormatting sqref="T81">
    <cfRule type="iconSet" priority="4535">
      <iconSet showValue="0">
        <cfvo type="percent" val="0"/>
        <cfvo type="num" val="5"/>
        <cfvo type="num" val="10"/>
      </iconSet>
    </cfRule>
  </conditionalFormatting>
  <conditionalFormatting sqref="T85">
    <cfRule type="iconSet" priority="4534">
      <iconSet showValue="0">
        <cfvo type="percent" val="0"/>
        <cfvo type="num" val="5"/>
        <cfvo type="num" val="10"/>
      </iconSet>
    </cfRule>
  </conditionalFormatting>
  <conditionalFormatting sqref="AU81">
    <cfRule type="iconSet" priority="4233">
      <iconSet showValue="0">
        <cfvo type="percent" val="0"/>
        <cfvo type="num" val="5"/>
        <cfvo type="num" val="10"/>
      </iconSet>
    </cfRule>
  </conditionalFormatting>
  <conditionalFormatting sqref="AU85">
    <cfRule type="iconSet" priority="4232">
      <iconSet showValue="0">
        <cfvo type="percent" val="0"/>
        <cfvo type="num" val="5"/>
        <cfvo type="num" val="10"/>
      </iconSet>
    </cfRule>
  </conditionalFormatting>
  <conditionalFormatting sqref="AU89">
    <cfRule type="iconSet" priority="4231">
      <iconSet showValue="0">
        <cfvo type="percent" val="0"/>
        <cfvo type="num" val="5"/>
        <cfvo type="num" val="10"/>
      </iconSet>
    </cfRule>
  </conditionalFormatting>
  <conditionalFormatting sqref="T101">
    <cfRule type="iconSet" priority="3923">
      <iconSet showValue="0">
        <cfvo type="percent" val="0"/>
        <cfvo type="num" val="5"/>
        <cfvo type="num" val="10"/>
      </iconSet>
    </cfRule>
  </conditionalFormatting>
  <conditionalFormatting sqref="T105">
    <cfRule type="iconSet" priority="3922">
      <iconSet showValue="0">
        <cfvo type="percent" val="0"/>
        <cfvo type="num" val="5"/>
        <cfvo type="num" val="10"/>
      </iconSet>
    </cfRule>
  </conditionalFormatting>
  <conditionalFormatting sqref="T109">
    <cfRule type="iconSet" priority="3921">
      <iconSet showValue="0">
        <cfvo type="percent" val="0"/>
        <cfvo type="num" val="5"/>
        <cfvo type="num" val="10"/>
      </iconSet>
    </cfRule>
  </conditionalFormatting>
  <conditionalFormatting sqref="T113">
    <cfRule type="iconSet" priority="3920">
      <iconSet showValue="0">
        <cfvo type="percent" val="0"/>
        <cfvo type="num" val="5"/>
        <cfvo type="num" val="10"/>
      </iconSet>
    </cfRule>
  </conditionalFormatting>
  <conditionalFormatting sqref="T117">
    <cfRule type="iconSet" priority="3919">
      <iconSet showValue="0">
        <cfvo type="percent" val="0"/>
        <cfvo type="num" val="5"/>
        <cfvo type="num" val="10"/>
      </iconSet>
    </cfRule>
  </conditionalFormatting>
  <conditionalFormatting sqref="T121">
    <cfRule type="iconSet" priority="3916">
      <iconSet showValue="0">
        <cfvo type="percent" val="0"/>
        <cfvo type="num" val="5"/>
        <cfvo type="num" val="10"/>
      </iconSet>
    </cfRule>
  </conditionalFormatting>
  <conditionalFormatting sqref="AU101">
    <cfRule type="iconSet" priority="3621">
      <iconSet showValue="0">
        <cfvo type="percent" val="0"/>
        <cfvo type="num" val="5"/>
        <cfvo type="num" val="10"/>
      </iconSet>
    </cfRule>
  </conditionalFormatting>
  <conditionalFormatting sqref="AU105">
    <cfRule type="iconSet" priority="3620">
      <iconSet showValue="0">
        <cfvo type="percent" val="0"/>
        <cfvo type="num" val="5"/>
        <cfvo type="num" val="10"/>
      </iconSet>
    </cfRule>
  </conditionalFormatting>
  <conditionalFormatting sqref="AU109">
    <cfRule type="iconSet" priority="3619">
      <iconSet showValue="0">
        <cfvo type="percent" val="0"/>
        <cfvo type="num" val="5"/>
        <cfvo type="num" val="10"/>
      </iconSet>
    </cfRule>
  </conditionalFormatting>
  <conditionalFormatting sqref="AU113">
    <cfRule type="iconSet" priority="3618">
      <iconSet showValue="0">
        <cfvo type="percent" val="0"/>
        <cfvo type="num" val="5"/>
        <cfvo type="num" val="10"/>
      </iconSet>
    </cfRule>
  </conditionalFormatting>
  <conditionalFormatting sqref="AU117">
    <cfRule type="iconSet" priority="3617">
      <iconSet showValue="0">
        <cfvo type="percent" val="0"/>
        <cfvo type="num" val="5"/>
        <cfvo type="num" val="10"/>
      </iconSet>
    </cfRule>
  </conditionalFormatting>
  <conditionalFormatting sqref="T132">
    <cfRule type="iconSet" priority="3311">
      <iconSet showValue="0">
        <cfvo type="percent" val="0"/>
        <cfvo type="num" val="5"/>
        <cfvo type="num" val="10"/>
      </iconSet>
    </cfRule>
  </conditionalFormatting>
  <conditionalFormatting sqref="T136">
    <cfRule type="iconSet" priority="3310">
      <iconSet showValue="0">
        <cfvo type="percent" val="0"/>
        <cfvo type="num" val="5"/>
        <cfvo type="num" val="10"/>
      </iconSet>
    </cfRule>
  </conditionalFormatting>
  <conditionalFormatting sqref="T140">
    <cfRule type="iconSet" priority="3309">
      <iconSet showValue="0">
        <cfvo type="percent" val="0"/>
        <cfvo type="num" val="5"/>
        <cfvo type="num" val="10"/>
      </iconSet>
    </cfRule>
  </conditionalFormatting>
  <conditionalFormatting sqref="T144">
    <cfRule type="iconSet" priority="3308">
      <iconSet showValue="0">
        <cfvo type="percent" val="0"/>
        <cfvo type="num" val="5"/>
        <cfvo type="num" val="10"/>
      </iconSet>
    </cfRule>
  </conditionalFormatting>
  <conditionalFormatting sqref="AU132">
    <cfRule type="iconSet" priority="3009">
      <iconSet showValue="0">
        <cfvo type="percent" val="0"/>
        <cfvo type="num" val="5"/>
        <cfvo type="num" val="10"/>
      </iconSet>
    </cfRule>
  </conditionalFormatting>
  <conditionalFormatting sqref="AU136">
    <cfRule type="iconSet" priority="3008">
      <iconSet showValue="0">
        <cfvo type="percent" val="0"/>
        <cfvo type="num" val="5"/>
        <cfvo type="num" val="10"/>
      </iconSet>
    </cfRule>
  </conditionalFormatting>
  <conditionalFormatting sqref="AU140">
    <cfRule type="iconSet" priority="3007">
      <iconSet showValue="0">
        <cfvo type="percent" val="0"/>
        <cfvo type="num" val="5"/>
        <cfvo type="num" val="10"/>
      </iconSet>
    </cfRule>
  </conditionalFormatting>
  <conditionalFormatting sqref="AU144">
    <cfRule type="iconSet" priority="3006">
      <iconSet showValue="0">
        <cfvo type="percent" val="0"/>
        <cfvo type="num" val="5"/>
        <cfvo type="num" val="10"/>
      </iconSet>
    </cfRule>
  </conditionalFormatting>
  <conditionalFormatting sqref="AU148">
    <cfRule type="iconSet" priority="3005">
      <iconSet showValue="0">
        <cfvo type="percent" val="0"/>
        <cfvo type="num" val="5"/>
        <cfvo type="num" val="10"/>
      </iconSet>
    </cfRule>
  </conditionalFormatting>
  <conditionalFormatting sqref="AU152">
    <cfRule type="iconSet" priority="3002">
      <iconSet showValue="0">
        <cfvo type="percent" val="0"/>
        <cfvo type="num" val="5"/>
        <cfvo type="num" val="10"/>
      </iconSet>
    </cfRule>
  </conditionalFormatting>
  <conditionalFormatting sqref="AU156">
    <cfRule type="iconSet" priority="3001">
      <iconSet showValue="0">
        <cfvo type="percent" val="0"/>
        <cfvo type="num" val="5"/>
        <cfvo type="num" val="10"/>
      </iconSet>
    </cfRule>
  </conditionalFormatting>
  <conditionalFormatting sqref="T167">
    <cfRule type="iconSet" priority="2699">
      <iconSet showValue="0">
        <cfvo type="percent" val="0"/>
        <cfvo type="num" val="5"/>
        <cfvo type="num" val="10"/>
      </iconSet>
    </cfRule>
  </conditionalFormatting>
  <conditionalFormatting sqref="T171">
    <cfRule type="iconSet" priority="2698">
      <iconSet showValue="0">
        <cfvo type="percent" val="0"/>
        <cfvo type="num" val="5"/>
        <cfvo type="num" val="10"/>
      </iconSet>
    </cfRule>
  </conditionalFormatting>
  <conditionalFormatting sqref="T175">
    <cfRule type="iconSet" priority="2697">
      <iconSet showValue="0">
        <cfvo type="percent" val="0"/>
        <cfvo type="num" val="5"/>
        <cfvo type="num" val="10"/>
      </iconSet>
    </cfRule>
  </conditionalFormatting>
  <conditionalFormatting sqref="T179">
    <cfRule type="iconSet" priority="2696">
      <iconSet showValue="0">
        <cfvo type="percent" val="0"/>
        <cfvo type="num" val="5"/>
        <cfvo type="num" val="10"/>
      </iconSet>
    </cfRule>
  </conditionalFormatting>
  <conditionalFormatting sqref="T183">
    <cfRule type="iconSet" priority="2695">
      <iconSet showValue="0">
        <cfvo type="percent" val="0"/>
        <cfvo type="num" val="5"/>
        <cfvo type="num" val="10"/>
      </iconSet>
    </cfRule>
  </conditionalFormatting>
  <conditionalFormatting sqref="T195">
    <cfRule type="iconSet" priority="2694">
      <iconSet showValue="0">
        <cfvo type="percent" val="0"/>
        <cfvo type="num" val="5"/>
        <cfvo type="num" val="10"/>
      </iconSet>
    </cfRule>
  </conditionalFormatting>
  <conditionalFormatting sqref="T199">
    <cfRule type="iconSet" priority="2693">
      <iconSet showValue="0">
        <cfvo type="percent" val="0"/>
        <cfvo type="num" val="5"/>
        <cfvo type="num" val="10"/>
      </iconSet>
    </cfRule>
  </conditionalFormatting>
  <conditionalFormatting sqref="T187">
    <cfRule type="iconSet" priority="2692">
      <iconSet showValue="0">
        <cfvo type="percent" val="0"/>
        <cfvo type="num" val="5"/>
        <cfvo type="num" val="10"/>
      </iconSet>
    </cfRule>
  </conditionalFormatting>
  <conditionalFormatting sqref="T191">
    <cfRule type="iconSet" priority="2691">
      <iconSet showValue="0">
        <cfvo type="percent" val="0"/>
        <cfvo type="num" val="5"/>
        <cfvo type="num" val="10"/>
      </iconSet>
    </cfRule>
  </conditionalFormatting>
  <conditionalFormatting sqref="T203">
    <cfRule type="iconSet" priority="2529">
      <iconSet showValue="0">
        <cfvo type="percent" val="0"/>
        <cfvo type="num" val="5"/>
        <cfvo type="num" val="10"/>
      </iconSet>
    </cfRule>
  </conditionalFormatting>
  <conditionalFormatting sqref="T199">
    <cfRule type="iconSet" priority="2514">
      <iconSet showValue="0">
        <cfvo type="percent" val="0"/>
        <cfvo type="num" val="5"/>
        <cfvo type="num" val="10"/>
      </iconSet>
    </cfRule>
  </conditionalFormatting>
  <conditionalFormatting sqref="T203">
    <cfRule type="iconSet" priority="2513">
      <iconSet showValue="0">
        <cfvo type="percent" val="0"/>
        <cfvo type="num" val="5"/>
        <cfvo type="num" val="10"/>
      </iconSet>
    </cfRule>
  </conditionalFormatting>
  <conditionalFormatting sqref="T207">
    <cfRule type="iconSet" priority="2481">
      <iconSet showValue="0">
        <cfvo type="percent" val="0"/>
        <cfvo type="num" val="5"/>
        <cfvo type="num" val="10"/>
      </iconSet>
    </cfRule>
  </conditionalFormatting>
  <conditionalFormatting sqref="T211">
    <cfRule type="iconSet" priority="2467">
      <iconSet showValue="0">
        <cfvo type="percent" val="0"/>
        <cfvo type="num" val="5"/>
        <cfvo type="num" val="10"/>
      </iconSet>
    </cfRule>
  </conditionalFormatting>
  <conditionalFormatting sqref="T207">
    <cfRule type="iconSet" priority="2448">
      <iconSet showValue="0">
        <cfvo type="percent" val="0"/>
        <cfvo type="num" val="5"/>
        <cfvo type="num" val="10"/>
      </iconSet>
    </cfRule>
  </conditionalFormatting>
  <conditionalFormatting sqref="T211">
    <cfRule type="iconSet" priority="2447">
      <iconSet showValue="0">
        <cfvo type="percent" val="0"/>
        <cfvo type="num" val="5"/>
        <cfvo type="num" val="10"/>
      </iconSet>
    </cfRule>
  </conditionalFormatting>
  <conditionalFormatting sqref="AU167">
    <cfRule type="iconSet" priority="2397">
      <iconSet showValue="0">
        <cfvo type="percent" val="0"/>
        <cfvo type="num" val="5"/>
        <cfvo type="num" val="10"/>
      </iconSet>
    </cfRule>
  </conditionalFormatting>
  <conditionalFormatting sqref="AU171">
    <cfRule type="iconSet" priority="2396">
      <iconSet showValue="0">
        <cfvo type="percent" val="0"/>
        <cfvo type="num" val="5"/>
        <cfvo type="num" val="10"/>
      </iconSet>
    </cfRule>
  </conditionalFormatting>
  <conditionalFormatting sqref="AU175">
    <cfRule type="iconSet" priority="2395">
      <iconSet showValue="0">
        <cfvo type="percent" val="0"/>
        <cfvo type="num" val="5"/>
        <cfvo type="num" val="10"/>
      </iconSet>
    </cfRule>
  </conditionalFormatting>
  <conditionalFormatting sqref="AU179">
    <cfRule type="iconSet" priority="2394">
      <iconSet showValue="0">
        <cfvo type="percent" val="0"/>
        <cfvo type="num" val="5"/>
        <cfvo type="num" val="10"/>
      </iconSet>
    </cfRule>
  </conditionalFormatting>
  <conditionalFormatting sqref="T222">
    <cfRule type="iconSet" priority="2087">
      <iconSet showValue="0">
        <cfvo type="percent" val="0"/>
        <cfvo type="num" val="5"/>
        <cfvo type="num" val="10"/>
      </iconSet>
    </cfRule>
  </conditionalFormatting>
  <conditionalFormatting sqref="T226">
    <cfRule type="iconSet" priority="2086">
      <iconSet showValue="0">
        <cfvo type="percent" val="0"/>
        <cfvo type="num" val="5"/>
        <cfvo type="num" val="10"/>
      </iconSet>
    </cfRule>
  </conditionalFormatting>
  <conditionalFormatting sqref="T230">
    <cfRule type="iconSet" priority="2085">
      <iconSet showValue="0">
        <cfvo type="percent" val="0"/>
        <cfvo type="num" val="5"/>
        <cfvo type="num" val="10"/>
      </iconSet>
    </cfRule>
  </conditionalFormatting>
  <conditionalFormatting sqref="T234">
    <cfRule type="iconSet" priority="2084">
      <iconSet showValue="0">
        <cfvo type="percent" val="0"/>
        <cfvo type="num" val="5"/>
        <cfvo type="num" val="10"/>
      </iconSet>
    </cfRule>
  </conditionalFormatting>
  <conditionalFormatting sqref="T238">
    <cfRule type="iconSet" priority="2083">
      <iconSet showValue="0">
        <cfvo type="percent" val="0"/>
        <cfvo type="num" val="5"/>
        <cfvo type="num" val="10"/>
      </iconSet>
    </cfRule>
  </conditionalFormatting>
  <conditionalFormatting sqref="AU222">
    <cfRule type="iconSet" priority="1785">
      <iconSet showValue="0">
        <cfvo type="percent" val="0"/>
        <cfvo type="num" val="5"/>
        <cfvo type="num" val="10"/>
      </iconSet>
    </cfRule>
  </conditionalFormatting>
  <conditionalFormatting sqref="AU226">
    <cfRule type="iconSet" priority="1784">
      <iconSet showValue="0">
        <cfvo type="percent" val="0"/>
        <cfvo type="num" val="5"/>
        <cfvo type="num" val="10"/>
      </iconSet>
    </cfRule>
  </conditionalFormatting>
  <conditionalFormatting sqref="AU230">
    <cfRule type="iconSet" priority="1783">
      <iconSet showValue="0">
        <cfvo type="percent" val="0"/>
        <cfvo type="num" val="5"/>
        <cfvo type="num" val="10"/>
      </iconSet>
    </cfRule>
  </conditionalFormatting>
  <conditionalFormatting sqref="AU234">
    <cfRule type="iconSet" priority="1782">
      <iconSet showValue="0">
        <cfvo type="percent" val="0"/>
        <cfvo type="num" val="5"/>
        <cfvo type="num" val="10"/>
      </iconSet>
    </cfRule>
  </conditionalFormatting>
  <conditionalFormatting sqref="AU238">
    <cfRule type="iconSet" priority="1781">
      <iconSet showValue="0">
        <cfvo type="percent" val="0"/>
        <cfvo type="num" val="5"/>
        <cfvo type="num" val="10"/>
      </iconSet>
    </cfRule>
  </conditionalFormatting>
  <conditionalFormatting sqref="P26:S26">
    <cfRule type="containsText" dxfId="6982" priority="5911" operator="containsText" text="ggggggggggggggg">
      <formula>NOT(ISERROR(SEARCH("ggggggggggggggg",P26)))</formula>
    </cfRule>
  </conditionalFormatting>
  <conditionalFormatting sqref="P26:S26">
    <cfRule type="containsText" dxfId="6981" priority="5912" operator="containsText" text="gggggggggg">
      <formula>NOT(ISERROR(SEARCH("gggggggggg",P26)))</formula>
    </cfRule>
  </conditionalFormatting>
  <conditionalFormatting sqref="P26:S26">
    <cfRule type="containsText" dxfId="6980" priority="5913" operator="containsText" text="ggggg">
      <formula>NOT(ISERROR(SEARCH("ggggg",P26)))</formula>
    </cfRule>
  </conditionalFormatting>
  <conditionalFormatting sqref="P26:S26">
    <cfRule type="containsText" dxfId="6979" priority="5914" operator="containsText" text="g">
      <formula>NOT(ISERROR(SEARCH("g",P26)))</formula>
    </cfRule>
  </conditionalFormatting>
  <conditionalFormatting sqref="P30:S30">
    <cfRule type="containsText" dxfId="6978" priority="5907" operator="containsText" text="ggggggggggggggg">
      <formula>NOT(ISERROR(SEARCH("ggggggggggggggg",P30)))</formula>
    </cfRule>
  </conditionalFormatting>
  <conditionalFormatting sqref="P30:S30">
    <cfRule type="containsText" dxfId="6977" priority="5908" operator="containsText" text="gggggggggg">
      <formula>NOT(ISERROR(SEARCH("gggggggggg",P30)))</formula>
    </cfRule>
  </conditionalFormatting>
  <conditionalFormatting sqref="P30:S30">
    <cfRule type="containsText" dxfId="6976" priority="5909" operator="containsText" text="ggggg">
      <formula>NOT(ISERROR(SEARCH("ggggg",P30)))</formula>
    </cfRule>
  </conditionalFormatting>
  <conditionalFormatting sqref="P30:S30">
    <cfRule type="containsText" dxfId="6975" priority="5910" operator="containsText" text="g">
      <formula>NOT(ISERROR(SEARCH("g",P30)))</formula>
    </cfRule>
  </conditionalFormatting>
  <conditionalFormatting sqref="P34:S34">
    <cfRule type="containsText" dxfId="6974" priority="5903" operator="containsText" text="ggggggggggggggg">
      <formula>NOT(ISERROR(SEARCH("ggggggggggggggg",P34)))</formula>
    </cfRule>
  </conditionalFormatting>
  <conditionalFormatting sqref="P34:S34">
    <cfRule type="containsText" dxfId="6973" priority="5904" operator="containsText" text="gggggggggg">
      <formula>NOT(ISERROR(SEARCH("gggggggggg",P34)))</formula>
    </cfRule>
  </conditionalFormatting>
  <conditionalFormatting sqref="P34:S34">
    <cfRule type="containsText" dxfId="6972" priority="5905" operator="containsText" text="ggggg">
      <formula>NOT(ISERROR(SEARCH("ggggg",P34)))</formula>
    </cfRule>
  </conditionalFormatting>
  <conditionalFormatting sqref="P34:S34">
    <cfRule type="containsText" dxfId="6971" priority="5906" operator="containsText" text="g">
      <formula>NOT(ISERROR(SEARCH("g",P34)))</formula>
    </cfRule>
  </conditionalFormatting>
  <conditionalFormatting sqref="P38:S38">
    <cfRule type="containsText" dxfId="6970" priority="5899" operator="containsText" text="ggggggggggggggg">
      <formula>NOT(ISERROR(SEARCH("ggggggggggggggg",P38)))</formula>
    </cfRule>
  </conditionalFormatting>
  <conditionalFormatting sqref="P38:S38">
    <cfRule type="containsText" dxfId="6969" priority="5900" operator="containsText" text="gggggggggg">
      <formula>NOT(ISERROR(SEARCH("gggggggggg",P38)))</formula>
    </cfRule>
  </conditionalFormatting>
  <conditionalFormatting sqref="P38:S38">
    <cfRule type="containsText" dxfId="6968" priority="5901" operator="containsText" text="ggggg">
      <formula>NOT(ISERROR(SEARCH("ggggg",P38)))</formula>
    </cfRule>
  </conditionalFormatting>
  <conditionalFormatting sqref="P38:S38">
    <cfRule type="containsText" dxfId="6967" priority="5902" operator="containsText" text="g">
      <formula>NOT(ISERROR(SEARCH("g",P38)))</formula>
    </cfRule>
  </conditionalFormatting>
  <conditionalFormatting sqref="P42:S42">
    <cfRule type="containsText" dxfId="6966" priority="5895" operator="containsText" text="ggggggggggggggg">
      <formula>NOT(ISERROR(SEARCH("ggggggggggggggg",P42)))</formula>
    </cfRule>
  </conditionalFormatting>
  <conditionalFormatting sqref="P42:S42">
    <cfRule type="containsText" dxfId="6965" priority="5896" operator="containsText" text="gggggggggg">
      <formula>NOT(ISERROR(SEARCH("gggggggggg",P42)))</formula>
    </cfRule>
  </conditionalFormatting>
  <conditionalFormatting sqref="P42:S42">
    <cfRule type="containsText" dxfId="6964" priority="5897" operator="containsText" text="ggggg">
      <formula>NOT(ISERROR(SEARCH("ggggg",P42)))</formula>
    </cfRule>
  </conditionalFormatting>
  <conditionalFormatting sqref="P42:S42">
    <cfRule type="containsText" dxfId="6963" priority="5898" operator="containsText" text="g">
      <formula>NOT(ISERROR(SEARCH("g",P42)))</formula>
    </cfRule>
  </conditionalFormatting>
  <conditionalFormatting sqref="U26">
    <cfRule type="cellIs" dxfId="6962" priority="5875" operator="between">
      <formula>15</formula>
      <formula>20</formula>
    </cfRule>
  </conditionalFormatting>
  <conditionalFormatting sqref="U26">
    <cfRule type="cellIs" dxfId="6961" priority="5876" operator="between">
      <formula>10</formula>
      <formula>14.999</formula>
    </cfRule>
  </conditionalFormatting>
  <conditionalFormatting sqref="U26">
    <cfRule type="cellIs" dxfId="6960" priority="5877" operator="between">
      <formula>5</formula>
      <formula>9.999</formula>
    </cfRule>
  </conditionalFormatting>
  <conditionalFormatting sqref="U26">
    <cfRule type="cellIs" dxfId="6959" priority="5878" operator="between">
      <formula>0.001</formula>
      <formula>4.999</formula>
    </cfRule>
  </conditionalFormatting>
  <conditionalFormatting sqref="W26">
    <cfRule type="cellIs" dxfId="6958" priority="5819" operator="equal">
      <formula>2</formula>
    </cfRule>
  </conditionalFormatting>
  <conditionalFormatting sqref="W26">
    <cfRule type="cellIs" dxfId="6957" priority="5820" operator="equal">
      <formula>1</formula>
    </cfRule>
  </conditionalFormatting>
  <conditionalFormatting sqref="W26">
    <cfRule type="cellIs" dxfId="6956" priority="5815" operator="equal">
      <formula>6</formula>
    </cfRule>
  </conditionalFormatting>
  <conditionalFormatting sqref="W26">
    <cfRule type="cellIs" dxfId="6955" priority="5816" operator="equal">
      <formula>5</formula>
    </cfRule>
  </conditionalFormatting>
  <conditionalFormatting sqref="W26">
    <cfRule type="cellIs" dxfId="6954" priority="5817" operator="equal">
      <formula>4</formula>
    </cfRule>
  </conditionalFormatting>
  <conditionalFormatting sqref="W26">
    <cfRule type="cellIs" dxfId="6953" priority="5818" operator="equal">
      <formula>3</formula>
    </cfRule>
  </conditionalFormatting>
  <conditionalFormatting sqref="G5:H5">
    <cfRule type="beginsWith" dxfId="6952" priority="5466" operator="beginsWith" text="?">
      <formula>LEFT(G5,LEN("?"))="?"</formula>
    </cfRule>
  </conditionalFormatting>
  <conditionalFormatting sqref="J5 L5">
    <cfRule type="beginsWith" dxfId="6951" priority="5465" operator="beginsWith" text="?">
      <formula>LEFT(J5,LEN("?"))="?"</formula>
    </cfRule>
  </conditionalFormatting>
  <conditionalFormatting sqref="G6:H6">
    <cfRule type="beginsWith" dxfId="6950" priority="5464" operator="beginsWith" text="?">
      <formula>LEFT(G6,LEN("?"))="?"</formula>
    </cfRule>
  </conditionalFormatting>
  <conditionalFormatting sqref="O5:T6">
    <cfRule type="beginsWith" dxfId="6949" priority="5463" operator="beginsWith" text="?">
      <formula>LEFT(O5,LEN("?"))="?"</formula>
    </cfRule>
  </conditionalFormatting>
  <conditionalFormatting sqref="AQ26:AT26">
    <cfRule type="containsText" dxfId="6948" priority="5450" operator="containsText" text="ggggggggggggggg">
      <formula>NOT(ISERROR(SEARCH("ggggggggggggggg",AQ26)))</formula>
    </cfRule>
  </conditionalFormatting>
  <conditionalFormatting sqref="AQ26:AT26">
    <cfRule type="containsText" dxfId="6947" priority="5451" operator="containsText" text="gggggggggg">
      <formula>NOT(ISERROR(SEARCH("gggggggggg",AQ26)))</formula>
    </cfRule>
  </conditionalFormatting>
  <conditionalFormatting sqref="AQ26:AT26">
    <cfRule type="containsText" dxfId="6946" priority="5452" operator="containsText" text="ggggg">
      <formula>NOT(ISERROR(SEARCH("ggggg",AQ26)))</formula>
    </cfRule>
  </conditionalFormatting>
  <conditionalFormatting sqref="AQ26:AT26">
    <cfRule type="containsText" dxfId="6945" priority="5453" operator="containsText" text="g">
      <formula>NOT(ISERROR(SEARCH("g",AQ26)))</formula>
    </cfRule>
  </conditionalFormatting>
  <conditionalFormatting sqref="AQ30:AT30">
    <cfRule type="containsText" dxfId="6944" priority="5446" operator="containsText" text="ggggggggggggggg">
      <formula>NOT(ISERROR(SEARCH("ggggggggggggggg",AQ30)))</formula>
    </cfRule>
  </conditionalFormatting>
  <conditionalFormatting sqref="AQ30:AT30">
    <cfRule type="containsText" dxfId="6943" priority="5447" operator="containsText" text="gggggggggg">
      <formula>NOT(ISERROR(SEARCH("gggggggggg",AQ30)))</formula>
    </cfRule>
  </conditionalFormatting>
  <conditionalFormatting sqref="AQ30:AT30">
    <cfRule type="containsText" dxfId="6942" priority="5448" operator="containsText" text="ggggg">
      <formula>NOT(ISERROR(SEARCH("ggggg",AQ30)))</formula>
    </cfRule>
  </conditionalFormatting>
  <conditionalFormatting sqref="AQ30:AT30">
    <cfRule type="containsText" dxfId="6941" priority="5449" operator="containsText" text="g">
      <formula>NOT(ISERROR(SEARCH("g",AQ30)))</formula>
    </cfRule>
  </conditionalFormatting>
  <conditionalFormatting sqref="AQ34:AT34">
    <cfRule type="containsText" dxfId="6940" priority="5442" operator="containsText" text="ggggggggggggggg">
      <formula>NOT(ISERROR(SEARCH("ggggggggggggggg",AQ34)))</formula>
    </cfRule>
  </conditionalFormatting>
  <conditionalFormatting sqref="AQ34:AT34">
    <cfRule type="containsText" dxfId="6939" priority="5443" operator="containsText" text="gggggggggg">
      <formula>NOT(ISERROR(SEARCH("gggggggggg",AQ34)))</formula>
    </cfRule>
  </conditionalFormatting>
  <conditionalFormatting sqref="AQ34:AT34">
    <cfRule type="containsText" dxfId="6938" priority="5444" operator="containsText" text="ggggg">
      <formula>NOT(ISERROR(SEARCH("ggggg",AQ34)))</formula>
    </cfRule>
  </conditionalFormatting>
  <conditionalFormatting sqref="AQ34:AT34">
    <cfRule type="containsText" dxfId="6937" priority="5445" operator="containsText" text="g">
      <formula>NOT(ISERROR(SEARCH("g",AQ34)))</formula>
    </cfRule>
  </conditionalFormatting>
  <conditionalFormatting sqref="AQ38:AT38">
    <cfRule type="containsText" dxfId="6936" priority="5438" operator="containsText" text="ggggggggggggggg">
      <formula>NOT(ISERROR(SEARCH("ggggggggggggggg",AQ38)))</formula>
    </cfRule>
  </conditionalFormatting>
  <conditionalFormatting sqref="AQ38:AT38">
    <cfRule type="containsText" dxfId="6935" priority="5439" operator="containsText" text="gggggggggg">
      <formula>NOT(ISERROR(SEARCH("gggggggggg",AQ38)))</formula>
    </cfRule>
  </conditionalFormatting>
  <conditionalFormatting sqref="AQ38:AT38">
    <cfRule type="containsText" dxfId="6934" priority="5440" operator="containsText" text="ggggg">
      <formula>NOT(ISERROR(SEARCH("ggggg",AQ38)))</formula>
    </cfRule>
  </conditionalFormatting>
  <conditionalFormatting sqref="AQ38:AT38">
    <cfRule type="containsText" dxfId="6933" priority="5441" operator="containsText" text="g">
      <formula>NOT(ISERROR(SEARCH("g",AQ38)))</formula>
    </cfRule>
  </conditionalFormatting>
  <conditionalFormatting sqref="AQ42:AT42">
    <cfRule type="containsText" dxfId="6932" priority="5434" operator="containsText" text="ggggggggggggggg">
      <formula>NOT(ISERROR(SEARCH("ggggggggggggggg",AQ42)))</formula>
    </cfRule>
  </conditionalFormatting>
  <conditionalFormatting sqref="AQ42:AT42">
    <cfRule type="containsText" dxfId="6931" priority="5435" operator="containsText" text="gggggggggg">
      <formula>NOT(ISERROR(SEARCH("gggggggggg",AQ42)))</formula>
    </cfRule>
  </conditionalFormatting>
  <conditionalFormatting sqref="AQ42:AT42">
    <cfRule type="containsText" dxfId="6930" priority="5436" operator="containsText" text="ggggg">
      <formula>NOT(ISERROR(SEARCH("ggggg",AQ42)))</formula>
    </cfRule>
  </conditionalFormatting>
  <conditionalFormatting sqref="AQ42:AT42">
    <cfRule type="containsText" dxfId="6929" priority="5437" operator="containsText" text="g">
      <formula>NOT(ISERROR(SEARCH("g",AQ42)))</formula>
    </cfRule>
  </conditionalFormatting>
  <conditionalFormatting sqref="AQ46:AT46">
    <cfRule type="containsText" dxfId="6928" priority="5430" operator="containsText" text="ggggggggggggggg">
      <formula>NOT(ISERROR(SEARCH("ggggggggggggggg",AQ46)))</formula>
    </cfRule>
  </conditionalFormatting>
  <conditionalFormatting sqref="AQ46:AT46">
    <cfRule type="containsText" dxfId="6927" priority="5431" operator="containsText" text="gggggggggg">
      <formula>NOT(ISERROR(SEARCH("gggggggggg",AQ46)))</formula>
    </cfRule>
  </conditionalFormatting>
  <conditionalFormatting sqref="AQ46:AT46">
    <cfRule type="containsText" dxfId="6926" priority="5432" operator="containsText" text="ggggg">
      <formula>NOT(ISERROR(SEARCH("ggggg",AQ46)))</formula>
    </cfRule>
  </conditionalFormatting>
  <conditionalFormatting sqref="AQ46:AT46">
    <cfRule type="containsText" dxfId="6925" priority="5433" operator="containsText" text="g">
      <formula>NOT(ISERROR(SEARCH("g",AQ46)))</formula>
    </cfRule>
  </conditionalFormatting>
  <conditionalFormatting sqref="AQ50:AT50">
    <cfRule type="containsText" dxfId="6924" priority="5426" operator="containsText" text="ggggggggggggggg">
      <formula>NOT(ISERROR(SEARCH("ggggggggggggggg",AQ50)))</formula>
    </cfRule>
  </conditionalFormatting>
  <conditionalFormatting sqref="AQ50:AT50">
    <cfRule type="containsText" dxfId="6923" priority="5427" operator="containsText" text="gggggggggg">
      <formula>NOT(ISERROR(SEARCH("gggggggggg",AQ50)))</formula>
    </cfRule>
  </conditionalFormatting>
  <conditionalFormatting sqref="AQ50:AT50">
    <cfRule type="containsText" dxfId="6922" priority="5428" operator="containsText" text="ggggg">
      <formula>NOT(ISERROR(SEARCH("ggggg",AQ50)))</formula>
    </cfRule>
  </conditionalFormatting>
  <conditionalFormatting sqref="AQ50:AT50">
    <cfRule type="containsText" dxfId="6921" priority="5429" operator="containsText" text="g">
      <formula>NOT(ISERROR(SEARCH("g",AQ50)))</formula>
    </cfRule>
  </conditionalFormatting>
  <conditionalFormatting sqref="AV26">
    <cfRule type="cellIs" dxfId="6920" priority="5414" operator="between">
      <formula>15</formula>
      <formula>20</formula>
    </cfRule>
  </conditionalFormatting>
  <conditionalFormatting sqref="AV26">
    <cfRule type="cellIs" dxfId="6919" priority="5415" operator="between">
      <formula>10</formula>
      <formula>14.999</formula>
    </cfRule>
  </conditionalFormatting>
  <conditionalFormatting sqref="AV26">
    <cfRule type="cellIs" dxfId="6918" priority="5416" operator="between">
      <formula>5</formula>
      <formula>9.999</formula>
    </cfRule>
  </conditionalFormatting>
  <conditionalFormatting sqref="AV26">
    <cfRule type="cellIs" dxfId="6917" priority="5417" operator="between">
      <formula>0.001</formula>
      <formula>4.999</formula>
    </cfRule>
  </conditionalFormatting>
  <conditionalFormatting sqref="U20">
    <cfRule type="cellIs" dxfId="6916" priority="5152" operator="between">
      <formula>15</formula>
      <formula>20</formula>
    </cfRule>
  </conditionalFormatting>
  <conditionalFormatting sqref="U20">
    <cfRule type="cellIs" dxfId="6915" priority="5153" operator="between">
      <formula>10</formula>
      <formula>14.999</formula>
    </cfRule>
  </conditionalFormatting>
  <conditionalFormatting sqref="U20">
    <cfRule type="cellIs" dxfId="6914" priority="5154" operator="between">
      <formula>5</formula>
      <formula>9.999</formula>
    </cfRule>
  </conditionalFormatting>
  <conditionalFormatting sqref="U20">
    <cfRule type="cellIs" dxfId="6913" priority="5155" operator="between">
      <formula>0.001</formula>
      <formula>4.999</formula>
    </cfRule>
  </conditionalFormatting>
  <conditionalFormatting sqref="P62:S62">
    <cfRule type="containsText" dxfId="6912" priority="5135" operator="containsText" text="ggggggggggggggg">
      <formula>NOT(ISERROR(SEARCH("ggggggggggggggg",P62)))</formula>
    </cfRule>
  </conditionalFormatting>
  <conditionalFormatting sqref="P62:S62">
    <cfRule type="containsText" dxfId="6911" priority="5136" operator="containsText" text="gggggggggg">
      <formula>NOT(ISERROR(SEARCH("gggggggggg",P62)))</formula>
    </cfRule>
  </conditionalFormatting>
  <conditionalFormatting sqref="P62:S62">
    <cfRule type="containsText" dxfId="6910" priority="5137" operator="containsText" text="ggggg">
      <formula>NOT(ISERROR(SEARCH("ggggg",P62)))</formula>
    </cfRule>
  </conditionalFormatting>
  <conditionalFormatting sqref="P62:S62">
    <cfRule type="containsText" dxfId="6909" priority="5138" operator="containsText" text="g">
      <formula>NOT(ISERROR(SEARCH("g",P62)))</formula>
    </cfRule>
  </conditionalFormatting>
  <conditionalFormatting sqref="P66:S66">
    <cfRule type="containsText" dxfId="6908" priority="5131" operator="containsText" text="ggggggggggggggg">
      <formula>NOT(ISERROR(SEARCH("ggggggggggggggg",P66)))</formula>
    </cfRule>
  </conditionalFormatting>
  <conditionalFormatting sqref="P66:S66">
    <cfRule type="containsText" dxfId="6907" priority="5132" operator="containsText" text="gggggggggg">
      <formula>NOT(ISERROR(SEARCH("gggggggggg",P66)))</formula>
    </cfRule>
  </conditionalFormatting>
  <conditionalFormatting sqref="P66:S66">
    <cfRule type="containsText" dxfId="6906" priority="5133" operator="containsText" text="ggggg">
      <formula>NOT(ISERROR(SEARCH("ggggg",P66)))</formula>
    </cfRule>
  </conditionalFormatting>
  <conditionalFormatting sqref="P66:S66">
    <cfRule type="containsText" dxfId="6905" priority="5134" operator="containsText" text="g">
      <formula>NOT(ISERROR(SEARCH("g",P66)))</formula>
    </cfRule>
  </conditionalFormatting>
  <conditionalFormatting sqref="P70:S70">
    <cfRule type="containsText" dxfId="6904" priority="5127" operator="containsText" text="ggggggggggggggg">
      <formula>NOT(ISERROR(SEARCH("ggggggggggggggg",P70)))</formula>
    </cfRule>
  </conditionalFormatting>
  <conditionalFormatting sqref="P70:S70">
    <cfRule type="containsText" dxfId="6903" priority="5128" operator="containsText" text="gggggggggg">
      <formula>NOT(ISERROR(SEARCH("gggggggggg",P70)))</formula>
    </cfRule>
  </conditionalFormatting>
  <conditionalFormatting sqref="P70:S70">
    <cfRule type="containsText" dxfId="6902" priority="5129" operator="containsText" text="ggggg">
      <formula>NOT(ISERROR(SEARCH("ggggg",P70)))</formula>
    </cfRule>
  </conditionalFormatting>
  <conditionalFormatting sqref="P70:S70">
    <cfRule type="containsText" dxfId="6901" priority="5130" operator="containsText" text="g">
      <formula>NOT(ISERROR(SEARCH("g",P70)))</formula>
    </cfRule>
  </conditionalFormatting>
  <conditionalFormatting sqref="U62">
    <cfRule type="cellIs" dxfId="6900" priority="5099" operator="between">
      <formula>15</formula>
      <formula>20</formula>
    </cfRule>
  </conditionalFormatting>
  <conditionalFormatting sqref="U62">
    <cfRule type="cellIs" dxfId="6899" priority="5100" operator="between">
      <formula>10</formula>
      <formula>14.999</formula>
    </cfRule>
  </conditionalFormatting>
  <conditionalFormatting sqref="U62">
    <cfRule type="cellIs" dxfId="6898" priority="5101" operator="between">
      <formula>5</formula>
      <formula>9.999</formula>
    </cfRule>
  </conditionalFormatting>
  <conditionalFormatting sqref="U62">
    <cfRule type="cellIs" dxfId="6897" priority="5102" operator="between">
      <formula>0.001</formula>
      <formula>4.999</formula>
    </cfRule>
  </conditionalFormatting>
  <conditionalFormatting sqref="AQ62:AT62">
    <cfRule type="containsText" dxfId="6896" priority="4833" operator="containsText" text="ggggggggggggggg">
      <formula>NOT(ISERROR(SEARCH("ggggggggggggggg",AQ62)))</formula>
    </cfRule>
  </conditionalFormatting>
  <conditionalFormatting sqref="AQ62:AT62">
    <cfRule type="containsText" dxfId="6895" priority="4834" operator="containsText" text="gggggggggg">
      <formula>NOT(ISERROR(SEARCH("gggggggggg",AQ62)))</formula>
    </cfRule>
  </conditionalFormatting>
  <conditionalFormatting sqref="AQ62:AT62">
    <cfRule type="containsText" dxfId="6894" priority="4835" operator="containsText" text="ggggg">
      <formula>NOT(ISERROR(SEARCH("ggggg",AQ62)))</formula>
    </cfRule>
  </conditionalFormatting>
  <conditionalFormatting sqref="AQ62:AT62">
    <cfRule type="containsText" dxfId="6893" priority="4836" operator="containsText" text="g">
      <formula>NOT(ISERROR(SEARCH("g",AQ62)))</formula>
    </cfRule>
  </conditionalFormatting>
  <conditionalFormatting sqref="P81:S81">
    <cfRule type="containsText" dxfId="6892" priority="4523" operator="containsText" text="ggggggggggggggg">
      <formula>NOT(ISERROR(SEARCH("ggggggggggggggg",P81)))</formula>
    </cfRule>
  </conditionalFormatting>
  <conditionalFormatting sqref="P81:S81">
    <cfRule type="containsText" dxfId="6891" priority="4524" operator="containsText" text="gggggggggg">
      <formula>NOT(ISERROR(SEARCH("gggggggggg",P81)))</formula>
    </cfRule>
  </conditionalFormatting>
  <conditionalFormatting sqref="P81:S81">
    <cfRule type="containsText" dxfId="6890" priority="4525" operator="containsText" text="ggggg">
      <formula>NOT(ISERROR(SEARCH("ggggg",P81)))</formula>
    </cfRule>
  </conditionalFormatting>
  <conditionalFormatting sqref="P81:S81">
    <cfRule type="containsText" dxfId="6889" priority="4526" operator="containsText" text="g">
      <formula>NOT(ISERROR(SEARCH("g",P81)))</formula>
    </cfRule>
  </conditionalFormatting>
  <conditionalFormatting sqref="P85:S85">
    <cfRule type="containsText" dxfId="6888" priority="4519" operator="containsText" text="ggggggggggggggg">
      <formula>NOT(ISERROR(SEARCH("ggggggggggggggg",P85)))</formula>
    </cfRule>
  </conditionalFormatting>
  <conditionalFormatting sqref="P85:S85">
    <cfRule type="containsText" dxfId="6887" priority="4520" operator="containsText" text="gggggggggg">
      <formula>NOT(ISERROR(SEARCH("gggggggggg",P85)))</formula>
    </cfRule>
  </conditionalFormatting>
  <conditionalFormatting sqref="P85:S85">
    <cfRule type="containsText" dxfId="6886" priority="4521" operator="containsText" text="ggggg">
      <formula>NOT(ISERROR(SEARCH("ggggg",P85)))</formula>
    </cfRule>
  </conditionalFormatting>
  <conditionalFormatting sqref="P85:S85">
    <cfRule type="containsText" dxfId="6885" priority="4522" operator="containsText" text="g">
      <formula>NOT(ISERROR(SEARCH("g",P85)))</formula>
    </cfRule>
  </conditionalFormatting>
  <conditionalFormatting sqref="U81">
    <cfRule type="cellIs" dxfId="6884" priority="4487" operator="between">
      <formula>15</formula>
      <formula>20</formula>
    </cfRule>
  </conditionalFormatting>
  <conditionalFormatting sqref="U81">
    <cfRule type="cellIs" dxfId="6883" priority="4488" operator="between">
      <formula>10</formula>
      <formula>14.999</formula>
    </cfRule>
  </conditionalFormatting>
  <conditionalFormatting sqref="U81">
    <cfRule type="cellIs" dxfId="6882" priority="4489" operator="between">
      <formula>5</formula>
      <formula>9.999</formula>
    </cfRule>
  </conditionalFormatting>
  <conditionalFormatting sqref="U81">
    <cfRule type="cellIs" dxfId="6881" priority="4490" operator="between">
      <formula>0.001</formula>
      <formula>4.999</formula>
    </cfRule>
  </conditionalFormatting>
  <conditionalFormatting sqref="U85">
    <cfRule type="cellIs" dxfId="6880" priority="4483" operator="between">
      <formula>15</formula>
      <formula>20</formula>
    </cfRule>
  </conditionalFormatting>
  <conditionalFormatting sqref="U85">
    <cfRule type="cellIs" dxfId="6879" priority="4484" operator="between">
      <formula>10</formula>
      <formula>14.999</formula>
    </cfRule>
  </conditionalFormatting>
  <conditionalFormatting sqref="U85">
    <cfRule type="cellIs" dxfId="6878" priority="4485" operator="between">
      <formula>5</formula>
      <formula>9.999</formula>
    </cfRule>
  </conditionalFormatting>
  <conditionalFormatting sqref="U85">
    <cfRule type="cellIs" dxfId="6877" priority="4486" operator="between">
      <formula>0.001</formula>
      <formula>4.999</formula>
    </cfRule>
  </conditionalFormatting>
  <conditionalFormatting sqref="W81">
    <cfRule type="cellIs" dxfId="6876" priority="4436" operator="equal">
      <formula>2</formula>
    </cfRule>
  </conditionalFormatting>
  <conditionalFormatting sqref="W81">
    <cfRule type="cellIs" dxfId="6875" priority="4437" operator="equal">
      <formula>1</formula>
    </cfRule>
  </conditionalFormatting>
  <conditionalFormatting sqref="W81">
    <cfRule type="cellIs" dxfId="6874" priority="4432" operator="equal">
      <formula>6</formula>
    </cfRule>
  </conditionalFormatting>
  <conditionalFormatting sqref="W81">
    <cfRule type="cellIs" dxfId="6873" priority="4433" operator="equal">
      <formula>5</formula>
    </cfRule>
  </conditionalFormatting>
  <conditionalFormatting sqref="W81">
    <cfRule type="cellIs" dxfId="6872" priority="4434" operator="equal">
      <formula>4</formula>
    </cfRule>
  </conditionalFormatting>
  <conditionalFormatting sqref="W81">
    <cfRule type="cellIs" dxfId="6871" priority="4435" operator="equal">
      <formula>3</formula>
    </cfRule>
  </conditionalFormatting>
  <conditionalFormatting sqref="W85">
    <cfRule type="cellIs" dxfId="6870" priority="4429" operator="equal">
      <formula>2</formula>
    </cfRule>
  </conditionalFormatting>
  <conditionalFormatting sqref="W85">
    <cfRule type="cellIs" dxfId="6869" priority="4430" operator="equal">
      <formula>1</formula>
    </cfRule>
  </conditionalFormatting>
  <conditionalFormatting sqref="W85">
    <cfRule type="cellIs" dxfId="6868" priority="4425" operator="equal">
      <formula>6</formula>
    </cfRule>
  </conditionalFormatting>
  <conditionalFormatting sqref="W85">
    <cfRule type="cellIs" dxfId="6867" priority="4426" operator="equal">
      <formula>5</formula>
    </cfRule>
  </conditionalFormatting>
  <conditionalFormatting sqref="W85">
    <cfRule type="cellIs" dxfId="6866" priority="4427" operator="equal">
      <formula>4</formula>
    </cfRule>
  </conditionalFormatting>
  <conditionalFormatting sqref="W85">
    <cfRule type="cellIs" dxfId="6865" priority="4428" operator="equal">
      <formula>3</formula>
    </cfRule>
  </conditionalFormatting>
  <conditionalFormatting sqref="AQ81:AT81">
    <cfRule type="containsText" dxfId="6864" priority="4221" operator="containsText" text="ggggggggggggggg">
      <formula>NOT(ISERROR(SEARCH("ggggggggggggggg",AQ81)))</formula>
    </cfRule>
  </conditionalFormatting>
  <conditionalFormatting sqref="AQ81:AT81">
    <cfRule type="containsText" dxfId="6863" priority="4222" operator="containsText" text="gggggggggg">
      <formula>NOT(ISERROR(SEARCH("gggggggggg",AQ81)))</formula>
    </cfRule>
  </conditionalFormatting>
  <conditionalFormatting sqref="AQ81:AT81">
    <cfRule type="containsText" dxfId="6862" priority="4223" operator="containsText" text="ggggg">
      <formula>NOT(ISERROR(SEARCH("ggggg",AQ81)))</formula>
    </cfRule>
  </conditionalFormatting>
  <conditionalFormatting sqref="AQ81:AT81">
    <cfRule type="containsText" dxfId="6861" priority="4224" operator="containsText" text="g">
      <formula>NOT(ISERROR(SEARCH("g",AQ81)))</formula>
    </cfRule>
  </conditionalFormatting>
  <conditionalFormatting sqref="AQ85:AT85">
    <cfRule type="containsText" dxfId="6860" priority="4217" operator="containsText" text="ggggggggggggggg">
      <formula>NOT(ISERROR(SEARCH("ggggggggggggggg",AQ85)))</formula>
    </cfRule>
  </conditionalFormatting>
  <conditionalFormatting sqref="AQ85:AT85">
    <cfRule type="containsText" dxfId="6859" priority="4218" operator="containsText" text="gggggggggg">
      <formula>NOT(ISERROR(SEARCH("gggggggggg",AQ85)))</formula>
    </cfRule>
  </conditionalFormatting>
  <conditionalFormatting sqref="AQ85:AT85">
    <cfRule type="containsText" dxfId="6858" priority="4219" operator="containsText" text="ggggg">
      <formula>NOT(ISERROR(SEARCH("ggggg",AQ85)))</formula>
    </cfRule>
  </conditionalFormatting>
  <conditionalFormatting sqref="AQ85:AT85">
    <cfRule type="containsText" dxfId="6857" priority="4220" operator="containsText" text="g">
      <formula>NOT(ISERROR(SEARCH("g",AQ85)))</formula>
    </cfRule>
  </conditionalFormatting>
  <conditionalFormatting sqref="AQ89:AT89">
    <cfRule type="containsText" dxfId="6856" priority="4213" operator="containsText" text="ggggggggggggggg">
      <formula>NOT(ISERROR(SEARCH("ggggggggggggggg",AQ89)))</formula>
    </cfRule>
  </conditionalFormatting>
  <conditionalFormatting sqref="AQ89:AT89">
    <cfRule type="containsText" dxfId="6855" priority="4214" operator="containsText" text="gggggggggg">
      <formula>NOT(ISERROR(SEARCH("gggggggggg",AQ89)))</formula>
    </cfRule>
  </conditionalFormatting>
  <conditionalFormatting sqref="AQ89:AT89">
    <cfRule type="containsText" dxfId="6854" priority="4215" operator="containsText" text="ggggg">
      <formula>NOT(ISERROR(SEARCH("ggggg",AQ89)))</formula>
    </cfRule>
  </conditionalFormatting>
  <conditionalFormatting sqref="AQ89:AT89">
    <cfRule type="containsText" dxfId="6853" priority="4216" operator="containsText" text="g">
      <formula>NOT(ISERROR(SEARCH("g",AQ89)))</formula>
    </cfRule>
  </conditionalFormatting>
  <conditionalFormatting sqref="AV81">
    <cfRule type="cellIs" dxfId="6852" priority="4185" operator="between">
      <formula>15</formula>
      <formula>20</formula>
    </cfRule>
  </conditionalFormatting>
  <conditionalFormatting sqref="AV81">
    <cfRule type="cellIs" dxfId="6851" priority="4186" operator="between">
      <formula>10</formula>
      <formula>14.999</formula>
    </cfRule>
  </conditionalFormatting>
  <conditionalFormatting sqref="AV81">
    <cfRule type="cellIs" dxfId="6850" priority="4187" operator="between">
      <formula>5</formula>
      <formula>9.999</formula>
    </cfRule>
  </conditionalFormatting>
  <conditionalFormatting sqref="AV81">
    <cfRule type="cellIs" dxfId="6849" priority="4188" operator="between">
      <formula>0.001</formula>
      <formula>4.999</formula>
    </cfRule>
  </conditionalFormatting>
  <conditionalFormatting sqref="P101:S101">
    <cfRule type="containsText" dxfId="6848" priority="3911" operator="containsText" text="ggggggggggggggg">
      <formula>NOT(ISERROR(SEARCH("ggggggggggggggg",P101)))</formula>
    </cfRule>
  </conditionalFormatting>
  <conditionalFormatting sqref="P101:S101">
    <cfRule type="containsText" dxfId="6847" priority="3912" operator="containsText" text="gggggggggg">
      <formula>NOT(ISERROR(SEARCH("gggggggggg",P101)))</formula>
    </cfRule>
  </conditionalFormatting>
  <conditionalFormatting sqref="P101:S101">
    <cfRule type="containsText" dxfId="6846" priority="3913" operator="containsText" text="ggggg">
      <formula>NOT(ISERROR(SEARCH("ggggg",P101)))</formula>
    </cfRule>
  </conditionalFormatting>
  <conditionalFormatting sqref="P101:S101">
    <cfRule type="containsText" dxfId="6845" priority="3914" operator="containsText" text="g">
      <formula>NOT(ISERROR(SEARCH("g",P101)))</formula>
    </cfRule>
  </conditionalFormatting>
  <conditionalFormatting sqref="P105:S105">
    <cfRule type="containsText" dxfId="6844" priority="3907" operator="containsText" text="ggggggggggggggg">
      <formula>NOT(ISERROR(SEARCH("ggggggggggggggg",P105)))</formula>
    </cfRule>
  </conditionalFormatting>
  <conditionalFormatting sqref="P105:S105">
    <cfRule type="containsText" dxfId="6843" priority="3908" operator="containsText" text="gggggggggg">
      <formula>NOT(ISERROR(SEARCH("gggggggggg",P105)))</formula>
    </cfRule>
  </conditionalFormatting>
  <conditionalFormatting sqref="P105:S105">
    <cfRule type="containsText" dxfId="6842" priority="3909" operator="containsText" text="ggggg">
      <formula>NOT(ISERROR(SEARCH("ggggg",P105)))</formula>
    </cfRule>
  </conditionalFormatting>
  <conditionalFormatting sqref="P105:S105">
    <cfRule type="containsText" dxfId="6841" priority="3910" operator="containsText" text="g">
      <formula>NOT(ISERROR(SEARCH("g",P105)))</formula>
    </cfRule>
  </conditionalFormatting>
  <conditionalFormatting sqref="P109:S109">
    <cfRule type="containsText" dxfId="6840" priority="3903" operator="containsText" text="ggggggggggggggg">
      <formula>NOT(ISERROR(SEARCH("ggggggggggggggg",P109)))</formula>
    </cfRule>
  </conditionalFormatting>
  <conditionalFormatting sqref="P109:S109">
    <cfRule type="containsText" dxfId="6839" priority="3904" operator="containsText" text="gggggggggg">
      <formula>NOT(ISERROR(SEARCH("gggggggggg",P109)))</formula>
    </cfRule>
  </conditionalFormatting>
  <conditionalFormatting sqref="P109:S109">
    <cfRule type="containsText" dxfId="6838" priority="3905" operator="containsText" text="ggggg">
      <formula>NOT(ISERROR(SEARCH("ggggg",P109)))</formula>
    </cfRule>
  </conditionalFormatting>
  <conditionalFormatting sqref="P109:S109">
    <cfRule type="containsText" dxfId="6837" priority="3906" operator="containsText" text="g">
      <formula>NOT(ISERROR(SEARCH("g",P109)))</formula>
    </cfRule>
  </conditionalFormatting>
  <conditionalFormatting sqref="P113:S113">
    <cfRule type="containsText" dxfId="6836" priority="3899" operator="containsText" text="ggggggggggggggg">
      <formula>NOT(ISERROR(SEARCH("ggggggggggggggg",P113)))</formula>
    </cfRule>
  </conditionalFormatting>
  <conditionalFormatting sqref="P113:S113">
    <cfRule type="containsText" dxfId="6835" priority="3900" operator="containsText" text="gggggggggg">
      <formula>NOT(ISERROR(SEARCH("gggggggggg",P113)))</formula>
    </cfRule>
  </conditionalFormatting>
  <conditionalFormatting sqref="P113:S113">
    <cfRule type="containsText" dxfId="6834" priority="3901" operator="containsText" text="ggggg">
      <formula>NOT(ISERROR(SEARCH("ggggg",P113)))</formula>
    </cfRule>
  </conditionalFormatting>
  <conditionalFormatting sqref="P113:S113">
    <cfRule type="containsText" dxfId="6833" priority="3902" operator="containsText" text="g">
      <formula>NOT(ISERROR(SEARCH("g",P113)))</formula>
    </cfRule>
  </conditionalFormatting>
  <conditionalFormatting sqref="P117:S117">
    <cfRule type="containsText" dxfId="6832" priority="3895" operator="containsText" text="ggggggggggggggg">
      <formula>NOT(ISERROR(SEARCH("ggggggggggggggg",P117)))</formula>
    </cfRule>
  </conditionalFormatting>
  <conditionalFormatting sqref="P117:S117">
    <cfRule type="containsText" dxfId="6831" priority="3896" operator="containsText" text="gggggggggg">
      <formula>NOT(ISERROR(SEARCH("gggggggggg",P117)))</formula>
    </cfRule>
  </conditionalFormatting>
  <conditionalFormatting sqref="P117:S117">
    <cfRule type="containsText" dxfId="6830" priority="3897" operator="containsText" text="ggggg">
      <formula>NOT(ISERROR(SEARCH("ggggg",P117)))</formula>
    </cfRule>
  </conditionalFormatting>
  <conditionalFormatting sqref="P117:S117">
    <cfRule type="containsText" dxfId="6829" priority="3898" operator="containsText" text="g">
      <formula>NOT(ISERROR(SEARCH("g",P117)))</formula>
    </cfRule>
  </conditionalFormatting>
  <conditionalFormatting sqref="P121:S121">
    <cfRule type="containsText" dxfId="6828" priority="3891" operator="containsText" text="ggggggggggggggg">
      <formula>NOT(ISERROR(SEARCH("ggggggggggggggg",P121)))</formula>
    </cfRule>
  </conditionalFormatting>
  <conditionalFormatting sqref="P121:S121">
    <cfRule type="containsText" dxfId="6827" priority="3892" operator="containsText" text="gggggggggg">
      <formula>NOT(ISERROR(SEARCH("gggggggggg",P121)))</formula>
    </cfRule>
  </conditionalFormatting>
  <conditionalFormatting sqref="P121:S121">
    <cfRule type="containsText" dxfId="6826" priority="3893" operator="containsText" text="ggggg">
      <formula>NOT(ISERROR(SEARCH("ggggg",P121)))</formula>
    </cfRule>
  </conditionalFormatting>
  <conditionalFormatting sqref="P121:S121">
    <cfRule type="containsText" dxfId="6825" priority="3894" operator="containsText" text="g">
      <formula>NOT(ISERROR(SEARCH("g",P121)))</formula>
    </cfRule>
  </conditionalFormatting>
  <conditionalFormatting sqref="U101">
    <cfRule type="cellIs" dxfId="6824" priority="3875" operator="between">
      <formula>15</formula>
      <formula>20</formula>
    </cfRule>
  </conditionalFormatting>
  <conditionalFormatting sqref="U101">
    <cfRule type="cellIs" dxfId="6823" priority="3876" operator="between">
      <formula>10</formula>
      <formula>14.999</formula>
    </cfRule>
  </conditionalFormatting>
  <conditionalFormatting sqref="U101">
    <cfRule type="cellIs" dxfId="6822" priority="3877" operator="between">
      <formula>5</formula>
      <formula>9.999</formula>
    </cfRule>
  </conditionalFormatting>
  <conditionalFormatting sqref="U101">
    <cfRule type="cellIs" dxfId="6821" priority="3878" operator="between">
      <formula>0.001</formula>
      <formula>4.999</formula>
    </cfRule>
  </conditionalFormatting>
  <conditionalFormatting sqref="W101">
    <cfRule type="cellIs" dxfId="6820" priority="3824" operator="equal">
      <formula>2</formula>
    </cfRule>
  </conditionalFormatting>
  <conditionalFormatting sqref="W101">
    <cfRule type="cellIs" dxfId="6819" priority="3825" operator="equal">
      <formula>1</formula>
    </cfRule>
  </conditionalFormatting>
  <conditionalFormatting sqref="W101">
    <cfRule type="cellIs" dxfId="6818" priority="3820" operator="equal">
      <formula>6</formula>
    </cfRule>
  </conditionalFormatting>
  <conditionalFormatting sqref="W101">
    <cfRule type="cellIs" dxfId="6817" priority="3821" operator="equal">
      <formula>5</formula>
    </cfRule>
  </conditionalFormatting>
  <conditionalFormatting sqref="W101">
    <cfRule type="cellIs" dxfId="6816" priority="3822" operator="equal">
      <formula>4</formula>
    </cfRule>
  </conditionalFormatting>
  <conditionalFormatting sqref="W101">
    <cfRule type="cellIs" dxfId="6815" priority="3823" operator="equal">
      <formula>3</formula>
    </cfRule>
  </conditionalFormatting>
  <conditionalFormatting sqref="AQ101:AT101">
    <cfRule type="containsText" dxfId="6814" priority="3609" operator="containsText" text="ggggggggggggggg">
      <formula>NOT(ISERROR(SEARCH("ggggggggggggggg",AQ101)))</formula>
    </cfRule>
  </conditionalFormatting>
  <conditionalFormatting sqref="AQ101:AT101">
    <cfRule type="containsText" dxfId="6813" priority="3610" operator="containsText" text="gggggggggg">
      <formula>NOT(ISERROR(SEARCH("gggggggggg",AQ101)))</formula>
    </cfRule>
  </conditionalFormatting>
  <conditionalFormatting sqref="AQ101:AT101">
    <cfRule type="containsText" dxfId="6812" priority="3611" operator="containsText" text="ggggg">
      <formula>NOT(ISERROR(SEARCH("ggggg",AQ101)))</formula>
    </cfRule>
  </conditionalFormatting>
  <conditionalFormatting sqref="AQ101:AT101">
    <cfRule type="containsText" dxfId="6811" priority="3612" operator="containsText" text="g">
      <formula>NOT(ISERROR(SEARCH("g",AQ101)))</formula>
    </cfRule>
  </conditionalFormatting>
  <conditionalFormatting sqref="AQ105:AT105">
    <cfRule type="containsText" dxfId="6810" priority="3605" operator="containsText" text="ggggggggggggggg">
      <formula>NOT(ISERROR(SEARCH("ggggggggggggggg",AQ105)))</formula>
    </cfRule>
  </conditionalFormatting>
  <conditionalFormatting sqref="AQ105:AT105">
    <cfRule type="containsText" dxfId="6809" priority="3606" operator="containsText" text="gggggggggg">
      <formula>NOT(ISERROR(SEARCH("gggggggggg",AQ105)))</formula>
    </cfRule>
  </conditionalFormatting>
  <conditionalFormatting sqref="AQ105:AT105">
    <cfRule type="containsText" dxfId="6808" priority="3607" operator="containsText" text="ggggg">
      <formula>NOT(ISERROR(SEARCH("ggggg",AQ105)))</formula>
    </cfRule>
  </conditionalFormatting>
  <conditionalFormatting sqref="AQ105:AT105">
    <cfRule type="containsText" dxfId="6807" priority="3608" operator="containsText" text="g">
      <formula>NOT(ISERROR(SEARCH("g",AQ105)))</formula>
    </cfRule>
  </conditionalFormatting>
  <conditionalFormatting sqref="AQ109:AT109">
    <cfRule type="containsText" dxfId="6806" priority="3601" operator="containsText" text="ggggggggggggggg">
      <formula>NOT(ISERROR(SEARCH("ggggggggggggggg",AQ109)))</formula>
    </cfRule>
  </conditionalFormatting>
  <conditionalFormatting sqref="AQ109:AT109">
    <cfRule type="containsText" dxfId="6805" priority="3602" operator="containsText" text="gggggggggg">
      <formula>NOT(ISERROR(SEARCH("gggggggggg",AQ109)))</formula>
    </cfRule>
  </conditionalFormatting>
  <conditionalFormatting sqref="AQ109:AT109">
    <cfRule type="containsText" dxfId="6804" priority="3603" operator="containsText" text="ggggg">
      <formula>NOT(ISERROR(SEARCH("ggggg",AQ109)))</formula>
    </cfRule>
  </conditionalFormatting>
  <conditionalFormatting sqref="AQ109:AT109">
    <cfRule type="containsText" dxfId="6803" priority="3604" operator="containsText" text="g">
      <formula>NOT(ISERROR(SEARCH("g",AQ109)))</formula>
    </cfRule>
  </conditionalFormatting>
  <conditionalFormatting sqref="AQ113:AT113">
    <cfRule type="containsText" dxfId="6802" priority="3597" operator="containsText" text="ggggggggggggggg">
      <formula>NOT(ISERROR(SEARCH("ggggggggggggggg",AQ113)))</formula>
    </cfRule>
  </conditionalFormatting>
  <conditionalFormatting sqref="AQ113:AT113">
    <cfRule type="containsText" dxfId="6801" priority="3598" operator="containsText" text="gggggggggg">
      <formula>NOT(ISERROR(SEARCH("gggggggggg",AQ113)))</formula>
    </cfRule>
  </conditionalFormatting>
  <conditionalFormatting sqref="AQ113:AT113">
    <cfRule type="containsText" dxfId="6800" priority="3599" operator="containsText" text="ggggg">
      <formula>NOT(ISERROR(SEARCH("ggggg",AQ113)))</formula>
    </cfRule>
  </conditionalFormatting>
  <conditionalFormatting sqref="AQ113:AT113">
    <cfRule type="containsText" dxfId="6799" priority="3600" operator="containsText" text="g">
      <formula>NOT(ISERROR(SEARCH("g",AQ113)))</formula>
    </cfRule>
  </conditionalFormatting>
  <conditionalFormatting sqref="AQ117:AT117">
    <cfRule type="containsText" dxfId="6798" priority="3593" operator="containsText" text="ggggggggggggggg">
      <formula>NOT(ISERROR(SEARCH("ggggggggggggggg",AQ117)))</formula>
    </cfRule>
  </conditionalFormatting>
  <conditionalFormatting sqref="AQ117:AT117">
    <cfRule type="containsText" dxfId="6797" priority="3594" operator="containsText" text="gggggggggg">
      <formula>NOT(ISERROR(SEARCH("gggggggggg",AQ117)))</formula>
    </cfRule>
  </conditionalFormatting>
  <conditionalFormatting sqref="AQ117:AT117">
    <cfRule type="containsText" dxfId="6796" priority="3595" operator="containsText" text="ggggg">
      <formula>NOT(ISERROR(SEARCH("ggggg",AQ117)))</formula>
    </cfRule>
  </conditionalFormatting>
  <conditionalFormatting sqref="AQ117:AT117">
    <cfRule type="containsText" dxfId="6795" priority="3596" operator="containsText" text="g">
      <formula>NOT(ISERROR(SEARCH("g",AQ117)))</formula>
    </cfRule>
  </conditionalFormatting>
  <conditionalFormatting sqref="AV101">
    <cfRule type="cellIs" dxfId="6794" priority="3573" operator="between">
      <formula>15</formula>
      <formula>20</formula>
    </cfRule>
  </conditionalFormatting>
  <conditionalFormatting sqref="AV101">
    <cfRule type="cellIs" dxfId="6793" priority="3574" operator="between">
      <formula>10</formula>
      <formula>14.999</formula>
    </cfRule>
  </conditionalFormatting>
  <conditionalFormatting sqref="AV101">
    <cfRule type="cellIs" dxfId="6792" priority="3575" operator="between">
      <formula>5</formula>
      <formula>9.999</formula>
    </cfRule>
  </conditionalFormatting>
  <conditionalFormatting sqref="AV101">
    <cfRule type="cellIs" dxfId="6791" priority="3576" operator="between">
      <formula>0.001</formula>
      <formula>4.999</formula>
    </cfRule>
  </conditionalFormatting>
  <conditionalFormatting sqref="AX101">
    <cfRule type="cellIs" dxfId="6790" priority="3522" operator="equal">
      <formula>2</formula>
    </cfRule>
  </conditionalFormatting>
  <conditionalFormatting sqref="AX101">
    <cfRule type="cellIs" dxfId="6789" priority="3523" operator="equal">
      <formula>1</formula>
    </cfRule>
  </conditionalFormatting>
  <conditionalFormatting sqref="AX101">
    <cfRule type="cellIs" dxfId="6788" priority="3518" operator="equal">
      <formula>6</formula>
    </cfRule>
  </conditionalFormatting>
  <conditionalFormatting sqref="AX101">
    <cfRule type="cellIs" dxfId="6787" priority="3519" operator="equal">
      <formula>5</formula>
    </cfRule>
  </conditionalFormatting>
  <conditionalFormatting sqref="AX101">
    <cfRule type="cellIs" dxfId="6786" priority="3520" operator="equal">
      <formula>4</formula>
    </cfRule>
  </conditionalFormatting>
  <conditionalFormatting sqref="AX101">
    <cfRule type="cellIs" dxfId="6785" priority="3521" operator="equal">
      <formula>3</formula>
    </cfRule>
  </conditionalFormatting>
  <conditionalFormatting sqref="P132:S132">
    <cfRule type="containsText" dxfId="6784" priority="3299" operator="containsText" text="ggggggggggggggg">
      <formula>NOT(ISERROR(SEARCH("ggggggggggggggg",P132)))</formula>
    </cfRule>
  </conditionalFormatting>
  <conditionalFormatting sqref="P132:S132">
    <cfRule type="containsText" dxfId="6783" priority="3300" operator="containsText" text="gggggggggg">
      <formula>NOT(ISERROR(SEARCH("gggggggggg",P132)))</formula>
    </cfRule>
  </conditionalFormatting>
  <conditionalFormatting sqref="P132:S132">
    <cfRule type="containsText" dxfId="6782" priority="3301" operator="containsText" text="ggggg">
      <formula>NOT(ISERROR(SEARCH("ggggg",P132)))</formula>
    </cfRule>
  </conditionalFormatting>
  <conditionalFormatting sqref="P132:S132">
    <cfRule type="containsText" dxfId="6781" priority="3302" operator="containsText" text="g">
      <formula>NOT(ISERROR(SEARCH("g",P132)))</formula>
    </cfRule>
  </conditionalFormatting>
  <conditionalFormatting sqref="P136:S136">
    <cfRule type="containsText" dxfId="6780" priority="3295" operator="containsText" text="ggggggggggggggg">
      <formula>NOT(ISERROR(SEARCH("ggggggggggggggg",P136)))</formula>
    </cfRule>
  </conditionalFormatting>
  <conditionalFormatting sqref="P136:S136">
    <cfRule type="containsText" dxfId="6779" priority="3296" operator="containsText" text="gggggggggg">
      <formula>NOT(ISERROR(SEARCH("gggggggggg",P136)))</formula>
    </cfRule>
  </conditionalFormatting>
  <conditionalFormatting sqref="P136:S136">
    <cfRule type="containsText" dxfId="6778" priority="3297" operator="containsText" text="ggggg">
      <formula>NOT(ISERROR(SEARCH("ggggg",P136)))</formula>
    </cfRule>
  </conditionalFormatting>
  <conditionalFormatting sqref="P136:S136">
    <cfRule type="containsText" dxfId="6777" priority="3298" operator="containsText" text="g">
      <formula>NOT(ISERROR(SEARCH("g",P136)))</formula>
    </cfRule>
  </conditionalFormatting>
  <conditionalFormatting sqref="P140:S140">
    <cfRule type="containsText" dxfId="6776" priority="3291" operator="containsText" text="ggggggggggggggg">
      <formula>NOT(ISERROR(SEARCH("ggggggggggggggg",P140)))</formula>
    </cfRule>
  </conditionalFormatting>
  <conditionalFormatting sqref="P140:S140">
    <cfRule type="containsText" dxfId="6775" priority="3292" operator="containsText" text="gggggggggg">
      <formula>NOT(ISERROR(SEARCH("gggggggggg",P140)))</formula>
    </cfRule>
  </conditionalFormatting>
  <conditionalFormatting sqref="P140:S140">
    <cfRule type="containsText" dxfId="6774" priority="3293" operator="containsText" text="ggggg">
      <formula>NOT(ISERROR(SEARCH("ggggg",P140)))</formula>
    </cfRule>
  </conditionalFormatting>
  <conditionalFormatting sqref="P140:S140">
    <cfRule type="containsText" dxfId="6773" priority="3294" operator="containsText" text="g">
      <formula>NOT(ISERROR(SEARCH("g",P140)))</formula>
    </cfRule>
  </conditionalFormatting>
  <conditionalFormatting sqref="P144:S144">
    <cfRule type="containsText" dxfId="6772" priority="3287" operator="containsText" text="ggggggggggggggg">
      <formula>NOT(ISERROR(SEARCH("ggggggggggggggg",P144)))</formula>
    </cfRule>
  </conditionalFormatting>
  <conditionalFormatting sqref="P144:S144">
    <cfRule type="containsText" dxfId="6771" priority="3288" operator="containsText" text="gggggggggg">
      <formula>NOT(ISERROR(SEARCH("gggggggggg",P144)))</formula>
    </cfRule>
  </conditionalFormatting>
  <conditionalFormatting sqref="P144:S144">
    <cfRule type="containsText" dxfId="6770" priority="3289" operator="containsText" text="ggggg">
      <formula>NOT(ISERROR(SEARCH("ggggg",P144)))</formula>
    </cfRule>
  </conditionalFormatting>
  <conditionalFormatting sqref="P144:S144">
    <cfRule type="containsText" dxfId="6769" priority="3290" operator="containsText" text="g">
      <formula>NOT(ISERROR(SEARCH("g",P144)))</formula>
    </cfRule>
  </conditionalFormatting>
  <conditionalFormatting sqref="U132">
    <cfRule type="cellIs" dxfId="6768" priority="3263" operator="between">
      <formula>15</formula>
      <formula>20</formula>
    </cfRule>
  </conditionalFormatting>
  <conditionalFormatting sqref="U132">
    <cfRule type="cellIs" dxfId="6767" priority="3264" operator="between">
      <formula>10</formula>
      <formula>14.999</formula>
    </cfRule>
  </conditionalFormatting>
  <conditionalFormatting sqref="U132">
    <cfRule type="cellIs" dxfId="6766" priority="3265" operator="between">
      <formula>5</formula>
      <formula>9.999</formula>
    </cfRule>
  </conditionalFormatting>
  <conditionalFormatting sqref="U132">
    <cfRule type="cellIs" dxfId="6765" priority="3266" operator="between">
      <formula>0.001</formula>
      <formula>4.999</formula>
    </cfRule>
  </conditionalFormatting>
  <conditionalFormatting sqref="W132">
    <cfRule type="cellIs" dxfId="6764" priority="3212" operator="equal">
      <formula>2</formula>
    </cfRule>
  </conditionalFormatting>
  <conditionalFormatting sqref="W132">
    <cfRule type="cellIs" dxfId="6763" priority="3213" operator="equal">
      <formula>1</formula>
    </cfRule>
  </conditionalFormatting>
  <conditionalFormatting sqref="W132">
    <cfRule type="cellIs" dxfId="6762" priority="3208" operator="equal">
      <formula>6</formula>
    </cfRule>
  </conditionalFormatting>
  <conditionalFormatting sqref="W132">
    <cfRule type="cellIs" dxfId="6761" priority="3209" operator="equal">
      <formula>5</formula>
    </cfRule>
  </conditionalFormatting>
  <conditionalFormatting sqref="W132">
    <cfRule type="cellIs" dxfId="6760" priority="3210" operator="equal">
      <formula>4</formula>
    </cfRule>
  </conditionalFormatting>
  <conditionalFormatting sqref="W132">
    <cfRule type="cellIs" dxfId="6759" priority="3211" operator="equal">
      <formula>3</formula>
    </cfRule>
  </conditionalFormatting>
  <conditionalFormatting sqref="AQ132:AT132">
    <cfRule type="containsText" dxfId="6758" priority="2997" operator="containsText" text="ggggggggggggggg">
      <formula>NOT(ISERROR(SEARCH("ggggggggggggggg",AQ132)))</formula>
    </cfRule>
  </conditionalFormatting>
  <conditionalFormatting sqref="AQ132:AT132">
    <cfRule type="containsText" dxfId="6757" priority="2998" operator="containsText" text="gggggggggg">
      <formula>NOT(ISERROR(SEARCH("gggggggggg",AQ132)))</formula>
    </cfRule>
  </conditionalFormatting>
  <conditionalFormatting sqref="AQ132:AT132">
    <cfRule type="containsText" dxfId="6756" priority="2999" operator="containsText" text="ggggg">
      <formula>NOT(ISERROR(SEARCH("ggggg",AQ132)))</formula>
    </cfRule>
  </conditionalFormatting>
  <conditionalFormatting sqref="AQ132:AT132">
    <cfRule type="containsText" dxfId="6755" priority="3000" operator="containsText" text="g">
      <formula>NOT(ISERROR(SEARCH("g",AQ132)))</formula>
    </cfRule>
  </conditionalFormatting>
  <conditionalFormatting sqref="AQ136:AT136">
    <cfRule type="containsText" dxfId="6754" priority="2993" operator="containsText" text="ggggggggggggggg">
      <formula>NOT(ISERROR(SEARCH("ggggggggggggggg",AQ136)))</formula>
    </cfRule>
  </conditionalFormatting>
  <conditionalFormatting sqref="AQ136:AT136">
    <cfRule type="containsText" dxfId="6753" priority="2994" operator="containsText" text="gggggggggg">
      <formula>NOT(ISERROR(SEARCH("gggggggggg",AQ136)))</formula>
    </cfRule>
  </conditionalFormatting>
  <conditionalFormatting sqref="AQ136:AT136">
    <cfRule type="containsText" dxfId="6752" priority="2995" operator="containsText" text="ggggg">
      <formula>NOT(ISERROR(SEARCH("ggggg",AQ136)))</formula>
    </cfRule>
  </conditionalFormatting>
  <conditionalFormatting sqref="AQ136:AT136">
    <cfRule type="containsText" dxfId="6751" priority="2996" operator="containsText" text="g">
      <formula>NOT(ISERROR(SEARCH("g",AQ136)))</formula>
    </cfRule>
  </conditionalFormatting>
  <conditionalFormatting sqref="AQ140:AT140">
    <cfRule type="containsText" dxfId="6750" priority="2989" operator="containsText" text="ggggggggggggggg">
      <formula>NOT(ISERROR(SEARCH("ggggggggggggggg",AQ140)))</formula>
    </cfRule>
  </conditionalFormatting>
  <conditionalFormatting sqref="AQ140:AT140">
    <cfRule type="containsText" dxfId="6749" priority="2990" operator="containsText" text="gggggggggg">
      <formula>NOT(ISERROR(SEARCH("gggggggggg",AQ140)))</formula>
    </cfRule>
  </conditionalFormatting>
  <conditionalFormatting sqref="AQ140:AT140">
    <cfRule type="containsText" dxfId="6748" priority="2991" operator="containsText" text="ggggg">
      <formula>NOT(ISERROR(SEARCH("ggggg",AQ140)))</formula>
    </cfRule>
  </conditionalFormatting>
  <conditionalFormatting sqref="AQ140:AT140">
    <cfRule type="containsText" dxfId="6747" priority="2992" operator="containsText" text="g">
      <formula>NOT(ISERROR(SEARCH("g",AQ140)))</formula>
    </cfRule>
  </conditionalFormatting>
  <conditionalFormatting sqref="AQ144:AT144">
    <cfRule type="containsText" dxfId="6746" priority="2985" operator="containsText" text="ggggggggggggggg">
      <formula>NOT(ISERROR(SEARCH("ggggggggggggggg",AQ144)))</formula>
    </cfRule>
  </conditionalFormatting>
  <conditionalFormatting sqref="AQ144:AT144">
    <cfRule type="containsText" dxfId="6745" priority="2986" operator="containsText" text="gggggggggg">
      <formula>NOT(ISERROR(SEARCH("gggggggggg",AQ144)))</formula>
    </cfRule>
  </conditionalFormatting>
  <conditionalFormatting sqref="AQ144:AT144">
    <cfRule type="containsText" dxfId="6744" priority="2987" operator="containsText" text="ggggg">
      <formula>NOT(ISERROR(SEARCH("ggggg",AQ144)))</formula>
    </cfRule>
  </conditionalFormatting>
  <conditionalFormatting sqref="AQ144:AT144">
    <cfRule type="containsText" dxfId="6743" priority="2988" operator="containsText" text="g">
      <formula>NOT(ISERROR(SEARCH("g",AQ144)))</formula>
    </cfRule>
  </conditionalFormatting>
  <conditionalFormatting sqref="AQ148:AT148">
    <cfRule type="containsText" dxfId="6742" priority="2981" operator="containsText" text="ggggggggggggggg">
      <formula>NOT(ISERROR(SEARCH("ggggggggggggggg",AQ148)))</formula>
    </cfRule>
  </conditionalFormatting>
  <conditionalFormatting sqref="AQ148:AT148">
    <cfRule type="containsText" dxfId="6741" priority="2982" operator="containsText" text="gggggggggg">
      <formula>NOT(ISERROR(SEARCH("gggggggggg",AQ148)))</formula>
    </cfRule>
  </conditionalFormatting>
  <conditionalFormatting sqref="AQ148:AT148">
    <cfRule type="containsText" dxfId="6740" priority="2983" operator="containsText" text="ggggg">
      <formula>NOT(ISERROR(SEARCH("ggggg",AQ148)))</formula>
    </cfRule>
  </conditionalFormatting>
  <conditionalFormatting sqref="AQ148:AT148">
    <cfRule type="containsText" dxfId="6739" priority="2984" operator="containsText" text="g">
      <formula>NOT(ISERROR(SEARCH("g",AQ148)))</formula>
    </cfRule>
  </conditionalFormatting>
  <conditionalFormatting sqref="AQ152:AT152">
    <cfRule type="containsText" dxfId="6738" priority="2977" operator="containsText" text="ggggggggggggggg">
      <formula>NOT(ISERROR(SEARCH("ggggggggggggggg",AQ152)))</formula>
    </cfRule>
  </conditionalFormatting>
  <conditionalFormatting sqref="AQ152:AT152">
    <cfRule type="containsText" dxfId="6737" priority="2978" operator="containsText" text="gggggggggg">
      <formula>NOT(ISERROR(SEARCH("gggggggggg",AQ152)))</formula>
    </cfRule>
  </conditionalFormatting>
  <conditionalFormatting sqref="AQ152:AT152">
    <cfRule type="containsText" dxfId="6736" priority="2979" operator="containsText" text="ggggg">
      <formula>NOT(ISERROR(SEARCH("ggggg",AQ152)))</formula>
    </cfRule>
  </conditionalFormatting>
  <conditionalFormatting sqref="AQ152:AT152">
    <cfRule type="containsText" dxfId="6735" priority="2980" operator="containsText" text="g">
      <formula>NOT(ISERROR(SEARCH("g",AQ152)))</formula>
    </cfRule>
  </conditionalFormatting>
  <conditionalFormatting sqref="AQ156:AT156">
    <cfRule type="containsText" dxfId="6734" priority="2973" operator="containsText" text="ggggggggggggggg">
      <formula>NOT(ISERROR(SEARCH("ggggggggggggggg",AQ156)))</formula>
    </cfRule>
  </conditionalFormatting>
  <conditionalFormatting sqref="AQ156:AT156">
    <cfRule type="containsText" dxfId="6733" priority="2974" operator="containsText" text="gggggggggg">
      <formula>NOT(ISERROR(SEARCH("gggggggggg",AQ156)))</formula>
    </cfRule>
  </conditionalFormatting>
  <conditionalFormatting sqref="AQ156:AT156">
    <cfRule type="containsText" dxfId="6732" priority="2975" operator="containsText" text="ggggg">
      <formula>NOT(ISERROR(SEARCH("ggggg",AQ156)))</formula>
    </cfRule>
  </conditionalFormatting>
  <conditionalFormatting sqref="AQ156:AT156">
    <cfRule type="containsText" dxfId="6731" priority="2976" operator="containsText" text="g">
      <formula>NOT(ISERROR(SEARCH("g",AQ156)))</formula>
    </cfRule>
  </conditionalFormatting>
  <conditionalFormatting sqref="P167:S167">
    <cfRule type="containsText" dxfId="6730" priority="2687" operator="containsText" text="ggggggggggggggg">
      <formula>NOT(ISERROR(SEARCH("ggggggggggggggg",P167)))</formula>
    </cfRule>
  </conditionalFormatting>
  <conditionalFormatting sqref="P167:S167">
    <cfRule type="containsText" dxfId="6729" priority="2688" operator="containsText" text="gggggggggg">
      <formula>NOT(ISERROR(SEARCH("gggggggggg",P167)))</formula>
    </cfRule>
  </conditionalFormatting>
  <conditionalFormatting sqref="P167:S167">
    <cfRule type="containsText" dxfId="6728" priority="2689" operator="containsText" text="ggggg">
      <formula>NOT(ISERROR(SEARCH("ggggg",P167)))</formula>
    </cfRule>
  </conditionalFormatting>
  <conditionalFormatting sqref="P167:S167">
    <cfRule type="containsText" dxfId="6727" priority="2690" operator="containsText" text="g">
      <formula>NOT(ISERROR(SEARCH("g",P167)))</formula>
    </cfRule>
  </conditionalFormatting>
  <conditionalFormatting sqref="P171:S171">
    <cfRule type="containsText" dxfId="6726" priority="2683" operator="containsText" text="ggggggggggggggg">
      <formula>NOT(ISERROR(SEARCH("ggggggggggggggg",P171)))</formula>
    </cfRule>
  </conditionalFormatting>
  <conditionalFormatting sqref="P171:S171">
    <cfRule type="containsText" dxfId="6725" priority="2684" operator="containsText" text="gggggggggg">
      <formula>NOT(ISERROR(SEARCH("gggggggggg",P171)))</formula>
    </cfRule>
  </conditionalFormatting>
  <conditionalFormatting sqref="P171:S171">
    <cfRule type="containsText" dxfId="6724" priority="2685" operator="containsText" text="ggggg">
      <formula>NOT(ISERROR(SEARCH("ggggg",P171)))</formula>
    </cfRule>
  </conditionalFormatting>
  <conditionalFormatting sqref="P171:S171">
    <cfRule type="containsText" dxfId="6723" priority="2686" operator="containsText" text="g">
      <formula>NOT(ISERROR(SEARCH("g",P171)))</formula>
    </cfRule>
  </conditionalFormatting>
  <conditionalFormatting sqref="P175:S175">
    <cfRule type="containsText" dxfId="6722" priority="2679" operator="containsText" text="ggggggggggggggg">
      <formula>NOT(ISERROR(SEARCH("ggggggggggggggg",P175)))</formula>
    </cfRule>
  </conditionalFormatting>
  <conditionalFormatting sqref="P175:S175">
    <cfRule type="containsText" dxfId="6721" priority="2680" operator="containsText" text="gggggggggg">
      <formula>NOT(ISERROR(SEARCH("gggggggggg",P175)))</formula>
    </cfRule>
  </conditionalFormatting>
  <conditionalFormatting sqref="P175:S175">
    <cfRule type="containsText" dxfId="6720" priority="2681" operator="containsText" text="ggggg">
      <formula>NOT(ISERROR(SEARCH("ggggg",P175)))</formula>
    </cfRule>
  </conditionalFormatting>
  <conditionalFormatting sqref="P175:S175">
    <cfRule type="containsText" dxfId="6719" priority="2682" operator="containsText" text="g">
      <formula>NOT(ISERROR(SEARCH("g",P175)))</formula>
    </cfRule>
  </conditionalFormatting>
  <conditionalFormatting sqref="P179:S179">
    <cfRule type="containsText" dxfId="6718" priority="2675" operator="containsText" text="ggggggggggggggg">
      <formula>NOT(ISERROR(SEARCH("ggggggggggggggg",P179)))</formula>
    </cfRule>
  </conditionalFormatting>
  <conditionalFormatting sqref="P179:S179">
    <cfRule type="containsText" dxfId="6717" priority="2676" operator="containsText" text="gggggggggg">
      <formula>NOT(ISERROR(SEARCH("gggggggggg",P179)))</formula>
    </cfRule>
  </conditionalFormatting>
  <conditionalFormatting sqref="P179:S179">
    <cfRule type="containsText" dxfId="6716" priority="2677" operator="containsText" text="ggggg">
      <formula>NOT(ISERROR(SEARCH("ggggg",P179)))</formula>
    </cfRule>
  </conditionalFormatting>
  <conditionalFormatting sqref="P179:S179">
    <cfRule type="containsText" dxfId="6715" priority="2678" operator="containsText" text="g">
      <formula>NOT(ISERROR(SEARCH("g",P179)))</formula>
    </cfRule>
  </conditionalFormatting>
  <conditionalFormatting sqref="P183:S183">
    <cfRule type="containsText" dxfId="6714" priority="2671" operator="containsText" text="ggggggggggggggg">
      <formula>NOT(ISERROR(SEARCH("ggggggggggggggg",P183)))</formula>
    </cfRule>
  </conditionalFormatting>
  <conditionalFormatting sqref="P183:S183">
    <cfRule type="containsText" dxfId="6713" priority="2672" operator="containsText" text="gggggggggg">
      <formula>NOT(ISERROR(SEARCH("gggggggggg",P183)))</formula>
    </cfRule>
  </conditionalFormatting>
  <conditionalFormatting sqref="P183:S183">
    <cfRule type="containsText" dxfId="6712" priority="2673" operator="containsText" text="ggggg">
      <formula>NOT(ISERROR(SEARCH("ggggg",P183)))</formula>
    </cfRule>
  </conditionalFormatting>
  <conditionalFormatting sqref="P183:S183">
    <cfRule type="containsText" dxfId="6711" priority="2674" operator="containsText" text="g">
      <formula>NOT(ISERROR(SEARCH("g",P183)))</formula>
    </cfRule>
  </conditionalFormatting>
  <conditionalFormatting sqref="P187:S187">
    <cfRule type="containsText" dxfId="6710" priority="2667" operator="containsText" text="ggggggggggggggg">
      <formula>NOT(ISERROR(SEARCH("ggggggggggggggg",P187)))</formula>
    </cfRule>
  </conditionalFormatting>
  <conditionalFormatting sqref="P187:S187">
    <cfRule type="containsText" dxfId="6709" priority="2668" operator="containsText" text="gggggggggg">
      <formula>NOT(ISERROR(SEARCH("gggggggggg",P187)))</formula>
    </cfRule>
  </conditionalFormatting>
  <conditionalFormatting sqref="P187:S187">
    <cfRule type="containsText" dxfId="6708" priority="2669" operator="containsText" text="ggggg">
      <formula>NOT(ISERROR(SEARCH("ggggg",P187)))</formula>
    </cfRule>
  </conditionalFormatting>
  <conditionalFormatting sqref="P187:S187">
    <cfRule type="containsText" dxfId="6707" priority="2670" operator="containsText" text="g">
      <formula>NOT(ISERROR(SEARCH("g",P187)))</formula>
    </cfRule>
  </conditionalFormatting>
  <conditionalFormatting sqref="P191:S191">
    <cfRule type="containsText" dxfId="6706" priority="2663" operator="containsText" text="ggggggggggggggg">
      <formula>NOT(ISERROR(SEARCH("ggggggggggggggg",P191)))</formula>
    </cfRule>
  </conditionalFormatting>
  <conditionalFormatting sqref="P191:S191">
    <cfRule type="containsText" dxfId="6705" priority="2664" operator="containsText" text="gggggggggg">
      <formula>NOT(ISERROR(SEARCH("gggggggggg",P191)))</formula>
    </cfRule>
  </conditionalFormatting>
  <conditionalFormatting sqref="P191:S191">
    <cfRule type="containsText" dxfId="6704" priority="2665" operator="containsText" text="ggggg">
      <formula>NOT(ISERROR(SEARCH("ggggg",P191)))</formula>
    </cfRule>
  </conditionalFormatting>
  <conditionalFormatting sqref="P191:S191">
    <cfRule type="containsText" dxfId="6703" priority="2666" operator="containsText" text="g">
      <formula>NOT(ISERROR(SEARCH("g",P191)))</formula>
    </cfRule>
  </conditionalFormatting>
  <conditionalFormatting sqref="P195:S195">
    <cfRule type="containsText" dxfId="6702" priority="2659" operator="containsText" text="ggggggggggggggg">
      <formula>NOT(ISERROR(SEARCH("ggggggggggggggg",P195)))</formula>
    </cfRule>
  </conditionalFormatting>
  <conditionalFormatting sqref="P195:S195">
    <cfRule type="containsText" dxfId="6701" priority="2660" operator="containsText" text="gggggggggg">
      <formula>NOT(ISERROR(SEARCH("gggggggggg",P195)))</formula>
    </cfRule>
  </conditionalFormatting>
  <conditionalFormatting sqref="P195:S195">
    <cfRule type="containsText" dxfId="6700" priority="2661" operator="containsText" text="ggggg">
      <formula>NOT(ISERROR(SEARCH("ggggg",P195)))</formula>
    </cfRule>
  </conditionalFormatting>
  <conditionalFormatting sqref="P195:S195">
    <cfRule type="containsText" dxfId="6699" priority="2662" operator="containsText" text="g">
      <formula>NOT(ISERROR(SEARCH("g",P195)))</formula>
    </cfRule>
  </conditionalFormatting>
  <conditionalFormatting sqref="P199:S199">
    <cfRule type="containsText" dxfId="6698" priority="2655" operator="containsText" text="ggggggggggggggg">
      <formula>NOT(ISERROR(SEARCH("ggggggggggggggg",P199)))</formula>
    </cfRule>
  </conditionalFormatting>
  <conditionalFormatting sqref="P199:S199">
    <cfRule type="containsText" dxfId="6697" priority="2656" operator="containsText" text="gggggggggg">
      <formula>NOT(ISERROR(SEARCH("gggggggggg",P199)))</formula>
    </cfRule>
  </conditionalFormatting>
  <conditionalFormatting sqref="P199:S199">
    <cfRule type="containsText" dxfId="6696" priority="2657" operator="containsText" text="ggggg">
      <formula>NOT(ISERROR(SEARCH("ggggg",P199)))</formula>
    </cfRule>
  </conditionalFormatting>
  <conditionalFormatting sqref="P199:S199">
    <cfRule type="containsText" dxfId="6695" priority="2658" operator="containsText" text="g">
      <formula>NOT(ISERROR(SEARCH("g",P199)))</formula>
    </cfRule>
  </conditionalFormatting>
  <conditionalFormatting sqref="P199:S199">
    <cfRule type="containsText" dxfId="6694" priority="2509" operator="containsText" text="ggggggggggggggg">
      <formula>NOT(ISERROR(SEARCH("ggggggggggggggg",P199)))</formula>
    </cfRule>
  </conditionalFormatting>
  <conditionalFormatting sqref="P199:S199">
    <cfRule type="containsText" dxfId="6693" priority="2510" operator="containsText" text="gggggggggg">
      <formula>NOT(ISERROR(SEARCH("gggggggggg",P199)))</formula>
    </cfRule>
  </conditionalFormatting>
  <conditionalFormatting sqref="P199:S199">
    <cfRule type="containsText" dxfId="6692" priority="2511" operator="containsText" text="ggggg">
      <formula>NOT(ISERROR(SEARCH("ggggg",P199)))</formula>
    </cfRule>
  </conditionalFormatting>
  <conditionalFormatting sqref="P199:S199">
    <cfRule type="containsText" dxfId="6691" priority="2512" operator="containsText" text="g">
      <formula>NOT(ISERROR(SEARCH("g",P199)))</formula>
    </cfRule>
  </conditionalFormatting>
  <conditionalFormatting sqref="P211:S211">
    <cfRule type="containsText" dxfId="6690" priority="2463" operator="containsText" text="ggggggggggggggg">
      <formula>NOT(ISERROR(SEARCH("ggggggggggggggg",P211)))</formula>
    </cfRule>
  </conditionalFormatting>
  <conditionalFormatting sqref="P211:S211">
    <cfRule type="containsText" dxfId="6689" priority="2464" operator="containsText" text="gggggggggg">
      <formula>NOT(ISERROR(SEARCH("gggggggggg",P211)))</formula>
    </cfRule>
  </conditionalFormatting>
  <conditionalFormatting sqref="P211:S211">
    <cfRule type="containsText" dxfId="6688" priority="2465" operator="containsText" text="ggggg">
      <formula>NOT(ISERROR(SEARCH("ggggg",P211)))</formula>
    </cfRule>
  </conditionalFormatting>
  <conditionalFormatting sqref="P211:S211">
    <cfRule type="containsText" dxfId="6687" priority="2466" operator="containsText" text="g">
      <formula>NOT(ISERROR(SEARCH("g",P211)))</formula>
    </cfRule>
  </conditionalFormatting>
  <conditionalFormatting sqref="P211:S211">
    <cfRule type="containsText" dxfId="6686" priority="2443" operator="containsText" text="ggggggggggggggg">
      <formula>NOT(ISERROR(SEARCH("ggggggggggggggg",P211)))</formula>
    </cfRule>
  </conditionalFormatting>
  <conditionalFormatting sqref="P211:S211">
    <cfRule type="containsText" dxfId="6685" priority="2444" operator="containsText" text="gggggggggg">
      <formula>NOT(ISERROR(SEARCH("gggggggggg",P211)))</formula>
    </cfRule>
  </conditionalFormatting>
  <conditionalFormatting sqref="P211:S211">
    <cfRule type="containsText" dxfId="6684" priority="2445" operator="containsText" text="ggggg">
      <formula>NOT(ISERROR(SEARCH("ggggg",P211)))</formula>
    </cfRule>
  </conditionalFormatting>
  <conditionalFormatting sqref="P211:S211">
    <cfRule type="containsText" dxfId="6683" priority="2446" operator="containsText" text="g">
      <formula>NOT(ISERROR(SEARCH("g",P211)))</formula>
    </cfRule>
  </conditionalFormatting>
  <conditionalFormatting sqref="P207:S207">
    <cfRule type="containsText" dxfId="6682" priority="2410" operator="containsText" text="ggggggggggggggg">
      <formula>NOT(ISERROR(SEARCH("ggggggggggggggg",P207)))</formula>
    </cfRule>
  </conditionalFormatting>
  <conditionalFormatting sqref="P207:S207">
    <cfRule type="containsText" dxfId="6681" priority="2411" operator="containsText" text="gggggggggg">
      <formula>NOT(ISERROR(SEARCH("gggggggggg",P207)))</formula>
    </cfRule>
  </conditionalFormatting>
  <conditionalFormatting sqref="P207:S207">
    <cfRule type="containsText" dxfId="6680" priority="2412" operator="containsText" text="ggggg">
      <formula>NOT(ISERROR(SEARCH("ggggg",P207)))</formula>
    </cfRule>
  </conditionalFormatting>
  <conditionalFormatting sqref="P207:S207">
    <cfRule type="containsText" dxfId="6679" priority="2413" operator="containsText" text="g">
      <formula>NOT(ISERROR(SEARCH("g",P207)))</formula>
    </cfRule>
  </conditionalFormatting>
  <conditionalFormatting sqref="P207:S207">
    <cfRule type="containsText" dxfId="6678" priority="2406" operator="containsText" text="ggggggggggggggg">
      <formula>NOT(ISERROR(SEARCH("ggggggggggggggg",P207)))</formula>
    </cfRule>
  </conditionalFormatting>
  <conditionalFormatting sqref="P207:S207">
    <cfRule type="containsText" dxfId="6677" priority="2407" operator="containsText" text="gggggggggg">
      <formula>NOT(ISERROR(SEARCH("gggggggggg",P207)))</formula>
    </cfRule>
  </conditionalFormatting>
  <conditionalFormatting sqref="P207:S207">
    <cfRule type="containsText" dxfId="6676" priority="2408" operator="containsText" text="ggggg">
      <formula>NOT(ISERROR(SEARCH("ggggg",P207)))</formula>
    </cfRule>
  </conditionalFormatting>
  <conditionalFormatting sqref="P207:S207">
    <cfRule type="containsText" dxfId="6675" priority="2409" operator="containsText" text="g">
      <formula>NOT(ISERROR(SEARCH("g",P207)))</formula>
    </cfRule>
  </conditionalFormatting>
  <conditionalFormatting sqref="P203:S203">
    <cfRule type="containsText" dxfId="6674" priority="2402" operator="containsText" text="ggggggggggggggg">
      <formula>NOT(ISERROR(SEARCH("ggggggggggggggg",P203)))</formula>
    </cfRule>
  </conditionalFormatting>
  <conditionalFormatting sqref="P203:S203">
    <cfRule type="containsText" dxfId="6673" priority="2403" operator="containsText" text="gggggggggg">
      <formula>NOT(ISERROR(SEARCH("gggggggggg",P203)))</formula>
    </cfRule>
  </conditionalFormatting>
  <conditionalFormatting sqref="P203:S203">
    <cfRule type="containsText" dxfId="6672" priority="2404" operator="containsText" text="ggggg">
      <formula>NOT(ISERROR(SEARCH("ggggg",P203)))</formula>
    </cfRule>
  </conditionalFormatting>
  <conditionalFormatting sqref="P203:S203">
    <cfRule type="containsText" dxfId="6671" priority="2405" operator="containsText" text="g">
      <formula>NOT(ISERROR(SEARCH("g",P203)))</formula>
    </cfRule>
  </conditionalFormatting>
  <conditionalFormatting sqref="P203:S203">
    <cfRule type="containsText" dxfId="6670" priority="2398" operator="containsText" text="ggggggggggggggg">
      <formula>NOT(ISERROR(SEARCH("ggggggggggggggg",P203)))</formula>
    </cfRule>
  </conditionalFormatting>
  <conditionalFormatting sqref="P203:S203">
    <cfRule type="containsText" dxfId="6669" priority="2399" operator="containsText" text="gggggggggg">
      <formula>NOT(ISERROR(SEARCH("gggggggggg",P203)))</formula>
    </cfRule>
  </conditionalFormatting>
  <conditionalFormatting sqref="P203:S203">
    <cfRule type="containsText" dxfId="6668" priority="2400" operator="containsText" text="ggggg">
      <formula>NOT(ISERROR(SEARCH("ggggg",P203)))</formula>
    </cfRule>
  </conditionalFormatting>
  <conditionalFormatting sqref="P203:S203">
    <cfRule type="containsText" dxfId="6667" priority="2401" operator="containsText" text="g">
      <formula>NOT(ISERROR(SEARCH("g",P203)))</formula>
    </cfRule>
  </conditionalFormatting>
  <conditionalFormatting sqref="AQ167:AT167">
    <cfRule type="containsText" dxfId="6666" priority="2385" operator="containsText" text="ggggggggggggggg">
      <formula>NOT(ISERROR(SEARCH("ggggggggggggggg",AQ167)))</formula>
    </cfRule>
  </conditionalFormatting>
  <conditionalFormatting sqref="AQ167:AT167">
    <cfRule type="containsText" dxfId="6665" priority="2386" operator="containsText" text="gggggggggg">
      <formula>NOT(ISERROR(SEARCH("gggggggggg",AQ167)))</formula>
    </cfRule>
  </conditionalFormatting>
  <conditionalFormatting sqref="AQ167:AT167">
    <cfRule type="containsText" dxfId="6664" priority="2387" operator="containsText" text="ggggg">
      <formula>NOT(ISERROR(SEARCH("ggggg",AQ167)))</formula>
    </cfRule>
  </conditionalFormatting>
  <conditionalFormatting sqref="AQ167:AT167">
    <cfRule type="containsText" dxfId="6663" priority="2388" operator="containsText" text="g">
      <formula>NOT(ISERROR(SEARCH("g",AQ167)))</formula>
    </cfRule>
  </conditionalFormatting>
  <conditionalFormatting sqref="AQ171:AT171">
    <cfRule type="containsText" dxfId="6662" priority="2381" operator="containsText" text="ggggggggggggggg">
      <formula>NOT(ISERROR(SEARCH("ggggggggggggggg",AQ171)))</formula>
    </cfRule>
  </conditionalFormatting>
  <conditionalFormatting sqref="AQ171:AT171">
    <cfRule type="containsText" dxfId="6661" priority="2382" operator="containsText" text="gggggggggg">
      <formula>NOT(ISERROR(SEARCH("gggggggggg",AQ171)))</formula>
    </cfRule>
  </conditionalFormatting>
  <conditionalFormatting sqref="AQ171:AT171">
    <cfRule type="containsText" dxfId="6660" priority="2383" operator="containsText" text="ggggg">
      <formula>NOT(ISERROR(SEARCH("ggggg",AQ171)))</formula>
    </cfRule>
  </conditionalFormatting>
  <conditionalFormatting sqref="AQ171:AT171">
    <cfRule type="containsText" dxfId="6659" priority="2384" operator="containsText" text="g">
      <formula>NOT(ISERROR(SEARCH("g",AQ171)))</formula>
    </cfRule>
  </conditionalFormatting>
  <conditionalFormatting sqref="AQ175:AT175">
    <cfRule type="containsText" dxfId="6658" priority="2377" operator="containsText" text="ggggggggggggggg">
      <formula>NOT(ISERROR(SEARCH("ggggggggggggggg",AQ175)))</formula>
    </cfRule>
  </conditionalFormatting>
  <conditionalFormatting sqref="AQ175:AT175">
    <cfRule type="containsText" dxfId="6657" priority="2378" operator="containsText" text="gggggggggg">
      <formula>NOT(ISERROR(SEARCH("gggggggggg",AQ175)))</formula>
    </cfRule>
  </conditionalFormatting>
  <conditionalFormatting sqref="AQ175:AT175">
    <cfRule type="containsText" dxfId="6656" priority="2379" operator="containsText" text="ggggg">
      <formula>NOT(ISERROR(SEARCH("ggggg",AQ175)))</formula>
    </cfRule>
  </conditionalFormatting>
  <conditionalFormatting sqref="AQ175:AT175">
    <cfRule type="containsText" dxfId="6655" priority="2380" operator="containsText" text="g">
      <formula>NOT(ISERROR(SEARCH("g",AQ175)))</formula>
    </cfRule>
  </conditionalFormatting>
  <conditionalFormatting sqref="AQ179:AT179">
    <cfRule type="containsText" dxfId="6654" priority="2373" operator="containsText" text="ggggggggggggggg">
      <formula>NOT(ISERROR(SEARCH("ggggggggggggggg",AQ179)))</formula>
    </cfRule>
  </conditionalFormatting>
  <conditionalFormatting sqref="AQ179:AT179">
    <cfRule type="containsText" dxfId="6653" priority="2374" operator="containsText" text="gggggggggg">
      <formula>NOT(ISERROR(SEARCH("gggggggggg",AQ179)))</formula>
    </cfRule>
  </conditionalFormatting>
  <conditionalFormatting sqref="AQ179:AT179">
    <cfRule type="containsText" dxfId="6652" priority="2375" operator="containsText" text="ggggg">
      <formula>NOT(ISERROR(SEARCH("ggggg",AQ179)))</formula>
    </cfRule>
  </conditionalFormatting>
  <conditionalFormatting sqref="AQ179:AT179">
    <cfRule type="containsText" dxfId="6651" priority="2376" operator="containsText" text="g">
      <formula>NOT(ISERROR(SEARCH("g",AQ179)))</formula>
    </cfRule>
  </conditionalFormatting>
  <conditionalFormatting sqref="AV167">
    <cfRule type="cellIs" dxfId="6650" priority="2349" operator="between">
      <formula>15</formula>
      <formula>20</formula>
    </cfRule>
  </conditionalFormatting>
  <conditionalFormatting sqref="AV167">
    <cfRule type="cellIs" dxfId="6649" priority="2350" operator="between">
      <formula>10</formula>
      <formula>14.999</formula>
    </cfRule>
  </conditionalFormatting>
  <conditionalFormatting sqref="AV167">
    <cfRule type="cellIs" dxfId="6648" priority="2351" operator="between">
      <formula>5</formula>
      <formula>9.999</formula>
    </cfRule>
  </conditionalFormatting>
  <conditionalFormatting sqref="AV167">
    <cfRule type="cellIs" dxfId="6647" priority="2352" operator="between">
      <formula>0.001</formula>
      <formula>4.999</formula>
    </cfRule>
  </conditionalFormatting>
  <conditionalFormatting sqref="AX167">
    <cfRule type="cellIs" dxfId="6646" priority="2298" operator="equal">
      <formula>2</formula>
    </cfRule>
  </conditionalFormatting>
  <conditionalFormatting sqref="AX167">
    <cfRule type="cellIs" dxfId="6645" priority="2299" operator="equal">
      <formula>1</formula>
    </cfRule>
  </conditionalFormatting>
  <conditionalFormatting sqref="AX167">
    <cfRule type="cellIs" dxfId="6644" priority="2294" operator="equal">
      <formula>6</formula>
    </cfRule>
  </conditionalFormatting>
  <conditionalFormatting sqref="AX167">
    <cfRule type="cellIs" dxfId="6643" priority="2295" operator="equal">
      <formula>5</formula>
    </cfRule>
  </conditionalFormatting>
  <conditionalFormatting sqref="AX167">
    <cfRule type="cellIs" dxfId="6642" priority="2296" operator="equal">
      <formula>4</formula>
    </cfRule>
  </conditionalFormatting>
  <conditionalFormatting sqref="AX167">
    <cfRule type="cellIs" dxfId="6641" priority="2297" operator="equal">
      <formula>3</formula>
    </cfRule>
  </conditionalFormatting>
  <conditionalFormatting sqref="P222:S222">
    <cfRule type="containsText" dxfId="6640" priority="2075" operator="containsText" text="ggggggggggggggg">
      <formula>NOT(ISERROR(SEARCH("ggggggggggggggg",P222)))</formula>
    </cfRule>
  </conditionalFormatting>
  <conditionalFormatting sqref="P222:S222">
    <cfRule type="containsText" dxfId="6639" priority="2076" operator="containsText" text="gggggggggg">
      <formula>NOT(ISERROR(SEARCH("gggggggggg",P222)))</formula>
    </cfRule>
  </conditionalFormatting>
  <conditionalFormatting sqref="P222:S222">
    <cfRule type="containsText" dxfId="6638" priority="2077" operator="containsText" text="ggggg">
      <formula>NOT(ISERROR(SEARCH("ggggg",P222)))</formula>
    </cfRule>
  </conditionalFormatting>
  <conditionalFormatting sqref="P222:S222">
    <cfRule type="containsText" dxfId="6637" priority="2078" operator="containsText" text="g">
      <formula>NOT(ISERROR(SEARCH("g",P222)))</formula>
    </cfRule>
  </conditionalFormatting>
  <conditionalFormatting sqref="P226:S226">
    <cfRule type="containsText" dxfId="6636" priority="2071" operator="containsText" text="ggggggggggggggg">
      <formula>NOT(ISERROR(SEARCH("ggggggggggggggg",P226)))</formula>
    </cfRule>
  </conditionalFormatting>
  <conditionalFormatting sqref="P226:S226">
    <cfRule type="containsText" dxfId="6635" priority="2072" operator="containsText" text="gggggggggg">
      <formula>NOT(ISERROR(SEARCH("gggggggggg",P226)))</formula>
    </cfRule>
  </conditionalFormatting>
  <conditionalFormatting sqref="P226:S226">
    <cfRule type="containsText" dxfId="6634" priority="2073" operator="containsText" text="ggggg">
      <formula>NOT(ISERROR(SEARCH("ggggg",P226)))</formula>
    </cfRule>
  </conditionalFormatting>
  <conditionalFormatting sqref="P226:S226">
    <cfRule type="containsText" dxfId="6633" priority="2074" operator="containsText" text="g">
      <formula>NOT(ISERROR(SEARCH("g",P226)))</formula>
    </cfRule>
  </conditionalFormatting>
  <conditionalFormatting sqref="P230:S230">
    <cfRule type="containsText" dxfId="6632" priority="2067" operator="containsText" text="ggggggggggggggg">
      <formula>NOT(ISERROR(SEARCH("ggggggggggggggg",P230)))</formula>
    </cfRule>
  </conditionalFormatting>
  <conditionalFormatting sqref="P230:S230">
    <cfRule type="containsText" dxfId="6631" priority="2068" operator="containsText" text="gggggggggg">
      <formula>NOT(ISERROR(SEARCH("gggggggggg",P230)))</formula>
    </cfRule>
  </conditionalFormatting>
  <conditionalFormatting sqref="P230:S230">
    <cfRule type="containsText" dxfId="6630" priority="2069" operator="containsText" text="ggggg">
      <formula>NOT(ISERROR(SEARCH("ggggg",P230)))</formula>
    </cfRule>
  </conditionalFormatting>
  <conditionalFormatting sqref="P230:S230">
    <cfRule type="containsText" dxfId="6629" priority="2070" operator="containsText" text="g">
      <formula>NOT(ISERROR(SEARCH("g",P230)))</formula>
    </cfRule>
  </conditionalFormatting>
  <conditionalFormatting sqref="P234:S234">
    <cfRule type="containsText" dxfId="6628" priority="2063" operator="containsText" text="ggggggggggggggg">
      <formula>NOT(ISERROR(SEARCH("ggggggggggggggg",P234)))</formula>
    </cfRule>
  </conditionalFormatting>
  <conditionalFormatting sqref="P234:S234">
    <cfRule type="containsText" dxfId="6627" priority="2064" operator="containsText" text="gggggggggg">
      <formula>NOT(ISERROR(SEARCH("gggggggggg",P234)))</formula>
    </cfRule>
  </conditionalFormatting>
  <conditionalFormatting sqref="P234:S234">
    <cfRule type="containsText" dxfId="6626" priority="2065" operator="containsText" text="ggggg">
      <formula>NOT(ISERROR(SEARCH("ggggg",P234)))</formula>
    </cfRule>
  </conditionalFormatting>
  <conditionalFormatting sqref="P234:S234">
    <cfRule type="containsText" dxfId="6625" priority="2066" operator="containsText" text="g">
      <formula>NOT(ISERROR(SEARCH("g",P234)))</formula>
    </cfRule>
  </conditionalFormatting>
  <conditionalFormatting sqref="P238:S238">
    <cfRule type="containsText" dxfId="6624" priority="2059" operator="containsText" text="ggggggggggggggg">
      <formula>NOT(ISERROR(SEARCH("ggggggggggggggg",P238)))</formula>
    </cfRule>
  </conditionalFormatting>
  <conditionalFormatting sqref="P238:S238">
    <cfRule type="containsText" dxfId="6623" priority="2060" operator="containsText" text="gggggggggg">
      <formula>NOT(ISERROR(SEARCH("gggggggggg",P238)))</formula>
    </cfRule>
  </conditionalFormatting>
  <conditionalFormatting sqref="P238:S238">
    <cfRule type="containsText" dxfId="6622" priority="2061" operator="containsText" text="ggggg">
      <formula>NOT(ISERROR(SEARCH("ggggg",P238)))</formula>
    </cfRule>
  </conditionalFormatting>
  <conditionalFormatting sqref="P238:S238">
    <cfRule type="containsText" dxfId="6621" priority="2062" operator="containsText" text="g">
      <formula>NOT(ISERROR(SEARCH("g",P238)))</formula>
    </cfRule>
  </conditionalFormatting>
  <conditionalFormatting sqref="U222">
    <cfRule type="cellIs" dxfId="6620" priority="2039" operator="between">
      <formula>15</formula>
      <formula>20</formula>
    </cfRule>
  </conditionalFormatting>
  <conditionalFormatting sqref="U222">
    <cfRule type="cellIs" dxfId="6619" priority="2040" operator="between">
      <formula>10</formula>
      <formula>14.999</formula>
    </cfRule>
  </conditionalFormatting>
  <conditionalFormatting sqref="U222">
    <cfRule type="cellIs" dxfId="6618" priority="2041" operator="between">
      <formula>5</formula>
      <formula>9.999</formula>
    </cfRule>
  </conditionalFormatting>
  <conditionalFormatting sqref="U222">
    <cfRule type="cellIs" dxfId="6617" priority="2042" operator="between">
      <formula>0.001</formula>
      <formula>4.999</formula>
    </cfRule>
  </conditionalFormatting>
  <conditionalFormatting sqref="W222">
    <cfRule type="cellIs" dxfId="6616" priority="1988" operator="equal">
      <formula>2</formula>
    </cfRule>
  </conditionalFormatting>
  <conditionalFormatting sqref="W222">
    <cfRule type="cellIs" dxfId="6615" priority="1989" operator="equal">
      <formula>1</formula>
    </cfRule>
  </conditionalFormatting>
  <conditionalFormatting sqref="W222">
    <cfRule type="cellIs" dxfId="6614" priority="1984" operator="equal">
      <formula>6</formula>
    </cfRule>
  </conditionalFormatting>
  <conditionalFormatting sqref="W222">
    <cfRule type="cellIs" dxfId="6613" priority="1985" operator="equal">
      <formula>5</formula>
    </cfRule>
  </conditionalFormatting>
  <conditionalFormatting sqref="W222">
    <cfRule type="cellIs" dxfId="6612" priority="1986" operator="equal">
      <formula>4</formula>
    </cfRule>
  </conditionalFormatting>
  <conditionalFormatting sqref="W222">
    <cfRule type="cellIs" dxfId="6611" priority="1987" operator="equal">
      <formula>3</formula>
    </cfRule>
  </conditionalFormatting>
  <conditionalFormatting sqref="AQ222:AT222">
    <cfRule type="containsText" dxfId="6610" priority="1773" operator="containsText" text="ggggggggggggggg">
      <formula>NOT(ISERROR(SEARCH("ggggggggggggggg",AQ222)))</formula>
    </cfRule>
  </conditionalFormatting>
  <conditionalFormatting sqref="AQ222:AT222">
    <cfRule type="containsText" dxfId="6609" priority="1774" operator="containsText" text="gggggggggg">
      <formula>NOT(ISERROR(SEARCH("gggggggggg",AQ222)))</formula>
    </cfRule>
  </conditionalFormatting>
  <conditionalFormatting sqref="AQ222:AT222">
    <cfRule type="containsText" dxfId="6608" priority="1775" operator="containsText" text="ggggg">
      <formula>NOT(ISERROR(SEARCH("ggggg",AQ222)))</formula>
    </cfRule>
  </conditionalFormatting>
  <conditionalFormatting sqref="AQ222:AT222">
    <cfRule type="containsText" dxfId="6607" priority="1776" operator="containsText" text="g">
      <formula>NOT(ISERROR(SEARCH("g",AQ222)))</formula>
    </cfRule>
  </conditionalFormatting>
  <conditionalFormatting sqref="AQ226:AT226">
    <cfRule type="containsText" dxfId="6606" priority="1769" operator="containsText" text="ggggggggggggggg">
      <formula>NOT(ISERROR(SEARCH("ggggggggggggggg",AQ226)))</formula>
    </cfRule>
  </conditionalFormatting>
  <conditionalFormatting sqref="AQ226:AT226">
    <cfRule type="containsText" dxfId="6605" priority="1770" operator="containsText" text="gggggggggg">
      <formula>NOT(ISERROR(SEARCH("gggggggggg",AQ226)))</formula>
    </cfRule>
  </conditionalFormatting>
  <conditionalFormatting sqref="AQ226:AT226">
    <cfRule type="containsText" dxfId="6604" priority="1771" operator="containsText" text="ggggg">
      <formula>NOT(ISERROR(SEARCH("ggggg",AQ226)))</formula>
    </cfRule>
  </conditionalFormatting>
  <conditionalFormatting sqref="AQ226:AT226">
    <cfRule type="containsText" dxfId="6603" priority="1772" operator="containsText" text="g">
      <formula>NOT(ISERROR(SEARCH("g",AQ226)))</formula>
    </cfRule>
  </conditionalFormatting>
  <conditionalFormatting sqref="AQ230:AT230">
    <cfRule type="containsText" dxfId="6602" priority="1765" operator="containsText" text="ggggggggggggggg">
      <formula>NOT(ISERROR(SEARCH("ggggggggggggggg",AQ230)))</formula>
    </cfRule>
  </conditionalFormatting>
  <conditionalFormatting sqref="AQ230:AT230">
    <cfRule type="containsText" dxfId="6601" priority="1766" operator="containsText" text="gggggggggg">
      <formula>NOT(ISERROR(SEARCH("gggggggggg",AQ230)))</formula>
    </cfRule>
  </conditionalFormatting>
  <conditionalFormatting sqref="AQ230:AT230">
    <cfRule type="containsText" dxfId="6600" priority="1767" operator="containsText" text="ggggg">
      <formula>NOT(ISERROR(SEARCH("ggggg",AQ230)))</formula>
    </cfRule>
  </conditionalFormatting>
  <conditionalFormatting sqref="AQ230:AT230">
    <cfRule type="containsText" dxfId="6599" priority="1768" operator="containsText" text="g">
      <formula>NOT(ISERROR(SEARCH("g",AQ230)))</formula>
    </cfRule>
  </conditionalFormatting>
  <conditionalFormatting sqref="AQ234:AT234">
    <cfRule type="containsText" dxfId="6598" priority="1761" operator="containsText" text="ggggggggggggggg">
      <formula>NOT(ISERROR(SEARCH("ggggggggggggggg",AQ234)))</formula>
    </cfRule>
  </conditionalFormatting>
  <conditionalFormatting sqref="AQ234:AT234">
    <cfRule type="containsText" dxfId="6597" priority="1762" operator="containsText" text="gggggggggg">
      <formula>NOT(ISERROR(SEARCH("gggggggggg",AQ234)))</formula>
    </cfRule>
  </conditionalFormatting>
  <conditionalFormatting sqref="AQ234:AT234">
    <cfRule type="containsText" dxfId="6596" priority="1763" operator="containsText" text="ggggg">
      <formula>NOT(ISERROR(SEARCH("ggggg",AQ234)))</formula>
    </cfRule>
  </conditionalFormatting>
  <conditionalFormatting sqref="AQ234:AT234">
    <cfRule type="containsText" dxfId="6595" priority="1764" operator="containsText" text="g">
      <formula>NOT(ISERROR(SEARCH("g",AQ234)))</formula>
    </cfRule>
  </conditionalFormatting>
  <conditionalFormatting sqref="AQ238:AT238">
    <cfRule type="containsText" dxfId="6594" priority="1757" operator="containsText" text="ggggggggggggggg">
      <formula>NOT(ISERROR(SEARCH("ggggggggggggggg",AQ238)))</formula>
    </cfRule>
  </conditionalFormatting>
  <conditionalFormatting sqref="AQ238:AT238">
    <cfRule type="containsText" dxfId="6593" priority="1758" operator="containsText" text="gggggggggg">
      <formula>NOT(ISERROR(SEARCH("gggggggggg",AQ238)))</formula>
    </cfRule>
  </conditionalFormatting>
  <conditionalFormatting sqref="AQ238:AT238">
    <cfRule type="containsText" dxfId="6592" priority="1759" operator="containsText" text="ggggg">
      <formula>NOT(ISERROR(SEARCH("ggggg",AQ238)))</formula>
    </cfRule>
  </conditionalFormatting>
  <conditionalFormatting sqref="AQ238:AT238">
    <cfRule type="containsText" dxfId="6591" priority="1760" operator="containsText" text="g">
      <formula>NOT(ISERROR(SEARCH("g",AQ238)))</formula>
    </cfRule>
  </conditionalFormatting>
  <conditionalFormatting sqref="AV222">
    <cfRule type="cellIs" dxfId="6590" priority="1737" operator="between">
      <formula>15</formula>
      <formula>20</formula>
    </cfRule>
  </conditionalFormatting>
  <conditionalFormatting sqref="AV222">
    <cfRule type="cellIs" dxfId="6589" priority="1738" operator="between">
      <formula>10</formula>
      <formula>14.999</formula>
    </cfRule>
  </conditionalFormatting>
  <conditionalFormatting sqref="AV222">
    <cfRule type="cellIs" dxfId="6588" priority="1739" operator="between">
      <formula>5</formula>
      <formula>9.999</formula>
    </cfRule>
  </conditionalFormatting>
  <conditionalFormatting sqref="AV222">
    <cfRule type="cellIs" dxfId="6587" priority="1740" operator="between">
      <formula>0.001</formula>
      <formula>4.999</formula>
    </cfRule>
  </conditionalFormatting>
  <conditionalFormatting sqref="AV226">
    <cfRule type="cellIs" dxfId="6586" priority="1733" operator="between">
      <formula>15</formula>
      <formula>20</formula>
    </cfRule>
  </conditionalFormatting>
  <conditionalFormatting sqref="AV226">
    <cfRule type="cellIs" dxfId="6585" priority="1734" operator="between">
      <formula>10</formula>
      <formula>14.999</formula>
    </cfRule>
  </conditionalFormatting>
  <conditionalFormatting sqref="AV226">
    <cfRule type="cellIs" dxfId="6584" priority="1735" operator="between">
      <formula>5</formula>
      <formula>9.999</formula>
    </cfRule>
  </conditionalFormatting>
  <conditionalFormatting sqref="AV226">
    <cfRule type="cellIs" dxfId="6583" priority="1736" operator="between">
      <formula>0.001</formula>
      <formula>4.999</formula>
    </cfRule>
  </conditionalFormatting>
  <conditionalFormatting sqref="AV230">
    <cfRule type="cellIs" dxfId="6582" priority="1729" operator="between">
      <formula>15</formula>
      <formula>20</formula>
    </cfRule>
  </conditionalFormatting>
  <conditionalFormatting sqref="AV230">
    <cfRule type="cellIs" dxfId="6581" priority="1730" operator="between">
      <formula>10</formula>
      <formula>14.999</formula>
    </cfRule>
  </conditionalFormatting>
  <conditionalFormatting sqref="AV230">
    <cfRule type="cellIs" dxfId="6580" priority="1731" operator="between">
      <formula>5</formula>
      <formula>9.999</formula>
    </cfRule>
  </conditionalFormatting>
  <conditionalFormatting sqref="AV230">
    <cfRule type="cellIs" dxfId="6579" priority="1732" operator="between">
      <formula>0.001</formula>
      <formula>4.999</formula>
    </cfRule>
  </conditionalFormatting>
  <conditionalFormatting sqref="AV234">
    <cfRule type="cellIs" dxfId="6578" priority="1725" operator="between">
      <formula>15</formula>
      <formula>20</formula>
    </cfRule>
  </conditionalFormatting>
  <conditionalFormatting sqref="AV234">
    <cfRule type="cellIs" dxfId="6577" priority="1726" operator="between">
      <formula>10</formula>
      <formula>14.999</formula>
    </cfRule>
  </conditionalFormatting>
  <conditionalFormatting sqref="AV234">
    <cfRule type="cellIs" dxfId="6576" priority="1727" operator="between">
      <formula>5</formula>
      <formula>9.999</formula>
    </cfRule>
  </conditionalFormatting>
  <conditionalFormatting sqref="AV234">
    <cfRule type="cellIs" dxfId="6575" priority="1728" operator="between">
      <formula>0.001</formula>
      <formula>4.999</formula>
    </cfRule>
  </conditionalFormatting>
  <conditionalFormatting sqref="AV238">
    <cfRule type="cellIs" dxfId="6574" priority="1721" operator="between">
      <formula>15</formula>
      <formula>20</formula>
    </cfRule>
  </conditionalFormatting>
  <conditionalFormatting sqref="AV238">
    <cfRule type="cellIs" dxfId="6573" priority="1722" operator="between">
      <formula>10</formula>
      <formula>14.999</formula>
    </cfRule>
  </conditionalFormatting>
  <conditionalFormatting sqref="AV238">
    <cfRule type="cellIs" dxfId="6572" priority="1723" operator="between">
      <formula>5</formula>
      <formula>9.999</formula>
    </cfRule>
  </conditionalFormatting>
  <conditionalFormatting sqref="AV238">
    <cfRule type="cellIs" dxfId="6571" priority="1724" operator="between">
      <formula>0.001</formula>
      <formula>4.999</formula>
    </cfRule>
  </conditionalFormatting>
  <conditionalFormatting sqref="AC230">
    <cfRule type="beginsWith" dxfId="6570" priority="1704" operator="beginsWith" text="?">
      <formula>LEFT(AC230,LEN("?"))="?"</formula>
    </cfRule>
  </conditionalFormatting>
  <conditionalFormatting sqref="AC222">
    <cfRule type="beginsWith" dxfId="6569" priority="1702" operator="beginsWith" text="?">
      <formula>LEFT(AC222,LEN("?"))="?"</formula>
    </cfRule>
  </conditionalFormatting>
  <conditionalFormatting sqref="AC226">
    <cfRule type="beginsWith" dxfId="6568" priority="1703" operator="beginsWith" text="?">
      <formula>LEFT(AC226,LEN("?"))="?"</formula>
    </cfRule>
  </conditionalFormatting>
  <conditionalFormatting sqref="AC234">
    <cfRule type="beginsWith" dxfId="6567" priority="1701" operator="beginsWith" text="?">
      <formula>LEFT(AC234,LEN("?"))="?"</formula>
    </cfRule>
  </conditionalFormatting>
  <conditionalFormatting sqref="AC238">
    <cfRule type="beginsWith" dxfId="6566" priority="1700" operator="beginsWith" text="?">
      <formula>LEFT(AC238,LEN("?"))="?"</formula>
    </cfRule>
  </conditionalFormatting>
  <conditionalFormatting sqref="AI221:AM223">
    <cfRule type="beginsWith" dxfId="6565" priority="1696" operator="beginsWith" text="?">
      <formula>LEFT(AI221,LEN("?"))="?"</formula>
    </cfRule>
  </conditionalFormatting>
  <conditionalFormatting sqref="AI229:AM231">
    <cfRule type="beginsWith" dxfId="6564" priority="1694" operator="beginsWith" text="?">
      <formula>LEFT(AI229,LEN("?"))="?"</formula>
    </cfRule>
  </conditionalFormatting>
  <conditionalFormatting sqref="AI225:AM227">
    <cfRule type="beginsWith" dxfId="6563" priority="1695" operator="beginsWith" text="?">
      <formula>LEFT(AI225,LEN("?"))="?"</formula>
    </cfRule>
  </conditionalFormatting>
  <conditionalFormatting sqref="AI233:AM235">
    <cfRule type="beginsWith" dxfId="6562" priority="1693" operator="beginsWith" text="?">
      <formula>LEFT(AI233,LEN("?"))="?"</formula>
    </cfRule>
  </conditionalFormatting>
  <conditionalFormatting sqref="AI237:AM239">
    <cfRule type="beginsWith" dxfId="6561" priority="1692" operator="beginsWith" text="?">
      <formula>LEFT(AI237,LEN("?"))="?"</formula>
    </cfRule>
  </conditionalFormatting>
  <conditionalFormatting sqref="AX222">
    <cfRule type="cellIs" dxfId="6560" priority="1686" operator="equal">
      <formula>2</formula>
    </cfRule>
  </conditionalFormatting>
  <conditionalFormatting sqref="AX222">
    <cfRule type="cellIs" dxfId="6559" priority="1687" operator="equal">
      <formula>1</formula>
    </cfRule>
  </conditionalFormatting>
  <conditionalFormatting sqref="AX222">
    <cfRule type="cellIs" dxfId="6558" priority="1682" operator="equal">
      <formula>6</formula>
    </cfRule>
  </conditionalFormatting>
  <conditionalFormatting sqref="AX222">
    <cfRule type="cellIs" dxfId="6557" priority="1683" operator="equal">
      <formula>5</formula>
    </cfRule>
  </conditionalFormatting>
  <conditionalFormatting sqref="AX222">
    <cfRule type="cellIs" dxfId="6556" priority="1684" operator="equal">
      <formula>4</formula>
    </cfRule>
  </conditionalFormatting>
  <conditionalFormatting sqref="AX222">
    <cfRule type="cellIs" dxfId="6555" priority="1685" operator="equal">
      <formula>3</formula>
    </cfRule>
  </conditionalFormatting>
  <conditionalFormatting sqref="AX226">
    <cfRule type="cellIs" dxfId="6554" priority="1679" operator="equal">
      <formula>2</formula>
    </cfRule>
  </conditionalFormatting>
  <conditionalFormatting sqref="AX226">
    <cfRule type="cellIs" dxfId="6553" priority="1680" operator="equal">
      <formula>1</formula>
    </cfRule>
  </conditionalFormatting>
  <conditionalFormatting sqref="AX226">
    <cfRule type="cellIs" dxfId="6552" priority="1675" operator="equal">
      <formula>6</formula>
    </cfRule>
  </conditionalFormatting>
  <conditionalFormatting sqref="AX226">
    <cfRule type="cellIs" dxfId="6551" priority="1676" operator="equal">
      <formula>5</formula>
    </cfRule>
  </conditionalFormatting>
  <conditionalFormatting sqref="AX226">
    <cfRule type="cellIs" dxfId="6550" priority="1677" operator="equal">
      <formula>4</formula>
    </cfRule>
  </conditionalFormatting>
  <conditionalFormatting sqref="AX226">
    <cfRule type="cellIs" dxfId="6549" priority="1678" operator="equal">
      <formula>3</formula>
    </cfRule>
  </conditionalFormatting>
  <conditionalFormatting sqref="AX230">
    <cfRule type="cellIs" dxfId="6548" priority="1672" operator="equal">
      <formula>2</formula>
    </cfRule>
  </conditionalFormatting>
  <conditionalFormatting sqref="AX230">
    <cfRule type="cellIs" dxfId="6547" priority="1673" operator="equal">
      <formula>1</formula>
    </cfRule>
  </conditionalFormatting>
  <conditionalFormatting sqref="AX230">
    <cfRule type="cellIs" dxfId="6546" priority="1668" operator="equal">
      <formula>6</formula>
    </cfRule>
  </conditionalFormatting>
  <conditionalFormatting sqref="AX230">
    <cfRule type="cellIs" dxfId="6545" priority="1669" operator="equal">
      <formula>5</formula>
    </cfRule>
  </conditionalFormatting>
  <conditionalFormatting sqref="AX230">
    <cfRule type="cellIs" dxfId="6544" priority="1670" operator="equal">
      <formula>4</formula>
    </cfRule>
  </conditionalFormatting>
  <conditionalFormatting sqref="AX230">
    <cfRule type="cellIs" dxfId="6543" priority="1671" operator="equal">
      <formula>3</formula>
    </cfRule>
  </conditionalFormatting>
  <conditionalFormatting sqref="AX234">
    <cfRule type="cellIs" dxfId="6542" priority="1665" operator="equal">
      <formula>2</formula>
    </cfRule>
  </conditionalFormatting>
  <conditionalFormatting sqref="AX234">
    <cfRule type="cellIs" dxfId="6541" priority="1666" operator="equal">
      <formula>1</formula>
    </cfRule>
  </conditionalFormatting>
  <conditionalFormatting sqref="AX234">
    <cfRule type="cellIs" dxfId="6540" priority="1661" operator="equal">
      <formula>6</formula>
    </cfRule>
  </conditionalFormatting>
  <conditionalFormatting sqref="AX234">
    <cfRule type="cellIs" dxfId="6539" priority="1662" operator="equal">
      <formula>5</formula>
    </cfRule>
  </conditionalFormatting>
  <conditionalFormatting sqref="AX234">
    <cfRule type="cellIs" dxfId="6538" priority="1663" operator="equal">
      <formula>4</formula>
    </cfRule>
  </conditionalFormatting>
  <conditionalFormatting sqref="AX234">
    <cfRule type="cellIs" dxfId="6537" priority="1664" operator="equal">
      <formula>3</formula>
    </cfRule>
  </conditionalFormatting>
  <conditionalFormatting sqref="AX238">
    <cfRule type="cellIs" dxfId="6536" priority="1658" operator="equal">
      <formula>2</formula>
    </cfRule>
  </conditionalFormatting>
  <conditionalFormatting sqref="AX238">
    <cfRule type="cellIs" dxfId="6535" priority="1659" operator="equal">
      <formula>1</formula>
    </cfRule>
  </conditionalFormatting>
  <conditionalFormatting sqref="AX238">
    <cfRule type="cellIs" dxfId="6534" priority="1654" operator="equal">
      <formula>6</formula>
    </cfRule>
  </conditionalFormatting>
  <conditionalFormatting sqref="AX238">
    <cfRule type="cellIs" dxfId="6533" priority="1655" operator="equal">
      <formula>5</formula>
    </cfRule>
  </conditionalFormatting>
  <conditionalFormatting sqref="AX238">
    <cfRule type="cellIs" dxfId="6532" priority="1656" operator="equal">
      <formula>4</formula>
    </cfRule>
  </conditionalFormatting>
  <conditionalFormatting sqref="AX238">
    <cfRule type="cellIs" dxfId="6531" priority="1657" operator="equal">
      <formula>3</formula>
    </cfRule>
  </conditionalFormatting>
  <conditionalFormatting sqref="B34">
    <cfRule type="beginsWith" dxfId="6530" priority="1475" operator="beginsWith" text="?">
      <formula>LEFT(B34,LEN("?"))="?"</formula>
    </cfRule>
  </conditionalFormatting>
  <conditionalFormatting sqref="B26">
    <cfRule type="beginsWith" dxfId="6529" priority="1473" operator="beginsWith" text="?">
      <formula>LEFT(B26,LEN("?"))="?"</formula>
    </cfRule>
  </conditionalFormatting>
  <conditionalFormatting sqref="B30">
    <cfRule type="beginsWith" dxfId="6528" priority="1474" operator="beginsWith" text="?">
      <formula>LEFT(B30,LEN("?"))="?"</formula>
    </cfRule>
  </conditionalFormatting>
  <conditionalFormatting sqref="B38">
    <cfRule type="beginsWith" dxfId="6527" priority="1472" operator="beginsWith" text="?">
      <formula>LEFT(B38,LEN("?"))="?"</formula>
    </cfRule>
  </conditionalFormatting>
  <conditionalFormatting sqref="B42">
    <cfRule type="beginsWith" dxfId="6526" priority="1471" operator="beginsWith" text="?">
      <formula>LEFT(B42,LEN("?"))="?"</formula>
    </cfRule>
  </conditionalFormatting>
  <conditionalFormatting sqref="AE50">
    <cfRule type="beginsWith" dxfId="6525" priority="1272" operator="beginsWith" text="?">
      <formula>LEFT(AE50,LEN("?"))="?"</formula>
    </cfRule>
  </conditionalFormatting>
  <conditionalFormatting sqref="AE26">
    <cfRule type="beginsWith" dxfId="6524" priority="1278" operator="beginsWith" text="?">
      <formula>LEFT(AE26,LEN("?"))="?"</formula>
    </cfRule>
  </conditionalFormatting>
  <conditionalFormatting sqref="D30">
    <cfRule type="beginsWith" dxfId="6523" priority="1301" operator="beginsWith" text="?">
      <formula>LEFT(D30,LEN("?"))="?"</formula>
    </cfRule>
  </conditionalFormatting>
  <conditionalFormatting sqref="D34">
    <cfRule type="beginsWith" dxfId="6522" priority="1300" operator="beginsWith" text="?">
      <formula>LEFT(D34,LEN("?"))="?"</formula>
    </cfRule>
  </conditionalFormatting>
  <conditionalFormatting sqref="D70">
    <cfRule type="beginsWith" dxfId="6521" priority="1263" operator="beginsWith" text="?">
      <formula>LEFT(D70,LEN("?"))="?"</formula>
    </cfRule>
  </conditionalFormatting>
  <conditionalFormatting sqref="D38">
    <cfRule type="beginsWith" dxfId="6520" priority="1299" operator="beginsWith" text="?">
      <formula>LEFT(D38,LEN("?"))="?"</formula>
    </cfRule>
  </conditionalFormatting>
  <conditionalFormatting sqref="D42">
    <cfRule type="beginsWith" dxfId="6519" priority="1298" operator="beginsWith" text="?">
      <formula>LEFT(D42,LEN("?"))="?"</formula>
    </cfRule>
  </conditionalFormatting>
  <conditionalFormatting sqref="AE30">
    <cfRule type="beginsWith" dxfId="6518" priority="1277" operator="beginsWith" text="?">
      <formula>LEFT(AE30,LEN("?"))="?"</formula>
    </cfRule>
  </conditionalFormatting>
  <conditionalFormatting sqref="AE34">
    <cfRule type="beginsWith" dxfId="6517" priority="1276" operator="beginsWith" text="?">
      <formula>LEFT(AE34,LEN("?"))="?"</formula>
    </cfRule>
  </conditionalFormatting>
  <conditionalFormatting sqref="AE234">
    <cfRule type="beginsWith" dxfId="6516" priority="1311" operator="beginsWith" text="?">
      <formula>LEFT(AE234,LEN("?"))="?"</formula>
    </cfRule>
  </conditionalFormatting>
  <conditionalFormatting sqref="AE238">
    <cfRule type="beginsWith" dxfId="6515" priority="1310" operator="beginsWith" text="?">
      <formula>LEFT(AE238,LEN("?"))="?"</formula>
    </cfRule>
  </conditionalFormatting>
  <conditionalFormatting sqref="AE38">
    <cfRule type="beginsWith" dxfId="6514" priority="1275" operator="beginsWith" text="?">
      <formula>LEFT(AE38,LEN("?"))="?"</formula>
    </cfRule>
  </conditionalFormatting>
  <conditionalFormatting sqref="AE42">
    <cfRule type="beginsWith" dxfId="6513" priority="1274" operator="beginsWith" text="?">
      <formula>LEFT(AE42,LEN("?"))="?"</formula>
    </cfRule>
  </conditionalFormatting>
  <conditionalFormatting sqref="AE46">
    <cfRule type="beginsWith" dxfId="6512" priority="1273" operator="beginsWith" text="?">
      <formula>LEFT(AE46,LEN("?"))="?"</formula>
    </cfRule>
  </conditionalFormatting>
  <conditionalFormatting sqref="D66">
    <cfRule type="beginsWith" dxfId="6511" priority="1264" operator="beginsWith" text="?">
      <formula>LEFT(D66,LEN("?"))="?"</formula>
    </cfRule>
  </conditionalFormatting>
  <conditionalFormatting sqref="AE62">
    <cfRule type="beginsWith" dxfId="6510" priority="1259" operator="beginsWith" text="?">
      <formula>LEFT(AE62,LEN("?"))="?"</formula>
    </cfRule>
  </conditionalFormatting>
  <conditionalFormatting sqref="AE222">
    <cfRule type="beginsWith" dxfId="6509" priority="1314" operator="beginsWith" text="?">
      <formula>LEFT(AE222,LEN("?"))="?"</formula>
    </cfRule>
  </conditionalFormatting>
  <conditionalFormatting sqref="AE226">
    <cfRule type="beginsWith" dxfId="6508" priority="1313" operator="beginsWith" text="?">
      <formula>LEFT(AE226,LEN("?"))="?"</formula>
    </cfRule>
  </conditionalFormatting>
  <conditionalFormatting sqref="AE230">
    <cfRule type="beginsWith" dxfId="6507" priority="1312" operator="beginsWith" text="?">
      <formula>LEFT(AE230,LEN("?"))="?"</formula>
    </cfRule>
  </conditionalFormatting>
  <conditionalFormatting sqref="D26">
    <cfRule type="beginsWith" dxfId="6506" priority="1302" operator="beginsWith" text="?">
      <formula>LEFT(D26,LEN("?"))="?"</formula>
    </cfRule>
  </conditionalFormatting>
  <conditionalFormatting sqref="H25:L27">
    <cfRule type="beginsWith" dxfId="6505" priority="1297" operator="beginsWith" text="?">
      <formula>LEFT(H25,LEN("?"))="?"</formula>
    </cfRule>
  </conditionalFormatting>
  <conditionalFormatting sqref="H29:L31">
    <cfRule type="beginsWith" dxfId="6504" priority="1296" operator="beginsWith" text="?">
      <formula>LEFT(H29,LEN("?"))="?"</formula>
    </cfRule>
  </conditionalFormatting>
  <conditionalFormatting sqref="H33:L35">
    <cfRule type="beginsWith" dxfId="6503" priority="1295" operator="beginsWith" text="?">
      <formula>LEFT(H33,LEN("?"))="?"</formula>
    </cfRule>
  </conditionalFormatting>
  <conditionalFormatting sqref="H37:L39">
    <cfRule type="beginsWith" dxfId="6502" priority="1294" operator="beginsWith" text="?">
      <formula>LEFT(H37,LEN("?"))="?"</formula>
    </cfRule>
  </conditionalFormatting>
  <conditionalFormatting sqref="H41:L43">
    <cfRule type="beginsWith" dxfId="6501" priority="1293" operator="beginsWith" text="?">
      <formula>LEFT(H41,LEN("?"))="?"</formula>
    </cfRule>
  </conditionalFormatting>
  <conditionalFormatting sqref="AC34">
    <cfRule type="beginsWith" dxfId="6500" priority="1292" operator="beginsWith" text="?">
      <formula>LEFT(AC34,LEN("?"))="?"</formula>
    </cfRule>
  </conditionalFormatting>
  <conditionalFormatting sqref="AC26">
    <cfRule type="beginsWith" dxfId="6499" priority="1290" operator="beginsWith" text="?">
      <formula>LEFT(AC26,LEN("?"))="?"</formula>
    </cfRule>
  </conditionalFormatting>
  <conditionalFormatting sqref="AC30">
    <cfRule type="beginsWith" dxfId="6498" priority="1291" operator="beginsWith" text="?">
      <formula>LEFT(AC30,LEN("?"))="?"</formula>
    </cfRule>
  </conditionalFormatting>
  <conditionalFormatting sqref="AC38">
    <cfRule type="beginsWith" dxfId="6497" priority="1289" operator="beginsWith" text="?">
      <formula>LEFT(AC38,LEN("?"))="?"</formula>
    </cfRule>
  </conditionalFormatting>
  <conditionalFormatting sqref="AC42">
    <cfRule type="beginsWith" dxfId="6496" priority="1288" operator="beginsWith" text="?">
      <formula>LEFT(AC42,LEN("?"))="?"</formula>
    </cfRule>
  </conditionalFormatting>
  <conditionalFormatting sqref="AC46">
    <cfRule type="beginsWith" dxfId="6495" priority="1287" operator="beginsWith" text="?">
      <formula>LEFT(AC46,LEN("?"))="?"</formula>
    </cfRule>
  </conditionalFormatting>
  <conditionalFormatting sqref="AC50">
    <cfRule type="beginsWith" dxfId="6494" priority="1286" operator="beginsWith" text="?">
      <formula>LEFT(AC50,LEN("?"))="?"</formula>
    </cfRule>
  </conditionalFormatting>
  <conditionalFormatting sqref="AI25:AM27">
    <cfRule type="beginsWith" dxfId="6493" priority="1285" operator="beginsWith" text="?">
      <formula>LEFT(AI25,LEN("?"))="?"</formula>
    </cfRule>
  </conditionalFormatting>
  <conditionalFormatting sqref="AI29:AM31">
    <cfRule type="beginsWith" dxfId="6492" priority="1284" operator="beginsWith" text="?">
      <formula>LEFT(AI29,LEN("?"))="?"</formula>
    </cfRule>
  </conditionalFormatting>
  <conditionalFormatting sqref="AI33:AM35">
    <cfRule type="beginsWith" dxfId="6491" priority="1283" operator="beginsWith" text="?">
      <formula>LEFT(AI33,LEN("?"))="?"</formula>
    </cfRule>
  </conditionalFormatting>
  <conditionalFormatting sqref="AI37:AM39">
    <cfRule type="beginsWith" dxfId="6490" priority="1282" operator="beginsWith" text="?">
      <formula>LEFT(AI37,LEN("?"))="?"</formula>
    </cfRule>
  </conditionalFormatting>
  <conditionalFormatting sqref="AI41:AM43">
    <cfRule type="beginsWith" dxfId="6489" priority="1281" operator="beginsWith" text="?">
      <formula>LEFT(AI41,LEN("?"))="?"</formula>
    </cfRule>
  </conditionalFormatting>
  <conditionalFormatting sqref="AI45:AM47">
    <cfRule type="beginsWith" dxfId="6488" priority="1280" operator="beginsWith" text="?">
      <formula>LEFT(AI45,LEN("?"))="?"</formula>
    </cfRule>
  </conditionalFormatting>
  <conditionalFormatting sqref="AI49:AM51">
    <cfRule type="beginsWith" dxfId="6487" priority="1279" operator="beginsWith" text="?">
      <formula>LEFT(AI49,LEN("?"))="?"</formula>
    </cfRule>
  </conditionalFormatting>
  <conditionalFormatting sqref="D62">
    <cfRule type="beginsWith" dxfId="6486" priority="1265" operator="beginsWith" text="?">
      <formula>LEFT(D62,LEN("?"))="?"</formula>
    </cfRule>
  </conditionalFormatting>
  <conditionalFormatting sqref="B70">
    <cfRule type="beginsWith" dxfId="6485" priority="1271" operator="beginsWith" text="?">
      <formula>LEFT(B70,LEN("?"))="?"</formula>
    </cfRule>
  </conditionalFormatting>
  <conditionalFormatting sqref="B62">
    <cfRule type="beginsWith" dxfId="6484" priority="1269" operator="beginsWith" text="?">
      <formula>LEFT(B62,LEN("?"))="?"</formula>
    </cfRule>
  </conditionalFormatting>
  <conditionalFormatting sqref="B66">
    <cfRule type="beginsWith" dxfId="6483" priority="1270" operator="beginsWith" text="?">
      <formula>LEFT(B66,LEN("?"))="?"</formula>
    </cfRule>
  </conditionalFormatting>
  <conditionalFormatting sqref="H61:L63">
    <cfRule type="beginsWith" dxfId="6482" priority="1268" operator="beginsWith" text="?">
      <formula>LEFT(H61,LEN("?"))="?"</formula>
    </cfRule>
  </conditionalFormatting>
  <conditionalFormatting sqref="H65:L67">
    <cfRule type="beginsWith" dxfId="6481" priority="1267" operator="beginsWith" text="?">
      <formula>LEFT(H65,LEN("?"))="?"</formula>
    </cfRule>
  </conditionalFormatting>
  <conditionalFormatting sqref="H69:L71">
    <cfRule type="beginsWith" dxfId="6480" priority="1266" operator="beginsWith" text="?">
      <formula>LEFT(H69,LEN("?"))="?"</formula>
    </cfRule>
  </conditionalFormatting>
  <conditionalFormatting sqref="AC62">
    <cfRule type="beginsWith" dxfId="6479" priority="1262" operator="beginsWith" text="?">
      <formula>LEFT(AC62,LEN("?"))="?"</formula>
    </cfRule>
  </conditionalFormatting>
  <conditionalFormatting sqref="AI61:AM63">
    <cfRule type="beginsWith" dxfId="6478" priority="1261" operator="beginsWith" text="?">
      <formula>LEFT(AI61,LEN("?"))="?"</formula>
    </cfRule>
  </conditionalFormatting>
  <conditionalFormatting sqref="AE89">
    <cfRule type="beginsWith" dxfId="6477" priority="1244" operator="beginsWith" text="?">
      <formula>LEFT(AE89,LEN("?"))="?"</formula>
    </cfRule>
  </conditionalFormatting>
  <conditionalFormatting sqref="B81">
    <cfRule type="beginsWith" dxfId="6476" priority="1257" operator="beginsWith" text="?">
      <formula>LEFT(B81,LEN("?"))="?"</formula>
    </cfRule>
  </conditionalFormatting>
  <conditionalFormatting sqref="B85">
    <cfRule type="beginsWith" dxfId="6475" priority="1258" operator="beginsWith" text="?">
      <formula>LEFT(B85,LEN("?"))="?"</formula>
    </cfRule>
  </conditionalFormatting>
  <conditionalFormatting sqref="H80:L82">
    <cfRule type="beginsWith" dxfId="6474" priority="1256" operator="beginsWith" text="?">
      <formula>LEFT(H80,LEN("?"))="?"</formula>
    </cfRule>
  </conditionalFormatting>
  <conditionalFormatting sqref="H84:L86">
    <cfRule type="beginsWith" dxfId="6473" priority="1255" operator="beginsWith" text="?">
      <formula>LEFT(H84,LEN("?"))="?"</formula>
    </cfRule>
  </conditionalFormatting>
  <conditionalFormatting sqref="D81">
    <cfRule type="beginsWith" dxfId="6472" priority="1254" operator="beginsWith" text="?">
      <formula>LEFT(D81,LEN("?"))="?"</formula>
    </cfRule>
  </conditionalFormatting>
  <conditionalFormatting sqref="D85">
    <cfRule type="beginsWith" dxfId="6471" priority="1253" operator="beginsWith" text="?">
      <formula>LEFT(D85,LEN("?"))="?"</formula>
    </cfRule>
  </conditionalFormatting>
  <conditionalFormatting sqref="AC89">
    <cfRule type="beginsWith" dxfId="6470" priority="1252" operator="beginsWith" text="?">
      <formula>LEFT(AC89,LEN("?"))="?"</formula>
    </cfRule>
  </conditionalFormatting>
  <conditionalFormatting sqref="AC81">
    <cfRule type="beginsWith" dxfId="6469" priority="1250" operator="beginsWith" text="?">
      <formula>LEFT(AC81,LEN("?"))="?"</formula>
    </cfRule>
  </conditionalFormatting>
  <conditionalFormatting sqref="AC85">
    <cfRule type="beginsWith" dxfId="6468" priority="1251" operator="beginsWith" text="?">
      <formula>LEFT(AC85,LEN("?"))="?"</formula>
    </cfRule>
  </conditionalFormatting>
  <conditionalFormatting sqref="AI80:AM82">
    <cfRule type="beginsWith" dxfId="6467" priority="1249" operator="beginsWith" text="?">
      <formula>LEFT(AI80,LEN("?"))="?"</formula>
    </cfRule>
  </conditionalFormatting>
  <conditionalFormatting sqref="AI84:AM86">
    <cfRule type="beginsWith" dxfId="6466" priority="1248" operator="beginsWith" text="?">
      <formula>LEFT(AI84,LEN("?"))="?"</formula>
    </cfRule>
  </conditionalFormatting>
  <conditionalFormatting sqref="AI88:AM90">
    <cfRule type="beginsWith" dxfId="6465" priority="1247" operator="beginsWith" text="?">
      <formula>LEFT(AI88,LEN("?"))="?"</formula>
    </cfRule>
  </conditionalFormatting>
  <conditionalFormatting sqref="AE81">
    <cfRule type="beginsWith" dxfId="6464" priority="1246" operator="beginsWith" text="?">
      <formula>LEFT(AE81,LEN("?"))="?"</formula>
    </cfRule>
  </conditionalFormatting>
  <conditionalFormatting sqref="AE85">
    <cfRule type="beginsWith" dxfId="6463" priority="1245" operator="beginsWith" text="?">
      <formula>LEFT(AE85,LEN("?"))="?"</formula>
    </cfRule>
  </conditionalFormatting>
  <conditionalFormatting sqref="B109">
    <cfRule type="beginsWith" dxfId="6462" priority="1243" operator="beginsWith" text="?">
      <formula>LEFT(B109,LEN("?"))="?"</formula>
    </cfRule>
  </conditionalFormatting>
  <conditionalFormatting sqref="B101">
    <cfRule type="beginsWith" dxfId="6461" priority="1241" operator="beginsWith" text="?">
      <formula>LEFT(B101,LEN("?"))="?"</formula>
    </cfRule>
  </conditionalFormatting>
  <conditionalFormatting sqref="B105">
    <cfRule type="beginsWith" dxfId="6460" priority="1242" operator="beginsWith" text="?">
      <formula>LEFT(B105,LEN("?"))="?"</formula>
    </cfRule>
  </conditionalFormatting>
  <conditionalFormatting sqref="B113">
    <cfRule type="beginsWith" dxfId="6459" priority="1240" operator="beginsWith" text="?">
      <formula>LEFT(B113,LEN("?"))="?"</formula>
    </cfRule>
  </conditionalFormatting>
  <conditionalFormatting sqref="B117">
    <cfRule type="beginsWith" dxfId="6458" priority="1239" operator="beginsWith" text="?">
      <formula>LEFT(B117,LEN("?"))="?"</formula>
    </cfRule>
  </conditionalFormatting>
  <conditionalFormatting sqref="B121">
    <cfRule type="beginsWith" dxfId="6457" priority="1238" operator="beginsWith" text="?">
      <formula>LEFT(B121,LEN("?"))="?"</formula>
    </cfRule>
  </conditionalFormatting>
  <conditionalFormatting sqref="H100:L102">
    <cfRule type="beginsWith" dxfId="6456" priority="1237" operator="beginsWith" text="?">
      <formula>LEFT(H100,LEN("?"))="?"</formula>
    </cfRule>
  </conditionalFormatting>
  <conditionalFormatting sqref="H104:L106">
    <cfRule type="beginsWith" dxfId="6455" priority="1236" operator="beginsWith" text="?">
      <formula>LEFT(H104,LEN("?"))="?"</formula>
    </cfRule>
  </conditionalFormatting>
  <conditionalFormatting sqref="H108:L110">
    <cfRule type="beginsWith" dxfId="6454" priority="1235" operator="beginsWith" text="?">
      <formula>LEFT(H108,LEN("?"))="?"</formula>
    </cfRule>
  </conditionalFormatting>
  <conditionalFormatting sqref="H112:L114">
    <cfRule type="beginsWith" dxfId="6453" priority="1234" operator="beginsWith" text="?">
      <formula>LEFT(H112,LEN("?"))="?"</formula>
    </cfRule>
  </conditionalFormatting>
  <conditionalFormatting sqref="H116:L118">
    <cfRule type="beginsWith" dxfId="6452" priority="1233" operator="beginsWith" text="?">
      <formula>LEFT(H116,LEN("?"))="?"</formula>
    </cfRule>
  </conditionalFormatting>
  <conditionalFormatting sqref="H120:L122">
    <cfRule type="beginsWith" dxfId="6451" priority="1232" operator="beginsWith" text="?">
      <formula>LEFT(H120,LEN("?"))="?"</formula>
    </cfRule>
  </conditionalFormatting>
  <conditionalFormatting sqref="D101">
    <cfRule type="beginsWith" dxfId="6450" priority="1231" operator="beginsWith" text="?">
      <formula>LEFT(D101,LEN("?"))="?"</formula>
    </cfRule>
  </conditionalFormatting>
  <conditionalFormatting sqref="D105">
    <cfRule type="beginsWith" dxfId="6449" priority="1230" operator="beginsWith" text="?">
      <formula>LEFT(D105,LEN("?"))="?"</formula>
    </cfRule>
  </conditionalFormatting>
  <conditionalFormatting sqref="D109">
    <cfRule type="beginsWith" dxfId="6448" priority="1229" operator="beginsWith" text="?">
      <formula>LEFT(D109,LEN("?"))="?"</formula>
    </cfRule>
  </conditionalFormatting>
  <conditionalFormatting sqref="D113">
    <cfRule type="beginsWith" dxfId="6447" priority="1228" operator="beginsWith" text="?">
      <formula>LEFT(D113,LEN("?"))="?"</formula>
    </cfRule>
  </conditionalFormatting>
  <conditionalFormatting sqref="D117">
    <cfRule type="beginsWith" dxfId="6446" priority="1227" operator="beginsWith" text="?">
      <formula>LEFT(D117,LEN("?"))="?"</formula>
    </cfRule>
  </conditionalFormatting>
  <conditionalFormatting sqref="D121">
    <cfRule type="beginsWith" dxfId="6445" priority="1226" operator="beginsWith" text="?">
      <formula>LEFT(D121,LEN("?"))="?"</formula>
    </cfRule>
  </conditionalFormatting>
  <conditionalFormatting sqref="AC109">
    <cfRule type="beginsWith" dxfId="6444" priority="1225" operator="beginsWith" text="?">
      <formula>LEFT(AC109,LEN("?"))="?"</formula>
    </cfRule>
  </conditionalFormatting>
  <conditionalFormatting sqref="AC101">
    <cfRule type="beginsWith" dxfId="6443" priority="1223" operator="beginsWith" text="?">
      <formula>LEFT(AC101,LEN("?"))="?"</formula>
    </cfRule>
  </conditionalFormatting>
  <conditionalFormatting sqref="AC105">
    <cfRule type="beginsWith" dxfId="6442" priority="1224" operator="beginsWith" text="?">
      <formula>LEFT(AC105,LEN("?"))="?"</formula>
    </cfRule>
  </conditionalFormatting>
  <conditionalFormatting sqref="AC113">
    <cfRule type="beginsWith" dxfId="6441" priority="1222" operator="beginsWith" text="?">
      <formula>LEFT(AC113,LEN("?"))="?"</formula>
    </cfRule>
  </conditionalFormatting>
  <conditionalFormatting sqref="AC117">
    <cfRule type="beginsWith" dxfId="6440" priority="1221" operator="beginsWith" text="?">
      <formula>LEFT(AC117,LEN("?"))="?"</formula>
    </cfRule>
  </conditionalFormatting>
  <conditionalFormatting sqref="H139:L141">
    <cfRule type="beginsWith" dxfId="6439" priority="1199" operator="beginsWith" text="?">
      <formula>LEFT(H139,LEN("?"))="?"</formula>
    </cfRule>
  </conditionalFormatting>
  <conditionalFormatting sqref="H143:L145">
    <cfRule type="beginsWith" dxfId="6438" priority="1198" operator="beginsWith" text="?">
      <formula>LEFT(H143,LEN("?"))="?"</formula>
    </cfRule>
  </conditionalFormatting>
  <conditionalFormatting sqref="AI100:AM102">
    <cfRule type="beginsWith" dxfId="6437" priority="1210" operator="beginsWith" text="?">
      <formula>LEFT(AI100,LEN("?"))="?"</formula>
    </cfRule>
  </conditionalFormatting>
  <conditionalFormatting sqref="AI108:AM110">
    <cfRule type="beginsWith" dxfId="6436" priority="1208" operator="beginsWith" text="?">
      <formula>LEFT(AI108,LEN("?"))="?"</formula>
    </cfRule>
  </conditionalFormatting>
  <conditionalFormatting sqref="AI104:AM106">
    <cfRule type="beginsWith" dxfId="6435" priority="1209" operator="beginsWith" text="?">
      <formula>LEFT(AI104,LEN("?"))="?"</formula>
    </cfRule>
  </conditionalFormatting>
  <conditionalFormatting sqref="AI112:AM114">
    <cfRule type="beginsWith" dxfId="6434" priority="1207" operator="beginsWith" text="?">
      <formula>LEFT(AI112,LEN("?"))="?"</formula>
    </cfRule>
  </conditionalFormatting>
  <conditionalFormatting sqref="AI116:AM118">
    <cfRule type="beginsWith" dxfId="6433" priority="1206" operator="beginsWith" text="?">
      <formula>LEFT(AI116,LEN("?"))="?"</formula>
    </cfRule>
  </conditionalFormatting>
  <conditionalFormatting sqref="B140">
    <cfRule type="beginsWith" dxfId="6432" priority="1205" operator="beginsWith" text="?">
      <formula>LEFT(B140,LEN("?"))="?"</formula>
    </cfRule>
  </conditionalFormatting>
  <conditionalFormatting sqref="B132">
    <cfRule type="beginsWith" dxfId="6431" priority="1203" operator="beginsWith" text="?">
      <formula>LEFT(B132,LEN("?"))="?"</formula>
    </cfRule>
  </conditionalFormatting>
  <conditionalFormatting sqref="B136">
    <cfRule type="beginsWith" dxfId="6430" priority="1204" operator="beginsWith" text="?">
      <formula>LEFT(B136,LEN("?"))="?"</formula>
    </cfRule>
  </conditionalFormatting>
  <conditionalFormatting sqref="B144">
    <cfRule type="beginsWith" dxfId="6429" priority="1202" operator="beginsWith" text="?">
      <formula>LEFT(B144,LEN("?"))="?"</formula>
    </cfRule>
  </conditionalFormatting>
  <conditionalFormatting sqref="H131:L133">
    <cfRule type="beginsWith" dxfId="6428" priority="1201" operator="beginsWith" text="?">
      <formula>LEFT(H131,LEN("?"))="?"</formula>
    </cfRule>
  </conditionalFormatting>
  <conditionalFormatting sqref="H135:L137">
    <cfRule type="beginsWith" dxfId="6427" priority="1200" operator="beginsWith" text="?">
      <formula>LEFT(H135,LEN("?"))="?"</formula>
    </cfRule>
  </conditionalFormatting>
  <conditionalFormatting sqref="D132">
    <cfRule type="beginsWith" dxfId="6426" priority="1189" operator="beginsWith" text="?">
      <formula>LEFT(D132,LEN("?"))="?"</formula>
    </cfRule>
  </conditionalFormatting>
  <conditionalFormatting sqref="D136">
    <cfRule type="beginsWith" dxfId="6425" priority="1188" operator="beginsWith" text="?">
      <formula>LEFT(D136,LEN("?"))="?"</formula>
    </cfRule>
  </conditionalFormatting>
  <conditionalFormatting sqref="D140">
    <cfRule type="beginsWith" dxfId="6424" priority="1187" operator="beginsWith" text="?">
      <formula>LEFT(D140,LEN("?"))="?"</formula>
    </cfRule>
  </conditionalFormatting>
  <conditionalFormatting sqref="D144">
    <cfRule type="beginsWith" dxfId="6423" priority="1186" operator="beginsWith" text="?">
      <formula>LEFT(D144,LEN("?"))="?"</formula>
    </cfRule>
  </conditionalFormatting>
  <conditionalFormatting sqref="AC140">
    <cfRule type="beginsWith" dxfId="6422" priority="1185" operator="beginsWith" text="?">
      <formula>LEFT(AC140,LEN("?"))="?"</formula>
    </cfRule>
  </conditionalFormatting>
  <conditionalFormatting sqref="AC132">
    <cfRule type="beginsWith" dxfId="6421" priority="1183" operator="beginsWith" text="?">
      <formula>LEFT(AC132,LEN("?"))="?"</formula>
    </cfRule>
  </conditionalFormatting>
  <conditionalFormatting sqref="AC136">
    <cfRule type="beginsWith" dxfId="6420" priority="1184" operator="beginsWith" text="?">
      <formula>LEFT(AC136,LEN("?"))="?"</formula>
    </cfRule>
  </conditionalFormatting>
  <conditionalFormatting sqref="AC144">
    <cfRule type="beginsWith" dxfId="6419" priority="1182" operator="beginsWith" text="?">
      <formula>LEFT(AC144,LEN("?"))="?"</formula>
    </cfRule>
  </conditionalFormatting>
  <conditionalFormatting sqref="AC148">
    <cfRule type="beginsWith" dxfId="6418" priority="1181" operator="beginsWith" text="?">
      <formula>LEFT(AC148,LEN("?"))="?"</formula>
    </cfRule>
  </conditionalFormatting>
  <conditionalFormatting sqref="AC152">
    <cfRule type="beginsWith" dxfId="6417" priority="1180" operator="beginsWith" text="?">
      <formula>LEFT(AC152,LEN("?"))="?"</formula>
    </cfRule>
  </conditionalFormatting>
  <conditionalFormatting sqref="AC156">
    <cfRule type="beginsWith" dxfId="6416" priority="1179" operator="beginsWith" text="?">
      <formula>LEFT(AC156,LEN("?"))="?"</formula>
    </cfRule>
  </conditionalFormatting>
  <conditionalFormatting sqref="AI131:AM133">
    <cfRule type="beginsWith" dxfId="6415" priority="1178" operator="beginsWith" text="?">
      <formula>LEFT(AI131,LEN("?"))="?"</formula>
    </cfRule>
  </conditionalFormatting>
  <conditionalFormatting sqref="AI139:AM141">
    <cfRule type="beginsWith" dxfId="6414" priority="1176" operator="beginsWith" text="?">
      <formula>LEFT(AI139,LEN("?"))="?"</formula>
    </cfRule>
  </conditionalFormatting>
  <conditionalFormatting sqref="AI135:AM137">
    <cfRule type="beginsWith" dxfId="6413" priority="1177" operator="beginsWith" text="?">
      <formula>LEFT(AI135,LEN("?"))="?"</formula>
    </cfRule>
  </conditionalFormatting>
  <conditionalFormatting sqref="AI143:AM145">
    <cfRule type="beginsWith" dxfId="6412" priority="1175" operator="beginsWith" text="?">
      <formula>LEFT(AI143,LEN("?"))="?"</formula>
    </cfRule>
  </conditionalFormatting>
  <conditionalFormatting sqref="AI147:AM149">
    <cfRule type="beginsWith" dxfId="6411" priority="1174" operator="beginsWith" text="?">
      <formula>LEFT(AI147,LEN("?"))="?"</formula>
    </cfRule>
  </conditionalFormatting>
  <conditionalFormatting sqref="AI151:AM153">
    <cfRule type="beginsWith" dxfId="6410" priority="1173" operator="beginsWith" text="?">
      <formula>LEFT(AI151,LEN("?"))="?"</formula>
    </cfRule>
  </conditionalFormatting>
  <conditionalFormatting sqref="AI155:AM157">
    <cfRule type="beginsWith" dxfId="6409" priority="1172" operator="beginsWith" text="?">
      <formula>LEFT(AI155,LEN("?"))="?"</formula>
    </cfRule>
  </conditionalFormatting>
  <conditionalFormatting sqref="AE132">
    <cfRule type="beginsWith" dxfId="6408" priority="1171" operator="beginsWith" text="?">
      <formula>LEFT(AE132,LEN("?"))="?"</formula>
    </cfRule>
  </conditionalFormatting>
  <conditionalFormatting sqref="AE136">
    <cfRule type="beginsWith" dxfId="6407" priority="1170" operator="beginsWith" text="?">
      <formula>LEFT(AE136,LEN("?"))="?"</formula>
    </cfRule>
  </conditionalFormatting>
  <conditionalFormatting sqref="AE140">
    <cfRule type="beginsWith" dxfId="6406" priority="1169" operator="beginsWith" text="?">
      <formula>LEFT(AE140,LEN("?"))="?"</formula>
    </cfRule>
  </conditionalFormatting>
  <conditionalFormatting sqref="AE144">
    <cfRule type="beginsWith" dxfId="6405" priority="1168" operator="beginsWith" text="?">
      <formula>LEFT(AE144,LEN("?"))="?"</formula>
    </cfRule>
  </conditionalFormatting>
  <conditionalFormatting sqref="AE152">
    <cfRule type="beginsWith" dxfId="6404" priority="1167" operator="beginsWith" text="?">
      <formula>LEFT(AE152,LEN("?"))="?"</formula>
    </cfRule>
  </conditionalFormatting>
  <conditionalFormatting sqref="AE156">
    <cfRule type="beginsWith" dxfId="6403" priority="1166" operator="beginsWith" text="?">
      <formula>LEFT(AE156,LEN("?"))="?"</formula>
    </cfRule>
  </conditionalFormatting>
  <conditionalFormatting sqref="AE148">
    <cfRule type="beginsWith" dxfId="6402" priority="1165" operator="beginsWith" text="?">
      <formula>LEFT(AE148,LEN("?"))="?"</formula>
    </cfRule>
  </conditionalFormatting>
  <conditionalFormatting sqref="B175">
    <cfRule type="beginsWith" dxfId="6401" priority="1164" operator="beginsWith" text="?">
      <formula>LEFT(B175,LEN("?"))="?"</formula>
    </cfRule>
  </conditionalFormatting>
  <conditionalFormatting sqref="B167">
    <cfRule type="beginsWith" dxfId="6400" priority="1162" operator="beginsWith" text="?">
      <formula>LEFT(B167,LEN("?"))="?"</formula>
    </cfRule>
  </conditionalFormatting>
  <conditionalFormatting sqref="B171">
    <cfRule type="beginsWith" dxfId="6399" priority="1163" operator="beginsWith" text="?">
      <formula>LEFT(B171,LEN("?"))="?"</formula>
    </cfRule>
  </conditionalFormatting>
  <conditionalFormatting sqref="B179">
    <cfRule type="beginsWith" dxfId="6398" priority="1161" operator="beginsWith" text="?">
      <formula>LEFT(B179,LEN("?"))="?"</formula>
    </cfRule>
  </conditionalFormatting>
  <conditionalFormatting sqref="B183">
    <cfRule type="beginsWith" dxfId="6397" priority="1160" operator="beginsWith" text="?">
      <formula>LEFT(B183,LEN("?"))="?"</formula>
    </cfRule>
  </conditionalFormatting>
  <conditionalFormatting sqref="B187">
    <cfRule type="beginsWith" dxfId="6396" priority="1159" operator="beginsWith" text="?">
      <formula>LEFT(B187,LEN("?"))="?"</formula>
    </cfRule>
  </conditionalFormatting>
  <conditionalFormatting sqref="B191">
    <cfRule type="beginsWith" dxfId="6395" priority="1158" operator="beginsWith" text="?">
      <formula>LEFT(B191,LEN("?"))="?"</formula>
    </cfRule>
  </conditionalFormatting>
  <conditionalFormatting sqref="B195">
    <cfRule type="beginsWith" dxfId="6394" priority="1157" operator="beginsWith" text="?">
      <formula>LEFT(B195,LEN("?"))="?"</formula>
    </cfRule>
  </conditionalFormatting>
  <conditionalFormatting sqref="H166:L168">
    <cfRule type="beginsWith" dxfId="6393" priority="1156" operator="beginsWith" text="?">
      <formula>LEFT(H166,LEN("?"))="?"</formula>
    </cfRule>
  </conditionalFormatting>
  <conditionalFormatting sqref="H174:L176">
    <cfRule type="beginsWith" dxfId="6392" priority="1154" operator="beginsWith" text="?">
      <formula>LEFT(H174,LEN("?"))="?"</formula>
    </cfRule>
  </conditionalFormatting>
  <conditionalFormatting sqref="H170:L172">
    <cfRule type="beginsWith" dxfId="6391" priority="1155" operator="beginsWith" text="?">
      <formula>LEFT(H170,LEN("?"))="?"</formula>
    </cfRule>
  </conditionalFormatting>
  <conditionalFormatting sqref="H178:L180">
    <cfRule type="beginsWith" dxfId="6390" priority="1153" operator="beginsWith" text="?">
      <formula>LEFT(H178,LEN("?"))="?"</formula>
    </cfRule>
  </conditionalFormatting>
  <conditionalFormatting sqref="H182:L184">
    <cfRule type="beginsWith" dxfId="6389" priority="1152" operator="beginsWith" text="?">
      <formula>LEFT(H182,LEN("?"))="?"</formula>
    </cfRule>
  </conditionalFormatting>
  <conditionalFormatting sqref="H186:L188">
    <cfRule type="beginsWith" dxfId="6388" priority="1151" operator="beginsWith" text="?">
      <formula>LEFT(H186,LEN("?"))="?"</formula>
    </cfRule>
  </conditionalFormatting>
  <conditionalFormatting sqref="H190:L192">
    <cfRule type="beginsWith" dxfId="6387" priority="1150" operator="beginsWith" text="?">
      <formula>LEFT(H190,LEN("?"))="?"</formula>
    </cfRule>
  </conditionalFormatting>
  <conditionalFormatting sqref="H194:L196">
    <cfRule type="beginsWith" dxfId="6386" priority="1149" operator="beginsWith" text="?">
      <formula>LEFT(H194,LEN("?"))="?"</formula>
    </cfRule>
  </conditionalFormatting>
  <conditionalFormatting sqref="H198">
    <cfRule type="beginsWith" dxfId="6385" priority="1148" operator="beginsWith" text="?">
      <formula>LEFT(H198,LEN("?"))="?"</formula>
    </cfRule>
  </conditionalFormatting>
  <conditionalFormatting sqref="H206">
    <cfRule type="beginsWith" dxfId="6384" priority="1138" operator="beginsWith" text="?">
      <formula>LEFT(H206,LEN("?"))="?"</formula>
    </cfRule>
  </conditionalFormatting>
  <conditionalFormatting sqref="B203">
    <cfRule type="beginsWith" dxfId="6383" priority="1147" operator="beginsWith" text="?">
      <formula>LEFT(B203,LEN("?"))="?"</formula>
    </cfRule>
  </conditionalFormatting>
  <conditionalFormatting sqref="H202:L204">
    <cfRule type="beginsWith" dxfId="6382" priority="1146" operator="beginsWith" text="?">
      <formula>LEFT(H202,LEN("?"))="?"</formula>
    </cfRule>
  </conditionalFormatting>
  <conditionalFormatting sqref="B203">
    <cfRule type="beginsWith" dxfId="6381" priority="1145" operator="beginsWith" text="?">
      <formula>LEFT(B203,LEN("?"))="?"</formula>
    </cfRule>
  </conditionalFormatting>
  <conditionalFormatting sqref="H198">
    <cfRule type="beginsWith" dxfId="6380" priority="1144" operator="beginsWith" text="?">
      <formula>LEFT(H198,LEN("?"))="?"</formula>
    </cfRule>
  </conditionalFormatting>
  <conditionalFormatting sqref="H202:L204">
    <cfRule type="beginsWith" dxfId="6379" priority="1143" operator="beginsWith" text="?">
      <formula>LEFT(H202,LEN("?"))="?"</formula>
    </cfRule>
  </conditionalFormatting>
  <conditionalFormatting sqref="H206">
    <cfRule type="beginsWith" dxfId="6378" priority="1142" operator="beginsWith" text="?">
      <formula>LEFT(H206,LEN("?"))="?"</formula>
    </cfRule>
  </conditionalFormatting>
  <conditionalFormatting sqref="B211">
    <cfRule type="beginsWith" dxfId="6377" priority="1141" operator="beginsWith" text="?">
      <formula>LEFT(B211,LEN("?"))="?"</formula>
    </cfRule>
  </conditionalFormatting>
  <conditionalFormatting sqref="H210:L212">
    <cfRule type="beginsWith" dxfId="6376" priority="1140" operator="beginsWith" text="?">
      <formula>LEFT(H210,LEN("?"))="?"</formula>
    </cfRule>
  </conditionalFormatting>
  <conditionalFormatting sqref="B211">
    <cfRule type="beginsWith" dxfId="6375" priority="1139" operator="beginsWith" text="?">
      <formula>LEFT(B211,LEN("?"))="?"</formula>
    </cfRule>
  </conditionalFormatting>
  <conditionalFormatting sqref="B199">
    <cfRule type="beginsWith" dxfId="6374" priority="1136" operator="beginsWith" text="?">
      <formula>LEFT(B199,LEN("?"))="?"</formula>
    </cfRule>
  </conditionalFormatting>
  <conditionalFormatting sqref="H210:L212">
    <cfRule type="beginsWith" dxfId="6373" priority="1137" operator="beginsWith" text="?">
      <formula>LEFT(H210,LEN("?"))="?"</formula>
    </cfRule>
  </conditionalFormatting>
  <conditionalFormatting sqref="B207">
    <cfRule type="beginsWith" dxfId="6372" priority="1135" operator="beginsWith" text="?">
      <formula>LEFT(B207,LEN("?"))="?"</formula>
    </cfRule>
  </conditionalFormatting>
  <conditionalFormatting sqref="D167">
    <cfRule type="beginsWith" dxfId="6371" priority="1134" operator="beginsWith" text="?">
      <formula>LEFT(D167,LEN("?"))="?"</formula>
    </cfRule>
  </conditionalFormatting>
  <conditionalFormatting sqref="D171">
    <cfRule type="beginsWith" dxfId="6370" priority="1133" operator="beginsWith" text="?">
      <formula>LEFT(D171,LEN("?"))="?"</formula>
    </cfRule>
  </conditionalFormatting>
  <conditionalFormatting sqref="D175">
    <cfRule type="beginsWith" dxfId="6369" priority="1132" operator="beginsWith" text="?">
      <formula>LEFT(D175,LEN("?"))="?"</formula>
    </cfRule>
  </conditionalFormatting>
  <conditionalFormatting sqref="D179">
    <cfRule type="beginsWith" dxfId="6368" priority="1131" operator="beginsWith" text="?">
      <formula>LEFT(D179,LEN("?"))="?"</formula>
    </cfRule>
  </conditionalFormatting>
  <conditionalFormatting sqref="D183">
    <cfRule type="beginsWith" dxfId="6367" priority="1130" operator="beginsWith" text="?">
      <formula>LEFT(D183,LEN("?"))="?"</formula>
    </cfRule>
  </conditionalFormatting>
  <conditionalFormatting sqref="D187">
    <cfRule type="beginsWith" dxfId="6366" priority="1129" operator="beginsWith" text="?">
      <formula>LEFT(D187,LEN("?"))="?"</formula>
    </cfRule>
  </conditionalFormatting>
  <conditionalFormatting sqref="D191">
    <cfRule type="beginsWith" dxfId="6365" priority="1128" operator="beginsWith" text="?">
      <formula>LEFT(D191,LEN("?"))="?"</formula>
    </cfRule>
  </conditionalFormatting>
  <conditionalFormatting sqref="D195">
    <cfRule type="beginsWith" dxfId="6364" priority="1127" operator="beginsWith" text="?">
      <formula>LEFT(D195,LEN("?"))="?"</formula>
    </cfRule>
  </conditionalFormatting>
  <conditionalFormatting sqref="D199">
    <cfRule type="beginsWith" dxfId="6363" priority="1126" operator="beginsWith" text="?">
      <formula>LEFT(D199,LEN("?"))="?"</formula>
    </cfRule>
  </conditionalFormatting>
  <conditionalFormatting sqref="D203">
    <cfRule type="beginsWith" dxfId="6362" priority="1125" operator="beginsWith" text="?">
      <formula>LEFT(D203,LEN("?"))="?"</formula>
    </cfRule>
  </conditionalFormatting>
  <conditionalFormatting sqref="D207">
    <cfRule type="beginsWith" dxfId="6361" priority="1124" operator="beginsWith" text="?">
      <formula>LEFT(D207,LEN("?"))="?"</formula>
    </cfRule>
  </conditionalFormatting>
  <conditionalFormatting sqref="D211">
    <cfRule type="beginsWith" dxfId="6360" priority="1123" operator="beginsWith" text="?">
      <formula>LEFT(D211,LEN("?"))="?"</formula>
    </cfRule>
  </conditionalFormatting>
  <conditionalFormatting sqref="AC175">
    <cfRule type="beginsWith" dxfId="6359" priority="1122" operator="beginsWith" text="?">
      <formula>LEFT(AC175,LEN("?"))="?"</formula>
    </cfRule>
  </conditionalFormatting>
  <conditionalFormatting sqref="AC167">
    <cfRule type="beginsWith" dxfId="6358" priority="1120" operator="beginsWith" text="?">
      <formula>LEFT(AC167,LEN("?"))="?"</formula>
    </cfRule>
  </conditionalFormatting>
  <conditionalFormatting sqref="AC171">
    <cfRule type="beginsWith" dxfId="6357" priority="1121" operator="beginsWith" text="?">
      <formula>LEFT(AC171,LEN("?"))="?"</formula>
    </cfRule>
  </conditionalFormatting>
  <conditionalFormatting sqref="AI166:AM168">
    <cfRule type="beginsWith" dxfId="6356" priority="1119" operator="beginsWith" text="?">
      <formula>LEFT(AI166,LEN("?"))="?"</formula>
    </cfRule>
  </conditionalFormatting>
  <conditionalFormatting sqref="AI174:AM176">
    <cfRule type="beginsWith" dxfId="6355" priority="1117" operator="beginsWith" text="?">
      <formula>LEFT(AI174,LEN("?"))="?"</formula>
    </cfRule>
  </conditionalFormatting>
  <conditionalFormatting sqref="AI170:AM172">
    <cfRule type="beginsWith" dxfId="6354" priority="1118" operator="beginsWith" text="?">
      <formula>LEFT(AI170,LEN("?"))="?"</formula>
    </cfRule>
  </conditionalFormatting>
  <conditionalFormatting sqref="AC179">
    <cfRule type="beginsWith" dxfId="6353" priority="1116" operator="beginsWith" text="?">
      <formula>LEFT(AC179,LEN("?"))="?"</formula>
    </cfRule>
  </conditionalFormatting>
  <conditionalFormatting sqref="AI178:AM180">
    <cfRule type="beginsWith" dxfId="6352" priority="1115" operator="beginsWith" text="?">
      <formula>LEFT(AI178,LEN("?"))="?"</formula>
    </cfRule>
  </conditionalFormatting>
  <conditionalFormatting sqref="AE167">
    <cfRule type="beginsWith" dxfId="6351" priority="1114" operator="beginsWith" text="?">
      <formula>LEFT(AE167,LEN("?"))="?"</formula>
    </cfRule>
  </conditionalFormatting>
  <conditionalFormatting sqref="AE171">
    <cfRule type="beginsWith" dxfId="6350" priority="1113" operator="beginsWith" text="?">
      <formula>LEFT(AE171,LEN("?"))="?"</formula>
    </cfRule>
  </conditionalFormatting>
  <conditionalFormatting sqref="AE175">
    <cfRule type="beginsWith" dxfId="6349" priority="1112" operator="beginsWith" text="?">
      <formula>LEFT(AE175,LEN("?"))="?"</formula>
    </cfRule>
  </conditionalFormatting>
  <conditionalFormatting sqref="AE179">
    <cfRule type="beginsWith" dxfId="6348" priority="1111" operator="beginsWith" text="?">
      <formula>LEFT(AE179,LEN("?"))="?"</formula>
    </cfRule>
  </conditionalFormatting>
  <conditionalFormatting sqref="B230">
    <cfRule type="beginsWith" dxfId="6347" priority="1110" operator="beginsWith" text="?">
      <formula>LEFT(B230,LEN("?"))="?"</formula>
    </cfRule>
  </conditionalFormatting>
  <conditionalFormatting sqref="B222">
    <cfRule type="beginsWith" dxfId="6346" priority="1108" operator="beginsWith" text="?">
      <formula>LEFT(B222,LEN("?"))="?"</formula>
    </cfRule>
  </conditionalFormatting>
  <conditionalFormatting sqref="B226">
    <cfRule type="beginsWith" dxfId="6345" priority="1109" operator="beginsWith" text="?">
      <formula>LEFT(B226,LEN("?"))="?"</formula>
    </cfRule>
  </conditionalFormatting>
  <conditionalFormatting sqref="B234">
    <cfRule type="beginsWith" dxfId="6344" priority="1107" operator="beginsWith" text="?">
      <formula>LEFT(B234,LEN("?"))="?"</formula>
    </cfRule>
  </conditionalFormatting>
  <conditionalFormatting sqref="B238">
    <cfRule type="beginsWith" dxfId="6343" priority="1106" operator="beginsWith" text="?">
      <formula>LEFT(B238,LEN("?"))="?"</formula>
    </cfRule>
  </conditionalFormatting>
  <conditionalFormatting sqref="H221:L223">
    <cfRule type="beginsWith" dxfId="6342" priority="1105" operator="beginsWith" text="?">
      <formula>LEFT(H221,LEN("?"))="?"</formula>
    </cfRule>
  </conditionalFormatting>
  <conditionalFormatting sqref="H229:L231">
    <cfRule type="beginsWith" dxfId="6341" priority="1103" operator="beginsWith" text="?">
      <formula>LEFT(H229,LEN("?"))="?"</formula>
    </cfRule>
  </conditionalFormatting>
  <conditionalFormatting sqref="H225:L227">
    <cfRule type="beginsWith" dxfId="6340" priority="1104" operator="beginsWith" text="?">
      <formula>LEFT(H225,LEN("?"))="?"</formula>
    </cfRule>
  </conditionalFormatting>
  <conditionalFormatting sqref="H233:L235">
    <cfRule type="beginsWith" dxfId="6339" priority="1102" operator="beginsWith" text="?">
      <formula>LEFT(H233,LEN("?"))="?"</formula>
    </cfRule>
  </conditionalFormatting>
  <conditionalFormatting sqref="H237:L239">
    <cfRule type="beginsWith" dxfId="6338" priority="1101" operator="beginsWith" text="?">
      <formula>LEFT(H237,LEN("?"))="?"</formula>
    </cfRule>
  </conditionalFormatting>
  <conditionalFormatting sqref="D222">
    <cfRule type="beginsWith" dxfId="6337" priority="1100" operator="beginsWith" text="?">
      <formula>LEFT(D222,LEN("?"))="?"</formula>
    </cfRule>
  </conditionalFormatting>
  <conditionalFormatting sqref="D226">
    <cfRule type="beginsWith" dxfId="6336" priority="1099" operator="beginsWith" text="?">
      <formula>LEFT(D226,LEN("?"))="?"</formula>
    </cfRule>
  </conditionalFormatting>
  <conditionalFormatting sqref="D230">
    <cfRule type="beginsWith" dxfId="6335" priority="1098" operator="beginsWith" text="?">
      <formula>LEFT(D230,LEN("?"))="?"</formula>
    </cfRule>
  </conditionalFormatting>
  <conditionalFormatting sqref="D234">
    <cfRule type="beginsWith" dxfId="6334" priority="1097" operator="beginsWith" text="?">
      <formula>LEFT(D234,LEN("?"))="?"</formula>
    </cfRule>
  </conditionalFormatting>
  <conditionalFormatting sqref="D238">
    <cfRule type="beginsWith" dxfId="6333" priority="1096" operator="beginsWith" text="?">
      <formula>LEFT(D238,LEN("?"))="?"</formula>
    </cfRule>
  </conditionalFormatting>
  <conditionalFormatting sqref="U30">
    <cfRule type="cellIs" dxfId="6332" priority="1084" operator="between">
      <formula>15</formula>
      <formula>20</formula>
    </cfRule>
  </conditionalFormatting>
  <conditionalFormatting sqref="U30">
    <cfRule type="cellIs" dxfId="6331" priority="1085" operator="between">
      <formula>10</formula>
      <formula>14.999</formula>
    </cfRule>
  </conditionalFormatting>
  <conditionalFormatting sqref="U30">
    <cfRule type="cellIs" dxfId="6330" priority="1086" operator="between">
      <formula>5</formula>
      <formula>9.999</formula>
    </cfRule>
  </conditionalFormatting>
  <conditionalFormatting sqref="U30">
    <cfRule type="cellIs" dxfId="6329" priority="1087" operator="between">
      <formula>0.001</formula>
      <formula>4.999</formula>
    </cfRule>
  </conditionalFormatting>
  <conditionalFormatting sqref="U34">
    <cfRule type="cellIs" dxfId="6328" priority="1080" operator="between">
      <formula>15</formula>
      <formula>20</formula>
    </cfRule>
  </conditionalFormatting>
  <conditionalFormatting sqref="U34">
    <cfRule type="cellIs" dxfId="6327" priority="1081" operator="between">
      <formula>10</formula>
      <formula>14.999</formula>
    </cfRule>
  </conditionalFormatting>
  <conditionalFormatting sqref="U34">
    <cfRule type="cellIs" dxfId="6326" priority="1082" operator="between">
      <formula>5</formula>
      <formula>9.999</formula>
    </cfRule>
  </conditionalFormatting>
  <conditionalFormatting sqref="U34">
    <cfRule type="cellIs" dxfId="6325" priority="1083" operator="between">
      <formula>0.001</formula>
      <formula>4.999</formula>
    </cfRule>
  </conditionalFormatting>
  <conditionalFormatting sqref="U38">
    <cfRule type="cellIs" dxfId="6324" priority="1076" operator="between">
      <formula>15</formula>
      <formula>20</formula>
    </cfRule>
  </conditionalFormatting>
  <conditionalFormatting sqref="U38">
    <cfRule type="cellIs" dxfId="6323" priority="1077" operator="between">
      <formula>10</formula>
      <formula>14.999</formula>
    </cfRule>
  </conditionalFormatting>
  <conditionalFormatting sqref="U38">
    <cfRule type="cellIs" dxfId="6322" priority="1078" operator="between">
      <formula>5</formula>
      <formula>9.999</formula>
    </cfRule>
  </conditionalFormatting>
  <conditionalFormatting sqref="U38">
    <cfRule type="cellIs" dxfId="6321" priority="1079" operator="between">
      <formula>0.001</formula>
      <formula>4.999</formula>
    </cfRule>
  </conditionalFormatting>
  <conditionalFormatting sqref="U42">
    <cfRule type="cellIs" dxfId="6320" priority="1072" operator="between">
      <formula>15</formula>
      <formula>20</formula>
    </cfRule>
  </conditionalFormatting>
  <conditionalFormatting sqref="U42">
    <cfRule type="cellIs" dxfId="6319" priority="1073" operator="between">
      <formula>10</formula>
      <formula>14.999</formula>
    </cfRule>
  </conditionalFormatting>
  <conditionalFormatting sqref="U42">
    <cfRule type="cellIs" dxfId="6318" priority="1074" operator="between">
      <formula>5</formula>
      <formula>9.999</formula>
    </cfRule>
  </conditionalFormatting>
  <conditionalFormatting sqref="U42">
    <cfRule type="cellIs" dxfId="6317" priority="1075" operator="between">
      <formula>0.001</formula>
      <formula>4.999</formula>
    </cfRule>
  </conditionalFormatting>
  <conditionalFormatting sqref="W30">
    <cfRule type="cellIs" dxfId="6316" priority="1070" operator="equal">
      <formula>2</formula>
    </cfRule>
  </conditionalFormatting>
  <conditionalFormatting sqref="W30">
    <cfRule type="cellIs" dxfId="6315" priority="1071" operator="equal">
      <formula>1</formula>
    </cfRule>
  </conditionalFormatting>
  <conditionalFormatting sqref="W30">
    <cfRule type="cellIs" dxfId="6314" priority="1066" operator="equal">
      <formula>6</formula>
    </cfRule>
  </conditionalFormatting>
  <conditionalFormatting sqref="W30">
    <cfRule type="cellIs" dxfId="6313" priority="1067" operator="equal">
      <formula>5</formula>
    </cfRule>
  </conditionalFormatting>
  <conditionalFormatting sqref="W30">
    <cfRule type="cellIs" dxfId="6312" priority="1068" operator="equal">
      <formula>4</formula>
    </cfRule>
  </conditionalFormatting>
  <conditionalFormatting sqref="W30">
    <cfRule type="cellIs" dxfId="6311" priority="1069" operator="equal">
      <formula>3</formula>
    </cfRule>
  </conditionalFormatting>
  <conditionalFormatting sqref="W34">
    <cfRule type="cellIs" dxfId="6310" priority="1063" operator="equal">
      <formula>2</formula>
    </cfRule>
  </conditionalFormatting>
  <conditionalFormatting sqref="W34">
    <cfRule type="cellIs" dxfId="6309" priority="1064" operator="equal">
      <formula>1</formula>
    </cfRule>
  </conditionalFormatting>
  <conditionalFormatting sqref="W34">
    <cfRule type="cellIs" dxfId="6308" priority="1059" operator="equal">
      <formula>6</formula>
    </cfRule>
  </conditionalFormatting>
  <conditionalFormatting sqref="W34">
    <cfRule type="cellIs" dxfId="6307" priority="1060" operator="equal">
      <formula>5</formula>
    </cfRule>
  </conditionalFormatting>
  <conditionalFormatting sqref="W34">
    <cfRule type="cellIs" dxfId="6306" priority="1061" operator="equal">
      <formula>4</formula>
    </cfRule>
  </conditionalFormatting>
  <conditionalFormatting sqref="W34">
    <cfRule type="cellIs" dxfId="6305" priority="1062" operator="equal">
      <formula>3</formula>
    </cfRule>
  </conditionalFormatting>
  <conditionalFormatting sqref="W38">
    <cfRule type="cellIs" dxfId="6304" priority="1056" operator="equal">
      <formula>2</formula>
    </cfRule>
  </conditionalFormatting>
  <conditionalFormatting sqref="W38">
    <cfRule type="cellIs" dxfId="6303" priority="1057" operator="equal">
      <formula>1</formula>
    </cfRule>
  </conditionalFormatting>
  <conditionalFormatting sqref="W38">
    <cfRule type="cellIs" dxfId="6302" priority="1052" operator="equal">
      <formula>6</formula>
    </cfRule>
  </conditionalFormatting>
  <conditionalFormatting sqref="W38">
    <cfRule type="cellIs" dxfId="6301" priority="1053" operator="equal">
      <formula>5</formula>
    </cfRule>
  </conditionalFormatting>
  <conditionalFormatting sqref="W38">
    <cfRule type="cellIs" dxfId="6300" priority="1054" operator="equal">
      <formula>4</formula>
    </cfRule>
  </conditionalFormatting>
  <conditionalFormatting sqref="W38">
    <cfRule type="cellIs" dxfId="6299" priority="1055" operator="equal">
      <formula>3</formula>
    </cfRule>
  </conditionalFormatting>
  <conditionalFormatting sqref="W42">
    <cfRule type="cellIs" dxfId="6298" priority="1049" operator="equal">
      <formula>2</formula>
    </cfRule>
  </conditionalFormatting>
  <conditionalFormatting sqref="W42">
    <cfRule type="cellIs" dxfId="6297" priority="1050" operator="equal">
      <formula>1</formula>
    </cfRule>
  </conditionalFormatting>
  <conditionalFormatting sqref="W42">
    <cfRule type="cellIs" dxfId="6296" priority="1045" operator="equal">
      <formula>6</formula>
    </cfRule>
  </conditionalFormatting>
  <conditionalFormatting sqref="W42">
    <cfRule type="cellIs" dxfId="6295" priority="1046" operator="equal">
      <formula>5</formula>
    </cfRule>
  </conditionalFormatting>
  <conditionalFormatting sqref="W42">
    <cfRule type="cellIs" dxfId="6294" priority="1047" operator="equal">
      <formula>4</formula>
    </cfRule>
  </conditionalFormatting>
  <conditionalFormatting sqref="W42">
    <cfRule type="cellIs" dxfId="6293" priority="1048" operator="equal">
      <formula>3</formula>
    </cfRule>
  </conditionalFormatting>
  <conditionalFormatting sqref="AX26">
    <cfRule type="cellIs" dxfId="6292" priority="1030" operator="equal">
      <formula>2</formula>
    </cfRule>
  </conditionalFormatting>
  <conditionalFormatting sqref="AX26">
    <cfRule type="cellIs" dxfId="6291" priority="1031" operator="equal">
      <formula>1</formula>
    </cfRule>
  </conditionalFormatting>
  <conditionalFormatting sqref="AX26">
    <cfRule type="cellIs" dxfId="6290" priority="1026" operator="equal">
      <formula>6</formula>
    </cfRule>
  </conditionalFormatting>
  <conditionalFormatting sqref="AX26">
    <cfRule type="cellIs" dxfId="6289" priority="1027" operator="equal">
      <formula>5</formula>
    </cfRule>
  </conditionalFormatting>
  <conditionalFormatting sqref="AX26">
    <cfRule type="cellIs" dxfId="6288" priority="1028" operator="equal">
      <formula>4</formula>
    </cfRule>
  </conditionalFormatting>
  <conditionalFormatting sqref="AX26">
    <cfRule type="cellIs" dxfId="6287" priority="1029" operator="equal">
      <formula>3</formula>
    </cfRule>
  </conditionalFormatting>
  <conditionalFormatting sqref="AV30">
    <cfRule type="cellIs" dxfId="6286" priority="1021" operator="between">
      <formula>15</formula>
      <formula>20</formula>
    </cfRule>
  </conditionalFormatting>
  <conditionalFormatting sqref="AV30">
    <cfRule type="cellIs" dxfId="6285" priority="1022" operator="between">
      <formula>10</formula>
      <formula>14.999</formula>
    </cfRule>
  </conditionalFormatting>
  <conditionalFormatting sqref="AV30">
    <cfRule type="cellIs" dxfId="6284" priority="1023" operator="between">
      <formula>5</formula>
      <formula>9.999</formula>
    </cfRule>
  </conditionalFormatting>
  <conditionalFormatting sqref="AV30">
    <cfRule type="cellIs" dxfId="6283" priority="1024" operator="between">
      <formula>0.001</formula>
      <formula>4.999</formula>
    </cfRule>
  </conditionalFormatting>
  <conditionalFormatting sqref="AX30">
    <cfRule type="cellIs" dxfId="6282" priority="1019" operator="equal">
      <formula>2</formula>
    </cfRule>
  </conditionalFormatting>
  <conditionalFormatting sqref="AX30">
    <cfRule type="cellIs" dxfId="6281" priority="1020" operator="equal">
      <formula>1</formula>
    </cfRule>
  </conditionalFormatting>
  <conditionalFormatting sqref="AX30">
    <cfRule type="cellIs" dxfId="6280" priority="1015" operator="equal">
      <formula>6</formula>
    </cfRule>
  </conditionalFormatting>
  <conditionalFormatting sqref="AX30">
    <cfRule type="cellIs" dxfId="6279" priority="1016" operator="equal">
      <formula>5</formula>
    </cfRule>
  </conditionalFormatting>
  <conditionalFormatting sqref="AX30">
    <cfRule type="cellIs" dxfId="6278" priority="1017" operator="equal">
      <formula>4</formula>
    </cfRule>
  </conditionalFormatting>
  <conditionalFormatting sqref="AX30">
    <cfRule type="cellIs" dxfId="6277" priority="1018" operator="equal">
      <formula>3</formula>
    </cfRule>
  </conditionalFormatting>
  <conditionalFormatting sqref="AV34">
    <cfRule type="cellIs" dxfId="6276" priority="1010" operator="between">
      <formula>15</formula>
      <formula>20</formula>
    </cfRule>
  </conditionalFormatting>
  <conditionalFormatting sqref="AV34">
    <cfRule type="cellIs" dxfId="6275" priority="1011" operator="between">
      <formula>10</formula>
      <formula>14.999</formula>
    </cfRule>
  </conditionalFormatting>
  <conditionalFormatting sqref="AV34">
    <cfRule type="cellIs" dxfId="6274" priority="1012" operator="between">
      <formula>5</formula>
      <formula>9.999</formula>
    </cfRule>
  </conditionalFormatting>
  <conditionalFormatting sqref="AV34">
    <cfRule type="cellIs" dxfId="6273" priority="1013" operator="between">
      <formula>0.001</formula>
      <formula>4.999</formula>
    </cfRule>
  </conditionalFormatting>
  <conditionalFormatting sqref="AX34">
    <cfRule type="cellIs" dxfId="6272" priority="1008" operator="equal">
      <formula>2</formula>
    </cfRule>
  </conditionalFormatting>
  <conditionalFormatting sqref="AX34">
    <cfRule type="cellIs" dxfId="6271" priority="1009" operator="equal">
      <formula>1</formula>
    </cfRule>
  </conditionalFormatting>
  <conditionalFormatting sqref="AX34">
    <cfRule type="cellIs" dxfId="6270" priority="1004" operator="equal">
      <formula>6</formula>
    </cfRule>
  </conditionalFormatting>
  <conditionalFormatting sqref="AX34">
    <cfRule type="cellIs" dxfId="6269" priority="1005" operator="equal">
      <formula>5</formula>
    </cfRule>
  </conditionalFormatting>
  <conditionalFormatting sqref="AX34">
    <cfRule type="cellIs" dxfId="6268" priority="1006" operator="equal">
      <formula>4</formula>
    </cfRule>
  </conditionalFormatting>
  <conditionalFormatting sqref="AX34">
    <cfRule type="cellIs" dxfId="6267" priority="1007" operator="equal">
      <formula>3</formula>
    </cfRule>
  </conditionalFormatting>
  <conditionalFormatting sqref="AV38">
    <cfRule type="cellIs" dxfId="6266" priority="999" operator="between">
      <formula>15</formula>
      <formula>20</formula>
    </cfRule>
  </conditionalFormatting>
  <conditionalFormatting sqref="AV38">
    <cfRule type="cellIs" dxfId="6265" priority="1000" operator="between">
      <formula>10</formula>
      <formula>14.999</formula>
    </cfRule>
  </conditionalFormatting>
  <conditionalFormatting sqref="AV38">
    <cfRule type="cellIs" dxfId="6264" priority="1001" operator="between">
      <formula>5</formula>
      <formula>9.999</formula>
    </cfRule>
  </conditionalFormatting>
  <conditionalFormatting sqref="AV38">
    <cfRule type="cellIs" dxfId="6263" priority="1002" operator="between">
      <formula>0.001</formula>
      <formula>4.999</formula>
    </cfRule>
  </conditionalFormatting>
  <conditionalFormatting sqref="AX38">
    <cfRule type="cellIs" dxfId="6262" priority="997" operator="equal">
      <formula>2</formula>
    </cfRule>
  </conditionalFormatting>
  <conditionalFormatting sqref="AX38">
    <cfRule type="cellIs" dxfId="6261" priority="998" operator="equal">
      <formula>1</formula>
    </cfRule>
  </conditionalFormatting>
  <conditionalFormatting sqref="AX38">
    <cfRule type="cellIs" dxfId="6260" priority="993" operator="equal">
      <formula>6</formula>
    </cfRule>
  </conditionalFormatting>
  <conditionalFormatting sqref="AX38">
    <cfRule type="cellIs" dxfId="6259" priority="994" operator="equal">
      <formula>5</formula>
    </cfRule>
  </conditionalFormatting>
  <conditionalFormatting sqref="AX38">
    <cfRule type="cellIs" dxfId="6258" priority="995" operator="equal">
      <formula>4</formula>
    </cfRule>
  </conditionalFormatting>
  <conditionalFormatting sqref="AX38">
    <cfRule type="cellIs" dxfId="6257" priority="996" operator="equal">
      <formula>3</formula>
    </cfRule>
  </conditionalFormatting>
  <conditionalFormatting sqref="AV42">
    <cfRule type="cellIs" dxfId="6256" priority="988" operator="between">
      <formula>15</formula>
      <formula>20</formula>
    </cfRule>
  </conditionalFormatting>
  <conditionalFormatting sqref="AV42">
    <cfRule type="cellIs" dxfId="6255" priority="989" operator="between">
      <formula>10</formula>
      <formula>14.999</formula>
    </cfRule>
  </conditionalFormatting>
  <conditionalFormatting sqref="AV42">
    <cfRule type="cellIs" dxfId="6254" priority="990" operator="between">
      <formula>5</formula>
      <formula>9.999</formula>
    </cfRule>
  </conditionalFormatting>
  <conditionalFormatting sqref="AV42">
    <cfRule type="cellIs" dxfId="6253" priority="991" operator="between">
      <formula>0.001</formula>
      <formula>4.999</formula>
    </cfRule>
  </conditionalFormatting>
  <conditionalFormatting sqref="AX42">
    <cfRule type="cellIs" dxfId="6252" priority="986" operator="equal">
      <formula>2</formula>
    </cfRule>
  </conditionalFormatting>
  <conditionalFormatting sqref="AX42">
    <cfRule type="cellIs" dxfId="6251" priority="987" operator="equal">
      <formula>1</formula>
    </cfRule>
  </conditionalFormatting>
  <conditionalFormatting sqref="AX42">
    <cfRule type="cellIs" dxfId="6250" priority="982" operator="equal">
      <formula>6</formula>
    </cfRule>
  </conditionalFormatting>
  <conditionalFormatting sqref="AX42">
    <cfRule type="cellIs" dxfId="6249" priority="983" operator="equal">
      <formula>5</formula>
    </cfRule>
  </conditionalFormatting>
  <conditionalFormatting sqref="AX42">
    <cfRule type="cellIs" dxfId="6248" priority="984" operator="equal">
      <formula>4</formula>
    </cfRule>
  </conditionalFormatting>
  <conditionalFormatting sqref="AX42">
    <cfRule type="cellIs" dxfId="6247" priority="985" operator="equal">
      <formula>3</formula>
    </cfRule>
  </conditionalFormatting>
  <conditionalFormatting sqref="AV46">
    <cfRule type="cellIs" dxfId="6246" priority="977" operator="between">
      <formula>15</formula>
      <formula>20</formula>
    </cfRule>
  </conditionalFormatting>
  <conditionalFormatting sqref="AV46">
    <cfRule type="cellIs" dxfId="6245" priority="978" operator="between">
      <formula>10</formula>
      <formula>14.999</formula>
    </cfRule>
  </conditionalFormatting>
  <conditionalFormatting sqref="AV46">
    <cfRule type="cellIs" dxfId="6244" priority="979" operator="between">
      <formula>5</formula>
      <formula>9.999</formula>
    </cfRule>
  </conditionalFormatting>
  <conditionalFormatting sqref="AV46">
    <cfRule type="cellIs" dxfId="6243" priority="980" operator="between">
      <formula>0.001</formula>
      <formula>4.999</formula>
    </cfRule>
  </conditionalFormatting>
  <conditionalFormatting sqref="AX46">
    <cfRule type="cellIs" dxfId="6242" priority="975" operator="equal">
      <formula>2</formula>
    </cfRule>
  </conditionalFormatting>
  <conditionalFormatting sqref="AX46">
    <cfRule type="cellIs" dxfId="6241" priority="976" operator="equal">
      <formula>1</formula>
    </cfRule>
  </conditionalFormatting>
  <conditionalFormatting sqref="AX46">
    <cfRule type="cellIs" dxfId="6240" priority="971" operator="equal">
      <formula>6</formula>
    </cfRule>
  </conditionalFormatting>
  <conditionalFormatting sqref="AX46">
    <cfRule type="cellIs" dxfId="6239" priority="972" operator="equal">
      <formula>5</formula>
    </cfRule>
  </conditionalFormatting>
  <conditionalFormatting sqref="AX46">
    <cfRule type="cellIs" dxfId="6238" priority="973" operator="equal">
      <formula>4</formula>
    </cfRule>
  </conditionalFormatting>
  <conditionalFormatting sqref="AX46">
    <cfRule type="cellIs" dxfId="6237" priority="974" operator="equal">
      <formula>3</formula>
    </cfRule>
  </conditionalFormatting>
  <conditionalFormatting sqref="AV50">
    <cfRule type="cellIs" dxfId="6236" priority="966" operator="between">
      <formula>15</formula>
      <formula>20</formula>
    </cfRule>
  </conditionalFormatting>
  <conditionalFormatting sqref="AV50">
    <cfRule type="cellIs" dxfId="6235" priority="967" operator="between">
      <formula>10</formula>
      <formula>14.999</formula>
    </cfRule>
  </conditionalFormatting>
  <conditionalFormatting sqref="AV50">
    <cfRule type="cellIs" dxfId="6234" priority="968" operator="between">
      <formula>5</formula>
      <formula>9.999</formula>
    </cfRule>
  </conditionalFormatting>
  <conditionalFormatting sqref="AV50">
    <cfRule type="cellIs" dxfId="6233" priority="969" operator="between">
      <formula>0.001</formula>
      <formula>4.999</formula>
    </cfRule>
  </conditionalFormatting>
  <conditionalFormatting sqref="AX50">
    <cfRule type="cellIs" dxfId="6232" priority="964" operator="equal">
      <formula>2</formula>
    </cfRule>
  </conditionalFormatting>
  <conditionalFormatting sqref="AX50">
    <cfRule type="cellIs" dxfId="6231" priority="965" operator="equal">
      <formula>1</formula>
    </cfRule>
  </conditionalFormatting>
  <conditionalFormatting sqref="AX50">
    <cfRule type="cellIs" dxfId="6230" priority="960" operator="equal">
      <formula>6</formula>
    </cfRule>
  </conditionalFormatting>
  <conditionalFormatting sqref="AX50">
    <cfRule type="cellIs" dxfId="6229" priority="961" operator="equal">
      <formula>5</formula>
    </cfRule>
  </conditionalFormatting>
  <conditionalFormatting sqref="AX50">
    <cfRule type="cellIs" dxfId="6228" priority="962" operator="equal">
      <formula>4</formula>
    </cfRule>
  </conditionalFormatting>
  <conditionalFormatting sqref="AX50">
    <cfRule type="cellIs" dxfId="6227" priority="963" operator="equal">
      <formula>3</formula>
    </cfRule>
  </conditionalFormatting>
  <conditionalFormatting sqref="W20">
    <cfRule type="cellIs" dxfId="6226" priority="949" operator="equal">
      <formula>2</formula>
    </cfRule>
  </conditionalFormatting>
  <conditionalFormatting sqref="W20">
    <cfRule type="cellIs" dxfId="6225" priority="950" operator="equal">
      <formula>1</formula>
    </cfRule>
  </conditionalFormatting>
  <conditionalFormatting sqref="W20">
    <cfRule type="cellIs" dxfId="6224" priority="945" operator="equal">
      <formula>6</formula>
    </cfRule>
  </conditionalFormatting>
  <conditionalFormatting sqref="W20">
    <cfRule type="cellIs" dxfId="6223" priority="946" operator="equal">
      <formula>5</formula>
    </cfRule>
  </conditionalFormatting>
  <conditionalFormatting sqref="W20">
    <cfRule type="cellIs" dxfId="6222" priority="947" operator="equal">
      <formula>4</formula>
    </cfRule>
  </conditionalFormatting>
  <conditionalFormatting sqref="W20">
    <cfRule type="cellIs" dxfId="6221" priority="948" operator="equal">
      <formula>3</formula>
    </cfRule>
  </conditionalFormatting>
  <conditionalFormatting sqref="AV20">
    <cfRule type="cellIs" dxfId="6220" priority="932" operator="between">
      <formula>15</formula>
      <formula>20</formula>
    </cfRule>
  </conditionalFormatting>
  <conditionalFormatting sqref="AV20">
    <cfRule type="cellIs" dxfId="6219" priority="933" operator="between">
      <formula>10</formula>
      <formula>14.999</formula>
    </cfRule>
  </conditionalFormatting>
  <conditionalFormatting sqref="AV20">
    <cfRule type="cellIs" dxfId="6218" priority="934" operator="between">
      <formula>5</formula>
      <formula>9.999</formula>
    </cfRule>
  </conditionalFormatting>
  <conditionalFormatting sqref="AV20">
    <cfRule type="cellIs" dxfId="6217" priority="935" operator="between">
      <formula>0.001</formula>
      <formula>4.999</formula>
    </cfRule>
  </conditionalFormatting>
  <conditionalFormatting sqref="AX20">
    <cfRule type="cellIs" dxfId="6216" priority="930" operator="equal">
      <formula>2</formula>
    </cfRule>
  </conditionalFormatting>
  <conditionalFormatting sqref="AX20">
    <cfRule type="cellIs" dxfId="6215" priority="931" operator="equal">
      <formula>1</formula>
    </cfRule>
  </conditionalFormatting>
  <conditionalFormatting sqref="AX20">
    <cfRule type="cellIs" dxfId="6214" priority="926" operator="equal">
      <formula>6</formula>
    </cfRule>
  </conditionalFormatting>
  <conditionalFormatting sqref="AX20">
    <cfRule type="cellIs" dxfId="6213" priority="927" operator="equal">
      <formula>5</formula>
    </cfRule>
  </conditionalFormatting>
  <conditionalFormatting sqref="AX20">
    <cfRule type="cellIs" dxfId="6212" priority="928" operator="equal">
      <formula>4</formula>
    </cfRule>
  </conditionalFormatting>
  <conditionalFormatting sqref="AX20">
    <cfRule type="cellIs" dxfId="6211" priority="929" operator="equal">
      <formula>3</formula>
    </cfRule>
  </conditionalFormatting>
  <conditionalFormatting sqref="W62">
    <cfRule type="cellIs" dxfId="6210" priority="919" operator="equal">
      <formula>2</formula>
    </cfRule>
  </conditionalFormatting>
  <conditionalFormatting sqref="W62">
    <cfRule type="cellIs" dxfId="6209" priority="920" operator="equal">
      <formula>1</formula>
    </cfRule>
  </conditionalFormatting>
  <conditionalFormatting sqref="W62">
    <cfRule type="cellIs" dxfId="6208" priority="915" operator="equal">
      <formula>6</formula>
    </cfRule>
  </conditionalFormatting>
  <conditionalFormatting sqref="W62">
    <cfRule type="cellIs" dxfId="6207" priority="916" operator="equal">
      <formula>5</formula>
    </cfRule>
  </conditionalFormatting>
  <conditionalFormatting sqref="W62">
    <cfRule type="cellIs" dxfId="6206" priority="917" operator="equal">
      <formula>4</formula>
    </cfRule>
  </conditionalFormatting>
  <conditionalFormatting sqref="W62">
    <cfRule type="cellIs" dxfId="6205" priority="918" operator="equal">
      <formula>3</formula>
    </cfRule>
  </conditionalFormatting>
  <conditionalFormatting sqref="U66">
    <cfRule type="cellIs" dxfId="6204" priority="910" operator="between">
      <formula>15</formula>
      <formula>20</formula>
    </cfRule>
  </conditionalFormatting>
  <conditionalFormatting sqref="U66">
    <cfRule type="cellIs" dxfId="6203" priority="911" operator="between">
      <formula>10</formula>
      <formula>14.999</formula>
    </cfRule>
  </conditionalFormatting>
  <conditionalFormatting sqref="U66">
    <cfRule type="cellIs" dxfId="6202" priority="912" operator="between">
      <formula>5</formula>
      <formula>9.999</formula>
    </cfRule>
  </conditionalFormatting>
  <conditionalFormatting sqref="U66">
    <cfRule type="cellIs" dxfId="6201" priority="913" operator="between">
      <formula>0.001</formula>
      <formula>4.999</formula>
    </cfRule>
  </conditionalFormatting>
  <conditionalFormatting sqref="W66">
    <cfRule type="cellIs" dxfId="6200" priority="908" operator="equal">
      <formula>2</formula>
    </cfRule>
  </conditionalFormatting>
  <conditionalFormatting sqref="W66">
    <cfRule type="cellIs" dxfId="6199" priority="909" operator="equal">
      <formula>1</formula>
    </cfRule>
  </conditionalFormatting>
  <conditionalFormatting sqref="W66">
    <cfRule type="cellIs" dxfId="6198" priority="904" operator="equal">
      <formula>6</formula>
    </cfRule>
  </conditionalFormatting>
  <conditionalFormatting sqref="W66">
    <cfRule type="cellIs" dxfId="6197" priority="905" operator="equal">
      <formula>5</formula>
    </cfRule>
  </conditionalFormatting>
  <conditionalFormatting sqref="W66">
    <cfRule type="cellIs" dxfId="6196" priority="906" operator="equal">
      <formula>4</formula>
    </cfRule>
  </conditionalFormatting>
  <conditionalFormatting sqref="W66">
    <cfRule type="cellIs" dxfId="6195" priority="907" operator="equal">
      <formula>3</formula>
    </cfRule>
  </conditionalFormatting>
  <conditionalFormatting sqref="U70">
    <cfRule type="cellIs" dxfId="6194" priority="899" operator="between">
      <formula>15</formula>
      <formula>20</formula>
    </cfRule>
  </conditionalFormatting>
  <conditionalFormatting sqref="U70">
    <cfRule type="cellIs" dxfId="6193" priority="900" operator="between">
      <formula>10</formula>
      <formula>14.999</formula>
    </cfRule>
  </conditionalFormatting>
  <conditionalFormatting sqref="U70">
    <cfRule type="cellIs" dxfId="6192" priority="901" operator="between">
      <formula>5</formula>
      <formula>9.999</formula>
    </cfRule>
  </conditionalFormatting>
  <conditionalFormatting sqref="U70">
    <cfRule type="cellIs" dxfId="6191" priority="902" operator="between">
      <formula>0.001</formula>
      <formula>4.999</formula>
    </cfRule>
  </conditionalFormatting>
  <conditionalFormatting sqref="W70">
    <cfRule type="cellIs" dxfId="6190" priority="897" operator="equal">
      <formula>2</formula>
    </cfRule>
  </conditionalFormatting>
  <conditionalFormatting sqref="W70">
    <cfRule type="cellIs" dxfId="6189" priority="898" operator="equal">
      <formula>1</formula>
    </cfRule>
  </conditionalFormatting>
  <conditionalFormatting sqref="W70">
    <cfRule type="cellIs" dxfId="6188" priority="893" operator="equal">
      <formula>6</formula>
    </cfRule>
  </conditionalFormatting>
  <conditionalFormatting sqref="W70">
    <cfRule type="cellIs" dxfId="6187" priority="894" operator="equal">
      <formula>5</formula>
    </cfRule>
  </conditionalFormatting>
  <conditionalFormatting sqref="W70">
    <cfRule type="cellIs" dxfId="6186" priority="895" operator="equal">
      <formula>4</formula>
    </cfRule>
  </conditionalFormatting>
  <conditionalFormatting sqref="W70">
    <cfRule type="cellIs" dxfId="6185" priority="896" operator="equal">
      <formula>3</formula>
    </cfRule>
  </conditionalFormatting>
  <conditionalFormatting sqref="U56">
    <cfRule type="cellIs" dxfId="6184" priority="880" operator="between">
      <formula>15</formula>
      <formula>20</formula>
    </cfRule>
  </conditionalFormatting>
  <conditionalFormatting sqref="U56">
    <cfRule type="cellIs" dxfId="6183" priority="881" operator="between">
      <formula>10</formula>
      <formula>14.999</formula>
    </cfRule>
  </conditionalFormatting>
  <conditionalFormatting sqref="U56">
    <cfRule type="cellIs" dxfId="6182" priority="882" operator="between">
      <formula>5</formula>
      <formula>9.999</formula>
    </cfRule>
  </conditionalFormatting>
  <conditionalFormatting sqref="U56">
    <cfRule type="cellIs" dxfId="6181" priority="883" operator="between">
      <formula>0.001</formula>
      <formula>4.999</formula>
    </cfRule>
  </conditionalFormatting>
  <conditionalFormatting sqref="W56">
    <cfRule type="cellIs" dxfId="6180" priority="878" operator="equal">
      <formula>2</formula>
    </cfRule>
  </conditionalFormatting>
  <conditionalFormatting sqref="W56">
    <cfRule type="cellIs" dxfId="6179" priority="879" operator="equal">
      <formula>1</formula>
    </cfRule>
  </conditionalFormatting>
  <conditionalFormatting sqref="W56">
    <cfRule type="cellIs" dxfId="6178" priority="874" operator="equal">
      <formula>6</formula>
    </cfRule>
  </conditionalFormatting>
  <conditionalFormatting sqref="W56">
    <cfRule type="cellIs" dxfId="6177" priority="875" operator="equal">
      <formula>5</formula>
    </cfRule>
  </conditionalFormatting>
  <conditionalFormatting sqref="W56">
    <cfRule type="cellIs" dxfId="6176" priority="876" operator="equal">
      <formula>4</formula>
    </cfRule>
  </conditionalFormatting>
  <conditionalFormatting sqref="W56">
    <cfRule type="cellIs" dxfId="6175" priority="877" operator="equal">
      <formula>3</formula>
    </cfRule>
  </conditionalFormatting>
  <conditionalFormatting sqref="AV62">
    <cfRule type="cellIs" dxfId="6174" priority="869" operator="between">
      <formula>15</formula>
      <formula>20</formula>
    </cfRule>
  </conditionalFormatting>
  <conditionalFormatting sqref="AV62">
    <cfRule type="cellIs" dxfId="6173" priority="870" operator="between">
      <formula>10</formula>
      <formula>14.999</formula>
    </cfRule>
  </conditionalFormatting>
  <conditionalFormatting sqref="AV62">
    <cfRule type="cellIs" dxfId="6172" priority="871" operator="between">
      <formula>5</formula>
      <formula>9.999</formula>
    </cfRule>
  </conditionalFormatting>
  <conditionalFormatting sqref="AV62">
    <cfRule type="cellIs" dxfId="6171" priority="872" operator="between">
      <formula>0.001</formula>
      <formula>4.999</formula>
    </cfRule>
  </conditionalFormatting>
  <conditionalFormatting sqref="AX62">
    <cfRule type="cellIs" dxfId="6170" priority="867" operator="equal">
      <formula>2</formula>
    </cfRule>
  </conditionalFormatting>
  <conditionalFormatting sqref="AX62">
    <cfRule type="cellIs" dxfId="6169" priority="868" operator="equal">
      <formula>1</formula>
    </cfRule>
  </conditionalFormatting>
  <conditionalFormatting sqref="AX62">
    <cfRule type="cellIs" dxfId="6168" priority="863" operator="equal">
      <formula>6</formula>
    </cfRule>
  </conditionalFormatting>
  <conditionalFormatting sqref="AX62">
    <cfRule type="cellIs" dxfId="6167" priority="864" operator="equal">
      <formula>5</formula>
    </cfRule>
  </conditionalFormatting>
  <conditionalFormatting sqref="AX62">
    <cfRule type="cellIs" dxfId="6166" priority="865" operator="equal">
      <formula>4</formula>
    </cfRule>
  </conditionalFormatting>
  <conditionalFormatting sqref="AX62">
    <cfRule type="cellIs" dxfId="6165" priority="866" operator="equal">
      <formula>3</formula>
    </cfRule>
  </conditionalFormatting>
  <conditionalFormatting sqref="AX81">
    <cfRule type="cellIs" dxfId="6164" priority="836" operator="equal">
      <formula>2</formula>
    </cfRule>
  </conditionalFormatting>
  <conditionalFormatting sqref="AX81">
    <cfRule type="cellIs" dxfId="6163" priority="837" operator="equal">
      <formula>1</formula>
    </cfRule>
  </conditionalFormatting>
  <conditionalFormatting sqref="AX81">
    <cfRule type="cellIs" dxfId="6162" priority="832" operator="equal">
      <formula>6</formula>
    </cfRule>
  </conditionalFormatting>
  <conditionalFormatting sqref="AX81">
    <cfRule type="cellIs" dxfId="6161" priority="833" operator="equal">
      <formula>5</formula>
    </cfRule>
  </conditionalFormatting>
  <conditionalFormatting sqref="AX81">
    <cfRule type="cellIs" dxfId="6160" priority="834" operator="equal">
      <formula>4</formula>
    </cfRule>
  </conditionalFormatting>
  <conditionalFormatting sqref="AX81">
    <cfRule type="cellIs" dxfId="6159" priority="835" operator="equal">
      <formula>3</formula>
    </cfRule>
  </conditionalFormatting>
  <conditionalFormatting sqref="AV85">
    <cfRule type="cellIs" dxfId="6158" priority="827" operator="between">
      <formula>15</formula>
      <formula>20</formula>
    </cfRule>
  </conditionalFormatting>
  <conditionalFormatting sqref="AV85">
    <cfRule type="cellIs" dxfId="6157" priority="828" operator="between">
      <formula>10</formula>
      <formula>14.999</formula>
    </cfRule>
  </conditionalFormatting>
  <conditionalFormatting sqref="AV85">
    <cfRule type="cellIs" dxfId="6156" priority="829" operator="between">
      <formula>5</formula>
      <formula>9.999</formula>
    </cfRule>
  </conditionalFormatting>
  <conditionalFormatting sqref="AV85">
    <cfRule type="cellIs" dxfId="6155" priority="830" operator="between">
      <formula>0.001</formula>
      <formula>4.999</formula>
    </cfRule>
  </conditionalFormatting>
  <conditionalFormatting sqref="AX85">
    <cfRule type="cellIs" dxfId="6154" priority="825" operator="equal">
      <formula>2</formula>
    </cfRule>
  </conditionalFormatting>
  <conditionalFormatting sqref="AX85">
    <cfRule type="cellIs" dxfId="6153" priority="826" operator="equal">
      <formula>1</formula>
    </cfRule>
  </conditionalFormatting>
  <conditionalFormatting sqref="AX85">
    <cfRule type="cellIs" dxfId="6152" priority="821" operator="equal">
      <formula>6</formula>
    </cfRule>
  </conditionalFormatting>
  <conditionalFormatting sqref="AX85">
    <cfRule type="cellIs" dxfId="6151" priority="822" operator="equal">
      <formula>5</formula>
    </cfRule>
  </conditionalFormatting>
  <conditionalFormatting sqref="AX85">
    <cfRule type="cellIs" dxfId="6150" priority="823" operator="equal">
      <formula>4</formula>
    </cfRule>
  </conditionalFormatting>
  <conditionalFormatting sqref="AX85">
    <cfRule type="cellIs" dxfId="6149" priority="824" operator="equal">
      <formula>3</formula>
    </cfRule>
  </conditionalFormatting>
  <conditionalFormatting sqref="AV89">
    <cfRule type="cellIs" dxfId="6148" priority="816" operator="between">
      <formula>15</formula>
      <formula>20</formula>
    </cfRule>
  </conditionalFormatting>
  <conditionalFormatting sqref="AV89">
    <cfRule type="cellIs" dxfId="6147" priority="817" operator="between">
      <formula>10</formula>
      <formula>14.999</formula>
    </cfRule>
  </conditionalFormatting>
  <conditionalFormatting sqref="AV89">
    <cfRule type="cellIs" dxfId="6146" priority="818" operator="between">
      <formula>5</formula>
      <formula>9.999</formula>
    </cfRule>
  </conditionalFormatting>
  <conditionalFormatting sqref="AV89">
    <cfRule type="cellIs" dxfId="6145" priority="819" operator="between">
      <formula>0.001</formula>
      <formula>4.999</formula>
    </cfRule>
  </conditionalFormatting>
  <conditionalFormatting sqref="AX89">
    <cfRule type="cellIs" dxfId="6144" priority="814" operator="equal">
      <formula>2</formula>
    </cfRule>
  </conditionalFormatting>
  <conditionalFormatting sqref="AX89">
    <cfRule type="cellIs" dxfId="6143" priority="815" operator="equal">
      <formula>1</formula>
    </cfRule>
  </conditionalFormatting>
  <conditionalFormatting sqref="AX89">
    <cfRule type="cellIs" dxfId="6142" priority="810" operator="equal">
      <formula>6</formula>
    </cfRule>
  </conditionalFormatting>
  <conditionalFormatting sqref="AX89">
    <cfRule type="cellIs" dxfId="6141" priority="811" operator="equal">
      <formula>5</formula>
    </cfRule>
  </conditionalFormatting>
  <conditionalFormatting sqref="AX89">
    <cfRule type="cellIs" dxfId="6140" priority="812" operator="equal">
      <formula>4</formula>
    </cfRule>
  </conditionalFormatting>
  <conditionalFormatting sqref="AX89">
    <cfRule type="cellIs" dxfId="6139" priority="813" operator="equal">
      <formula>3</formula>
    </cfRule>
  </conditionalFormatting>
  <conditionalFormatting sqref="U75">
    <cfRule type="cellIs" dxfId="6138" priority="790" operator="between">
      <formula>15</formula>
      <formula>20</formula>
    </cfRule>
  </conditionalFormatting>
  <conditionalFormatting sqref="U75">
    <cfRule type="cellIs" dxfId="6137" priority="791" operator="between">
      <formula>10</formula>
      <formula>14.999</formula>
    </cfRule>
  </conditionalFormatting>
  <conditionalFormatting sqref="U75">
    <cfRule type="cellIs" dxfId="6136" priority="792" operator="between">
      <formula>5</formula>
      <formula>9.999</formula>
    </cfRule>
  </conditionalFormatting>
  <conditionalFormatting sqref="U75">
    <cfRule type="cellIs" dxfId="6135" priority="793" operator="between">
      <formula>0.001</formula>
      <formula>4.999</formula>
    </cfRule>
  </conditionalFormatting>
  <conditionalFormatting sqref="W75">
    <cfRule type="cellIs" dxfId="6134" priority="788" operator="equal">
      <formula>2</formula>
    </cfRule>
  </conditionalFormatting>
  <conditionalFormatting sqref="W75">
    <cfRule type="cellIs" dxfId="6133" priority="789" operator="equal">
      <formula>1</formula>
    </cfRule>
  </conditionalFormatting>
  <conditionalFormatting sqref="W75">
    <cfRule type="cellIs" dxfId="6132" priority="784" operator="equal">
      <formula>6</formula>
    </cfRule>
  </conditionalFormatting>
  <conditionalFormatting sqref="W75">
    <cfRule type="cellIs" dxfId="6131" priority="785" operator="equal">
      <formula>5</formula>
    </cfRule>
  </conditionalFormatting>
  <conditionalFormatting sqref="W75">
    <cfRule type="cellIs" dxfId="6130" priority="786" operator="equal">
      <formula>4</formula>
    </cfRule>
  </conditionalFormatting>
  <conditionalFormatting sqref="W75">
    <cfRule type="cellIs" dxfId="6129" priority="787" operator="equal">
      <formula>3</formula>
    </cfRule>
  </conditionalFormatting>
  <conditionalFormatting sqref="AV75">
    <cfRule type="cellIs" dxfId="6128" priority="779" operator="between">
      <formula>15</formula>
      <formula>20</formula>
    </cfRule>
  </conditionalFormatting>
  <conditionalFormatting sqref="AV75">
    <cfRule type="cellIs" dxfId="6127" priority="780" operator="between">
      <formula>10</formula>
      <formula>14.999</formula>
    </cfRule>
  </conditionalFormatting>
  <conditionalFormatting sqref="AV75">
    <cfRule type="cellIs" dxfId="6126" priority="781" operator="between">
      <formula>5</formula>
      <formula>9.999</formula>
    </cfRule>
  </conditionalFormatting>
  <conditionalFormatting sqref="AV75">
    <cfRule type="cellIs" dxfId="6125" priority="782" operator="between">
      <formula>0.001</formula>
      <formula>4.999</formula>
    </cfRule>
  </conditionalFormatting>
  <conditionalFormatting sqref="AX75">
    <cfRule type="cellIs" dxfId="6124" priority="777" operator="equal">
      <formula>2</formula>
    </cfRule>
  </conditionalFormatting>
  <conditionalFormatting sqref="AX75">
    <cfRule type="cellIs" dxfId="6123" priority="778" operator="equal">
      <formula>1</formula>
    </cfRule>
  </conditionalFormatting>
  <conditionalFormatting sqref="AX75">
    <cfRule type="cellIs" dxfId="6122" priority="773" operator="equal">
      <formula>6</formula>
    </cfRule>
  </conditionalFormatting>
  <conditionalFormatting sqref="AX75">
    <cfRule type="cellIs" dxfId="6121" priority="774" operator="equal">
      <formula>5</formula>
    </cfRule>
  </conditionalFormatting>
  <conditionalFormatting sqref="AX75">
    <cfRule type="cellIs" dxfId="6120" priority="775" operator="equal">
      <formula>4</formula>
    </cfRule>
  </conditionalFormatting>
  <conditionalFormatting sqref="AX75">
    <cfRule type="cellIs" dxfId="6119" priority="776" operator="equal">
      <formula>3</formula>
    </cfRule>
  </conditionalFormatting>
  <conditionalFormatting sqref="AV56">
    <cfRule type="cellIs" dxfId="6118" priority="768" operator="between">
      <formula>15</formula>
      <formula>20</formula>
    </cfRule>
  </conditionalFormatting>
  <conditionalFormatting sqref="AV56">
    <cfRule type="cellIs" dxfId="6117" priority="769" operator="between">
      <formula>10</formula>
      <formula>14.999</formula>
    </cfRule>
  </conditionalFormatting>
  <conditionalFormatting sqref="AV56">
    <cfRule type="cellIs" dxfId="6116" priority="770" operator="between">
      <formula>5</formula>
      <formula>9.999</formula>
    </cfRule>
  </conditionalFormatting>
  <conditionalFormatting sqref="AV56">
    <cfRule type="cellIs" dxfId="6115" priority="771" operator="between">
      <formula>0.001</formula>
      <formula>4.999</formula>
    </cfRule>
  </conditionalFormatting>
  <conditionalFormatting sqref="AX56">
    <cfRule type="cellIs" dxfId="6114" priority="759" operator="equal">
      <formula>2</formula>
    </cfRule>
  </conditionalFormatting>
  <conditionalFormatting sqref="AX56">
    <cfRule type="cellIs" dxfId="6113" priority="760" operator="equal">
      <formula>1</formula>
    </cfRule>
  </conditionalFormatting>
  <conditionalFormatting sqref="AX56">
    <cfRule type="cellIs" dxfId="6112" priority="755" operator="equal">
      <formula>6</formula>
    </cfRule>
  </conditionalFormatting>
  <conditionalFormatting sqref="AX56">
    <cfRule type="cellIs" dxfId="6111" priority="756" operator="equal">
      <formula>5</formula>
    </cfRule>
  </conditionalFormatting>
  <conditionalFormatting sqref="AX56">
    <cfRule type="cellIs" dxfId="6110" priority="757" operator="equal">
      <formula>4</formula>
    </cfRule>
  </conditionalFormatting>
  <conditionalFormatting sqref="AX56">
    <cfRule type="cellIs" dxfId="6109" priority="758" operator="equal">
      <formula>3</formula>
    </cfRule>
  </conditionalFormatting>
  <conditionalFormatting sqref="U105">
    <cfRule type="cellIs" dxfId="6108" priority="750" operator="between">
      <formula>15</formula>
      <formula>20</formula>
    </cfRule>
  </conditionalFormatting>
  <conditionalFormatting sqref="U105">
    <cfRule type="cellIs" dxfId="6107" priority="751" operator="between">
      <formula>10</formula>
      <formula>14.999</formula>
    </cfRule>
  </conditionalFormatting>
  <conditionalFormatting sqref="U105">
    <cfRule type="cellIs" dxfId="6106" priority="752" operator="between">
      <formula>5</formula>
      <formula>9.999</formula>
    </cfRule>
  </conditionalFormatting>
  <conditionalFormatting sqref="U105">
    <cfRule type="cellIs" dxfId="6105" priority="753" operator="between">
      <formula>0.001</formula>
      <formula>4.999</formula>
    </cfRule>
  </conditionalFormatting>
  <conditionalFormatting sqref="W105">
    <cfRule type="cellIs" dxfId="6104" priority="748" operator="equal">
      <formula>2</formula>
    </cfRule>
  </conditionalFormatting>
  <conditionalFormatting sqref="W105">
    <cfRule type="cellIs" dxfId="6103" priority="749" operator="equal">
      <formula>1</formula>
    </cfRule>
  </conditionalFormatting>
  <conditionalFormatting sqref="W105">
    <cfRule type="cellIs" dxfId="6102" priority="744" operator="equal">
      <formula>6</formula>
    </cfRule>
  </conditionalFormatting>
  <conditionalFormatting sqref="W105">
    <cfRule type="cellIs" dxfId="6101" priority="745" operator="equal">
      <formula>5</formula>
    </cfRule>
  </conditionalFormatting>
  <conditionalFormatting sqref="W105">
    <cfRule type="cellIs" dxfId="6100" priority="746" operator="equal">
      <formula>4</formula>
    </cfRule>
  </conditionalFormatting>
  <conditionalFormatting sqref="W105">
    <cfRule type="cellIs" dxfId="6099" priority="747" operator="equal">
      <formula>3</formula>
    </cfRule>
  </conditionalFormatting>
  <conditionalFormatting sqref="U109">
    <cfRule type="cellIs" dxfId="6098" priority="739" operator="between">
      <formula>15</formula>
      <formula>20</formula>
    </cfRule>
  </conditionalFormatting>
  <conditionalFormatting sqref="U109">
    <cfRule type="cellIs" dxfId="6097" priority="740" operator="between">
      <formula>10</formula>
      <formula>14.999</formula>
    </cfRule>
  </conditionalFormatting>
  <conditionalFormatting sqref="U109">
    <cfRule type="cellIs" dxfId="6096" priority="741" operator="between">
      <formula>5</formula>
      <formula>9.999</formula>
    </cfRule>
  </conditionalFormatting>
  <conditionalFormatting sqref="U109">
    <cfRule type="cellIs" dxfId="6095" priority="742" operator="between">
      <formula>0.001</formula>
      <formula>4.999</formula>
    </cfRule>
  </conditionalFormatting>
  <conditionalFormatting sqref="W109">
    <cfRule type="cellIs" dxfId="6094" priority="737" operator="equal">
      <formula>2</formula>
    </cfRule>
  </conditionalFormatting>
  <conditionalFormatting sqref="W109">
    <cfRule type="cellIs" dxfId="6093" priority="738" operator="equal">
      <formula>1</formula>
    </cfRule>
  </conditionalFormatting>
  <conditionalFormatting sqref="W109">
    <cfRule type="cellIs" dxfId="6092" priority="733" operator="equal">
      <formula>6</formula>
    </cfRule>
  </conditionalFormatting>
  <conditionalFormatting sqref="W109">
    <cfRule type="cellIs" dxfId="6091" priority="734" operator="equal">
      <formula>5</formula>
    </cfRule>
  </conditionalFormatting>
  <conditionalFormatting sqref="W109">
    <cfRule type="cellIs" dxfId="6090" priority="735" operator="equal">
      <formula>4</formula>
    </cfRule>
  </conditionalFormatting>
  <conditionalFormatting sqref="W109">
    <cfRule type="cellIs" dxfId="6089" priority="736" operator="equal">
      <formula>3</formula>
    </cfRule>
  </conditionalFormatting>
  <conditionalFormatting sqref="U113">
    <cfRule type="cellIs" dxfId="6088" priority="728" operator="between">
      <formula>15</formula>
      <formula>20</formula>
    </cfRule>
  </conditionalFormatting>
  <conditionalFormatting sqref="U113">
    <cfRule type="cellIs" dxfId="6087" priority="729" operator="between">
      <formula>10</formula>
      <formula>14.999</formula>
    </cfRule>
  </conditionalFormatting>
  <conditionalFormatting sqref="U113">
    <cfRule type="cellIs" dxfId="6086" priority="730" operator="between">
      <formula>5</formula>
      <formula>9.999</formula>
    </cfRule>
  </conditionalFormatting>
  <conditionalFormatting sqref="U113">
    <cfRule type="cellIs" dxfId="6085" priority="731" operator="between">
      <formula>0.001</formula>
      <formula>4.999</formula>
    </cfRule>
  </conditionalFormatting>
  <conditionalFormatting sqref="W113">
    <cfRule type="cellIs" dxfId="6084" priority="726" operator="equal">
      <formula>2</formula>
    </cfRule>
  </conditionalFormatting>
  <conditionalFormatting sqref="W113">
    <cfRule type="cellIs" dxfId="6083" priority="727" operator="equal">
      <formula>1</formula>
    </cfRule>
  </conditionalFormatting>
  <conditionalFormatting sqref="W113">
    <cfRule type="cellIs" dxfId="6082" priority="722" operator="equal">
      <formula>6</formula>
    </cfRule>
  </conditionalFormatting>
  <conditionalFormatting sqref="W113">
    <cfRule type="cellIs" dxfId="6081" priority="723" operator="equal">
      <formula>5</formula>
    </cfRule>
  </conditionalFormatting>
  <conditionalFormatting sqref="W113">
    <cfRule type="cellIs" dxfId="6080" priority="724" operator="equal">
      <formula>4</formula>
    </cfRule>
  </conditionalFormatting>
  <conditionalFormatting sqref="W113">
    <cfRule type="cellIs" dxfId="6079" priority="725" operator="equal">
      <formula>3</formula>
    </cfRule>
  </conditionalFormatting>
  <conditionalFormatting sqref="U117">
    <cfRule type="cellIs" dxfId="6078" priority="717" operator="between">
      <formula>15</formula>
      <formula>20</formula>
    </cfRule>
  </conditionalFormatting>
  <conditionalFormatting sqref="U117">
    <cfRule type="cellIs" dxfId="6077" priority="718" operator="between">
      <formula>10</formula>
      <formula>14.999</formula>
    </cfRule>
  </conditionalFormatting>
  <conditionalFormatting sqref="U117">
    <cfRule type="cellIs" dxfId="6076" priority="719" operator="between">
      <formula>5</formula>
      <formula>9.999</formula>
    </cfRule>
  </conditionalFormatting>
  <conditionalFormatting sqref="U117">
    <cfRule type="cellIs" dxfId="6075" priority="720" operator="between">
      <formula>0.001</formula>
      <formula>4.999</formula>
    </cfRule>
  </conditionalFormatting>
  <conditionalFormatting sqref="W117">
    <cfRule type="cellIs" dxfId="6074" priority="715" operator="equal">
      <formula>2</formula>
    </cfRule>
  </conditionalFormatting>
  <conditionalFormatting sqref="W117">
    <cfRule type="cellIs" dxfId="6073" priority="716" operator="equal">
      <formula>1</formula>
    </cfRule>
  </conditionalFormatting>
  <conditionalFormatting sqref="W117">
    <cfRule type="cellIs" dxfId="6072" priority="711" operator="equal">
      <formula>6</formula>
    </cfRule>
  </conditionalFormatting>
  <conditionalFormatting sqref="W117">
    <cfRule type="cellIs" dxfId="6071" priority="712" operator="equal">
      <formula>5</formula>
    </cfRule>
  </conditionalFormatting>
  <conditionalFormatting sqref="W117">
    <cfRule type="cellIs" dxfId="6070" priority="713" operator="equal">
      <formula>4</formula>
    </cfRule>
  </conditionalFormatting>
  <conditionalFormatting sqref="W117">
    <cfRule type="cellIs" dxfId="6069" priority="714" operator="equal">
      <formula>3</formula>
    </cfRule>
  </conditionalFormatting>
  <conditionalFormatting sqref="U121">
    <cfRule type="cellIs" dxfId="6068" priority="706" operator="between">
      <formula>15</formula>
      <formula>20</formula>
    </cfRule>
  </conditionalFormatting>
  <conditionalFormatting sqref="U121">
    <cfRule type="cellIs" dxfId="6067" priority="707" operator="between">
      <formula>10</formula>
      <formula>14.999</formula>
    </cfRule>
  </conditionalFormatting>
  <conditionalFormatting sqref="U121">
    <cfRule type="cellIs" dxfId="6066" priority="708" operator="between">
      <formula>5</formula>
      <formula>9.999</formula>
    </cfRule>
  </conditionalFormatting>
  <conditionalFormatting sqref="U121">
    <cfRule type="cellIs" dxfId="6065" priority="709" operator="between">
      <formula>0.001</formula>
      <formula>4.999</formula>
    </cfRule>
  </conditionalFormatting>
  <conditionalFormatting sqref="W121">
    <cfRule type="cellIs" dxfId="6064" priority="704" operator="equal">
      <formula>2</formula>
    </cfRule>
  </conditionalFormatting>
  <conditionalFormatting sqref="W121">
    <cfRule type="cellIs" dxfId="6063" priority="705" operator="equal">
      <formula>1</formula>
    </cfRule>
  </conditionalFormatting>
  <conditionalFormatting sqref="W121">
    <cfRule type="cellIs" dxfId="6062" priority="700" operator="equal">
      <formula>6</formula>
    </cfRule>
  </conditionalFormatting>
  <conditionalFormatting sqref="W121">
    <cfRule type="cellIs" dxfId="6061" priority="701" operator="equal">
      <formula>5</formula>
    </cfRule>
  </conditionalFormatting>
  <conditionalFormatting sqref="W121">
    <cfRule type="cellIs" dxfId="6060" priority="702" operator="equal">
      <formula>4</formula>
    </cfRule>
  </conditionalFormatting>
  <conditionalFormatting sqref="W121">
    <cfRule type="cellIs" dxfId="6059" priority="703" operator="equal">
      <formula>3</formula>
    </cfRule>
  </conditionalFormatting>
  <conditionalFormatting sqref="U95">
    <cfRule type="cellIs" dxfId="6058" priority="695" operator="between">
      <formula>15</formula>
      <formula>20</formula>
    </cfRule>
  </conditionalFormatting>
  <conditionalFormatting sqref="U95">
    <cfRule type="cellIs" dxfId="6057" priority="696" operator="between">
      <formula>10</formula>
      <formula>14.999</formula>
    </cfRule>
  </conditionalFormatting>
  <conditionalFormatting sqref="U95">
    <cfRule type="cellIs" dxfId="6056" priority="697" operator="between">
      <formula>5</formula>
      <formula>9.999</formula>
    </cfRule>
  </conditionalFormatting>
  <conditionalFormatting sqref="U95">
    <cfRule type="cellIs" dxfId="6055" priority="698" operator="between">
      <formula>0.001</formula>
      <formula>4.999</formula>
    </cfRule>
  </conditionalFormatting>
  <conditionalFormatting sqref="W95">
    <cfRule type="cellIs" dxfId="6054" priority="693" operator="equal">
      <formula>2</formula>
    </cfRule>
  </conditionalFormatting>
  <conditionalFormatting sqref="W95">
    <cfRule type="cellIs" dxfId="6053" priority="694" operator="equal">
      <formula>1</formula>
    </cfRule>
  </conditionalFormatting>
  <conditionalFormatting sqref="W95">
    <cfRule type="cellIs" dxfId="6052" priority="689" operator="equal">
      <formula>6</formula>
    </cfRule>
  </conditionalFormatting>
  <conditionalFormatting sqref="W95">
    <cfRule type="cellIs" dxfId="6051" priority="690" operator="equal">
      <formula>5</formula>
    </cfRule>
  </conditionalFormatting>
  <conditionalFormatting sqref="W95">
    <cfRule type="cellIs" dxfId="6050" priority="691" operator="equal">
      <formula>4</formula>
    </cfRule>
  </conditionalFormatting>
  <conditionalFormatting sqref="W95">
    <cfRule type="cellIs" dxfId="6049" priority="692" operator="equal">
      <formula>3</formula>
    </cfRule>
  </conditionalFormatting>
  <conditionalFormatting sqref="AV105">
    <cfRule type="cellIs" dxfId="6048" priority="684" operator="between">
      <formula>15</formula>
      <formula>20</formula>
    </cfRule>
  </conditionalFormatting>
  <conditionalFormatting sqref="AV105">
    <cfRule type="cellIs" dxfId="6047" priority="685" operator="between">
      <formula>10</formula>
      <formula>14.999</formula>
    </cfRule>
  </conditionalFormatting>
  <conditionalFormatting sqref="AV105">
    <cfRule type="cellIs" dxfId="6046" priority="686" operator="between">
      <formula>5</formula>
      <formula>9.999</formula>
    </cfRule>
  </conditionalFormatting>
  <conditionalFormatting sqref="AV105">
    <cfRule type="cellIs" dxfId="6045" priority="687" operator="between">
      <formula>0.001</formula>
      <formula>4.999</formula>
    </cfRule>
  </conditionalFormatting>
  <conditionalFormatting sqref="AX105">
    <cfRule type="cellIs" dxfId="6044" priority="682" operator="equal">
      <formula>2</formula>
    </cfRule>
  </conditionalFormatting>
  <conditionalFormatting sqref="AX105">
    <cfRule type="cellIs" dxfId="6043" priority="683" operator="equal">
      <formula>1</formula>
    </cfRule>
  </conditionalFormatting>
  <conditionalFormatting sqref="AX105">
    <cfRule type="cellIs" dxfId="6042" priority="678" operator="equal">
      <formula>6</formula>
    </cfRule>
  </conditionalFormatting>
  <conditionalFormatting sqref="AX105">
    <cfRule type="cellIs" dxfId="6041" priority="679" operator="equal">
      <formula>5</formula>
    </cfRule>
  </conditionalFormatting>
  <conditionalFormatting sqref="AX105">
    <cfRule type="cellIs" dxfId="6040" priority="680" operator="equal">
      <formula>4</formula>
    </cfRule>
  </conditionalFormatting>
  <conditionalFormatting sqref="AX105">
    <cfRule type="cellIs" dxfId="6039" priority="681" operator="equal">
      <formula>3</formula>
    </cfRule>
  </conditionalFormatting>
  <conditionalFormatting sqref="AV109">
    <cfRule type="cellIs" dxfId="6038" priority="673" operator="between">
      <formula>15</formula>
      <formula>20</formula>
    </cfRule>
  </conditionalFormatting>
  <conditionalFormatting sqref="AV109">
    <cfRule type="cellIs" dxfId="6037" priority="674" operator="between">
      <formula>10</formula>
      <formula>14.999</formula>
    </cfRule>
  </conditionalFormatting>
  <conditionalFormatting sqref="AV109">
    <cfRule type="cellIs" dxfId="6036" priority="675" operator="between">
      <formula>5</formula>
      <formula>9.999</formula>
    </cfRule>
  </conditionalFormatting>
  <conditionalFormatting sqref="AV109">
    <cfRule type="cellIs" dxfId="6035" priority="676" operator="between">
      <formula>0.001</formula>
      <formula>4.999</formula>
    </cfRule>
  </conditionalFormatting>
  <conditionalFormatting sqref="AX109">
    <cfRule type="cellIs" dxfId="6034" priority="671" operator="equal">
      <formula>2</formula>
    </cfRule>
  </conditionalFormatting>
  <conditionalFormatting sqref="AX109">
    <cfRule type="cellIs" dxfId="6033" priority="672" operator="equal">
      <formula>1</formula>
    </cfRule>
  </conditionalFormatting>
  <conditionalFormatting sqref="AX109">
    <cfRule type="cellIs" dxfId="6032" priority="667" operator="equal">
      <formula>6</formula>
    </cfRule>
  </conditionalFormatting>
  <conditionalFormatting sqref="AX109">
    <cfRule type="cellIs" dxfId="6031" priority="668" operator="equal">
      <formula>5</formula>
    </cfRule>
  </conditionalFormatting>
  <conditionalFormatting sqref="AX109">
    <cfRule type="cellIs" dxfId="6030" priority="669" operator="equal">
      <formula>4</formula>
    </cfRule>
  </conditionalFormatting>
  <conditionalFormatting sqref="AX109">
    <cfRule type="cellIs" dxfId="6029" priority="670" operator="equal">
      <formula>3</formula>
    </cfRule>
  </conditionalFormatting>
  <conditionalFormatting sqref="AV113">
    <cfRule type="cellIs" dxfId="6028" priority="662" operator="between">
      <formula>15</formula>
      <formula>20</formula>
    </cfRule>
  </conditionalFormatting>
  <conditionalFormatting sqref="AV113">
    <cfRule type="cellIs" dxfId="6027" priority="663" operator="between">
      <formula>10</formula>
      <formula>14.999</formula>
    </cfRule>
  </conditionalFormatting>
  <conditionalFormatting sqref="AV113">
    <cfRule type="cellIs" dxfId="6026" priority="664" operator="between">
      <formula>5</formula>
      <formula>9.999</formula>
    </cfRule>
  </conditionalFormatting>
  <conditionalFormatting sqref="AV113">
    <cfRule type="cellIs" dxfId="6025" priority="665" operator="between">
      <formula>0.001</formula>
      <formula>4.999</formula>
    </cfRule>
  </conditionalFormatting>
  <conditionalFormatting sqref="AX113">
    <cfRule type="cellIs" dxfId="6024" priority="660" operator="equal">
      <formula>2</formula>
    </cfRule>
  </conditionalFormatting>
  <conditionalFormatting sqref="AX113">
    <cfRule type="cellIs" dxfId="6023" priority="661" operator="equal">
      <formula>1</formula>
    </cfRule>
  </conditionalFormatting>
  <conditionalFormatting sqref="AX113">
    <cfRule type="cellIs" dxfId="6022" priority="656" operator="equal">
      <formula>6</formula>
    </cfRule>
  </conditionalFormatting>
  <conditionalFormatting sqref="AX113">
    <cfRule type="cellIs" dxfId="6021" priority="657" operator="equal">
      <formula>5</formula>
    </cfRule>
  </conditionalFormatting>
  <conditionalFormatting sqref="AX113">
    <cfRule type="cellIs" dxfId="6020" priority="658" operator="equal">
      <formula>4</formula>
    </cfRule>
  </conditionalFormatting>
  <conditionalFormatting sqref="AX113">
    <cfRule type="cellIs" dxfId="6019" priority="659" operator="equal">
      <formula>3</formula>
    </cfRule>
  </conditionalFormatting>
  <conditionalFormatting sqref="AV117">
    <cfRule type="cellIs" dxfId="6018" priority="651" operator="between">
      <formula>15</formula>
      <formula>20</formula>
    </cfRule>
  </conditionalFormatting>
  <conditionalFormatting sqref="AV117">
    <cfRule type="cellIs" dxfId="6017" priority="652" operator="between">
      <formula>10</formula>
      <formula>14.999</formula>
    </cfRule>
  </conditionalFormatting>
  <conditionalFormatting sqref="AV117">
    <cfRule type="cellIs" dxfId="6016" priority="653" operator="between">
      <formula>5</formula>
      <formula>9.999</formula>
    </cfRule>
  </conditionalFormatting>
  <conditionalFormatting sqref="AV117">
    <cfRule type="cellIs" dxfId="6015" priority="654" operator="between">
      <formula>0.001</formula>
      <formula>4.999</formula>
    </cfRule>
  </conditionalFormatting>
  <conditionalFormatting sqref="AX117">
    <cfRule type="cellIs" dxfId="6014" priority="649" operator="equal">
      <formula>2</formula>
    </cfRule>
  </conditionalFormatting>
  <conditionalFormatting sqref="AX117">
    <cfRule type="cellIs" dxfId="6013" priority="650" operator="equal">
      <formula>1</formula>
    </cfRule>
  </conditionalFormatting>
  <conditionalFormatting sqref="AX117">
    <cfRule type="cellIs" dxfId="6012" priority="645" operator="equal">
      <formula>6</formula>
    </cfRule>
  </conditionalFormatting>
  <conditionalFormatting sqref="AX117">
    <cfRule type="cellIs" dxfId="6011" priority="646" operator="equal">
      <formula>5</formula>
    </cfRule>
  </conditionalFormatting>
  <conditionalFormatting sqref="AX117">
    <cfRule type="cellIs" dxfId="6010" priority="647" operator="equal">
      <formula>4</formula>
    </cfRule>
  </conditionalFormatting>
  <conditionalFormatting sqref="AX117">
    <cfRule type="cellIs" dxfId="6009" priority="648" operator="equal">
      <formula>3</formula>
    </cfRule>
  </conditionalFormatting>
  <conditionalFormatting sqref="AV95">
    <cfRule type="cellIs" dxfId="6008" priority="640" operator="between">
      <formula>15</formula>
      <formula>20</formula>
    </cfRule>
  </conditionalFormatting>
  <conditionalFormatting sqref="AV95">
    <cfRule type="cellIs" dxfId="6007" priority="641" operator="between">
      <formula>10</formula>
      <formula>14.999</formula>
    </cfRule>
  </conditionalFormatting>
  <conditionalFormatting sqref="AV95">
    <cfRule type="cellIs" dxfId="6006" priority="642" operator="between">
      <formula>5</formula>
      <formula>9.999</formula>
    </cfRule>
  </conditionalFormatting>
  <conditionalFormatting sqref="AV95">
    <cfRule type="cellIs" dxfId="6005" priority="643" operator="between">
      <formula>0.001</formula>
      <formula>4.999</formula>
    </cfRule>
  </conditionalFormatting>
  <conditionalFormatting sqref="AX95">
    <cfRule type="cellIs" dxfId="6004" priority="638" operator="equal">
      <formula>2</formula>
    </cfRule>
  </conditionalFormatting>
  <conditionalFormatting sqref="AX95">
    <cfRule type="cellIs" dxfId="6003" priority="639" operator="equal">
      <formula>1</formula>
    </cfRule>
  </conditionalFormatting>
  <conditionalFormatting sqref="AX95">
    <cfRule type="cellIs" dxfId="6002" priority="634" operator="equal">
      <formula>6</formula>
    </cfRule>
  </conditionalFormatting>
  <conditionalFormatting sqref="AX95">
    <cfRule type="cellIs" dxfId="6001" priority="635" operator="equal">
      <formula>5</formula>
    </cfRule>
  </conditionalFormatting>
  <conditionalFormatting sqref="AX95">
    <cfRule type="cellIs" dxfId="6000" priority="636" operator="equal">
      <formula>4</formula>
    </cfRule>
  </conditionalFormatting>
  <conditionalFormatting sqref="AX95">
    <cfRule type="cellIs" dxfId="5999" priority="637" operator="equal">
      <formula>3</formula>
    </cfRule>
  </conditionalFormatting>
  <conditionalFormatting sqref="AV171">
    <cfRule type="cellIs" dxfId="5998" priority="387" operator="between">
      <formula>15</formula>
      <formula>20</formula>
    </cfRule>
  </conditionalFormatting>
  <conditionalFormatting sqref="AV171">
    <cfRule type="cellIs" dxfId="5997" priority="388" operator="between">
      <formula>10</formula>
      <formula>14.999</formula>
    </cfRule>
  </conditionalFormatting>
  <conditionalFormatting sqref="AV171">
    <cfRule type="cellIs" dxfId="5996" priority="389" operator="between">
      <formula>5</formula>
      <formula>9.999</formula>
    </cfRule>
  </conditionalFormatting>
  <conditionalFormatting sqref="AV171">
    <cfRule type="cellIs" dxfId="5995" priority="390" operator="between">
      <formula>0.001</formula>
      <formula>4.999</formula>
    </cfRule>
  </conditionalFormatting>
  <conditionalFormatting sqref="AX171">
    <cfRule type="cellIs" dxfId="5994" priority="385" operator="equal">
      <formula>2</formula>
    </cfRule>
  </conditionalFormatting>
  <conditionalFormatting sqref="AX171">
    <cfRule type="cellIs" dxfId="5993" priority="386" operator="equal">
      <formula>1</formula>
    </cfRule>
  </conditionalFormatting>
  <conditionalFormatting sqref="AX171">
    <cfRule type="cellIs" dxfId="5992" priority="381" operator="equal">
      <formula>6</formula>
    </cfRule>
  </conditionalFormatting>
  <conditionalFormatting sqref="AX171">
    <cfRule type="cellIs" dxfId="5991" priority="382" operator="equal">
      <formula>5</formula>
    </cfRule>
  </conditionalFormatting>
  <conditionalFormatting sqref="AX171">
    <cfRule type="cellIs" dxfId="5990" priority="383" operator="equal">
      <formula>4</formula>
    </cfRule>
  </conditionalFormatting>
  <conditionalFormatting sqref="AX171">
    <cfRule type="cellIs" dxfId="5989" priority="384" operator="equal">
      <formula>3</formula>
    </cfRule>
  </conditionalFormatting>
  <conditionalFormatting sqref="AV175">
    <cfRule type="cellIs" dxfId="5988" priority="376" operator="between">
      <formula>15</formula>
      <formula>20</formula>
    </cfRule>
  </conditionalFormatting>
  <conditionalFormatting sqref="AV175">
    <cfRule type="cellIs" dxfId="5987" priority="377" operator="between">
      <formula>10</formula>
      <formula>14.999</formula>
    </cfRule>
  </conditionalFormatting>
  <conditionalFormatting sqref="AV175">
    <cfRule type="cellIs" dxfId="5986" priority="378" operator="between">
      <formula>5</formula>
      <formula>9.999</formula>
    </cfRule>
  </conditionalFormatting>
  <conditionalFormatting sqref="AV175">
    <cfRule type="cellIs" dxfId="5985" priority="379" operator="between">
      <formula>0.001</formula>
      <formula>4.999</formula>
    </cfRule>
  </conditionalFormatting>
  <conditionalFormatting sqref="AX175">
    <cfRule type="cellIs" dxfId="5984" priority="374" operator="equal">
      <formula>2</formula>
    </cfRule>
  </conditionalFormatting>
  <conditionalFormatting sqref="AX175">
    <cfRule type="cellIs" dxfId="5983" priority="375" operator="equal">
      <formula>1</formula>
    </cfRule>
  </conditionalFormatting>
  <conditionalFormatting sqref="AX175">
    <cfRule type="cellIs" dxfId="5982" priority="370" operator="equal">
      <formula>6</formula>
    </cfRule>
  </conditionalFormatting>
  <conditionalFormatting sqref="AX175">
    <cfRule type="cellIs" dxfId="5981" priority="371" operator="equal">
      <formula>5</formula>
    </cfRule>
  </conditionalFormatting>
  <conditionalFormatting sqref="AX175">
    <cfRule type="cellIs" dxfId="5980" priority="372" operator="equal">
      <formula>4</formula>
    </cfRule>
  </conditionalFormatting>
  <conditionalFormatting sqref="AX175">
    <cfRule type="cellIs" dxfId="5979" priority="373" operator="equal">
      <formula>3</formula>
    </cfRule>
  </conditionalFormatting>
  <conditionalFormatting sqref="AV179">
    <cfRule type="cellIs" dxfId="5978" priority="365" operator="between">
      <formula>15</formula>
      <formula>20</formula>
    </cfRule>
  </conditionalFormatting>
  <conditionalFormatting sqref="AV179">
    <cfRule type="cellIs" dxfId="5977" priority="366" operator="between">
      <formula>10</formula>
      <formula>14.999</formula>
    </cfRule>
  </conditionalFormatting>
  <conditionalFormatting sqref="AV179">
    <cfRule type="cellIs" dxfId="5976" priority="367" operator="between">
      <formula>5</formula>
      <formula>9.999</formula>
    </cfRule>
  </conditionalFormatting>
  <conditionalFormatting sqref="AV179">
    <cfRule type="cellIs" dxfId="5975" priority="368" operator="between">
      <formula>0.001</formula>
      <formula>4.999</formula>
    </cfRule>
  </conditionalFormatting>
  <conditionalFormatting sqref="AX179">
    <cfRule type="cellIs" dxfId="5974" priority="363" operator="equal">
      <formula>2</formula>
    </cfRule>
  </conditionalFormatting>
  <conditionalFormatting sqref="AX179">
    <cfRule type="cellIs" dxfId="5973" priority="364" operator="equal">
      <formula>1</formula>
    </cfRule>
  </conditionalFormatting>
  <conditionalFormatting sqref="AX179">
    <cfRule type="cellIs" dxfId="5972" priority="359" operator="equal">
      <formula>6</formula>
    </cfRule>
  </conditionalFormatting>
  <conditionalFormatting sqref="AX179">
    <cfRule type="cellIs" dxfId="5971" priority="360" operator="equal">
      <formula>5</formula>
    </cfRule>
  </conditionalFormatting>
  <conditionalFormatting sqref="AX179">
    <cfRule type="cellIs" dxfId="5970" priority="361" operator="equal">
      <formula>4</formula>
    </cfRule>
  </conditionalFormatting>
  <conditionalFormatting sqref="AX179">
    <cfRule type="cellIs" dxfId="5969" priority="362" operator="equal">
      <formula>3</formula>
    </cfRule>
  </conditionalFormatting>
  <conditionalFormatting sqref="U226">
    <cfRule type="cellIs" dxfId="5968" priority="354" operator="between">
      <formula>15</formula>
      <formula>20</formula>
    </cfRule>
  </conditionalFormatting>
  <conditionalFormatting sqref="U226">
    <cfRule type="cellIs" dxfId="5967" priority="355" operator="between">
      <formula>10</formula>
      <formula>14.999</formula>
    </cfRule>
  </conditionalFormatting>
  <conditionalFormatting sqref="U226">
    <cfRule type="cellIs" dxfId="5966" priority="356" operator="between">
      <formula>5</formula>
      <formula>9.999</formula>
    </cfRule>
  </conditionalFormatting>
  <conditionalFormatting sqref="U226">
    <cfRule type="cellIs" dxfId="5965" priority="357" operator="between">
      <formula>0.001</formula>
      <formula>4.999</formula>
    </cfRule>
  </conditionalFormatting>
  <conditionalFormatting sqref="W226">
    <cfRule type="cellIs" dxfId="5964" priority="352" operator="equal">
      <formula>2</formula>
    </cfRule>
  </conditionalFormatting>
  <conditionalFormatting sqref="W226">
    <cfRule type="cellIs" dxfId="5963" priority="353" operator="equal">
      <formula>1</formula>
    </cfRule>
  </conditionalFormatting>
  <conditionalFormatting sqref="W226">
    <cfRule type="cellIs" dxfId="5962" priority="348" operator="equal">
      <formula>6</formula>
    </cfRule>
  </conditionalFormatting>
  <conditionalFormatting sqref="W226">
    <cfRule type="cellIs" dxfId="5961" priority="349" operator="equal">
      <formula>5</formula>
    </cfRule>
  </conditionalFormatting>
  <conditionalFormatting sqref="W226">
    <cfRule type="cellIs" dxfId="5960" priority="350" operator="equal">
      <formula>4</formula>
    </cfRule>
  </conditionalFormatting>
  <conditionalFormatting sqref="W226">
    <cfRule type="cellIs" dxfId="5959" priority="351" operator="equal">
      <formula>3</formula>
    </cfRule>
  </conditionalFormatting>
  <conditionalFormatting sqref="U230">
    <cfRule type="cellIs" dxfId="5958" priority="343" operator="between">
      <formula>15</formula>
      <formula>20</formula>
    </cfRule>
  </conditionalFormatting>
  <conditionalFormatting sqref="U230">
    <cfRule type="cellIs" dxfId="5957" priority="344" operator="between">
      <formula>10</formula>
      <formula>14.999</formula>
    </cfRule>
  </conditionalFormatting>
  <conditionalFormatting sqref="U230">
    <cfRule type="cellIs" dxfId="5956" priority="345" operator="between">
      <formula>5</formula>
      <formula>9.999</formula>
    </cfRule>
  </conditionalFormatting>
  <conditionalFormatting sqref="U230">
    <cfRule type="cellIs" dxfId="5955" priority="346" operator="between">
      <formula>0.001</formula>
      <formula>4.999</formula>
    </cfRule>
  </conditionalFormatting>
  <conditionalFormatting sqref="W230">
    <cfRule type="cellIs" dxfId="5954" priority="341" operator="equal">
      <formula>2</formula>
    </cfRule>
  </conditionalFormatting>
  <conditionalFormatting sqref="W230">
    <cfRule type="cellIs" dxfId="5953" priority="342" operator="equal">
      <formula>1</formula>
    </cfRule>
  </conditionalFormatting>
  <conditionalFormatting sqref="W230">
    <cfRule type="cellIs" dxfId="5952" priority="337" operator="equal">
      <formula>6</formula>
    </cfRule>
  </conditionalFormatting>
  <conditionalFormatting sqref="W230">
    <cfRule type="cellIs" dxfId="5951" priority="338" operator="equal">
      <formula>5</formula>
    </cfRule>
  </conditionalFormatting>
  <conditionalFormatting sqref="W230">
    <cfRule type="cellIs" dxfId="5950" priority="339" operator="equal">
      <formula>4</formula>
    </cfRule>
  </conditionalFormatting>
  <conditionalFormatting sqref="W230">
    <cfRule type="cellIs" dxfId="5949" priority="340" operator="equal">
      <formula>3</formula>
    </cfRule>
  </conditionalFormatting>
  <conditionalFormatting sqref="U234">
    <cfRule type="cellIs" dxfId="5948" priority="332" operator="between">
      <formula>15</formula>
      <formula>20</formula>
    </cfRule>
  </conditionalFormatting>
  <conditionalFormatting sqref="U234">
    <cfRule type="cellIs" dxfId="5947" priority="333" operator="between">
      <formula>10</formula>
      <formula>14.999</formula>
    </cfRule>
  </conditionalFormatting>
  <conditionalFormatting sqref="U234">
    <cfRule type="cellIs" dxfId="5946" priority="334" operator="between">
      <formula>5</formula>
      <formula>9.999</formula>
    </cfRule>
  </conditionalFormatting>
  <conditionalFormatting sqref="U234">
    <cfRule type="cellIs" dxfId="5945" priority="335" operator="between">
      <formula>0.001</formula>
      <formula>4.999</formula>
    </cfRule>
  </conditionalFormatting>
  <conditionalFormatting sqref="W234">
    <cfRule type="cellIs" dxfId="5944" priority="330" operator="equal">
      <formula>2</formula>
    </cfRule>
  </conditionalFormatting>
  <conditionalFormatting sqref="W234">
    <cfRule type="cellIs" dxfId="5943" priority="331" operator="equal">
      <formula>1</formula>
    </cfRule>
  </conditionalFormatting>
  <conditionalFormatting sqref="W234">
    <cfRule type="cellIs" dxfId="5942" priority="326" operator="equal">
      <formula>6</formula>
    </cfRule>
  </conditionalFormatting>
  <conditionalFormatting sqref="W234">
    <cfRule type="cellIs" dxfId="5941" priority="327" operator="equal">
      <formula>5</formula>
    </cfRule>
  </conditionalFormatting>
  <conditionalFormatting sqref="W234">
    <cfRule type="cellIs" dxfId="5940" priority="328" operator="equal">
      <formula>4</formula>
    </cfRule>
  </conditionalFormatting>
  <conditionalFormatting sqref="W234">
    <cfRule type="cellIs" dxfId="5939" priority="329" operator="equal">
      <formula>3</formula>
    </cfRule>
  </conditionalFormatting>
  <conditionalFormatting sqref="U238">
    <cfRule type="cellIs" dxfId="5938" priority="321" operator="between">
      <formula>15</formula>
      <formula>20</formula>
    </cfRule>
  </conditionalFormatting>
  <conditionalFormatting sqref="U238">
    <cfRule type="cellIs" dxfId="5937" priority="322" operator="between">
      <formula>10</formula>
      <formula>14.999</formula>
    </cfRule>
  </conditionalFormatting>
  <conditionalFormatting sqref="U238">
    <cfRule type="cellIs" dxfId="5936" priority="323" operator="between">
      <formula>5</formula>
      <formula>9.999</formula>
    </cfRule>
  </conditionalFormatting>
  <conditionalFormatting sqref="U238">
    <cfRule type="cellIs" dxfId="5935" priority="324" operator="between">
      <formula>0.001</formula>
      <formula>4.999</formula>
    </cfRule>
  </conditionalFormatting>
  <conditionalFormatting sqref="W238">
    <cfRule type="cellIs" dxfId="5934" priority="319" operator="equal">
      <formula>2</formula>
    </cfRule>
  </conditionalFormatting>
  <conditionalFormatting sqref="W238">
    <cfRule type="cellIs" dxfId="5933" priority="320" operator="equal">
      <formula>1</formula>
    </cfRule>
  </conditionalFormatting>
  <conditionalFormatting sqref="W238">
    <cfRule type="cellIs" dxfId="5932" priority="315" operator="equal">
      <formula>6</formula>
    </cfRule>
  </conditionalFormatting>
  <conditionalFormatting sqref="W238">
    <cfRule type="cellIs" dxfId="5931" priority="316" operator="equal">
      <formula>5</formula>
    </cfRule>
  </conditionalFormatting>
  <conditionalFormatting sqref="W238">
    <cfRule type="cellIs" dxfId="5930" priority="317" operator="equal">
      <formula>4</formula>
    </cfRule>
  </conditionalFormatting>
  <conditionalFormatting sqref="W238">
    <cfRule type="cellIs" dxfId="5929" priority="318" operator="equal">
      <formula>3</formula>
    </cfRule>
  </conditionalFormatting>
  <conditionalFormatting sqref="U126">
    <cfRule type="cellIs" dxfId="5928" priority="310" operator="between">
      <formula>15</formula>
      <formula>20</formula>
    </cfRule>
  </conditionalFormatting>
  <conditionalFormatting sqref="U126">
    <cfRule type="cellIs" dxfId="5927" priority="311" operator="between">
      <formula>10</formula>
      <formula>14.999</formula>
    </cfRule>
  </conditionalFormatting>
  <conditionalFormatting sqref="U126">
    <cfRule type="cellIs" dxfId="5926" priority="312" operator="between">
      <formula>5</formula>
      <formula>9.999</formula>
    </cfRule>
  </conditionalFormatting>
  <conditionalFormatting sqref="U126">
    <cfRule type="cellIs" dxfId="5925" priority="313" operator="between">
      <formula>0.001</formula>
      <formula>4.999</formula>
    </cfRule>
  </conditionalFormatting>
  <conditionalFormatting sqref="W126">
    <cfRule type="cellIs" dxfId="5924" priority="308" operator="equal">
      <formula>2</formula>
    </cfRule>
  </conditionalFormatting>
  <conditionalFormatting sqref="W126">
    <cfRule type="cellIs" dxfId="5923" priority="309" operator="equal">
      <formula>1</formula>
    </cfRule>
  </conditionalFormatting>
  <conditionalFormatting sqref="W126">
    <cfRule type="cellIs" dxfId="5922" priority="304" operator="equal">
      <formula>6</formula>
    </cfRule>
  </conditionalFormatting>
  <conditionalFormatting sqref="W126">
    <cfRule type="cellIs" dxfId="5921" priority="305" operator="equal">
      <formula>5</formula>
    </cfRule>
  </conditionalFormatting>
  <conditionalFormatting sqref="W126">
    <cfRule type="cellIs" dxfId="5920" priority="306" operator="equal">
      <formula>4</formula>
    </cfRule>
  </conditionalFormatting>
  <conditionalFormatting sqref="W126">
    <cfRule type="cellIs" dxfId="5919" priority="307" operator="equal">
      <formula>3</formula>
    </cfRule>
  </conditionalFormatting>
  <conditionalFormatting sqref="AV126">
    <cfRule type="cellIs" dxfId="5918" priority="299" operator="between">
      <formula>15</formula>
      <formula>20</formula>
    </cfRule>
  </conditionalFormatting>
  <conditionalFormatting sqref="AV126">
    <cfRule type="cellIs" dxfId="5917" priority="300" operator="between">
      <formula>10</formula>
      <formula>14.999</formula>
    </cfRule>
  </conditionalFormatting>
  <conditionalFormatting sqref="AV126">
    <cfRule type="cellIs" dxfId="5916" priority="301" operator="between">
      <formula>5</formula>
      <formula>9.999</formula>
    </cfRule>
  </conditionalFormatting>
  <conditionalFormatting sqref="AV126">
    <cfRule type="cellIs" dxfId="5915" priority="302" operator="between">
      <formula>0.001</formula>
      <formula>4.999</formula>
    </cfRule>
  </conditionalFormatting>
  <conditionalFormatting sqref="AX126">
    <cfRule type="cellIs" dxfId="5914" priority="297" operator="equal">
      <formula>2</formula>
    </cfRule>
  </conditionalFormatting>
  <conditionalFormatting sqref="AX126">
    <cfRule type="cellIs" dxfId="5913" priority="298" operator="equal">
      <formula>1</formula>
    </cfRule>
  </conditionalFormatting>
  <conditionalFormatting sqref="AX126">
    <cfRule type="cellIs" dxfId="5912" priority="293" operator="equal">
      <formula>6</formula>
    </cfRule>
  </conditionalFormatting>
  <conditionalFormatting sqref="AX126">
    <cfRule type="cellIs" dxfId="5911" priority="294" operator="equal">
      <formula>5</formula>
    </cfRule>
  </conditionalFormatting>
  <conditionalFormatting sqref="AX126">
    <cfRule type="cellIs" dxfId="5910" priority="295" operator="equal">
      <formula>4</formula>
    </cfRule>
  </conditionalFormatting>
  <conditionalFormatting sqref="AX126">
    <cfRule type="cellIs" dxfId="5909" priority="296" operator="equal">
      <formula>3</formula>
    </cfRule>
  </conditionalFormatting>
  <conditionalFormatting sqref="U161">
    <cfRule type="cellIs" dxfId="5908" priority="288" operator="between">
      <formula>15</formula>
      <formula>20</formula>
    </cfRule>
  </conditionalFormatting>
  <conditionalFormatting sqref="U161">
    <cfRule type="cellIs" dxfId="5907" priority="289" operator="between">
      <formula>10</formula>
      <formula>14.999</formula>
    </cfRule>
  </conditionalFormatting>
  <conditionalFormatting sqref="U161">
    <cfRule type="cellIs" dxfId="5906" priority="290" operator="between">
      <formula>5</formula>
      <formula>9.999</formula>
    </cfRule>
  </conditionalFormatting>
  <conditionalFormatting sqref="U161">
    <cfRule type="cellIs" dxfId="5905" priority="291" operator="between">
      <formula>0.001</formula>
      <formula>4.999</formula>
    </cfRule>
  </conditionalFormatting>
  <conditionalFormatting sqref="W161">
    <cfRule type="cellIs" dxfId="5904" priority="286" operator="equal">
      <formula>2</formula>
    </cfRule>
  </conditionalFormatting>
  <conditionalFormatting sqref="W161">
    <cfRule type="cellIs" dxfId="5903" priority="287" operator="equal">
      <formula>1</formula>
    </cfRule>
  </conditionalFormatting>
  <conditionalFormatting sqref="W161">
    <cfRule type="cellIs" dxfId="5902" priority="282" operator="equal">
      <formula>6</formula>
    </cfRule>
  </conditionalFormatting>
  <conditionalFormatting sqref="W161">
    <cfRule type="cellIs" dxfId="5901" priority="283" operator="equal">
      <formula>5</formula>
    </cfRule>
  </conditionalFormatting>
  <conditionalFormatting sqref="W161">
    <cfRule type="cellIs" dxfId="5900" priority="284" operator="equal">
      <formula>4</formula>
    </cfRule>
  </conditionalFormatting>
  <conditionalFormatting sqref="W161">
    <cfRule type="cellIs" dxfId="5899" priority="285" operator="equal">
      <formula>3</formula>
    </cfRule>
  </conditionalFormatting>
  <conditionalFormatting sqref="AV161">
    <cfRule type="cellIs" dxfId="5898" priority="277" operator="between">
      <formula>15</formula>
      <formula>20</formula>
    </cfRule>
  </conditionalFormatting>
  <conditionalFormatting sqref="AV161">
    <cfRule type="cellIs" dxfId="5897" priority="278" operator="between">
      <formula>10</formula>
      <formula>14.999</formula>
    </cfRule>
  </conditionalFormatting>
  <conditionalFormatting sqref="AV161">
    <cfRule type="cellIs" dxfId="5896" priority="279" operator="between">
      <formula>5</formula>
      <formula>9.999</formula>
    </cfRule>
  </conditionalFormatting>
  <conditionalFormatting sqref="AV161">
    <cfRule type="cellIs" dxfId="5895" priority="280" operator="between">
      <formula>0.001</formula>
      <formula>4.999</formula>
    </cfRule>
  </conditionalFormatting>
  <conditionalFormatting sqref="AX161">
    <cfRule type="cellIs" dxfId="5894" priority="275" operator="equal">
      <formula>2</formula>
    </cfRule>
  </conditionalFormatting>
  <conditionalFormatting sqref="AX161">
    <cfRule type="cellIs" dxfId="5893" priority="276" operator="equal">
      <formula>1</formula>
    </cfRule>
  </conditionalFormatting>
  <conditionalFormatting sqref="AX161">
    <cfRule type="cellIs" dxfId="5892" priority="271" operator="equal">
      <formula>6</formula>
    </cfRule>
  </conditionalFormatting>
  <conditionalFormatting sqref="AX161">
    <cfRule type="cellIs" dxfId="5891" priority="272" operator="equal">
      <formula>5</formula>
    </cfRule>
  </conditionalFormatting>
  <conditionalFormatting sqref="AX161">
    <cfRule type="cellIs" dxfId="5890" priority="273" operator="equal">
      <formula>4</formula>
    </cfRule>
  </conditionalFormatting>
  <conditionalFormatting sqref="AX161">
    <cfRule type="cellIs" dxfId="5889" priority="274" operator="equal">
      <formula>3</formula>
    </cfRule>
  </conditionalFormatting>
  <conditionalFormatting sqref="U216">
    <cfRule type="cellIs" dxfId="5888" priority="266" operator="between">
      <formula>15</formula>
      <formula>20</formula>
    </cfRule>
  </conditionalFormatting>
  <conditionalFormatting sqref="U216">
    <cfRule type="cellIs" dxfId="5887" priority="267" operator="between">
      <formula>10</formula>
      <formula>14.999</formula>
    </cfRule>
  </conditionalFormatting>
  <conditionalFormatting sqref="U216">
    <cfRule type="cellIs" dxfId="5886" priority="268" operator="between">
      <formula>5</formula>
      <formula>9.999</formula>
    </cfRule>
  </conditionalFormatting>
  <conditionalFormatting sqref="U216">
    <cfRule type="cellIs" dxfId="5885" priority="269" operator="between">
      <formula>0.001</formula>
      <formula>4.999</formula>
    </cfRule>
  </conditionalFormatting>
  <conditionalFormatting sqref="W216">
    <cfRule type="cellIs" dxfId="5884" priority="264" operator="equal">
      <formula>2</formula>
    </cfRule>
  </conditionalFormatting>
  <conditionalFormatting sqref="W216">
    <cfRule type="cellIs" dxfId="5883" priority="265" operator="equal">
      <formula>1</formula>
    </cfRule>
  </conditionalFormatting>
  <conditionalFormatting sqref="W216">
    <cfRule type="cellIs" dxfId="5882" priority="260" operator="equal">
      <formula>6</formula>
    </cfRule>
  </conditionalFormatting>
  <conditionalFormatting sqref="W216">
    <cfRule type="cellIs" dxfId="5881" priority="261" operator="equal">
      <formula>5</formula>
    </cfRule>
  </conditionalFormatting>
  <conditionalFormatting sqref="W216">
    <cfRule type="cellIs" dxfId="5880" priority="262" operator="equal">
      <formula>4</formula>
    </cfRule>
  </conditionalFormatting>
  <conditionalFormatting sqref="W216">
    <cfRule type="cellIs" dxfId="5879" priority="263" operator="equal">
      <formula>3</formula>
    </cfRule>
  </conditionalFormatting>
  <conditionalFormatting sqref="AV216">
    <cfRule type="cellIs" dxfId="5878" priority="255" operator="between">
      <formula>15</formula>
      <formula>20</formula>
    </cfRule>
  </conditionalFormatting>
  <conditionalFormatting sqref="AV216">
    <cfRule type="cellIs" dxfId="5877" priority="256" operator="between">
      <formula>10</formula>
      <formula>14.999</formula>
    </cfRule>
  </conditionalFormatting>
  <conditionalFormatting sqref="AV216">
    <cfRule type="cellIs" dxfId="5876" priority="257" operator="between">
      <formula>5</formula>
      <formula>9.999</formula>
    </cfRule>
  </conditionalFormatting>
  <conditionalFormatting sqref="AV216">
    <cfRule type="cellIs" dxfId="5875" priority="258" operator="between">
      <formula>0.001</formula>
      <formula>4.999</formula>
    </cfRule>
  </conditionalFormatting>
  <conditionalFormatting sqref="AX216">
    <cfRule type="cellIs" dxfId="5874" priority="253" operator="equal">
      <formula>2</formula>
    </cfRule>
  </conditionalFormatting>
  <conditionalFormatting sqref="AX216">
    <cfRule type="cellIs" dxfId="5873" priority="254" operator="equal">
      <formula>1</formula>
    </cfRule>
  </conditionalFormatting>
  <conditionalFormatting sqref="AX216">
    <cfRule type="cellIs" dxfId="5872" priority="249" operator="equal">
      <formula>6</formula>
    </cfRule>
  </conditionalFormatting>
  <conditionalFormatting sqref="AX216">
    <cfRule type="cellIs" dxfId="5871" priority="250" operator="equal">
      <formula>5</formula>
    </cfRule>
  </conditionalFormatting>
  <conditionalFormatting sqref="AX216">
    <cfRule type="cellIs" dxfId="5870" priority="251" operator="equal">
      <formula>4</formula>
    </cfRule>
  </conditionalFormatting>
  <conditionalFormatting sqref="AX216">
    <cfRule type="cellIs" dxfId="5869" priority="252" operator="equal">
      <formula>3</formula>
    </cfRule>
  </conditionalFormatting>
  <conditionalFormatting sqref="U136">
    <cfRule type="cellIs" dxfId="5868" priority="244" operator="between">
      <formula>15</formula>
      <formula>20</formula>
    </cfRule>
  </conditionalFormatting>
  <conditionalFormatting sqref="U136">
    <cfRule type="cellIs" dxfId="5867" priority="245" operator="between">
      <formula>10</formula>
      <formula>14.999</formula>
    </cfRule>
  </conditionalFormatting>
  <conditionalFormatting sqref="U136">
    <cfRule type="cellIs" dxfId="5866" priority="246" operator="between">
      <formula>5</formula>
      <formula>9.999</formula>
    </cfRule>
  </conditionalFormatting>
  <conditionalFormatting sqref="U136">
    <cfRule type="cellIs" dxfId="5865" priority="247" operator="between">
      <formula>0.001</formula>
      <formula>4.999</formula>
    </cfRule>
  </conditionalFormatting>
  <conditionalFormatting sqref="W136">
    <cfRule type="cellIs" dxfId="5864" priority="242" operator="equal">
      <formula>2</formula>
    </cfRule>
  </conditionalFormatting>
  <conditionalFormatting sqref="W136">
    <cfRule type="cellIs" dxfId="5863" priority="243" operator="equal">
      <formula>1</formula>
    </cfRule>
  </conditionalFormatting>
  <conditionalFormatting sqref="W136">
    <cfRule type="cellIs" dxfId="5862" priority="238" operator="equal">
      <formula>6</formula>
    </cfRule>
  </conditionalFormatting>
  <conditionalFormatting sqref="W136">
    <cfRule type="cellIs" dxfId="5861" priority="239" operator="equal">
      <formula>5</formula>
    </cfRule>
  </conditionalFormatting>
  <conditionalFormatting sqref="W136">
    <cfRule type="cellIs" dxfId="5860" priority="240" operator="equal">
      <formula>4</formula>
    </cfRule>
  </conditionalFormatting>
  <conditionalFormatting sqref="W136">
    <cfRule type="cellIs" dxfId="5859" priority="241" operator="equal">
      <formula>3</formula>
    </cfRule>
  </conditionalFormatting>
  <conditionalFormatting sqref="U140">
    <cfRule type="cellIs" dxfId="5858" priority="233" operator="between">
      <formula>15</formula>
      <formula>20</formula>
    </cfRule>
  </conditionalFormatting>
  <conditionalFormatting sqref="U140">
    <cfRule type="cellIs" dxfId="5857" priority="234" operator="between">
      <formula>10</formula>
      <formula>14.999</formula>
    </cfRule>
  </conditionalFormatting>
  <conditionalFormatting sqref="U140">
    <cfRule type="cellIs" dxfId="5856" priority="235" operator="between">
      <formula>5</formula>
      <formula>9.999</formula>
    </cfRule>
  </conditionalFormatting>
  <conditionalFormatting sqref="U140">
    <cfRule type="cellIs" dxfId="5855" priority="236" operator="between">
      <formula>0.001</formula>
      <formula>4.999</formula>
    </cfRule>
  </conditionalFormatting>
  <conditionalFormatting sqref="W140">
    <cfRule type="cellIs" dxfId="5854" priority="231" operator="equal">
      <formula>2</formula>
    </cfRule>
  </conditionalFormatting>
  <conditionalFormatting sqref="W140">
    <cfRule type="cellIs" dxfId="5853" priority="232" operator="equal">
      <formula>1</formula>
    </cfRule>
  </conditionalFormatting>
  <conditionalFormatting sqref="W140">
    <cfRule type="cellIs" dxfId="5852" priority="227" operator="equal">
      <formula>6</formula>
    </cfRule>
  </conditionalFormatting>
  <conditionalFormatting sqref="W140">
    <cfRule type="cellIs" dxfId="5851" priority="228" operator="equal">
      <formula>5</formula>
    </cfRule>
  </conditionalFormatting>
  <conditionalFormatting sqref="W140">
    <cfRule type="cellIs" dxfId="5850" priority="229" operator="equal">
      <formula>4</formula>
    </cfRule>
  </conditionalFormatting>
  <conditionalFormatting sqref="W140">
    <cfRule type="cellIs" dxfId="5849" priority="230" operator="equal">
      <formula>3</formula>
    </cfRule>
  </conditionalFormatting>
  <conditionalFormatting sqref="U144">
    <cfRule type="cellIs" dxfId="5848" priority="222" operator="between">
      <formula>15</formula>
      <formula>20</formula>
    </cfRule>
  </conditionalFormatting>
  <conditionalFormatting sqref="U144">
    <cfRule type="cellIs" dxfId="5847" priority="223" operator="between">
      <formula>10</formula>
      <formula>14.999</formula>
    </cfRule>
  </conditionalFormatting>
  <conditionalFormatting sqref="U144">
    <cfRule type="cellIs" dxfId="5846" priority="224" operator="between">
      <formula>5</formula>
      <formula>9.999</formula>
    </cfRule>
  </conditionalFormatting>
  <conditionalFormatting sqref="U144">
    <cfRule type="cellIs" dxfId="5845" priority="225" operator="between">
      <formula>0.001</formula>
      <formula>4.999</formula>
    </cfRule>
  </conditionalFormatting>
  <conditionalFormatting sqref="W144">
    <cfRule type="cellIs" dxfId="5844" priority="220" operator="equal">
      <formula>2</formula>
    </cfRule>
  </conditionalFormatting>
  <conditionalFormatting sqref="W144">
    <cfRule type="cellIs" dxfId="5843" priority="221" operator="equal">
      <formula>1</formula>
    </cfRule>
  </conditionalFormatting>
  <conditionalFormatting sqref="W144">
    <cfRule type="cellIs" dxfId="5842" priority="216" operator="equal">
      <formula>6</formula>
    </cfRule>
  </conditionalFormatting>
  <conditionalFormatting sqref="W144">
    <cfRule type="cellIs" dxfId="5841" priority="217" operator="equal">
      <formula>5</formula>
    </cfRule>
  </conditionalFormatting>
  <conditionalFormatting sqref="W144">
    <cfRule type="cellIs" dxfId="5840" priority="218" operator="equal">
      <formula>4</formula>
    </cfRule>
  </conditionalFormatting>
  <conditionalFormatting sqref="W144">
    <cfRule type="cellIs" dxfId="5839" priority="219" operator="equal">
      <formula>3</formula>
    </cfRule>
  </conditionalFormatting>
  <conditionalFormatting sqref="AV132">
    <cfRule type="cellIs" dxfId="5838" priority="211" operator="between">
      <formula>15</formula>
      <formula>20</formula>
    </cfRule>
  </conditionalFormatting>
  <conditionalFormatting sqref="AV132">
    <cfRule type="cellIs" dxfId="5837" priority="212" operator="between">
      <formula>10</formula>
      <formula>14.999</formula>
    </cfRule>
  </conditionalFormatting>
  <conditionalFormatting sqref="AV132">
    <cfRule type="cellIs" dxfId="5836" priority="213" operator="between">
      <formula>5</formula>
      <formula>9.999</formula>
    </cfRule>
  </conditionalFormatting>
  <conditionalFormatting sqref="AV132">
    <cfRule type="cellIs" dxfId="5835" priority="214" operator="between">
      <formula>0.001</formula>
      <formula>4.999</formula>
    </cfRule>
  </conditionalFormatting>
  <conditionalFormatting sqref="AX132">
    <cfRule type="cellIs" dxfId="5834" priority="209" operator="equal">
      <formula>2</formula>
    </cfRule>
  </conditionalFormatting>
  <conditionalFormatting sqref="AX132">
    <cfRule type="cellIs" dxfId="5833" priority="210" operator="equal">
      <formula>1</formula>
    </cfRule>
  </conditionalFormatting>
  <conditionalFormatting sqref="AX132">
    <cfRule type="cellIs" dxfId="5832" priority="205" operator="equal">
      <formula>6</formula>
    </cfRule>
  </conditionalFormatting>
  <conditionalFormatting sqref="AX132">
    <cfRule type="cellIs" dxfId="5831" priority="206" operator="equal">
      <formula>5</formula>
    </cfRule>
  </conditionalFormatting>
  <conditionalFormatting sqref="AX132">
    <cfRule type="cellIs" dxfId="5830" priority="207" operator="equal">
      <formula>4</formula>
    </cfRule>
  </conditionalFormatting>
  <conditionalFormatting sqref="AX132">
    <cfRule type="cellIs" dxfId="5829" priority="208" operator="equal">
      <formula>3</formula>
    </cfRule>
  </conditionalFormatting>
  <conditionalFormatting sqref="AV136">
    <cfRule type="cellIs" dxfId="5828" priority="200" operator="between">
      <formula>15</formula>
      <formula>20</formula>
    </cfRule>
  </conditionalFormatting>
  <conditionalFormatting sqref="AV136">
    <cfRule type="cellIs" dxfId="5827" priority="201" operator="between">
      <formula>10</formula>
      <formula>14.999</formula>
    </cfRule>
  </conditionalFormatting>
  <conditionalFormatting sqref="AV136">
    <cfRule type="cellIs" dxfId="5826" priority="202" operator="between">
      <formula>5</formula>
      <formula>9.999</formula>
    </cfRule>
  </conditionalFormatting>
  <conditionalFormatting sqref="AV136">
    <cfRule type="cellIs" dxfId="5825" priority="203" operator="between">
      <formula>0.001</formula>
      <formula>4.999</formula>
    </cfRule>
  </conditionalFormatting>
  <conditionalFormatting sqref="AX136">
    <cfRule type="cellIs" dxfId="5824" priority="198" operator="equal">
      <formula>2</formula>
    </cfRule>
  </conditionalFormatting>
  <conditionalFormatting sqref="AX136">
    <cfRule type="cellIs" dxfId="5823" priority="199" operator="equal">
      <formula>1</formula>
    </cfRule>
  </conditionalFormatting>
  <conditionalFormatting sqref="AX136">
    <cfRule type="cellIs" dxfId="5822" priority="194" operator="equal">
      <formula>6</formula>
    </cfRule>
  </conditionalFormatting>
  <conditionalFormatting sqref="AX136">
    <cfRule type="cellIs" dxfId="5821" priority="195" operator="equal">
      <formula>5</formula>
    </cfRule>
  </conditionalFormatting>
  <conditionalFormatting sqref="AX136">
    <cfRule type="cellIs" dxfId="5820" priority="196" operator="equal">
      <formula>4</formula>
    </cfRule>
  </conditionalFormatting>
  <conditionalFormatting sqref="AX136">
    <cfRule type="cellIs" dxfId="5819" priority="197" operator="equal">
      <formula>3</formula>
    </cfRule>
  </conditionalFormatting>
  <conditionalFormatting sqref="AV140">
    <cfRule type="cellIs" dxfId="5818" priority="189" operator="between">
      <formula>15</formula>
      <formula>20</formula>
    </cfRule>
  </conditionalFormatting>
  <conditionalFormatting sqref="AV140">
    <cfRule type="cellIs" dxfId="5817" priority="190" operator="between">
      <formula>10</formula>
      <formula>14.999</formula>
    </cfRule>
  </conditionalFormatting>
  <conditionalFormatting sqref="AV140">
    <cfRule type="cellIs" dxfId="5816" priority="191" operator="between">
      <formula>5</formula>
      <formula>9.999</formula>
    </cfRule>
  </conditionalFormatting>
  <conditionalFormatting sqref="AV140">
    <cfRule type="cellIs" dxfId="5815" priority="192" operator="between">
      <formula>0.001</formula>
      <formula>4.999</formula>
    </cfRule>
  </conditionalFormatting>
  <conditionalFormatting sqref="AX140">
    <cfRule type="cellIs" dxfId="5814" priority="187" operator="equal">
      <formula>2</formula>
    </cfRule>
  </conditionalFormatting>
  <conditionalFormatting sqref="AX140">
    <cfRule type="cellIs" dxfId="5813" priority="188" operator="equal">
      <formula>1</formula>
    </cfRule>
  </conditionalFormatting>
  <conditionalFormatting sqref="AX140">
    <cfRule type="cellIs" dxfId="5812" priority="183" operator="equal">
      <formula>6</formula>
    </cfRule>
  </conditionalFormatting>
  <conditionalFormatting sqref="AX140">
    <cfRule type="cellIs" dxfId="5811" priority="184" operator="equal">
      <formula>5</formula>
    </cfRule>
  </conditionalFormatting>
  <conditionalFormatting sqref="AX140">
    <cfRule type="cellIs" dxfId="5810" priority="185" operator="equal">
      <formula>4</formula>
    </cfRule>
  </conditionalFormatting>
  <conditionalFormatting sqref="AX140">
    <cfRule type="cellIs" dxfId="5809" priority="186" operator="equal">
      <formula>3</formula>
    </cfRule>
  </conditionalFormatting>
  <conditionalFormatting sqref="AV144">
    <cfRule type="cellIs" dxfId="5808" priority="178" operator="between">
      <formula>15</formula>
      <formula>20</formula>
    </cfRule>
  </conditionalFormatting>
  <conditionalFormatting sqref="AV144">
    <cfRule type="cellIs" dxfId="5807" priority="179" operator="between">
      <formula>10</formula>
      <formula>14.999</formula>
    </cfRule>
  </conditionalFormatting>
  <conditionalFormatting sqref="AV144">
    <cfRule type="cellIs" dxfId="5806" priority="180" operator="between">
      <formula>5</formula>
      <formula>9.999</formula>
    </cfRule>
  </conditionalFormatting>
  <conditionalFormatting sqref="AV144">
    <cfRule type="cellIs" dxfId="5805" priority="181" operator="between">
      <formula>0.001</formula>
      <formula>4.999</formula>
    </cfRule>
  </conditionalFormatting>
  <conditionalFormatting sqref="AX144">
    <cfRule type="cellIs" dxfId="5804" priority="176" operator="equal">
      <formula>2</formula>
    </cfRule>
  </conditionalFormatting>
  <conditionalFormatting sqref="AX144">
    <cfRule type="cellIs" dxfId="5803" priority="177" operator="equal">
      <formula>1</formula>
    </cfRule>
  </conditionalFormatting>
  <conditionalFormatting sqref="AX144">
    <cfRule type="cellIs" dxfId="5802" priority="172" operator="equal">
      <formula>6</formula>
    </cfRule>
  </conditionalFormatting>
  <conditionalFormatting sqref="AX144">
    <cfRule type="cellIs" dxfId="5801" priority="173" operator="equal">
      <formula>5</formula>
    </cfRule>
  </conditionalFormatting>
  <conditionalFormatting sqref="AX144">
    <cfRule type="cellIs" dxfId="5800" priority="174" operator="equal">
      <formula>4</formula>
    </cfRule>
  </conditionalFormatting>
  <conditionalFormatting sqref="AX144">
    <cfRule type="cellIs" dxfId="5799" priority="175" operator="equal">
      <formula>3</formula>
    </cfRule>
  </conditionalFormatting>
  <conditionalFormatting sqref="AV148">
    <cfRule type="cellIs" dxfId="5798" priority="167" operator="between">
      <formula>15</formula>
      <formula>20</formula>
    </cfRule>
  </conditionalFormatting>
  <conditionalFormatting sqref="AV148">
    <cfRule type="cellIs" dxfId="5797" priority="168" operator="between">
      <formula>10</formula>
      <formula>14.999</formula>
    </cfRule>
  </conditionalFormatting>
  <conditionalFormatting sqref="AV148">
    <cfRule type="cellIs" dxfId="5796" priority="169" operator="between">
      <formula>5</formula>
      <formula>9.999</formula>
    </cfRule>
  </conditionalFormatting>
  <conditionalFormatting sqref="AV148">
    <cfRule type="cellIs" dxfId="5795" priority="170" operator="between">
      <formula>0.001</formula>
      <formula>4.999</formula>
    </cfRule>
  </conditionalFormatting>
  <conditionalFormatting sqref="AX148">
    <cfRule type="cellIs" dxfId="5794" priority="165" operator="equal">
      <formula>2</formula>
    </cfRule>
  </conditionalFormatting>
  <conditionalFormatting sqref="AX148">
    <cfRule type="cellIs" dxfId="5793" priority="166" operator="equal">
      <formula>1</formula>
    </cfRule>
  </conditionalFormatting>
  <conditionalFormatting sqref="AX148">
    <cfRule type="cellIs" dxfId="5792" priority="161" operator="equal">
      <formula>6</formula>
    </cfRule>
  </conditionalFormatting>
  <conditionalFormatting sqref="AX148">
    <cfRule type="cellIs" dxfId="5791" priority="162" operator="equal">
      <formula>5</formula>
    </cfRule>
  </conditionalFormatting>
  <conditionalFormatting sqref="AX148">
    <cfRule type="cellIs" dxfId="5790" priority="163" operator="equal">
      <formula>4</formula>
    </cfRule>
  </conditionalFormatting>
  <conditionalFormatting sqref="AX148">
    <cfRule type="cellIs" dxfId="5789" priority="164" operator="equal">
      <formula>3</formula>
    </cfRule>
  </conditionalFormatting>
  <conditionalFormatting sqref="AV152">
    <cfRule type="cellIs" dxfId="5788" priority="156" operator="between">
      <formula>15</formula>
      <formula>20</formula>
    </cfRule>
  </conditionalFormatting>
  <conditionalFormatting sqref="AV152">
    <cfRule type="cellIs" dxfId="5787" priority="157" operator="between">
      <formula>10</formula>
      <formula>14.999</formula>
    </cfRule>
  </conditionalFormatting>
  <conditionalFormatting sqref="AV152">
    <cfRule type="cellIs" dxfId="5786" priority="158" operator="between">
      <formula>5</formula>
      <formula>9.999</formula>
    </cfRule>
  </conditionalFormatting>
  <conditionalFormatting sqref="AV152">
    <cfRule type="cellIs" dxfId="5785" priority="159" operator="between">
      <formula>0.001</formula>
      <formula>4.999</formula>
    </cfRule>
  </conditionalFormatting>
  <conditionalFormatting sqref="AX152">
    <cfRule type="cellIs" dxfId="5784" priority="154" operator="equal">
      <formula>2</formula>
    </cfRule>
  </conditionalFormatting>
  <conditionalFormatting sqref="AX152">
    <cfRule type="cellIs" dxfId="5783" priority="155" operator="equal">
      <formula>1</formula>
    </cfRule>
  </conditionalFormatting>
  <conditionalFormatting sqref="AX152">
    <cfRule type="cellIs" dxfId="5782" priority="150" operator="equal">
      <formula>6</formula>
    </cfRule>
  </conditionalFormatting>
  <conditionalFormatting sqref="AX152">
    <cfRule type="cellIs" dxfId="5781" priority="151" operator="equal">
      <formula>5</formula>
    </cfRule>
  </conditionalFormatting>
  <conditionalFormatting sqref="AX152">
    <cfRule type="cellIs" dxfId="5780" priority="152" operator="equal">
      <formula>4</formula>
    </cfRule>
  </conditionalFormatting>
  <conditionalFormatting sqref="AX152">
    <cfRule type="cellIs" dxfId="5779" priority="153" operator="equal">
      <formula>3</formula>
    </cfRule>
  </conditionalFormatting>
  <conditionalFormatting sqref="AV156">
    <cfRule type="cellIs" dxfId="5778" priority="145" operator="between">
      <formula>15</formula>
      <formula>20</formula>
    </cfRule>
  </conditionalFormatting>
  <conditionalFormatting sqref="AV156">
    <cfRule type="cellIs" dxfId="5777" priority="146" operator="between">
      <formula>10</formula>
      <formula>14.999</formula>
    </cfRule>
  </conditionalFormatting>
  <conditionalFormatting sqref="AV156">
    <cfRule type="cellIs" dxfId="5776" priority="147" operator="between">
      <formula>5</formula>
      <formula>9.999</formula>
    </cfRule>
  </conditionalFormatting>
  <conditionalFormatting sqref="AV156">
    <cfRule type="cellIs" dxfId="5775" priority="148" operator="between">
      <formula>0.001</formula>
      <formula>4.999</formula>
    </cfRule>
  </conditionalFormatting>
  <conditionalFormatting sqref="AX156">
    <cfRule type="cellIs" dxfId="5774" priority="143" operator="equal">
      <formula>2</formula>
    </cfRule>
  </conditionalFormatting>
  <conditionalFormatting sqref="AX156">
    <cfRule type="cellIs" dxfId="5773" priority="144" operator="equal">
      <formula>1</formula>
    </cfRule>
  </conditionalFormatting>
  <conditionalFormatting sqref="AX156">
    <cfRule type="cellIs" dxfId="5772" priority="139" operator="equal">
      <formula>6</formula>
    </cfRule>
  </conditionalFormatting>
  <conditionalFormatting sqref="AX156">
    <cfRule type="cellIs" dxfId="5771" priority="140" operator="equal">
      <formula>5</formula>
    </cfRule>
  </conditionalFormatting>
  <conditionalFormatting sqref="AX156">
    <cfRule type="cellIs" dxfId="5770" priority="141" operator="equal">
      <formula>4</formula>
    </cfRule>
  </conditionalFormatting>
  <conditionalFormatting sqref="AX156">
    <cfRule type="cellIs" dxfId="5769" priority="142" operator="equal">
      <formula>3</formula>
    </cfRule>
  </conditionalFormatting>
  <conditionalFormatting sqref="U167">
    <cfRule type="cellIs" dxfId="5768" priority="134" operator="between">
      <formula>15</formula>
      <formula>20</formula>
    </cfRule>
  </conditionalFormatting>
  <conditionalFormatting sqref="U167">
    <cfRule type="cellIs" dxfId="5767" priority="135" operator="between">
      <formula>10</formula>
      <formula>14.999</formula>
    </cfRule>
  </conditionalFormatting>
  <conditionalFormatting sqref="U167">
    <cfRule type="cellIs" dxfId="5766" priority="136" operator="between">
      <formula>5</formula>
      <formula>9.999</formula>
    </cfRule>
  </conditionalFormatting>
  <conditionalFormatting sqref="U167">
    <cfRule type="cellIs" dxfId="5765" priority="137" operator="between">
      <formula>0.001</formula>
      <formula>4.999</formula>
    </cfRule>
  </conditionalFormatting>
  <conditionalFormatting sqref="W167">
    <cfRule type="cellIs" dxfId="5764" priority="132" operator="equal">
      <formula>2</formula>
    </cfRule>
  </conditionalFormatting>
  <conditionalFormatting sqref="W167">
    <cfRule type="cellIs" dxfId="5763" priority="133" operator="equal">
      <formula>1</formula>
    </cfRule>
  </conditionalFormatting>
  <conditionalFormatting sqref="W167">
    <cfRule type="cellIs" dxfId="5762" priority="128" operator="equal">
      <formula>6</formula>
    </cfRule>
  </conditionalFormatting>
  <conditionalFormatting sqref="W167">
    <cfRule type="cellIs" dxfId="5761" priority="129" operator="equal">
      <formula>5</formula>
    </cfRule>
  </conditionalFormatting>
  <conditionalFormatting sqref="W167">
    <cfRule type="cellIs" dxfId="5760" priority="130" operator="equal">
      <formula>4</formula>
    </cfRule>
  </conditionalFormatting>
  <conditionalFormatting sqref="W167">
    <cfRule type="cellIs" dxfId="5759" priority="131" operator="equal">
      <formula>3</formula>
    </cfRule>
  </conditionalFormatting>
  <conditionalFormatting sqref="U171">
    <cfRule type="cellIs" dxfId="5758" priority="123" operator="between">
      <formula>15</formula>
      <formula>20</formula>
    </cfRule>
  </conditionalFormatting>
  <conditionalFormatting sqref="U171">
    <cfRule type="cellIs" dxfId="5757" priority="124" operator="between">
      <formula>10</formula>
      <formula>14.999</formula>
    </cfRule>
  </conditionalFormatting>
  <conditionalFormatting sqref="U171">
    <cfRule type="cellIs" dxfId="5756" priority="125" operator="between">
      <formula>5</formula>
      <formula>9.999</formula>
    </cfRule>
  </conditionalFormatting>
  <conditionalFormatting sqref="U171">
    <cfRule type="cellIs" dxfId="5755" priority="126" operator="between">
      <formula>0.001</formula>
      <formula>4.999</formula>
    </cfRule>
  </conditionalFormatting>
  <conditionalFormatting sqref="W171">
    <cfRule type="cellIs" dxfId="5754" priority="121" operator="equal">
      <formula>2</formula>
    </cfRule>
  </conditionalFormatting>
  <conditionalFormatting sqref="W171">
    <cfRule type="cellIs" dxfId="5753" priority="122" operator="equal">
      <formula>1</formula>
    </cfRule>
  </conditionalFormatting>
  <conditionalFormatting sqref="W171">
    <cfRule type="cellIs" dxfId="5752" priority="117" operator="equal">
      <formula>6</formula>
    </cfRule>
  </conditionalFormatting>
  <conditionalFormatting sqref="W171">
    <cfRule type="cellIs" dxfId="5751" priority="118" operator="equal">
      <formula>5</formula>
    </cfRule>
  </conditionalFormatting>
  <conditionalFormatting sqref="W171">
    <cfRule type="cellIs" dxfId="5750" priority="119" operator="equal">
      <formula>4</formula>
    </cfRule>
  </conditionalFormatting>
  <conditionalFormatting sqref="W171">
    <cfRule type="cellIs" dxfId="5749" priority="120" operator="equal">
      <formula>3</formula>
    </cfRule>
  </conditionalFormatting>
  <conditionalFormatting sqref="U175">
    <cfRule type="cellIs" dxfId="5748" priority="112" operator="between">
      <formula>15</formula>
      <formula>20</formula>
    </cfRule>
  </conditionalFormatting>
  <conditionalFormatting sqref="U175">
    <cfRule type="cellIs" dxfId="5747" priority="113" operator="between">
      <formula>10</formula>
      <formula>14.999</formula>
    </cfRule>
  </conditionalFormatting>
  <conditionalFormatting sqref="U175">
    <cfRule type="cellIs" dxfId="5746" priority="114" operator="between">
      <formula>5</formula>
      <formula>9.999</formula>
    </cfRule>
  </conditionalFormatting>
  <conditionalFormatting sqref="U175">
    <cfRule type="cellIs" dxfId="5745" priority="115" operator="between">
      <formula>0.001</formula>
      <formula>4.999</formula>
    </cfRule>
  </conditionalFormatting>
  <conditionalFormatting sqref="W175">
    <cfRule type="cellIs" dxfId="5744" priority="110" operator="equal">
      <formula>2</formula>
    </cfRule>
  </conditionalFormatting>
  <conditionalFormatting sqref="W175">
    <cfRule type="cellIs" dxfId="5743" priority="111" operator="equal">
      <formula>1</formula>
    </cfRule>
  </conditionalFormatting>
  <conditionalFormatting sqref="W175">
    <cfRule type="cellIs" dxfId="5742" priority="106" operator="equal">
      <formula>6</formula>
    </cfRule>
  </conditionalFormatting>
  <conditionalFormatting sqref="W175">
    <cfRule type="cellIs" dxfId="5741" priority="107" operator="equal">
      <formula>5</formula>
    </cfRule>
  </conditionalFormatting>
  <conditionalFormatting sqref="W175">
    <cfRule type="cellIs" dxfId="5740" priority="108" operator="equal">
      <formula>4</formula>
    </cfRule>
  </conditionalFormatting>
  <conditionalFormatting sqref="W175">
    <cfRule type="cellIs" dxfId="5739" priority="109" operator="equal">
      <formula>3</formula>
    </cfRule>
  </conditionalFormatting>
  <conditionalFormatting sqref="U179">
    <cfRule type="cellIs" dxfId="5738" priority="101" operator="between">
      <formula>15</formula>
      <formula>20</formula>
    </cfRule>
  </conditionalFormatting>
  <conditionalFormatting sqref="U179">
    <cfRule type="cellIs" dxfId="5737" priority="102" operator="between">
      <formula>10</formula>
      <formula>14.999</formula>
    </cfRule>
  </conditionalFormatting>
  <conditionalFormatting sqref="U179">
    <cfRule type="cellIs" dxfId="5736" priority="103" operator="between">
      <formula>5</formula>
      <formula>9.999</formula>
    </cfRule>
  </conditionalFormatting>
  <conditionalFormatting sqref="U179">
    <cfRule type="cellIs" dxfId="5735" priority="104" operator="between">
      <formula>0.001</formula>
      <formula>4.999</formula>
    </cfRule>
  </conditionalFormatting>
  <conditionalFormatting sqref="W179">
    <cfRule type="cellIs" dxfId="5734" priority="99" operator="equal">
      <formula>2</formula>
    </cfRule>
  </conditionalFormatting>
  <conditionalFormatting sqref="W179">
    <cfRule type="cellIs" dxfId="5733" priority="100" operator="equal">
      <formula>1</formula>
    </cfRule>
  </conditionalFormatting>
  <conditionalFormatting sqref="W179">
    <cfRule type="cellIs" dxfId="5732" priority="95" operator="equal">
      <formula>6</formula>
    </cfRule>
  </conditionalFormatting>
  <conditionalFormatting sqref="W179">
    <cfRule type="cellIs" dxfId="5731" priority="96" operator="equal">
      <formula>5</formula>
    </cfRule>
  </conditionalFormatting>
  <conditionalFormatting sqref="W179">
    <cfRule type="cellIs" dxfId="5730" priority="97" operator="equal">
      <formula>4</formula>
    </cfRule>
  </conditionalFormatting>
  <conditionalFormatting sqref="W179">
    <cfRule type="cellIs" dxfId="5729" priority="98" operator="equal">
      <formula>3</formula>
    </cfRule>
  </conditionalFormatting>
  <conditionalFormatting sqref="U183">
    <cfRule type="cellIs" dxfId="5728" priority="90" operator="between">
      <formula>15</formula>
      <formula>20</formula>
    </cfRule>
  </conditionalFormatting>
  <conditionalFormatting sqref="U183">
    <cfRule type="cellIs" dxfId="5727" priority="91" operator="between">
      <formula>10</formula>
      <formula>14.999</formula>
    </cfRule>
  </conditionalFormatting>
  <conditionalFormatting sqref="U183">
    <cfRule type="cellIs" dxfId="5726" priority="92" operator="between">
      <formula>5</formula>
      <formula>9.999</formula>
    </cfRule>
  </conditionalFormatting>
  <conditionalFormatting sqref="U183">
    <cfRule type="cellIs" dxfId="5725" priority="93" operator="between">
      <formula>0.001</formula>
      <formula>4.999</formula>
    </cfRule>
  </conditionalFormatting>
  <conditionalFormatting sqref="W183">
    <cfRule type="cellIs" dxfId="5724" priority="88" operator="equal">
      <formula>2</formula>
    </cfRule>
  </conditionalFormatting>
  <conditionalFormatting sqref="W183">
    <cfRule type="cellIs" dxfId="5723" priority="89" operator="equal">
      <formula>1</formula>
    </cfRule>
  </conditionalFormatting>
  <conditionalFormatting sqref="W183">
    <cfRule type="cellIs" dxfId="5722" priority="84" operator="equal">
      <formula>6</formula>
    </cfRule>
  </conditionalFormatting>
  <conditionalFormatting sqref="W183">
    <cfRule type="cellIs" dxfId="5721" priority="85" operator="equal">
      <formula>5</formula>
    </cfRule>
  </conditionalFormatting>
  <conditionalFormatting sqref="W183">
    <cfRule type="cellIs" dxfId="5720" priority="86" operator="equal">
      <formula>4</formula>
    </cfRule>
  </conditionalFormatting>
  <conditionalFormatting sqref="W183">
    <cfRule type="cellIs" dxfId="5719" priority="87" operator="equal">
      <formula>3</formula>
    </cfRule>
  </conditionalFormatting>
  <conditionalFormatting sqref="U187">
    <cfRule type="cellIs" dxfId="5718" priority="79" operator="between">
      <formula>15</formula>
      <formula>20</formula>
    </cfRule>
  </conditionalFormatting>
  <conditionalFormatting sqref="U187">
    <cfRule type="cellIs" dxfId="5717" priority="80" operator="between">
      <formula>10</formula>
      <formula>14.999</formula>
    </cfRule>
  </conditionalFormatting>
  <conditionalFormatting sqref="U187">
    <cfRule type="cellIs" dxfId="5716" priority="81" operator="between">
      <formula>5</formula>
      <formula>9.999</formula>
    </cfRule>
  </conditionalFormatting>
  <conditionalFormatting sqref="U187">
    <cfRule type="cellIs" dxfId="5715" priority="82" operator="between">
      <formula>0.001</formula>
      <formula>4.999</formula>
    </cfRule>
  </conditionalFormatting>
  <conditionalFormatting sqref="W187">
    <cfRule type="cellIs" dxfId="5714" priority="77" operator="equal">
      <formula>2</formula>
    </cfRule>
  </conditionalFormatting>
  <conditionalFormatting sqref="W187">
    <cfRule type="cellIs" dxfId="5713" priority="78" operator="equal">
      <formula>1</formula>
    </cfRule>
  </conditionalFormatting>
  <conditionalFormatting sqref="W187">
    <cfRule type="cellIs" dxfId="5712" priority="73" operator="equal">
      <formula>6</formula>
    </cfRule>
  </conditionalFormatting>
  <conditionalFormatting sqref="W187">
    <cfRule type="cellIs" dxfId="5711" priority="74" operator="equal">
      <formula>5</formula>
    </cfRule>
  </conditionalFormatting>
  <conditionalFormatting sqref="W187">
    <cfRule type="cellIs" dxfId="5710" priority="75" operator="equal">
      <formula>4</formula>
    </cfRule>
  </conditionalFormatting>
  <conditionalFormatting sqref="W187">
    <cfRule type="cellIs" dxfId="5709" priority="76" operator="equal">
      <formula>3</formula>
    </cfRule>
  </conditionalFormatting>
  <conditionalFormatting sqref="U191">
    <cfRule type="cellIs" dxfId="5708" priority="68" operator="between">
      <formula>15</formula>
      <formula>20</formula>
    </cfRule>
  </conditionalFormatting>
  <conditionalFormatting sqref="U191">
    <cfRule type="cellIs" dxfId="5707" priority="69" operator="between">
      <formula>10</formula>
      <formula>14.999</formula>
    </cfRule>
  </conditionalFormatting>
  <conditionalFormatting sqref="U191">
    <cfRule type="cellIs" dxfId="5706" priority="70" operator="between">
      <formula>5</formula>
      <formula>9.999</formula>
    </cfRule>
  </conditionalFormatting>
  <conditionalFormatting sqref="U191">
    <cfRule type="cellIs" dxfId="5705" priority="71" operator="between">
      <formula>0.001</formula>
      <formula>4.999</formula>
    </cfRule>
  </conditionalFormatting>
  <conditionalFormatting sqref="W191">
    <cfRule type="cellIs" dxfId="5704" priority="66" operator="equal">
      <formula>2</formula>
    </cfRule>
  </conditionalFormatting>
  <conditionalFormatting sqref="W191">
    <cfRule type="cellIs" dxfId="5703" priority="67" operator="equal">
      <formula>1</formula>
    </cfRule>
  </conditionalFormatting>
  <conditionalFormatting sqref="W191">
    <cfRule type="cellIs" dxfId="5702" priority="62" operator="equal">
      <formula>6</formula>
    </cfRule>
  </conditionalFormatting>
  <conditionalFormatting sqref="W191">
    <cfRule type="cellIs" dxfId="5701" priority="63" operator="equal">
      <formula>5</formula>
    </cfRule>
  </conditionalFormatting>
  <conditionalFormatting sqref="W191">
    <cfRule type="cellIs" dxfId="5700" priority="64" operator="equal">
      <formula>4</formula>
    </cfRule>
  </conditionalFormatting>
  <conditionalFormatting sqref="W191">
    <cfRule type="cellIs" dxfId="5699" priority="65" operator="equal">
      <formula>3</formula>
    </cfRule>
  </conditionalFormatting>
  <conditionalFormatting sqref="U195">
    <cfRule type="cellIs" dxfId="5698" priority="57" operator="between">
      <formula>15</formula>
      <formula>20</formula>
    </cfRule>
  </conditionalFormatting>
  <conditionalFormatting sqref="U195">
    <cfRule type="cellIs" dxfId="5697" priority="58" operator="between">
      <formula>10</formula>
      <formula>14.999</formula>
    </cfRule>
  </conditionalFormatting>
  <conditionalFormatting sqref="U195">
    <cfRule type="cellIs" dxfId="5696" priority="59" operator="between">
      <formula>5</formula>
      <formula>9.999</formula>
    </cfRule>
  </conditionalFormatting>
  <conditionalFormatting sqref="U195">
    <cfRule type="cellIs" dxfId="5695" priority="60" operator="between">
      <formula>0.001</formula>
      <formula>4.999</formula>
    </cfRule>
  </conditionalFormatting>
  <conditionalFormatting sqref="W195">
    <cfRule type="cellIs" dxfId="5694" priority="55" operator="equal">
      <formula>2</formula>
    </cfRule>
  </conditionalFormatting>
  <conditionalFormatting sqref="W195">
    <cfRule type="cellIs" dxfId="5693" priority="56" operator="equal">
      <formula>1</formula>
    </cfRule>
  </conditionalFormatting>
  <conditionalFormatting sqref="W195">
    <cfRule type="cellIs" dxfId="5692" priority="51" operator="equal">
      <formula>6</formula>
    </cfRule>
  </conditionalFormatting>
  <conditionalFormatting sqref="W195">
    <cfRule type="cellIs" dxfId="5691" priority="52" operator="equal">
      <formula>5</formula>
    </cfRule>
  </conditionalFormatting>
  <conditionalFormatting sqref="W195">
    <cfRule type="cellIs" dxfId="5690" priority="53" operator="equal">
      <formula>4</formula>
    </cfRule>
  </conditionalFormatting>
  <conditionalFormatting sqref="W195">
    <cfRule type="cellIs" dxfId="5689" priority="54" operator="equal">
      <formula>3</formula>
    </cfRule>
  </conditionalFormatting>
  <conditionalFormatting sqref="U199">
    <cfRule type="cellIs" dxfId="5688" priority="46" operator="between">
      <formula>15</formula>
      <formula>20</formula>
    </cfRule>
  </conditionalFormatting>
  <conditionalFormatting sqref="U199">
    <cfRule type="cellIs" dxfId="5687" priority="47" operator="between">
      <formula>10</formula>
      <formula>14.999</formula>
    </cfRule>
  </conditionalFormatting>
  <conditionalFormatting sqref="U199">
    <cfRule type="cellIs" dxfId="5686" priority="48" operator="between">
      <formula>5</formula>
      <formula>9.999</formula>
    </cfRule>
  </conditionalFormatting>
  <conditionalFormatting sqref="U199">
    <cfRule type="cellIs" dxfId="5685" priority="49" operator="between">
      <formula>0.001</formula>
      <formula>4.999</formula>
    </cfRule>
  </conditionalFormatting>
  <conditionalFormatting sqref="W199">
    <cfRule type="cellIs" dxfId="5684" priority="44" operator="equal">
      <formula>2</formula>
    </cfRule>
  </conditionalFormatting>
  <conditionalFormatting sqref="W199">
    <cfRule type="cellIs" dxfId="5683" priority="45" operator="equal">
      <formula>1</formula>
    </cfRule>
  </conditionalFormatting>
  <conditionalFormatting sqref="W199">
    <cfRule type="cellIs" dxfId="5682" priority="40" operator="equal">
      <formula>6</formula>
    </cfRule>
  </conditionalFormatting>
  <conditionalFormatting sqref="W199">
    <cfRule type="cellIs" dxfId="5681" priority="41" operator="equal">
      <formula>5</formula>
    </cfRule>
  </conditionalFormatting>
  <conditionalFormatting sqref="W199">
    <cfRule type="cellIs" dxfId="5680" priority="42" operator="equal">
      <formula>4</formula>
    </cfRule>
  </conditionalFormatting>
  <conditionalFormatting sqref="W199">
    <cfRule type="cellIs" dxfId="5679" priority="43" operator="equal">
      <formula>3</formula>
    </cfRule>
  </conditionalFormatting>
  <conditionalFormatting sqref="U203">
    <cfRule type="cellIs" dxfId="5678" priority="35" operator="between">
      <formula>15</formula>
      <formula>20</formula>
    </cfRule>
  </conditionalFormatting>
  <conditionalFormatting sqref="U203">
    <cfRule type="cellIs" dxfId="5677" priority="36" operator="between">
      <formula>10</formula>
      <formula>14.999</formula>
    </cfRule>
  </conditionalFormatting>
  <conditionalFormatting sqref="U203">
    <cfRule type="cellIs" dxfId="5676" priority="37" operator="between">
      <formula>5</formula>
      <formula>9.999</formula>
    </cfRule>
  </conditionalFormatting>
  <conditionalFormatting sqref="U203">
    <cfRule type="cellIs" dxfId="5675" priority="38" operator="between">
      <formula>0.001</formula>
      <formula>4.999</formula>
    </cfRule>
  </conditionalFormatting>
  <conditionalFormatting sqref="W203">
    <cfRule type="cellIs" dxfId="5674" priority="33" operator="equal">
      <formula>2</formula>
    </cfRule>
  </conditionalFormatting>
  <conditionalFormatting sqref="W203">
    <cfRule type="cellIs" dxfId="5673" priority="34" operator="equal">
      <formula>1</formula>
    </cfRule>
  </conditionalFormatting>
  <conditionalFormatting sqref="W203">
    <cfRule type="cellIs" dxfId="5672" priority="29" operator="equal">
      <formula>6</formula>
    </cfRule>
  </conditionalFormatting>
  <conditionalFormatting sqref="W203">
    <cfRule type="cellIs" dxfId="5671" priority="30" operator="equal">
      <formula>5</formula>
    </cfRule>
  </conditionalFormatting>
  <conditionalFormatting sqref="W203">
    <cfRule type="cellIs" dxfId="5670" priority="31" operator="equal">
      <formula>4</formula>
    </cfRule>
  </conditionalFormatting>
  <conditionalFormatting sqref="W203">
    <cfRule type="cellIs" dxfId="5669" priority="32" operator="equal">
      <formula>3</formula>
    </cfRule>
  </conditionalFormatting>
  <conditionalFormatting sqref="U207">
    <cfRule type="cellIs" dxfId="5668" priority="24" operator="between">
      <formula>15</formula>
      <formula>20</formula>
    </cfRule>
  </conditionalFormatting>
  <conditionalFormatting sqref="U207">
    <cfRule type="cellIs" dxfId="5667" priority="25" operator="between">
      <formula>10</formula>
      <formula>14.999</formula>
    </cfRule>
  </conditionalFormatting>
  <conditionalFormatting sqref="U207">
    <cfRule type="cellIs" dxfId="5666" priority="26" operator="between">
      <formula>5</formula>
      <formula>9.999</formula>
    </cfRule>
  </conditionalFormatting>
  <conditionalFormatting sqref="U207">
    <cfRule type="cellIs" dxfId="5665" priority="27" operator="between">
      <formula>0.001</formula>
      <formula>4.999</formula>
    </cfRule>
  </conditionalFormatting>
  <conditionalFormatting sqref="W207">
    <cfRule type="cellIs" dxfId="5664" priority="22" operator="equal">
      <formula>2</formula>
    </cfRule>
  </conditionalFormatting>
  <conditionalFormatting sqref="W207">
    <cfRule type="cellIs" dxfId="5663" priority="23" operator="equal">
      <formula>1</formula>
    </cfRule>
  </conditionalFormatting>
  <conditionalFormatting sqref="W207">
    <cfRule type="cellIs" dxfId="5662" priority="18" operator="equal">
      <formula>6</formula>
    </cfRule>
  </conditionalFormatting>
  <conditionalFormatting sqref="W207">
    <cfRule type="cellIs" dxfId="5661" priority="19" operator="equal">
      <formula>5</formula>
    </cfRule>
  </conditionalFormatting>
  <conditionalFormatting sqref="W207">
    <cfRule type="cellIs" dxfId="5660" priority="20" operator="equal">
      <formula>4</formula>
    </cfRule>
  </conditionalFormatting>
  <conditionalFormatting sqref="W207">
    <cfRule type="cellIs" dxfId="5659" priority="21" operator="equal">
      <formula>3</formula>
    </cfRule>
  </conditionalFormatting>
  <conditionalFormatting sqref="U211">
    <cfRule type="cellIs" dxfId="5658" priority="13" operator="between">
      <formula>15</formula>
      <formula>20</formula>
    </cfRule>
  </conditionalFormatting>
  <conditionalFormatting sqref="U211">
    <cfRule type="cellIs" dxfId="5657" priority="14" operator="between">
      <formula>10</formula>
      <formula>14.999</formula>
    </cfRule>
  </conditionalFormatting>
  <conditionalFormatting sqref="U211">
    <cfRule type="cellIs" dxfId="5656" priority="15" operator="between">
      <formula>5</formula>
      <formula>9.999</formula>
    </cfRule>
  </conditionalFormatting>
  <conditionalFormatting sqref="U211">
    <cfRule type="cellIs" dxfId="5655" priority="16" operator="between">
      <formula>0.001</formula>
      <formula>4.999</formula>
    </cfRule>
  </conditionalFormatting>
  <conditionalFormatting sqref="W211">
    <cfRule type="cellIs" dxfId="5654" priority="11" operator="equal">
      <formula>2</formula>
    </cfRule>
  </conditionalFormatting>
  <conditionalFormatting sqref="W211">
    <cfRule type="cellIs" dxfId="5653" priority="12" operator="equal">
      <formula>1</formula>
    </cfRule>
  </conditionalFormatting>
  <conditionalFormatting sqref="W211">
    <cfRule type="cellIs" dxfId="5652" priority="7" operator="equal">
      <formula>6</formula>
    </cfRule>
  </conditionalFormatting>
  <conditionalFormatting sqref="W211">
    <cfRule type="cellIs" dxfId="5651" priority="8" operator="equal">
      <formula>5</formula>
    </cfRule>
  </conditionalFormatting>
  <conditionalFormatting sqref="W211">
    <cfRule type="cellIs" dxfId="5650" priority="9" operator="equal">
      <formula>4</formula>
    </cfRule>
  </conditionalFormatting>
  <conditionalFormatting sqref="W211">
    <cfRule type="cellIs" dxfId="5649" priority="10" operator="equal">
      <formula>3</formula>
    </cfRule>
  </conditionalFormatting>
  <conditionalFormatting sqref="AE101">
    <cfRule type="beginsWith" dxfId="5648" priority="5" operator="beginsWith" text="?">
      <formula>LEFT(AE101,LEN("?"))="?"</formula>
    </cfRule>
  </conditionalFormatting>
  <conditionalFormatting sqref="AE105">
    <cfRule type="beginsWith" dxfId="5647" priority="4" operator="beginsWith" text="?">
      <formula>LEFT(AE105,LEN("?"))="?"</formula>
    </cfRule>
  </conditionalFormatting>
  <conditionalFormatting sqref="AE109">
    <cfRule type="beginsWith" dxfId="5646" priority="3" operator="beginsWith" text="?">
      <formula>LEFT(AE109,LEN("?"))="?"</formula>
    </cfRule>
  </conditionalFormatting>
  <conditionalFormatting sqref="AE113">
    <cfRule type="beginsWith" dxfId="5645" priority="2" operator="beginsWith" text="?">
      <formula>LEFT(AE113,LEN("?"))="?"</formula>
    </cfRule>
  </conditionalFormatting>
  <conditionalFormatting sqref="AE117">
    <cfRule type="beginsWith" dxfId="5644" priority="1" operator="beginsWith" text="?">
      <formula>LEFT(AE117,LEN("?"))="?"</formula>
    </cfRule>
  </conditionalFormatting>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FFCCFF"/>
    <pageSetUpPr fitToPage="1"/>
  </sheetPr>
  <dimension ref="A1:BE172"/>
  <sheetViews>
    <sheetView zoomScale="25" zoomScaleNormal="25" workbookViewId="0">
      <selection activeCell="U95" sqref="U95:AM95"/>
    </sheetView>
  </sheetViews>
  <sheetFormatPr baseColWidth="10" defaultColWidth="10.85546875" defaultRowHeight="15"/>
  <cols>
    <col min="1" max="1" width="1.7109375" style="745" customWidth="1"/>
    <col min="2" max="2" width="2.42578125" style="745" customWidth="1"/>
    <col min="3" max="3" width="1.7109375" style="745" customWidth="1"/>
    <col min="4" max="4" width="10.85546875" style="745"/>
    <col min="5" max="5" width="14.140625" style="745" customWidth="1"/>
    <col min="6" max="6" width="1.7109375" style="745" customWidth="1"/>
    <col min="7" max="7" width="5" style="745" customWidth="1"/>
    <col min="8" max="8" width="36.7109375" style="745" customWidth="1"/>
    <col min="9" max="9" width="1.7109375" style="745" customWidth="1"/>
    <col min="10" max="10" width="21.7109375" style="745" customWidth="1"/>
    <col min="11" max="11" width="1.7109375" style="745" customWidth="1"/>
    <col min="12" max="12" width="12.42578125" style="745" customWidth="1"/>
    <col min="13" max="14" width="4.140625" style="745" customWidth="1"/>
    <col min="15" max="15" width="1.7109375" style="745" customWidth="1"/>
    <col min="16" max="16" width="8.85546875" style="745" customWidth="1"/>
    <col min="17" max="17" width="8.28515625" style="745" customWidth="1"/>
    <col min="18" max="18" width="8.42578125" style="745" customWidth="1"/>
    <col min="19" max="19" width="8.85546875" style="745" customWidth="1"/>
    <col min="20" max="20" width="7.42578125" style="745" customWidth="1"/>
    <col min="21" max="21" width="11.7109375" style="745" customWidth="1"/>
    <col min="22" max="22" width="3.28515625" style="745" customWidth="1"/>
    <col min="23" max="23" width="8.28515625" style="745" customWidth="1"/>
    <col min="24" max="24" width="16.7109375" style="745" customWidth="1"/>
    <col min="25" max="25" width="4.140625" style="745" customWidth="1"/>
    <col min="26" max="26" width="1.7109375" style="745" customWidth="1"/>
    <col min="27" max="27" width="3.28515625" style="745" customWidth="1"/>
    <col min="28" max="28" width="20" style="745" customWidth="1"/>
    <col min="29" max="29" width="6.7109375" style="745" customWidth="1"/>
    <col min="30" max="30" width="74.140625" style="745" customWidth="1"/>
    <col min="31" max="31" width="10.140625" style="745" customWidth="1"/>
    <col min="32" max="32" width="8.85546875" style="745" customWidth="1"/>
    <col min="33" max="33" width="8.28515625" style="745" customWidth="1"/>
    <col min="34" max="35" width="8.85546875" style="745" customWidth="1"/>
    <col min="36" max="36" width="7.42578125" style="745" customWidth="1"/>
    <col min="37" max="37" width="11.7109375" style="745" customWidth="1"/>
    <col min="38" max="38" width="3.28515625" style="745" customWidth="1"/>
    <col min="39" max="39" width="8.28515625" style="745" customWidth="1"/>
    <col min="40" max="40" width="6.28515625" style="745" customWidth="1"/>
    <col min="41" max="44" width="30.85546875" style="745" hidden="1" customWidth="1"/>
    <col min="45" max="45" width="13.28515625" style="745" hidden="1" customWidth="1"/>
    <col min="46" max="52" width="30.85546875" style="745" hidden="1" customWidth="1"/>
    <col min="53" max="53" width="2.42578125" style="745" hidden="1" customWidth="1"/>
    <col min="54" max="56" width="26.28515625" style="745" hidden="1" customWidth="1"/>
    <col min="57" max="66" width="0" style="745" hidden="1" customWidth="1"/>
    <col min="67" max="16384" width="10.85546875" style="745"/>
  </cols>
  <sheetData>
    <row r="1" spans="2:57" ht="9.9499999999999993" customHeight="1">
      <c r="AN1" s="746"/>
      <c r="AO1" s="747"/>
      <c r="AP1" s="747"/>
      <c r="AQ1" s="747"/>
      <c r="AR1" s="747"/>
      <c r="AS1" s="747"/>
      <c r="AT1" s="747"/>
      <c r="AU1" s="747"/>
      <c r="AV1" s="747"/>
      <c r="AW1" s="747"/>
      <c r="AX1" s="747"/>
      <c r="AY1" s="747"/>
      <c r="AZ1" s="747"/>
      <c r="BA1" s="747"/>
      <c r="BB1" s="747"/>
      <c r="BC1" s="747"/>
      <c r="BD1" s="747"/>
      <c r="BE1" s="748"/>
    </row>
    <row r="2" spans="2:57" ht="15" customHeight="1">
      <c r="B2" s="749"/>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1"/>
    </row>
    <row r="3" spans="2:57" ht="9.9499999999999993" customHeight="1">
      <c r="B3" s="752"/>
      <c r="F3" s="753"/>
      <c r="G3" s="753"/>
      <c r="H3" s="754"/>
      <c r="I3" s="753"/>
      <c r="J3" s="753"/>
      <c r="K3" s="754"/>
      <c r="L3" s="754"/>
      <c r="M3" s="754"/>
      <c r="N3" s="754"/>
      <c r="O3" s="754"/>
      <c r="P3" s="754"/>
      <c r="Q3" s="754"/>
      <c r="AE3" s="754"/>
      <c r="AF3" s="754"/>
      <c r="AM3" s="755"/>
    </row>
    <row r="4" spans="2:57" ht="9.9499999999999993" customHeight="1">
      <c r="B4" s="752"/>
      <c r="F4" s="753"/>
      <c r="G4" s="753"/>
      <c r="H4" s="754"/>
      <c r="I4" s="753"/>
      <c r="J4" s="753"/>
      <c r="K4" s="754"/>
      <c r="L4" s="754"/>
      <c r="M4" s="754"/>
      <c r="N4" s="754"/>
      <c r="O4" s="754"/>
      <c r="P4" s="754"/>
      <c r="Q4" s="754"/>
      <c r="AE4" s="754"/>
      <c r="AF4" s="754"/>
      <c r="AM4" s="755"/>
    </row>
    <row r="5" spans="2:57" s="352" customFormat="1" ht="27.95" customHeight="1">
      <c r="B5" s="12"/>
      <c r="C5" s="11"/>
      <c r="D5" s="11"/>
      <c r="E5" s="11"/>
      <c r="F5" s="13"/>
      <c r="G5" s="1049" t="str">
        <f>'Profil MEE'!G5:H5</f>
        <v>?</v>
      </c>
      <c r="H5" s="1049"/>
      <c r="I5" s="1069"/>
      <c r="J5" s="1566" t="str">
        <f>'Profil MEE'!J5</f>
        <v>Seconde</v>
      </c>
      <c r="K5" s="1567"/>
      <c r="L5" s="1370" t="str">
        <f>'Profil MEE'!L5</f>
        <v>BCP</v>
      </c>
      <c r="M5" s="1370"/>
      <c r="N5" s="1568"/>
      <c r="O5" s="1324" t="str">
        <f>'Profil MEE'!O5</f>
        <v>2nde TraNE</v>
      </c>
      <c r="P5" s="1324"/>
      <c r="Q5" s="1324"/>
      <c r="R5" s="1324"/>
      <c r="S5" s="1324"/>
      <c r="T5" s="1324"/>
      <c r="U5" s="355"/>
      <c r="V5" s="11"/>
      <c r="W5" s="1359" t="s">
        <v>126</v>
      </c>
      <c r="X5" s="1359"/>
      <c r="Y5" s="1359"/>
      <c r="Z5" s="1359"/>
      <c r="AA5" s="1359"/>
      <c r="AB5" s="1359"/>
      <c r="AC5" s="1457"/>
      <c r="AD5" s="1569" t="s">
        <v>323</v>
      </c>
      <c r="AE5" s="1569"/>
      <c r="AF5" s="1569"/>
      <c r="AG5" s="1569"/>
      <c r="AH5" s="1569"/>
      <c r="AI5" s="1569"/>
      <c r="AJ5" s="1569"/>
      <c r="AK5" s="1569"/>
      <c r="AL5" s="1569"/>
      <c r="AM5" s="1570"/>
    </row>
    <row r="6" spans="2:57" s="352" customFormat="1" ht="27.95" customHeight="1">
      <c r="B6" s="12"/>
      <c r="C6" s="11"/>
      <c r="D6" s="11"/>
      <c r="E6" s="11"/>
      <c r="F6" s="13"/>
      <c r="G6" s="1049" t="str">
        <f>'Profil MEE'!G6:H6</f>
        <v>?</v>
      </c>
      <c r="H6" s="1049"/>
      <c r="I6" s="1069"/>
      <c r="J6" s="1566"/>
      <c r="K6" s="1567"/>
      <c r="L6" s="1370"/>
      <c r="M6" s="1370"/>
      <c r="N6" s="1568"/>
      <c r="O6" s="1324"/>
      <c r="P6" s="1324"/>
      <c r="Q6" s="1324"/>
      <c r="R6" s="1324"/>
      <c r="S6" s="1324"/>
      <c r="T6" s="1324"/>
      <c r="U6" s="355"/>
      <c r="V6" s="11"/>
      <c r="W6" s="1359"/>
      <c r="X6" s="1359"/>
      <c r="Y6" s="1359"/>
      <c r="Z6" s="1359"/>
      <c r="AA6" s="1359"/>
      <c r="AB6" s="1359"/>
      <c r="AC6" s="1457"/>
      <c r="AD6" s="1569"/>
      <c r="AE6" s="1569"/>
      <c r="AF6" s="1569"/>
      <c r="AG6" s="1569"/>
      <c r="AH6" s="1569"/>
      <c r="AI6" s="1569"/>
      <c r="AJ6" s="1569"/>
      <c r="AK6" s="1569"/>
      <c r="AL6" s="1569"/>
      <c r="AM6" s="1570"/>
    </row>
    <row r="7" spans="2:57" s="361" customFormat="1" ht="9.9499999999999993" customHeight="1">
      <c r="B7" s="22"/>
      <c r="C7" s="21"/>
      <c r="D7" s="21"/>
      <c r="E7" s="21"/>
      <c r="F7" s="21"/>
      <c r="G7" s="23"/>
      <c r="H7" s="23"/>
      <c r="I7" s="23"/>
      <c r="J7" s="24"/>
      <c r="K7" s="24"/>
      <c r="L7" s="24"/>
      <c r="M7" s="24"/>
      <c r="N7" s="24"/>
      <c r="O7" s="24"/>
      <c r="P7" s="24"/>
      <c r="Q7" s="8"/>
      <c r="R7" s="1"/>
      <c r="S7" s="1"/>
      <c r="T7" s="1"/>
      <c r="U7" s="1"/>
      <c r="V7" s="1"/>
      <c r="W7" s="1359"/>
      <c r="X7" s="1359"/>
      <c r="Y7" s="1359"/>
      <c r="Z7" s="1359"/>
      <c r="AA7" s="1359"/>
      <c r="AB7" s="1359"/>
      <c r="AC7" s="1457"/>
      <c r="AD7" s="1569"/>
      <c r="AE7" s="1569"/>
      <c r="AF7" s="1569"/>
      <c r="AG7" s="1569"/>
      <c r="AH7" s="1569"/>
      <c r="AI7" s="1569"/>
      <c r="AJ7" s="1569"/>
      <c r="AK7" s="1569"/>
      <c r="AL7" s="1569"/>
      <c r="AM7" s="1570"/>
    </row>
    <row r="8" spans="2:57" ht="9.9499999999999993" customHeight="1">
      <c r="B8" s="5"/>
      <c r="C8" s="1"/>
      <c r="D8" s="27"/>
      <c r="E8" s="27"/>
      <c r="F8" s="1"/>
      <c r="G8" s="1"/>
      <c r="H8" s="1"/>
      <c r="I8" s="1"/>
      <c r="J8" s="1"/>
      <c r="K8" s="1"/>
      <c r="L8" s="1"/>
      <c r="M8" s="1"/>
      <c r="N8" s="1"/>
      <c r="O8" s="1"/>
      <c r="P8" s="1"/>
      <c r="Q8" s="1"/>
      <c r="R8" s="1"/>
      <c r="S8" s="1"/>
      <c r="T8" s="1"/>
      <c r="U8" s="1"/>
      <c r="V8" s="1"/>
      <c r="W8" s="1359"/>
      <c r="X8" s="1359"/>
      <c r="Y8" s="1359"/>
      <c r="Z8" s="1359"/>
      <c r="AA8" s="1359"/>
      <c r="AB8" s="1359"/>
      <c r="AC8" s="1457"/>
      <c r="AD8" s="1569"/>
      <c r="AE8" s="1569"/>
      <c r="AF8" s="1569"/>
      <c r="AG8" s="1569"/>
      <c r="AH8" s="1569"/>
      <c r="AI8" s="1569"/>
      <c r="AJ8" s="1569"/>
      <c r="AK8" s="1569"/>
      <c r="AL8" s="1569"/>
      <c r="AM8" s="1570"/>
      <c r="AN8" s="756"/>
      <c r="AO8" s="756"/>
      <c r="AP8" s="756"/>
      <c r="AQ8" s="756"/>
      <c r="AR8" s="756"/>
      <c r="AS8" s="756"/>
      <c r="AT8" s="756"/>
      <c r="AU8" s="756"/>
      <c r="AV8" s="756"/>
      <c r="AW8" s="756"/>
      <c r="AX8" s="756"/>
      <c r="AY8" s="756"/>
    </row>
    <row r="9" spans="2:57" s="361" customFormat="1" ht="60" customHeight="1">
      <c r="B9" s="1562" t="s">
        <v>0</v>
      </c>
      <c r="C9" s="1563"/>
      <c r="D9" s="1563"/>
      <c r="E9" s="1563"/>
      <c r="F9" s="29"/>
      <c r="G9" s="30"/>
      <c r="H9" s="130" t="s">
        <v>324</v>
      </c>
      <c r="I9" s="131"/>
      <c r="J9" s="131"/>
      <c r="K9" s="505"/>
      <c r="L9" s="505"/>
      <c r="M9" s="505"/>
      <c r="N9" s="505"/>
      <c r="O9" s="132"/>
      <c r="P9" s="132"/>
      <c r="Q9" s="132"/>
      <c r="R9" s="132"/>
      <c r="S9" s="132"/>
      <c r="T9" s="132"/>
      <c r="U9" s="132"/>
      <c r="V9" s="132"/>
      <c r="W9" s="132"/>
      <c r="X9" s="132"/>
      <c r="Y9" s="29"/>
      <c r="Z9" s="29"/>
      <c r="AA9" s="29"/>
      <c r="AB9" s="29"/>
      <c r="AC9" s="29"/>
      <c r="AD9" s="1569"/>
      <c r="AE9" s="1569"/>
      <c r="AF9" s="1569"/>
      <c r="AG9" s="1569"/>
      <c r="AH9" s="1569"/>
      <c r="AI9" s="1569"/>
      <c r="AJ9" s="1569"/>
      <c r="AK9" s="1569"/>
      <c r="AL9" s="1569"/>
      <c r="AM9" s="1570"/>
    </row>
    <row r="10" spans="2:57" ht="30" customHeight="1">
      <c r="B10" s="757"/>
      <c r="C10" s="758"/>
      <c r="D10" s="758"/>
      <c r="E10" s="758"/>
      <c r="F10" s="758"/>
      <c r="G10" s="759"/>
      <c r="H10" s="760" t="s">
        <v>92</v>
      </c>
      <c r="I10" s="1564">
        <f ca="1">TODAY()</f>
        <v>44545</v>
      </c>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5"/>
      <c r="AO10" s="1559"/>
      <c r="AP10" s="1559"/>
      <c r="AQ10" s="1559"/>
      <c r="AR10" s="1559"/>
      <c r="AS10" s="1559"/>
      <c r="AT10" s="1559"/>
      <c r="AU10" s="1559"/>
      <c r="AV10" s="1559"/>
      <c r="AW10" s="1559"/>
      <c r="AX10" s="1559"/>
    </row>
    <row r="11" spans="2:57" ht="5.0999999999999996" customHeight="1">
      <c r="B11" s="752"/>
      <c r="G11" s="365"/>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2"/>
    </row>
    <row r="12" spans="2:57" ht="15" customHeight="1">
      <c r="B12" s="752"/>
      <c r="G12" s="365"/>
      <c r="H12" s="761"/>
      <c r="I12" s="761"/>
      <c r="J12" s="761"/>
      <c r="K12" s="761"/>
      <c r="L12" s="761"/>
      <c r="M12" s="761"/>
      <c r="N12" s="761"/>
      <c r="O12" s="761"/>
      <c r="P12" s="761"/>
      <c r="Q12" s="761"/>
      <c r="R12" s="761"/>
      <c r="S12" s="761"/>
      <c r="T12" s="761"/>
      <c r="U12" s="383"/>
      <c r="V12" s="383"/>
      <c r="W12" s="383"/>
      <c r="X12" s="383"/>
      <c r="Y12" s="365"/>
      <c r="Z12" s="365"/>
      <c r="AA12" s="763"/>
      <c r="AB12" s="761"/>
      <c r="AC12" s="761"/>
      <c r="AD12" s="761"/>
      <c r="AE12" s="761"/>
      <c r="AF12" s="761"/>
      <c r="AG12" s="761"/>
      <c r="AH12" s="761"/>
      <c r="AI12" s="761"/>
      <c r="AJ12" s="383"/>
      <c r="AK12" s="383"/>
      <c r="AL12" s="383"/>
      <c r="AM12" s="764"/>
    </row>
    <row r="13" spans="2:57" ht="9.9499999999999993" customHeight="1">
      <c r="B13" s="752"/>
      <c r="G13" s="365"/>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2"/>
    </row>
    <row r="14" spans="2:57" ht="15" customHeight="1">
      <c r="B14" s="752"/>
      <c r="D14" s="1560"/>
      <c r="E14" s="1560"/>
      <c r="G14" s="365"/>
      <c r="H14" s="365"/>
      <c r="I14" s="365"/>
      <c r="J14" s="365"/>
      <c r="K14" s="365"/>
      <c r="L14" s="763"/>
      <c r="M14" s="763"/>
      <c r="N14" s="763"/>
      <c r="O14" s="763"/>
      <c r="P14" s="378" t="s">
        <v>66</v>
      </c>
      <c r="Q14" s="379" t="s">
        <v>62</v>
      </c>
      <c r="R14" s="380" t="s">
        <v>57</v>
      </c>
      <c r="S14" s="381" t="s">
        <v>52</v>
      </c>
      <c r="T14" s="365"/>
      <c r="U14" s="766"/>
      <c r="V14" s="365"/>
      <c r="W14" s="767"/>
      <c r="X14" s="365"/>
      <c r="AA14" s="765"/>
      <c r="AB14" s="765"/>
      <c r="AD14" s="365"/>
      <c r="AE14" s="365"/>
      <c r="AF14" s="378" t="s">
        <v>66</v>
      </c>
      <c r="AG14" s="379" t="s">
        <v>62</v>
      </c>
      <c r="AH14" s="380" t="s">
        <v>57</v>
      </c>
      <c r="AI14" s="381" t="s">
        <v>52</v>
      </c>
      <c r="AJ14" s="763"/>
      <c r="AK14" s="763"/>
      <c r="AL14" s="763"/>
      <c r="AM14" s="768"/>
      <c r="AO14" s="769"/>
      <c r="AP14" s="769"/>
      <c r="AQ14" s="769"/>
      <c r="AR14" s="769"/>
      <c r="AS14" s="769"/>
      <c r="AT14" s="769"/>
      <c r="AU14" s="769"/>
      <c r="AV14" s="769"/>
      <c r="AW14" s="769"/>
      <c r="AX14" s="769"/>
    </row>
    <row r="15" spans="2:57" ht="5.0999999999999996" customHeight="1">
      <c r="B15" s="752"/>
      <c r="G15" s="365"/>
      <c r="H15" s="365"/>
      <c r="I15" s="365"/>
      <c r="J15" s="365"/>
      <c r="K15" s="365"/>
      <c r="L15" s="770"/>
      <c r="M15" s="763"/>
      <c r="N15" s="763"/>
      <c r="O15" s="763"/>
      <c r="P15" s="771"/>
      <c r="Q15" s="383"/>
      <c r="R15" s="383"/>
      <c r="S15" s="771"/>
      <c r="T15" s="365"/>
      <c r="U15" s="763"/>
      <c r="V15" s="365"/>
      <c r="W15" s="763"/>
      <c r="X15" s="365"/>
      <c r="Y15" s="365"/>
      <c r="Z15" s="365"/>
      <c r="AA15" s="365"/>
      <c r="AE15" s="771"/>
      <c r="AF15" s="383"/>
      <c r="AG15" s="383"/>
      <c r="AH15" s="771"/>
      <c r="AI15" s="365"/>
      <c r="AJ15" s="763"/>
      <c r="AK15" s="365"/>
      <c r="AL15" s="763"/>
      <c r="AM15" s="768"/>
      <c r="AO15" s="769"/>
      <c r="AP15" s="769"/>
      <c r="AQ15" s="769"/>
      <c r="AR15" s="769"/>
      <c r="AS15" s="769"/>
      <c r="AT15" s="769"/>
      <c r="AU15" s="769"/>
      <c r="AW15" s="769"/>
    </row>
    <row r="16" spans="2:57" ht="35.1" customHeight="1">
      <c r="B16" s="752"/>
      <c r="G16" s="365"/>
      <c r="H16" s="365"/>
      <c r="I16" s="365"/>
      <c r="J16" s="365"/>
      <c r="K16" s="365"/>
      <c r="L16" s="365"/>
      <c r="M16" s="365"/>
      <c r="N16" s="365"/>
      <c r="O16" s="365"/>
      <c r="P16" s="365"/>
      <c r="Q16" s="365"/>
      <c r="R16" s="365"/>
      <c r="S16" s="365"/>
      <c r="T16" s="365"/>
      <c r="U16" s="365"/>
      <c r="V16" s="365"/>
      <c r="W16" s="365"/>
      <c r="X16" s="365"/>
      <c r="Y16" s="365"/>
      <c r="Z16" s="365"/>
      <c r="AA16" s="365"/>
      <c r="AB16" s="365"/>
      <c r="AE16" s="365"/>
      <c r="AF16" s="365"/>
      <c r="AG16" s="365"/>
      <c r="AH16" s="365"/>
      <c r="AI16" s="365"/>
      <c r="AJ16" s="365"/>
      <c r="AK16" s="365"/>
      <c r="AL16" s="365"/>
      <c r="AM16" s="772"/>
    </row>
    <row r="17" spans="2:50" ht="30" customHeight="1">
      <c r="B17" s="773"/>
      <c r="C17" s="774"/>
      <c r="D17" s="774"/>
      <c r="E17" s="774"/>
      <c r="F17" s="774"/>
      <c r="G17" s="775"/>
      <c r="H17" s="775"/>
      <c r="I17" s="775"/>
      <c r="J17" s="775"/>
      <c r="K17" s="775"/>
      <c r="L17" s="775"/>
      <c r="M17" s="775"/>
      <c r="N17" s="775"/>
      <c r="O17" s="775"/>
      <c r="P17" s="775"/>
      <c r="Q17" s="775"/>
      <c r="R17" s="775"/>
      <c r="S17" s="775"/>
      <c r="T17" s="775"/>
      <c r="U17" s="775"/>
      <c r="V17" s="775"/>
      <c r="W17" s="775"/>
      <c r="X17" s="775"/>
      <c r="Y17" s="775"/>
      <c r="Z17" s="775"/>
      <c r="AA17" s="775"/>
      <c r="AB17" s="774"/>
      <c r="AC17" s="774"/>
      <c r="AD17" s="775"/>
      <c r="AE17" s="775"/>
      <c r="AF17" s="775"/>
      <c r="AG17" s="775"/>
      <c r="AH17" s="775"/>
      <c r="AI17" s="775"/>
      <c r="AJ17" s="775"/>
      <c r="AK17" s="775"/>
      <c r="AL17" s="775"/>
      <c r="AM17" s="776"/>
    </row>
    <row r="18" spans="2:50" ht="20.100000000000001" customHeight="1">
      <c r="B18" s="777"/>
      <c r="C18" s="778"/>
      <c r="D18" s="778"/>
      <c r="E18" s="778"/>
      <c r="F18" s="778"/>
      <c r="G18" s="779"/>
      <c r="H18" s="779"/>
      <c r="I18" s="779"/>
      <c r="J18" s="779"/>
      <c r="K18" s="779"/>
      <c r="L18" s="779"/>
      <c r="M18" s="779"/>
      <c r="N18" s="779"/>
      <c r="O18" s="779"/>
      <c r="P18" s="779"/>
      <c r="Q18" s="779"/>
      <c r="R18" s="779"/>
      <c r="S18" s="779"/>
      <c r="T18" s="779"/>
      <c r="U18" s="779"/>
      <c r="V18" s="779"/>
      <c r="W18" s="780"/>
      <c r="X18" s="781"/>
      <c r="Y18" s="782"/>
      <c r="Z18" s="783"/>
      <c r="AA18" s="783"/>
      <c r="AB18" s="783"/>
      <c r="AC18" s="784"/>
      <c r="AD18" s="784"/>
      <c r="AE18" s="783"/>
      <c r="AF18" s="783"/>
      <c r="AG18" s="783"/>
      <c r="AH18" s="783"/>
      <c r="AI18" s="783"/>
      <c r="AJ18" s="783"/>
      <c r="AK18" s="783"/>
      <c r="AL18" s="783"/>
      <c r="AM18" s="785"/>
      <c r="AQ18" s="786"/>
      <c r="AR18" s="786"/>
      <c r="AS18" s="786"/>
      <c r="AT18" s="786"/>
      <c r="AU18" s="786"/>
      <c r="AW18" s="786"/>
    </row>
    <row r="19" spans="2:50" ht="39.950000000000003" customHeight="1">
      <c r="B19" s="787"/>
      <c r="C19" s="788"/>
      <c r="D19" s="788"/>
      <c r="E19" s="788"/>
      <c r="F19" s="788"/>
      <c r="G19" s="789"/>
      <c r="H19" s="1514"/>
      <c r="I19" s="1515"/>
      <c r="J19" s="1515"/>
      <c r="K19" s="1515"/>
      <c r="L19" s="1516"/>
      <c r="M19" s="789"/>
      <c r="N19" s="789"/>
      <c r="O19" s="789"/>
      <c r="P19" s="790"/>
      <c r="Q19" s="790"/>
      <c r="R19" s="790"/>
      <c r="S19" s="790"/>
      <c r="T19" s="790"/>
      <c r="U19" s="790"/>
      <c r="V19" s="790"/>
      <c r="W19" s="791"/>
      <c r="X19" s="781"/>
      <c r="Y19" s="792"/>
      <c r="Z19" s="789"/>
      <c r="AA19" s="789"/>
      <c r="AB19" s="789"/>
      <c r="AC19" s="788"/>
      <c r="AD19" s="1523"/>
      <c r="AE19" s="788"/>
      <c r="AF19" s="788"/>
      <c r="AG19" s="788"/>
      <c r="AH19" s="788"/>
      <c r="AI19" s="788"/>
      <c r="AJ19" s="788"/>
      <c r="AK19" s="788"/>
      <c r="AL19" s="793"/>
      <c r="AM19" s="794"/>
      <c r="AN19" s="795"/>
      <c r="AQ19" s="786"/>
      <c r="AR19" s="786"/>
      <c r="AS19" s="796"/>
      <c r="AT19" s="796"/>
      <c r="AU19" s="796"/>
      <c r="AV19" s="796"/>
      <c r="AW19" s="786"/>
    </row>
    <row r="20" spans="2:50" ht="60" customHeight="1">
      <c r="B20" s="787"/>
      <c r="C20" s="788"/>
      <c r="D20" s="788"/>
      <c r="E20" s="788"/>
      <c r="F20" s="788"/>
      <c r="G20" s="789"/>
      <c r="H20" s="1517"/>
      <c r="I20" s="1518"/>
      <c r="J20" s="1518"/>
      <c r="K20" s="1518"/>
      <c r="L20" s="1519"/>
      <c r="M20" s="789"/>
      <c r="N20" s="789"/>
      <c r="O20" s="789"/>
      <c r="P20" s="1526" t="str">
        <f>'Donnees MEE'!E80</f>
        <v>Préparation d'une intervention</v>
      </c>
      <c r="Q20" s="1527"/>
      <c r="R20" s="1527"/>
      <c r="S20" s="1527"/>
      <c r="T20" s="1527"/>
      <c r="U20" s="1527"/>
      <c r="V20" s="1528"/>
      <c r="W20" s="797"/>
      <c r="X20" s="781"/>
      <c r="Y20" s="792"/>
      <c r="Z20" s="789"/>
      <c r="AA20" s="789"/>
      <c r="AB20" s="789"/>
      <c r="AC20" s="788"/>
      <c r="AD20" s="1524"/>
      <c r="AE20" s="788"/>
      <c r="AF20" s="1526" t="str">
        <f>'Donnees MEE'!E80</f>
        <v>Préparation d'une intervention</v>
      </c>
      <c r="AG20" s="1527"/>
      <c r="AH20" s="1527"/>
      <c r="AI20" s="1527"/>
      <c r="AJ20" s="1527"/>
      <c r="AK20" s="1527"/>
      <c r="AL20" s="1528"/>
      <c r="AM20" s="798"/>
      <c r="AN20" s="795"/>
      <c r="AQ20" s="786"/>
      <c r="AR20" s="786"/>
      <c r="AS20" s="796"/>
      <c r="AT20" s="796"/>
      <c r="AU20" s="796"/>
      <c r="AV20" s="796"/>
      <c r="AW20" s="786"/>
    </row>
    <row r="21" spans="2:50" ht="30" customHeight="1">
      <c r="B21" s="787"/>
      <c r="C21" s="788"/>
      <c r="D21" s="1541" t="s">
        <v>325</v>
      </c>
      <c r="E21" s="1541"/>
      <c r="F21" s="788"/>
      <c r="G21" s="789"/>
      <c r="H21" s="1517"/>
      <c r="I21" s="1518"/>
      <c r="J21" s="1518"/>
      <c r="K21" s="1518"/>
      <c r="L21" s="1519"/>
      <c r="M21" s="789"/>
      <c r="N21" s="789"/>
      <c r="O21" s="789"/>
      <c r="P21" s="799"/>
      <c r="Q21" s="799"/>
      <c r="R21" s="799"/>
      <c r="S21" s="799"/>
      <c r="T21" s="799"/>
      <c r="U21" s="799"/>
      <c r="V21" s="799"/>
      <c r="W21" s="797"/>
      <c r="X21" s="781"/>
      <c r="Y21" s="792"/>
      <c r="Z21" s="1541" t="s">
        <v>325</v>
      </c>
      <c r="AA21" s="1541"/>
      <c r="AB21" s="1541"/>
      <c r="AC21" s="788"/>
      <c r="AD21" s="1524"/>
      <c r="AE21" s="788"/>
      <c r="AF21" s="799"/>
      <c r="AG21" s="799"/>
      <c r="AH21" s="799"/>
      <c r="AI21" s="799"/>
      <c r="AJ21" s="799"/>
      <c r="AK21" s="799"/>
      <c r="AL21" s="799"/>
      <c r="AM21" s="798"/>
      <c r="AN21" s="795"/>
      <c r="AQ21" s="786"/>
      <c r="AR21" s="786"/>
      <c r="AS21" s="796"/>
      <c r="AT21" s="796"/>
      <c r="AU21" s="796"/>
      <c r="AV21" s="796"/>
      <c r="AW21" s="786"/>
    </row>
    <row r="22" spans="2:50" ht="30" customHeight="1">
      <c r="B22" s="787"/>
      <c r="C22" s="788"/>
      <c r="D22" s="1542"/>
      <c r="E22" s="1542"/>
      <c r="F22" s="788"/>
      <c r="G22" s="789"/>
      <c r="H22" s="1517"/>
      <c r="I22" s="1518"/>
      <c r="J22" s="1518"/>
      <c r="K22" s="1518"/>
      <c r="L22" s="1519"/>
      <c r="M22" s="789"/>
      <c r="N22" s="789"/>
      <c r="O22" s="789"/>
      <c r="P22" s="1545" t="s">
        <v>326</v>
      </c>
      <c r="Q22" s="1545"/>
      <c r="R22" s="1545"/>
      <c r="S22" s="1545"/>
      <c r="T22" s="1546" t="s">
        <v>120</v>
      </c>
      <c r="U22" s="1546"/>
      <c r="V22" s="1546"/>
      <c r="W22" s="1547"/>
      <c r="X22" s="781"/>
      <c r="Y22" s="792"/>
      <c r="Z22" s="1542"/>
      <c r="AA22" s="1542"/>
      <c r="AB22" s="1542"/>
      <c r="AC22" s="788"/>
      <c r="AD22" s="1524"/>
      <c r="AE22" s="788"/>
      <c r="AF22" s="790"/>
      <c r="AG22" s="790"/>
      <c r="AH22" s="790"/>
      <c r="AI22" s="790"/>
      <c r="AJ22" s="790"/>
      <c r="AK22" s="790"/>
      <c r="AL22" s="790"/>
      <c r="AM22" s="798"/>
      <c r="AN22" s="795"/>
      <c r="AQ22" s="786"/>
      <c r="AR22" s="786"/>
      <c r="AS22" s="796"/>
      <c r="AT22" s="796"/>
      <c r="AU22" s="796"/>
      <c r="AV22" s="796"/>
      <c r="AW22" s="786"/>
    </row>
    <row r="23" spans="2:50" ht="20.100000000000001" customHeight="1">
      <c r="B23" s="787"/>
      <c r="C23" s="788"/>
      <c r="D23" s="1548">
        <v>1</v>
      </c>
      <c r="E23" s="1549"/>
      <c r="F23" s="788"/>
      <c r="G23" s="789"/>
      <c r="H23" s="1517"/>
      <c r="I23" s="1518"/>
      <c r="J23" s="1518"/>
      <c r="K23" s="1518"/>
      <c r="L23" s="1519"/>
      <c r="M23" s="800"/>
      <c r="N23" s="800"/>
      <c r="O23" s="789"/>
      <c r="P23" s="789"/>
      <c r="Q23" s="801"/>
      <c r="R23" s="789"/>
      <c r="S23" s="789"/>
      <c r="T23" s="789"/>
      <c r="U23" s="1554">
        <f>AVERAGE(AQ99:AQ114)</f>
        <v>0</v>
      </c>
      <c r="V23" s="1555"/>
      <c r="W23" s="802"/>
      <c r="X23" s="781"/>
      <c r="Y23" s="792"/>
      <c r="Z23" s="1548">
        <v>1</v>
      </c>
      <c r="AA23" s="1556"/>
      <c r="AB23" s="1549"/>
      <c r="AC23" s="788"/>
      <c r="AD23" s="1524"/>
      <c r="AE23" s="788"/>
      <c r="AF23" s="790"/>
      <c r="AG23" s="790"/>
      <c r="AH23" s="790"/>
      <c r="AI23" s="790"/>
      <c r="AJ23" s="790"/>
      <c r="AK23" s="790"/>
      <c r="AL23" s="790"/>
      <c r="AM23" s="803"/>
      <c r="AO23" s="786"/>
      <c r="AP23" s="786"/>
      <c r="AQ23" s="786"/>
      <c r="AR23" s="786"/>
      <c r="AS23" s="796"/>
      <c r="AT23" s="796"/>
      <c r="AU23" s="796"/>
      <c r="AV23" s="796"/>
      <c r="AW23" s="786"/>
      <c r="AX23" s="786"/>
    </row>
    <row r="24" spans="2:50" s="361" customFormat="1" ht="30" customHeight="1">
      <c r="B24" s="1532"/>
      <c r="C24" s="1533"/>
      <c r="D24" s="1550"/>
      <c r="E24" s="1551"/>
      <c r="F24" s="788"/>
      <c r="G24" s="804"/>
      <c r="H24" s="1517"/>
      <c r="I24" s="1518"/>
      <c r="J24" s="1518"/>
      <c r="K24" s="1518"/>
      <c r="L24" s="1519"/>
      <c r="M24" s="1534"/>
      <c r="N24" s="1534"/>
      <c r="O24" s="1535"/>
      <c r="P24" s="1428" t="str">
        <f>REPT("g",(U23))</f>
        <v/>
      </c>
      <c r="Q24" s="1429"/>
      <c r="R24" s="1429"/>
      <c r="S24" s="1430"/>
      <c r="T24" s="805"/>
      <c r="U24" s="1503"/>
      <c r="V24" s="1505"/>
      <c r="W24" s="806"/>
      <c r="X24" s="781"/>
      <c r="Y24" s="792"/>
      <c r="Z24" s="1550"/>
      <c r="AA24" s="1557"/>
      <c r="AB24" s="1551"/>
      <c r="AC24" s="788"/>
      <c r="AD24" s="1524"/>
      <c r="AE24" s="788"/>
      <c r="AF24" s="790"/>
      <c r="AG24" s="790"/>
      <c r="AH24" s="790"/>
      <c r="AI24" s="790"/>
      <c r="AJ24" s="790"/>
      <c r="AK24" s="790"/>
      <c r="AL24" s="790"/>
      <c r="AM24" s="807"/>
      <c r="AO24" s="786"/>
      <c r="AP24" s="786"/>
      <c r="AQ24" s="786"/>
      <c r="AR24" s="786"/>
      <c r="AS24" s="796"/>
      <c r="AT24" s="796"/>
      <c r="AU24" s="796"/>
      <c r="AV24" s="796"/>
      <c r="AW24" s="786"/>
      <c r="AX24" s="786"/>
    </row>
    <row r="25" spans="2:50" ht="20.100000000000001" customHeight="1">
      <c r="B25" s="787"/>
      <c r="C25" s="788"/>
      <c r="D25" s="1552"/>
      <c r="E25" s="1553"/>
      <c r="F25" s="788"/>
      <c r="G25" s="789"/>
      <c r="H25" s="1517"/>
      <c r="I25" s="1518"/>
      <c r="J25" s="1518"/>
      <c r="K25" s="1518"/>
      <c r="L25" s="1519"/>
      <c r="M25" s="800"/>
      <c r="N25" s="800"/>
      <c r="O25" s="789"/>
      <c r="P25" s="789"/>
      <c r="Q25" s="789"/>
      <c r="R25" s="789"/>
      <c r="S25" s="789"/>
      <c r="T25" s="789"/>
      <c r="U25" s="1506"/>
      <c r="V25" s="1508"/>
      <c r="W25" s="802"/>
      <c r="X25" s="781"/>
      <c r="Y25" s="792"/>
      <c r="Z25" s="1552"/>
      <c r="AA25" s="1558"/>
      <c r="AB25" s="1553"/>
      <c r="AC25" s="788"/>
      <c r="AD25" s="1524"/>
      <c r="AE25" s="788"/>
      <c r="AF25" s="789"/>
      <c r="AG25" s="789"/>
      <c r="AH25" s="789"/>
      <c r="AI25" s="789"/>
      <c r="AJ25" s="789"/>
      <c r="AK25" s="789"/>
      <c r="AL25" s="789"/>
      <c r="AM25" s="803"/>
      <c r="AO25" s="786"/>
      <c r="AP25" s="786"/>
      <c r="AQ25" s="786"/>
      <c r="AR25" s="786"/>
      <c r="AS25" s="796"/>
      <c r="AT25" s="796"/>
      <c r="AU25" s="796"/>
      <c r="AV25" s="796"/>
      <c r="AW25" s="786"/>
      <c r="AX25" s="786"/>
    </row>
    <row r="26" spans="2:50" ht="30" customHeight="1">
      <c r="B26" s="808"/>
      <c r="C26" s="809"/>
      <c r="D26" s="810"/>
      <c r="E26" s="789"/>
      <c r="F26" s="811"/>
      <c r="G26" s="789"/>
      <c r="H26" s="1517"/>
      <c r="I26" s="1518"/>
      <c r="J26" s="1518"/>
      <c r="K26" s="1518"/>
      <c r="L26" s="1519"/>
      <c r="M26" s="812"/>
      <c r="N26" s="812"/>
      <c r="O26" s="812"/>
      <c r="P26" s="789"/>
      <c r="Q26" s="789"/>
      <c r="R26" s="789"/>
      <c r="S26" s="789"/>
      <c r="T26" s="1536" t="s">
        <v>327</v>
      </c>
      <c r="U26" s="1536"/>
      <c r="V26" s="1536"/>
      <c r="W26" s="1537"/>
      <c r="X26" s="813"/>
      <c r="Y26" s="814"/>
      <c r="Z26" s="812"/>
      <c r="AA26" s="789"/>
      <c r="AB26" s="789"/>
      <c r="AC26" s="788"/>
      <c r="AD26" s="1524"/>
      <c r="AE26" s="788"/>
      <c r="AF26" s="790"/>
      <c r="AG26" s="790"/>
      <c r="AH26" s="790"/>
      <c r="AI26" s="789"/>
      <c r="AJ26" s="790"/>
      <c r="AK26" s="790"/>
      <c r="AL26" s="790"/>
      <c r="AM26" s="815"/>
      <c r="AO26" s="786"/>
      <c r="AP26" s="786"/>
      <c r="AQ26" s="786"/>
      <c r="AR26" s="786"/>
      <c r="AS26" s="796"/>
      <c r="AT26" s="796"/>
      <c r="AU26" s="796"/>
      <c r="AV26" s="796"/>
      <c r="AW26" s="786"/>
      <c r="AX26" s="786"/>
    </row>
    <row r="27" spans="2:50" ht="30" customHeight="1">
      <c r="B27" s="808"/>
      <c r="C27" s="809"/>
      <c r="D27" s="810"/>
      <c r="E27" s="789"/>
      <c r="F27" s="811"/>
      <c r="G27" s="789"/>
      <c r="H27" s="1517"/>
      <c r="I27" s="1518"/>
      <c r="J27" s="1518"/>
      <c r="K27" s="1518"/>
      <c r="L27" s="1519"/>
      <c r="M27" s="812"/>
      <c r="N27" s="812"/>
      <c r="O27" s="812"/>
      <c r="P27" s="1538" t="s">
        <v>328</v>
      </c>
      <c r="Q27" s="1538"/>
      <c r="R27" s="816">
        <f>'Donnees MEE'!B80</f>
        <v>3</v>
      </c>
      <c r="S27" s="817" t="s">
        <v>326</v>
      </c>
      <c r="T27" s="818"/>
      <c r="U27" s="1539" t="e">
        <f>AVERAGE(AR99:AR114)</f>
        <v>#DIV/0!</v>
      </c>
      <c r="V27" s="1540"/>
      <c r="W27" s="819"/>
      <c r="X27" s="813"/>
      <c r="Y27" s="814"/>
      <c r="Z27" s="812"/>
      <c r="AA27" s="789"/>
      <c r="AB27" s="789"/>
      <c r="AC27" s="788"/>
      <c r="AD27" s="1524"/>
      <c r="AE27" s="788"/>
      <c r="AF27" s="790"/>
      <c r="AG27" s="790"/>
      <c r="AH27" s="790"/>
      <c r="AI27" s="817"/>
      <c r="AJ27" s="790"/>
      <c r="AK27" s="790"/>
      <c r="AL27" s="790"/>
      <c r="AM27" s="815"/>
      <c r="AO27" s="786"/>
      <c r="AP27" s="786"/>
      <c r="AQ27" s="786"/>
      <c r="AR27" s="786"/>
      <c r="AS27" s="820"/>
      <c r="AT27" s="820"/>
      <c r="AU27" s="820"/>
      <c r="AV27" s="820"/>
      <c r="AW27" s="786"/>
      <c r="AX27" s="786"/>
    </row>
    <row r="28" spans="2:50" ht="60" customHeight="1">
      <c r="B28" s="808"/>
      <c r="C28" s="809"/>
      <c r="D28" s="810"/>
      <c r="E28" s="789"/>
      <c r="F28" s="811"/>
      <c r="G28" s="789"/>
      <c r="H28" s="1517"/>
      <c r="I28" s="1518"/>
      <c r="J28" s="1518"/>
      <c r="K28" s="1518"/>
      <c r="L28" s="1519"/>
      <c r="M28" s="812"/>
      <c r="N28" s="812"/>
      <c r="O28" s="812"/>
      <c r="P28" s="812"/>
      <c r="Q28" s="812"/>
      <c r="R28" s="812"/>
      <c r="S28" s="812"/>
      <c r="T28" s="812"/>
      <c r="U28" s="812"/>
      <c r="V28" s="812"/>
      <c r="W28" s="819"/>
      <c r="X28" s="813"/>
      <c r="Y28" s="814"/>
      <c r="Z28" s="812"/>
      <c r="AA28" s="789"/>
      <c r="AB28" s="789"/>
      <c r="AC28" s="788"/>
      <c r="AD28" s="1524"/>
      <c r="AE28" s="788"/>
      <c r="AF28" s="790"/>
      <c r="AG28" s="790"/>
      <c r="AH28" s="790"/>
      <c r="AI28" s="788"/>
      <c r="AJ28" s="790"/>
      <c r="AK28" s="790"/>
      <c r="AL28" s="790"/>
      <c r="AM28" s="815"/>
      <c r="AO28" s="786"/>
      <c r="AP28" s="786"/>
      <c r="AQ28" s="786"/>
      <c r="AR28" s="786"/>
      <c r="AS28" s="820"/>
      <c r="AT28" s="820"/>
      <c r="AU28" s="820"/>
      <c r="AV28" s="820"/>
      <c r="AW28" s="786"/>
      <c r="AX28" s="786"/>
    </row>
    <row r="29" spans="2:50" ht="39.950000000000003" customHeight="1">
      <c r="B29" s="808"/>
      <c r="C29" s="809"/>
      <c r="D29" s="810"/>
      <c r="E29" s="789"/>
      <c r="F29" s="811"/>
      <c r="G29" s="789"/>
      <c r="H29" s="1520"/>
      <c r="I29" s="1521"/>
      <c r="J29" s="1521"/>
      <c r="K29" s="1521"/>
      <c r="L29" s="1522"/>
      <c r="M29" s="812"/>
      <c r="N29" s="812"/>
      <c r="O29" s="812"/>
      <c r="P29" s="1526" t="s">
        <v>329</v>
      </c>
      <c r="Q29" s="1527"/>
      <c r="R29" s="1527"/>
      <c r="S29" s="1527"/>
      <c r="T29" s="1527"/>
      <c r="U29" s="1527"/>
      <c r="V29" s="1528"/>
      <c r="W29" s="819"/>
      <c r="X29" s="813"/>
      <c r="Y29" s="814"/>
      <c r="Z29" s="812"/>
      <c r="AA29" s="789"/>
      <c r="AB29" s="789"/>
      <c r="AC29" s="788"/>
      <c r="AD29" s="1525"/>
      <c r="AE29" s="788"/>
      <c r="AF29" s="1526" t="s">
        <v>330</v>
      </c>
      <c r="AG29" s="1527"/>
      <c r="AH29" s="1527"/>
      <c r="AI29" s="1527"/>
      <c r="AJ29" s="1527"/>
      <c r="AK29" s="1527"/>
      <c r="AL29" s="1528"/>
      <c r="AM29" s="815"/>
      <c r="AO29" s="786"/>
      <c r="AP29" s="786"/>
      <c r="AQ29" s="786"/>
      <c r="AR29" s="786"/>
      <c r="AS29" s="820"/>
      <c r="AT29" s="820"/>
      <c r="AU29" s="820"/>
      <c r="AV29" s="820"/>
      <c r="AW29" s="786"/>
      <c r="AX29" s="786"/>
    </row>
    <row r="30" spans="2:50" ht="20.100000000000001" customHeight="1">
      <c r="B30" s="821"/>
      <c r="C30" s="822"/>
      <c r="D30" s="823"/>
      <c r="E30" s="824"/>
      <c r="F30" s="825"/>
      <c r="G30" s="824"/>
      <c r="H30" s="826"/>
      <c r="I30" s="826"/>
      <c r="J30" s="826"/>
      <c r="K30" s="826"/>
      <c r="L30" s="826"/>
      <c r="M30" s="827"/>
      <c r="N30" s="827"/>
      <c r="O30" s="827"/>
      <c r="P30" s="827"/>
      <c r="Q30" s="827"/>
      <c r="R30" s="827"/>
      <c r="S30" s="827"/>
      <c r="T30" s="827"/>
      <c r="U30" s="827"/>
      <c r="V30" s="827"/>
      <c r="W30" s="828"/>
      <c r="X30" s="813"/>
      <c r="Y30" s="829"/>
      <c r="Z30" s="827"/>
      <c r="AA30" s="824"/>
      <c r="AB30" s="824"/>
      <c r="AC30" s="830"/>
      <c r="AD30" s="830"/>
      <c r="AE30" s="830"/>
      <c r="AF30" s="830"/>
      <c r="AG30" s="830"/>
      <c r="AH30" s="830"/>
      <c r="AI30" s="830"/>
      <c r="AJ30" s="830"/>
      <c r="AK30" s="830"/>
      <c r="AL30" s="830"/>
      <c r="AM30" s="831"/>
      <c r="AO30" s="786"/>
      <c r="AP30" s="786"/>
      <c r="AQ30" s="786"/>
      <c r="AR30" s="786"/>
      <c r="AS30" s="820"/>
      <c r="AT30" s="820"/>
      <c r="AU30" s="820"/>
      <c r="AV30" s="820"/>
      <c r="AW30" s="786"/>
      <c r="AX30" s="786"/>
    </row>
    <row r="31" spans="2:50" ht="50.1" customHeight="1">
      <c r="B31" s="832"/>
      <c r="C31" s="833"/>
      <c r="D31" s="834"/>
      <c r="E31" s="775"/>
      <c r="F31" s="835"/>
      <c r="G31" s="775"/>
      <c r="H31" s="836"/>
      <c r="I31" s="836"/>
      <c r="J31" s="836"/>
      <c r="K31" s="836"/>
      <c r="L31" s="836"/>
      <c r="M31" s="837"/>
      <c r="N31" s="837"/>
      <c r="O31" s="837"/>
      <c r="P31" s="837"/>
      <c r="Q31" s="837"/>
      <c r="R31" s="837"/>
      <c r="S31" s="837"/>
      <c r="T31" s="837"/>
      <c r="U31" s="837"/>
      <c r="V31" s="837"/>
      <c r="W31" s="837"/>
      <c r="X31" s="838"/>
      <c r="Y31" s="838"/>
      <c r="Z31" s="838"/>
      <c r="AA31" s="839"/>
      <c r="AB31" s="839"/>
      <c r="AC31" s="840"/>
      <c r="AD31" s="840"/>
      <c r="AE31" s="840"/>
      <c r="AF31" s="840"/>
      <c r="AG31" s="840"/>
      <c r="AH31" s="840"/>
      <c r="AI31" s="840"/>
      <c r="AJ31" s="840"/>
      <c r="AK31" s="840"/>
      <c r="AL31" s="840"/>
      <c r="AM31" s="841"/>
      <c r="AO31" s="786"/>
      <c r="AP31" s="786"/>
      <c r="AQ31" s="786"/>
      <c r="AR31" s="786"/>
      <c r="AS31" s="820"/>
      <c r="AT31" s="820"/>
      <c r="AU31" s="820"/>
      <c r="AV31" s="820"/>
      <c r="AW31" s="786"/>
      <c r="AX31" s="786"/>
    </row>
    <row r="32" spans="2:50" ht="20.100000000000001" customHeight="1">
      <c r="B32" s="777"/>
      <c r="C32" s="778"/>
      <c r="D32" s="778"/>
      <c r="E32" s="778"/>
      <c r="F32" s="778"/>
      <c r="G32" s="779"/>
      <c r="H32" s="779"/>
      <c r="I32" s="779"/>
      <c r="J32" s="779"/>
      <c r="K32" s="779"/>
      <c r="L32" s="779"/>
      <c r="M32" s="779"/>
      <c r="N32" s="779"/>
      <c r="O32" s="779"/>
      <c r="P32" s="779"/>
      <c r="Q32" s="779"/>
      <c r="R32" s="779"/>
      <c r="S32" s="779"/>
      <c r="T32" s="779"/>
      <c r="U32" s="779"/>
      <c r="V32" s="779"/>
      <c r="W32" s="780"/>
      <c r="X32" s="781"/>
      <c r="Y32" s="782"/>
      <c r="Z32" s="783"/>
      <c r="AA32" s="783"/>
      <c r="AB32" s="783"/>
      <c r="AC32" s="784"/>
      <c r="AD32" s="784"/>
      <c r="AE32" s="783"/>
      <c r="AF32" s="783"/>
      <c r="AG32" s="783"/>
      <c r="AH32" s="783"/>
      <c r="AI32" s="783"/>
      <c r="AJ32" s="783"/>
      <c r="AK32" s="783"/>
      <c r="AL32" s="783"/>
      <c r="AM32" s="785"/>
      <c r="AQ32" s="786"/>
      <c r="AR32" s="786"/>
      <c r="AS32" s="786"/>
      <c r="AT32" s="786"/>
      <c r="AU32" s="786"/>
      <c r="AW32" s="786"/>
    </row>
    <row r="33" spans="2:50" ht="39.950000000000003" customHeight="1">
      <c r="B33" s="787"/>
      <c r="C33" s="788"/>
      <c r="D33" s="788"/>
      <c r="E33" s="788"/>
      <c r="F33" s="788"/>
      <c r="G33" s="789"/>
      <c r="H33" s="1514"/>
      <c r="I33" s="1515"/>
      <c r="J33" s="1515"/>
      <c r="K33" s="1515"/>
      <c r="L33" s="1516"/>
      <c r="M33" s="789"/>
      <c r="N33" s="789"/>
      <c r="O33" s="789"/>
      <c r="P33" s="790"/>
      <c r="Q33" s="790"/>
      <c r="R33" s="790"/>
      <c r="S33" s="790"/>
      <c r="T33" s="790"/>
      <c r="U33" s="790"/>
      <c r="V33" s="790"/>
      <c r="W33" s="791"/>
      <c r="X33" s="781"/>
      <c r="Y33" s="792"/>
      <c r="Z33" s="789"/>
      <c r="AA33" s="789"/>
      <c r="AB33" s="789"/>
      <c r="AC33" s="788"/>
      <c r="AD33" s="1523"/>
      <c r="AE33" s="788"/>
      <c r="AF33" s="788"/>
      <c r="AG33" s="788"/>
      <c r="AH33" s="788"/>
      <c r="AI33" s="788"/>
      <c r="AJ33" s="788"/>
      <c r="AK33" s="788"/>
      <c r="AL33" s="793"/>
      <c r="AM33" s="794"/>
      <c r="AN33" s="795"/>
      <c r="AQ33" s="786"/>
      <c r="AR33" s="786"/>
      <c r="AS33" s="796"/>
      <c r="AT33" s="796"/>
      <c r="AU33" s="796"/>
      <c r="AV33" s="796"/>
      <c r="AW33" s="786"/>
    </row>
    <row r="34" spans="2:50" ht="60" customHeight="1">
      <c r="B34" s="787"/>
      <c r="C34" s="788"/>
      <c r="D34" s="788"/>
      <c r="E34" s="788"/>
      <c r="F34" s="788"/>
      <c r="G34" s="789"/>
      <c r="H34" s="1517"/>
      <c r="I34" s="1518"/>
      <c r="J34" s="1518"/>
      <c r="K34" s="1518"/>
      <c r="L34" s="1519"/>
      <c r="M34" s="789"/>
      <c r="N34" s="789"/>
      <c r="O34" s="789"/>
      <c r="P34" s="1526" t="str">
        <f>'Donnees MEE'!E81</f>
        <v>Modification d’une installation</v>
      </c>
      <c r="Q34" s="1527"/>
      <c r="R34" s="1527"/>
      <c r="S34" s="1527"/>
      <c r="T34" s="1527"/>
      <c r="U34" s="1527"/>
      <c r="V34" s="1528"/>
      <c r="W34" s="797"/>
      <c r="X34" s="781"/>
      <c r="Y34" s="792"/>
      <c r="Z34" s="789"/>
      <c r="AA34" s="789"/>
      <c r="AB34" s="789"/>
      <c r="AC34" s="788"/>
      <c r="AD34" s="1524"/>
      <c r="AE34" s="788"/>
      <c r="AF34" s="1526" t="str">
        <f>'Donnees MEE'!E81</f>
        <v>Modification d’une installation</v>
      </c>
      <c r="AG34" s="1527"/>
      <c r="AH34" s="1527"/>
      <c r="AI34" s="1527"/>
      <c r="AJ34" s="1527"/>
      <c r="AK34" s="1527"/>
      <c r="AL34" s="1528"/>
      <c r="AM34" s="798"/>
      <c r="AN34" s="795"/>
      <c r="AQ34" s="786"/>
      <c r="AR34" s="786"/>
      <c r="AS34" s="796"/>
      <c r="AT34" s="796"/>
      <c r="AU34" s="796"/>
      <c r="AV34" s="796"/>
      <c r="AW34" s="786"/>
    </row>
    <row r="35" spans="2:50" ht="30" customHeight="1">
      <c r="B35" s="787"/>
      <c r="C35" s="788"/>
      <c r="D35" s="1541" t="s">
        <v>325</v>
      </c>
      <c r="E35" s="1541"/>
      <c r="F35" s="788"/>
      <c r="G35" s="789"/>
      <c r="H35" s="1517"/>
      <c r="I35" s="1518"/>
      <c r="J35" s="1518"/>
      <c r="K35" s="1518"/>
      <c r="L35" s="1519"/>
      <c r="M35" s="789"/>
      <c r="N35" s="789"/>
      <c r="O35" s="789"/>
      <c r="P35" s="799"/>
      <c r="Q35" s="799"/>
      <c r="R35" s="799"/>
      <c r="S35" s="799"/>
      <c r="T35" s="799"/>
      <c r="U35" s="799"/>
      <c r="V35" s="799"/>
      <c r="W35" s="797"/>
      <c r="X35" s="781"/>
      <c r="Y35" s="792"/>
      <c r="Z35" s="1541" t="s">
        <v>325</v>
      </c>
      <c r="AA35" s="1541"/>
      <c r="AB35" s="1541"/>
      <c r="AC35" s="788"/>
      <c r="AD35" s="1524"/>
      <c r="AE35" s="788"/>
      <c r="AF35" s="799"/>
      <c r="AG35" s="799"/>
      <c r="AH35" s="799"/>
      <c r="AI35" s="799"/>
      <c r="AJ35" s="799"/>
      <c r="AK35" s="799"/>
      <c r="AL35" s="799"/>
      <c r="AM35" s="798"/>
      <c r="AN35" s="795"/>
      <c r="AQ35" s="786"/>
      <c r="AR35" s="786"/>
      <c r="AS35" s="796"/>
      <c r="AT35" s="796"/>
      <c r="AU35" s="796"/>
      <c r="AV35" s="796"/>
      <c r="AW35" s="786"/>
    </row>
    <row r="36" spans="2:50" ht="30" customHeight="1">
      <c r="B36" s="787"/>
      <c r="C36" s="788"/>
      <c r="D36" s="1542"/>
      <c r="E36" s="1542"/>
      <c r="F36" s="788"/>
      <c r="G36" s="789"/>
      <c r="H36" s="1517"/>
      <c r="I36" s="1518"/>
      <c r="J36" s="1518"/>
      <c r="K36" s="1518"/>
      <c r="L36" s="1519"/>
      <c r="M36" s="789"/>
      <c r="N36" s="789"/>
      <c r="O36" s="789"/>
      <c r="P36" s="1545" t="s">
        <v>326</v>
      </c>
      <c r="Q36" s="1545"/>
      <c r="R36" s="1545"/>
      <c r="S36" s="1545"/>
      <c r="T36" s="1546" t="s">
        <v>120</v>
      </c>
      <c r="U36" s="1546"/>
      <c r="V36" s="1546"/>
      <c r="W36" s="1547"/>
      <c r="X36" s="781"/>
      <c r="Y36" s="792"/>
      <c r="Z36" s="1542"/>
      <c r="AA36" s="1542"/>
      <c r="AB36" s="1542"/>
      <c r="AC36" s="788"/>
      <c r="AD36" s="1524"/>
      <c r="AE36" s="788"/>
      <c r="AF36" s="790"/>
      <c r="AG36" s="790"/>
      <c r="AH36" s="790"/>
      <c r="AI36" s="790"/>
      <c r="AJ36" s="790"/>
      <c r="AK36" s="790"/>
      <c r="AL36" s="790"/>
      <c r="AM36" s="798"/>
      <c r="AN36" s="795"/>
      <c r="AQ36" s="786"/>
      <c r="AR36" s="786"/>
      <c r="AS36" s="796"/>
      <c r="AT36" s="796"/>
      <c r="AU36" s="796"/>
      <c r="AV36" s="796"/>
      <c r="AW36" s="786"/>
    </row>
    <row r="37" spans="2:50" ht="20.100000000000001" customHeight="1">
      <c r="B37" s="787"/>
      <c r="C37" s="788"/>
      <c r="D37" s="1548">
        <v>2</v>
      </c>
      <c r="E37" s="1549"/>
      <c r="F37" s="788"/>
      <c r="G37" s="789"/>
      <c r="H37" s="1517"/>
      <c r="I37" s="1518"/>
      <c r="J37" s="1518"/>
      <c r="K37" s="1518"/>
      <c r="L37" s="1519"/>
      <c r="M37" s="800"/>
      <c r="N37" s="800"/>
      <c r="O37" s="789"/>
      <c r="P37" s="789"/>
      <c r="Q37" s="801"/>
      <c r="R37" s="789"/>
      <c r="S37" s="789"/>
      <c r="T37" s="789"/>
      <c r="U37" s="1554">
        <f>AVERAGE(AV99:AV103)</f>
        <v>0</v>
      </c>
      <c r="V37" s="1555"/>
      <c r="W37" s="802"/>
      <c r="X37" s="781"/>
      <c r="Y37" s="792"/>
      <c r="Z37" s="1548">
        <v>2</v>
      </c>
      <c r="AA37" s="1556"/>
      <c r="AB37" s="1549"/>
      <c r="AC37" s="788"/>
      <c r="AD37" s="1524"/>
      <c r="AE37" s="788"/>
      <c r="AF37" s="790"/>
      <c r="AG37" s="790"/>
      <c r="AH37" s="790"/>
      <c r="AI37" s="790"/>
      <c r="AJ37" s="790"/>
      <c r="AK37" s="790"/>
      <c r="AL37" s="790"/>
      <c r="AM37" s="803"/>
      <c r="AO37" s="786"/>
      <c r="AP37" s="786"/>
      <c r="AQ37" s="786"/>
      <c r="AR37" s="786"/>
      <c r="AS37" s="796"/>
      <c r="AT37" s="796"/>
      <c r="AU37" s="796"/>
      <c r="AV37" s="796"/>
      <c r="AW37" s="786"/>
      <c r="AX37" s="786"/>
    </row>
    <row r="38" spans="2:50" s="361" customFormat="1" ht="30" customHeight="1">
      <c r="B38" s="1532"/>
      <c r="C38" s="1533"/>
      <c r="D38" s="1550"/>
      <c r="E38" s="1551"/>
      <c r="F38" s="788"/>
      <c r="G38" s="804"/>
      <c r="H38" s="1517"/>
      <c r="I38" s="1518"/>
      <c r="J38" s="1518"/>
      <c r="K38" s="1518"/>
      <c r="L38" s="1519"/>
      <c r="M38" s="1534"/>
      <c r="N38" s="1534"/>
      <c r="O38" s="1535"/>
      <c r="P38" s="1428" t="str">
        <f>REPT("g",(U37))</f>
        <v/>
      </c>
      <c r="Q38" s="1429"/>
      <c r="R38" s="1429"/>
      <c r="S38" s="1430"/>
      <c r="T38" s="805"/>
      <c r="U38" s="1503"/>
      <c r="V38" s="1505"/>
      <c r="W38" s="806"/>
      <c r="X38" s="781"/>
      <c r="Y38" s="792"/>
      <c r="Z38" s="1550"/>
      <c r="AA38" s="1557"/>
      <c r="AB38" s="1551"/>
      <c r="AC38" s="788"/>
      <c r="AD38" s="1524"/>
      <c r="AE38" s="788"/>
      <c r="AF38" s="790"/>
      <c r="AG38" s="790"/>
      <c r="AH38" s="790"/>
      <c r="AI38" s="790"/>
      <c r="AJ38" s="790"/>
      <c r="AK38" s="790"/>
      <c r="AL38" s="790"/>
      <c r="AM38" s="807"/>
      <c r="AO38" s="786"/>
      <c r="AP38" s="786"/>
      <c r="AQ38" s="786"/>
      <c r="AR38" s="786"/>
      <c r="AS38" s="796"/>
      <c r="AT38" s="796"/>
      <c r="AU38" s="796"/>
      <c r="AV38" s="796"/>
      <c r="AW38" s="786"/>
      <c r="AX38" s="786"/>
    </row>
    <row r="39" spans="2:50" ht="20.100000000000001" customHeight="1">
      <c r="B39" s="787"/>
      <c r="C39" s="788"/>
      <c r="D39" s="1552"/>
      <c r="E39" s="1553"/>
      <c r="F39" s="788"/>
      <c r="G39" s="789"/>
      <c r="H39" s="1517"/>
      <c r="I39" s="1518"/>
      <c r="J39" s="1518"/>
      <c r="K39" s="1518"/>
      <c r="L39" s="1519"/>
      <c r="M39" s="800"/>
      <c r="N39" s="800"/>
      <c r="O39" s="789"/>
      <c r="P39" s="789"/>
      <c r="Q39" s="789"/>
      <c r="R39" s="789"/>
      <c r="S39" s="789"/>
      <c r="T39" s="789"/>
      <c r="U39" s="1506"/>
      <c r="V39" s="1508"/>
      <c r="W39" s="802"/>
      <c r="X39" s="781"/>
      <c r="Y39" s="792"/>
      <c r="Z39" s="1552"/>
      <c r="AA39" s="1558"/>
      <c r="AB39" s="1553"/>
      <c r="AC39" s="788"/>
      <c r="AD39" s="1524"/>
      <c r="AE39" s="788"/>
      <c r="AF39" s="789"/>
      <c r="AG39" s="789"/>
      <c r="AH39" s="789"/>
      <c r="AI39" s="789"/>
      <c r="AJ39" s="789"/>
      <c r="AK39" s="789"/>
      <c r="AL39" s="789"/>
      <c r="AM39" s="803"/>
      <c r="AO39" s="786"/>
      <c r="AP39" s="786"/>
      <c r="AQ39" s="786"/>
      <c r="AR39" s="786"/>
      <c r="AS39" s="796"/>
      <c r="AT39" s="796"/>
      <c r="AU39" s="796"/>
      <c r="AV39" s="796"/>
      <c r="AW39" s="786"/>
      <c r="AX39" s="786"/>
    </row>
    <row r="40" spans="2:50" ht="35.1" customHeight="1">
      <c r="B40" s="808"/>
      <c r="C40" s="809"/>
      <c r="D40" s="810"/>
      <c r="E40" s="789"/>
      <c r="F40" s="811"/>
      <c r="G40" s="789"/>
      <c r="H40" s="1517"/>
      <c r="I40" s="1518"/>
      <c r="J40" s="1518"/>
      <c r="K40" s="1518"/>
      <c r="L40" s="1519"/>
      <c r="M40" s="812"/>
      <c r="N40" s="812"/>
      <c r="O40" s="812"/>
      <c r="P40" s="789"/>
      <c r="Q40" s="789"/>
      <c r="R40" s="789"/>
      <c r="S40" s="789"/>
      <c r="T40" s="1536" t="s">
        <v>327</v>
      </c>
      <c r="U40" s="1536"/>
      <c r="V40" s="1536"/>
      <c r="W40" s="1537"/>
      <c r="X40" s="813"/>
      <c r="Y40" s="814"/>
      <c r="Z40" s="812"/>
      <c r="AA40" s="789"/>
      <c r="AB40" s="789"/>
      <c r="AC40" s="788"/>
      <c r="AD40" s="1524"/>
      <c r="AE40" s="788"/>
      <c r="AF40" s="790"/>
      <c r="AG40" s="790"/>
      <c r="AH40" s="790"/>
      <c r="AI40" s="789"/>
      <c r="AJ40" s="790"/>
      <c r="AK40" s="790"/>
      <c r="AL40" s="790"/>
      <c r="AM40" s="815"/>
      <c r="AO40" s="786"/>
      <c r="AP40" s="786"/>
      <c r="AQ40" s="786"/>
      <c r="AR40" s="786"/>
      <c r="AS40" s="796"/>
      <c r="AT40" s="796"/>
      <c r="AU40" s="796"/>
      <c r="AV40" s="796"/>
      <c r="AW40" s="786"/>
      <c r="AX40" s="786"/>
    </row>
    <row r="41" spans="2:50" ht="30" customHeight="1">
      <c r="B41" s="808"/>
      <c r="C41" s="809"/>
      <c r="D41" s="810"/>
      <c r="E41" s="789"/>
      <c r="F41" s="811"/>
      <c r="G41" s="789"/>
      <c r="H41" s="1517"/>
      <c r="I41" s="1518"/>
      <c r="J41" s="1518"/>
      <c r="K41" s="1518"/>
      <c r="L41" s="1519"/>
      <c r="M41" s="812"/>
      <c r="N41" s="812"/>
      <c r="O41" s="812"/>
      <c r="P41" s="1538" t="s">
        <v>328</v>
      </c>
      <c r="Q41" s="1538"/>
      <c r="R41" s="816">
        <f>'Donnees MEE'!B81</f>
        <v>2.5</v>
      </c>
      <c r="S41" s="817" t="s">
        <v>326</v>
      </c>
      <c r="T41" s="818"/>
      <c r="U41" s="1539" t="e">
        <f>AVERAGE(AW99:AW103)</f>
        <v>#DIV/0!</v>
      </c>
      <c r="V41" s="1540"/>
      <c r="W41" s="819"/>
      <c r="X41" s="813"/>
      <c r="Y41" s="814"/>
      <c r="Z41" s="812"/>
      <c r="AA41" s="789"/>
      <c r="AB41" s="789"/>
      <c r="AC41" s="788"/>
      <c r="AD41" s="1524"/>
      <c r="AE41" s="788"/>
      <c r="AF41" s="790"/>
      <c r="AG41" s="790"/>
      <c r="AH41" s="790"/>
      <c r="AI41" s="817"/>
      <c r="AJ41" s="790"/>
      <c r="AK41" s="790"/>
      <c r="AL41" s="790"/>
      <c r="AM41" s="815"/>
      <c r="AO41" s="786"/>
      <c r="AP41" s="786"/>
      <c r="AQ41" s="786"/>
      <c r="AR41" s="786"/>
      <c r="AS41" s="820"/>
      <c r="AT41" s="820"/>
      <c r="AU41" s="820"/>
      <c r="AV41" s="820"/>
      <c r="AW41" s="786"/>
      <c r="AX41" s="786"/>
    </row>
    <row r="42" spans="2:50" ht="60" customHeight="1">
      <c r="B42" s="808"/>
      <c r="C42" s="809"/>
      <c r="D42" s="810"/>
      <c r="E42" s="789"/>
      <c r="F42" s="811"/>
      <c r="G42" s="789"/>
      <c r="H42" s="1517"/>
      <c r="I42" s="1518"/>
      <c r="J42" s="1518"/>
      <c r="K42" s="1518"/>
      <c r="L42" s="1519"/>
      <c r="M42" s="812"/>
      <c r="N42" s="812"/>
      <c r="O42" s="812"/>
      <c r="P42" s="812"/>
      <c r="Q42" s="812"/>
      <c r="R42" s="812"/>
      <c r="S42" s="812"/>
      <c r="T42" s="812"/>
      <c r="U42" s="812"/>
      <c r="V42" s="812"/>
      <c r="W42" s="819"/>
      <c r="X42" s="813"/>
      <c r="Y42" s="814"/>
      <c r="Z42" s="812"/>
      <c r="AA42" s="789"/>
      <c r="AB42" s="789"/>
      <c r="AC42" s="788"/>
      <c r="AD42" s="1524"/>
      <c r="AE42" s="788"/>
      <c r="AF42" s="790"/>
      <c r="AG42" s="790"/>
      <c r="AH42" s="790"/>
      <c r="AI42" s="788"/>
      <c r="AJ42" s="790"/>
      <c r="AK42" s="790"/>
      <c r="AL42" s="790"/>
      <c r="AM42" s="815"/>
      <c r="AO42" s="786"/>
      <c r="AP42" s="786"/>
      <c r="AQ42" s="786"/>
      <c r="AR42" s="786"/>
      <c r="AS42" s="820"/>
      <c r="AT42" s="820"/>
      <c r="AU42" s="820"/>
      <c r="AV42" s="820"/>
      <c r="AW42" s="786"/>
      <c r="AX42" s="786"/>
    </row>
    <row r="43" spans="2:50" ht="39.950000000000003" customHeight="1">
      <c r="B43" s="808"/>
      <c r="C43" s="809"/>
      <c r="D43" s="810"/>
      <c r="E43" s="789"/>
      <c r="F43" s="811"/>
      <c r="G43" s="789"/>
      <c r="H43" s="1520"/>
      <c r="I43" s="1521"/>
      <c r="J43" s="1521"/>
      <c r="K43" s="1521"/>
      <c r="L43" s="1522"/>
      <c r="M43" s="812"/>
      <c r="N43" s="812"/>
      <c r="O43" s="812"/>
      <c r="P43" s="1526" t="s">
        <v>331</v>
      </c>
      <c r="Q43" s="1527"/>
      <c r="R43" s="1527"/>
      <c r="S43" s="1527"/>
      <c r="T43" s="1527"/>
      <c r="U43" s="1527"/>
      <c r="V43" s="1528"/>
      <c r="W43" s="819"/>
      <c r="X43" s="813"/>
      <c r="Y43" s="814"/>
      <c r="Z43" s="812"/>
      <c r="AA43" s="789"/>
      <c r="AB43" s="789"/>
      <c r="AC43" s="788"/>
      <c r="AD43" s="1525"/>
      <c r="AE43" s="788"/>
      <c r="AF43" s="1529" t="s">
        <v>332</v>
      </c>
      <c r="AG43" s="1530"/>
      <c r="AH43" s="1530"/>
      <c r="AI43" s="1530"/>
      <c r="AJ43" s="1530"/>
      <c r="AK43" s="1530"/>
      <c r="AL43" s="1531"/>
      <c r="AM43" s="815"/>
      <c r="AO43" s="786"/>
      <c r="AP43" s="786"/>
      <c r="AQ43" s="786"/>
      <c r="AR43" s="786"/>
      <c r="AS43" s="820"/>
      <c r="AT43" s="820"/>
      <c r="AU43" s="820"/>
      <c r="AV43" s="820"/>
      <c r="AW43" s="786"/>
      <c r="AX43" s="786"/>
    </row>
    <row r="44" spans="2:50" ht="20.100000000000001" customHeight="1">
      <c r="B44" s="821"/>
      <c r="C44" s="822"/>
      <c r="D44" s="823"/>
      <c r="E44" s="824"/>
      <c r="F44" s="825"/>
      <c r="G44" s="824"/>
      <c r="H44" s="826"/>
      <c r="I44" s="826"/>
      <c r="J44" s="826"/>
      <c r="K44" s="826"/>
      <c r="L44" s="826"/>
      <c r="M44" s="827"/>
      <c r="N44" s="827"/>
      <c r="O44" s="827"/>
      <c r="P44" s="827"/>
      <c r="Q44" s="827"/>
      <c r="R44" s="827"/>
      <c r="S44" s="827"/>
      <c r="T44" s="827"/>
      <c r="U44" s="827"/>
      <c r="V44" s="827"/>
      <c r="W44" s="828"/>
      <c r="X44" s="813"/>
      <c r="Y44" s="829"/>
      <c r="Z44" s="827"/>
      <c r="AA44" s="824"/>
      <c r="AB44" s="824"/>
      <c r="AC44" s="830"/>
      <c r="AD44" s="830"/>
      <c r="AE44" s="830"/>
      <c r="AF44" s="830"/>
      <c r="AG44" s="830"/>
      <c r="AH44" s="830"/>
      <c r="AI44" s="830"/>
      <c r="AJ44" s="830"/>
      <c r="AK44" s="830"/>
      <c r="AL44" s="830"/>
      <c r="AM44" s="831"/>
      <c r="AO44" s="786"/>
      <c r="AP44" s="786"/>
      <c r="AQ44" s="786"/>
      <c r="AR44" s="786"/>
      <c r="AS44" s="820"/>
      <c r="AT44" s="820"/>
      <c r="AU44" s="820"/>
      <c r="AV44" s="820"/>
      <c r="AW44" s="786"/>
      <c r="AX44" s="786"/>
    </row>
    <row r="45" spans="2:50" ht="50.1" customHeight="1">
      <c r="B45" s="832"/>
      <c r="C45" s="833"/>
      <c r="D45" s="834"/>
      <c r="E45" s="775"/>
      <c r="F45" s="835"/>
      <c r="G45" s="775"/>
      <c r="H45" s="836"/>
      <c r="I45" s="836"/>
      <c r="J45" s="836"/>
      <c r="K45" s="836"/>
      <c r="L45" s="836"/>
      <c r="M45" s="837"/>
      <c r="N45" s="837"/>
      <c r="O45" s="837"/>
      <c r="P45" s="837"/>
      <c r="Q45" s="837"/>
      <c r="R45" s="837"/>
      <c r="S45" s="837"/>
      <c r="T45" s="837"/>
      <c r="U45" s="837"/>
      <c r="V45" s="837"/>
      <c r="W45" s="837"/>
      <c r="X45" s="838"/>
      <c r="Y45" s="838"/>
      <c r="Z45" s="838"/>
      <c r="AA45" s="839"/>
      <c r="AB45" s="839"/>
      <c r="AC45" s="840"/>
      <c r="AD45" s="840"/>
      <c r="AE45" s="840"/>
      <c r="AF45" s="840"/>
      <c r="AG45" s="840"/>
      <c r="AH45" s="840"/>
      <c r="AI45" s="840"/>
      <c r="AJ45" s="840"/>
      <c r="AK45" s="840"/>
      <c r="AL45" s="840"/>
      <c r="AM45" s="841"/>
      <c r="AO45" s="786"/>
      <c r="AP45" s="786"/>
      <c r="AQ45" s="786"/>
      <c r="AR45" s="786"/>
      <c r="AS45" s="820"/>
      <c r="AT45" s="820"/>
      <c r="AU45" s="820"/>
      <c r="AV45" s="820"/>
      <c r="AW45" s="786"/>
      <c r="AX45" s="786"/>
    </row>
    <row r="46" spans="2:50" ht="20.100000000000001" customHeight="1">
      <c r="B46" s="777"/>
      <c r="C46" s="778"/>
      <c r="D46" s="778"/>
      <c r="E46" s="778"/>
      <c r="F46" s="778"/>
      <c r="G46" s="779"/>
      <c r="H46" s="779"/>
      <c r="I46" s="779"/>
      <c r="J46" s="779"/>
      <c r="K46" s="779"/>
      <c r="L46" s="779"/>
      <c r="M46" s="779"/>
      <c r="N46" s="779"/>
      <c r="O46" s="779"/>
      <c r="P46" s="779"/>
      <c r="Q46" s="779"/>
      <c r="R46" s="779"/>
      <c r="S46" s="779"/>
      <c r="T46" s="779"/>
      <c r="U46" s="779"/>
      <c r="V46" s="779"/>
      <c r="W46" s="780"/>
      <c r="X46" s="781"/>
      <c r="Y46" s="782"/>
      <c r="Z46" s="783"/>
      <c r="AA46" s="783"/>
      <c r="AB46" s="783"/>
      <c r="AC46" s="784"/>
      <c r="AD46" s="784"/>
      <c r="AE46" s="783"/>
      <c r="AF46" s="783"/>
      <c r="AG46" s="783"/>
      <c r="AH46" s="783"/>
      <c r="AI46" s="783"/>
      <c r="AJ46" s="783"/>
      <c r="AK46" s="783"/>
      <c r="AL46" s="783"/>
      <c r="AM46" s="785"/>
      <c r="AQ46" s="786"/>
      <c r="AR46" s="786"/>
      <c r="AS46" s="786"/>
      <c r="AT46" s="786"/>
      <c r="AU46" s="786"/>
      <c r="AW46" s="786"/>
    </row>
    <row r="47" spans="2:50" ht="39.950000000000003" customHeight="1">
      <c r="B47" s="787"/>
      <c r="C47" s="788"/>
      <c r="D47" s="788"/>
      <c r="E47" s="788"/>
      <c r="F47" s="788"/>
      <c r="G47" s="789"/>
      <c r="H47" s="1514"/>
      <c r="I47" s="1515"/>
      <c r="J47" s="1515"/>
      <c r="K47" s="1515"/>
      <c r="L47" s="1516"/>
      <c r="M47" s="789"/>
      <c r="N47" s="789"/>
      <c r="O47" s="789"/>
      <c r="P47" s="790"/>
      <c r="Q47" s="790"/>
      <c r="R47" s="790"/>
      <c r="S47" s="790"/>
      <c r="T47" s="790"/>
      <c r="U47" s="790"/>
      <c r="V47" s="790"/>
      <c r="W47" s="791"/>
      <c r="X47" s="781"/>
      <c r="Y47" s="792"/>
      <c r="Z47" s="789"/>
      <c r="AA47" s="789"/>
      <c r="AB47" s="789"/>
      <c r="AC47" s="788"/>
      <c r="AD47" s="1523"/>
      <c r="AE47" s="788"/>
      <c r="AF47" s="788"/>
      <c r="AG47" s="788"/>
      <c r="AH47" s="788"/>
      <c r="AI47" s="788"/>
      <c r="AJ47" s="788"/>
      <c r="AK47" s="788"/>
      <c r="AL47" s="793"/>
      <c r="AM47" s="794"/>
      <c r="AN47" s="795"/>
      <c r="AQ47" s="786"/>
      <c r="AR47" s="786"/>
      <c r="AS47" s="796"/>
      <c r="AT47" s="796"/>
      <c r="AU47" s="796"/>
      <c r="AV47" s="796"/>
      <c r="AW47" s="786"/>
    </row>
    <row r="48" spans="2:50" ht="60" customHeight="1">
      <c r="B48" s="787"/>
      <c r="C48" s="788"/>
      <c r="D48" s="788"/>
      <c r="E48" s="788"/>
      <c r="F48" s="788"/>
      <c r="G48" s="789"/>
      <c r="H48" s="1517"/>
      <c r="I48" s="1518"/>
      <c r="J48" s="1518"/>
      <c r="K48" s="1518"/>
      <c r="L48" s="1519"/>
      <c r="M48" s="789"/>
      <c r="N48" s="789"/>
      <c r="O48" s="789"/>
      <c r="P48" s="1526" t="str">
        <f>'Donnees MEE'!E82</f>
        <v>Mise en service et exploitation de l’installation</v>
      </c>
      <c r="Q48" s="1527"/>
      <c r="R48" s="1527"/>
      <c r="S48" s="1527"/>
      <c r="T48" s="1527"/>
      <c r="U48" s="1527"/>
      <c r="V48" s="1528"/>
      <c r="W48" s="797"/>
      <c r="X48" s="781"/>
      <c r="Y48" s="792"/>
      <c r="Z48" s="789"/>
      <c r="AA48" s="789"/>
      <c r="AB48" s="789"/>
      <c r="AC48" s="788"/>
      <c r="AD48" s="1524"/>
      <c r="AE48" s="788"/>
      <c r="AF48" s="1526" t="str">
        <f>'Donnees MEE'!E82</f>
        <v>Mise en service et exploitation de l’installation</v>
      </c>
      <c r="AG48" s="1527"/>
      <c r="AH48" s="1527"/>
      <c r="AI48" s="1527"/>
      <c r="AJ48" s="1527"/>
      <c r="AK48" s="1527"/>
      <c r="AL48" s="1528"/>
      <c r="AM48" s="798"/>
      <c r="AN48" s="795"/>
      <c r="AQ48" s="786"/>
      <c r="AR48" s="786"/>
      <c r="AS48" s="796"/>
      <c r="AT48" s="796"/>
      <c r="AU48" s="796"/>
      <c r="AV48" s="796"/>
      <c r="AW48" s="786"/>
    </row>
    <row r="49" spans="2:50" ht="30" customHeight="1">
      <c r="B49" s="787"/>
      <c r="C49" s="788"/>
      <c r="D49" s="1541" t="s">
        <v>325</v>
      </c>
      <c r="E49" s="1541"/>
      <c r="F49" s="788"/>
      <c r="G49" s="789"/>
      <c r="H49" s="1517"/>
      <c r="I49" s="1518"/>
      <c r="J49" s="1518"/>
      <c r="K49" s="1518"/>
      <c r="L49" s="1519"/>
      <c r="M49" s="789"/>
      <c r="N49" s="789"/>
      <c r="O49" s="789"/>
      <c r="P49" s="799"/>
      <c r="Q49" s="799"/>
      <c r="R49" s="799"/>
      <c r="S49" s="799"/>
      <c r="T49" s="799"/>
      <c r="U49" s="799"/>
      <c r="V49" s="799"/>
      <c r="W49" s="797"/>
      <c r="X49" s="781"/>
      <c r="Y49" s="792"/>
      <c r="Z49" s="1541" t="s">
        <v>325</v>
      </c>
      <c r="AA49" s="1541"/>
      <c r="AB49" s="1541"/>
      <c r="AC49" s="788"/>
      <c r="AD49" s="1524"/>
      <c r="AE49" s="788"/>
      <c r="AF49" s="799"/>
      <c r="AG49" s="799"/>
      <c r="AH49" s="799"/>
      <c r="AI49" s="799"/>
      <c r="AJ49" s="799"/>
      <c r="AK49" s="799"/>
      <c r="AL49" s="799"/>
      <c r="AM49" s="798"/>
      <c r="AN49" s="795"/>
      <c r="AQ49" s="786"/>
      <c r="AR49" s="786"/>
      <c r="AS49" s="796"/>
      <c r="AT49" s="796"/>
      <c r="AU49" s="796"/>
      <c r="AV49" s="796"/>
      <c r="AW49" s="786"/>
    </row>
    <row r="50" spans="2:50" ht="30" customHeight="1">
      <c r="B50" s="787"/>
      <c r="C50" s="788"/>
      <c r="D50" s="1542"/>
      <c r="E50" s="1542"/>
      <c r="F50" s="788"/>
      <c r="G50" s="789"/>
      <c r="H50" s="1517"/>
      <c r="I50" s="1518"/>
      <c r="J50" s="1518"/>
      <c r="K50" s="1518"/>
      <c r="L50" s="1519"/>
      <c r="M50" s="789"/>
      <c r="N50" s="789"/>
      <c r="O50" s="789"/>
      <c r="P50" s="1545" t="s">
        <v>326</v>
      </c>
      <c r="Q50" s="1545"/>
      <c r="R50" s="1545"/>
      <c r="S50" s="1545"/>
      <c r="T50" s="1546" t="s">
        <v>120</v>
      </c>
      <c r="U50" s="1546"/>
      <c r="V50" s="1546"/>
      <c r="W50" s="1547"/>
      <c r="X50" s="781"/>
      <c r="Y50" s="792"/>
      <c r="Z50" s="1542"/>
      <c r="AA50" s="1542"/>
      <c r="AB50" s="1542"/>
      <c r="AC50" s="788"/>
      <c r="AD50" s="1524"/>
      <c r="AE50" s="788"/>
      <c r="AF50" s="790"/>
      <c r="AG50" s="790"/>
      <c r="AH50" s="790"/>
      <c r="AI50" s="790"/>
      <c r="AJ50" s="790"/>
      <c r="AK50" s="790"/>
      <c r="AL50" s="790"/>
      <c r="AM50" s="798"/>
      <c r="AN50" s="795"/>
      <c r="AQ50" s="786"/>
      <c r="AR50" s="786"/>
      <c r="AS50" s="796"/>
      <c r="AT50" s="796"/>
      <c r="AU50" s="796"/>
      <c r="AV50" s="796"/>
      <c r="AW50" s="786"/>
    </row>
    <row r="51" spans="2:50" ht="20.100000000000001" customHeight="1">
      <c r="B51" s="787"/>
      <c r="C51" s="788"/>
      <c r="D51" s="1548">
        <v>3</v>
      </c>
      <c r="E51" s="1549"/>
      <c r="F51" s="788"/>
      <c r="G51" s="789"/>
      <c r="H51" s="1517"/>
      <c r="I51" s="1518"/>
      <c r="J51" s="1518"/>
      <c r="K51" s="1518"/>
      <c r="L51" s="1519"/>
      <c r="M51" s="800"/>
      <c r="N51" s="800"/>
      <c r="O51" s="789"/>
      <c r="P51" s="789"/>
      <c r="Q51" s="801"/>
      <c r="R51" s="789"/>
      <c r="S51" s="789"/>
      <c r="T51" s="789"/>
      <c r="U51" s="1554">
        <f>AVERAGE(AQ120:AQ134)</f>
        <v>0</v>
      </c>
      <c r="V51" s="1555"/>
      <c r="W51" s="802"/>
      <c r="X51" s="781"/>
      <c r="Y51" s="792"/>
      <c r="Z51" s="1548">
        <v>3</v>
      </c>
      <c r="AA51" s="1556"/>
      <c r="AB51" s="1549"/>
      <c r="AC51" s="788"/>
      <c r="AD51" s="1524"/>
      <c r="AE51" s="788"/>
      <c r="AF51" s="790"/>
      <c r="AG51" s="790"/>
      <c r="AH51" s="790"/>
      <c r="AI51" s="790"/>
      <c r="AJ51" s="790"/>
      <c r="AK51" s="790"/>
      <c r="AL51" s="790"/>
      <c r="AM51" s="803"/>
      <c r="AO51" s="786"/>
      <c r="AP51" s="786"/>
      <c r="AQ51" s="786"/>
      <c r="AR51" s="786"/>
      <c r="AS51" s="796"/>
      <c r="AT51" s="796"/>
      <c r="AU51" s="796"/>
      <c r="AV51" s="796"/>
      <c r="AW51" s="786"/>
      <c r="AX51" s="786"/>
    </row>
    <row r="52" spans="2:50" s="361" customFormat="1" ht="30" customHeight="1">
      <c r="B52" s="1532"/>
      <c r="C52" s="1533"/>
      <c r="D52" s="1550"/>
      <c r="E52" s="1551"/>
      <c r="F52" s="788"/>
      <c r="G52" s="804"/>
      <c r="H52" s="1517"/>
      <c r="I52" s="1518"/>
      <c r="J52" s="1518"/>
      <c r="K52" s="1518"/>
      <c r="L52" s="1519"/>
      <c r="M52" s="1534"/>
      <c r="N52" s="1534"/>
      <c r="O52" s="1535"/>
      <c r="P52" s="1428" t="str">
        <f>REPT("g",(U51))</f>
        <v/>
      </c>
      <c r="Q52" s="1429"/>
      <c r="R52" s="1429"/>
      <c r="S52" s="1430"/>
      <c r="T52" s="805"/>
      <c r="U52" s="1503"/>
      <c r="V52" s="1505"/>
      <c r="W52" s="806"/>
      <c r="X52" s="781"/>
      <c r="Y52" s="792"/>
      <c r="Z52" s="1550"/>
      <c r="AA52" s="1557"/>
      <c r="AB52" s="1551"/>
      <c r="AC52" s="788"/>
      <c r="AD52" s="1524"/>
      <c r="AE52" s="788"/>
      <c r="AF52" s="790"/>
      <c r="AG52" s="790"/>
      <c r="AH52" s="790"/>
      <c r="AI52" s="790"/>
      <c r="AJ52" s="790"/>
      <c r="AK52" s="790"/>
      <c r="AL52" s="790"/>
      <c r="AM52" s="807"/>
      <c r="AO52" s="786"/>
      <c r="AP52" s="786"/>
      <c r="AQ52" s="786"/>
      <c r="AR52" s="786"/>
      <c r="AS52" s="796"/>
      <c r="AT52" s="796"/>
      <c r="AU52" s="796"/>
      <c r="AV52" s="796"/>
      <c r="AW52" s="786"/>
      <c r="AX52" s="786"/>
    </row>
    <row r="53" spans="2:50" ht="20.100000000000001" customHeight="1">
      <c r="B53" s="787"/>
      <c r="C53" s="788"/>
      <c r="D53" s="1552"/>
      <c r="E53" s="1553"/>
      <c r="F53" s="788"/>
      <c r="G53" s="789"/>
      <c r="H53" s="1517"/>
      <c r="I53" s="1518"/>
      <c r="J53" s="1518"/>
      <c r="K53" s="1518"/>
      <c r="L53" s="1519"/>
      <c r="M53" s="800"/>
      <c r="N53" s="800"/>
      <c r="O53" s="789"/>
      <c r="P53" s="789"/>
      <c r="Q53" s="789"/>
      <c r="R53" s="789"/>
      <c r="S53" s="789"/>
      <c r="T53" s="789"/>
      <c r="U53" s="1506"/>
      <c r="V53" s="1508"/>
      <c r="W53" s="802"/>
      <c r="X53" s="781"/>
      <c r="Y53" s="792"/>
      <c r="Z53" s="1552"/>
      <c r="AA53" s="1558"/>
      <c r="AB53" s="1553"/>
      <c r="AC53" s="788"/>
      <c r="AD53" s="1524"/>
      <c r="AE53" s="788"/>
      <c r="AF53" s="789"/>
      <c r="AG53" s="789"/>
      <c r="AH53" s="789"/>
      <c r="AI53" s="789"/>
      <c r="AJ53" s="789"/>
      <c r="AK53" s="789"/>
      <c r="AL53" s="789"/>
      <c r="AM53" s="803"/>
      <c r="AO53" s="786"/>
      <c r="AP53" s="786"/>
      <c r="AQ53" s="786"/>
      <c r="AR53" s="786"/>
      <c r="AS53" s="796"/>
      <c r="AT53" s="796"/>
      <c r="AU53" s="796"/>
      <c r="AV53" s="796"/>
      <c r="AW53" s="786"/>
      <c r="AX53" s="786"/>
    </row>
    <row r="54" spans="2:50" ht="35.1" customHeight="1">
      <c r="B54" s="808"/>
      <c r="C54" s="809"/>
      <c r="D54" s="810"/>
      <c r="E54" s="789"/>
      <c r="F54" s="811"/>
      <c r="G54" s="789"/>
      <c r="H54" s="1517"/>
      <c r="I54" s="1518"/>
      <c r="J54" s="1518"/>
      <c r="K54" s="1518"/>
      <c r="L54" s="1519"/>
      <c r="M54" s="812"/>
      <c r="N54" s="812"/>
      <c r="O54" s="812"/>
      <c r="P54" s="789"/>
      <c r="Q54" s="789"/>
      <c r="R54" s="789"/>
      <c r="S54" s="789"/>
      <c r="T54" s="1536" t="s">
        <v>327</v>
      </c>
      <c r="U54" s="1536"/>
      <c r="V54" s="1536"/>
      <c r="W54" s="1537"/>
      <c r="X54" s="813"/>
      <c r="Y54" s="814"/>
      <c r="Z54" s="812"/>
      <c r="AA54" s="789"/>
      <c r="AB54" s="789"/>
      <c r="AC54" s="788"/>
      <c r="AD54" s="1524"/>
      <c r="AE54" s="788"/>
      <c r="AF54" s="790"/>
      <c r="AG54" s="790"/>
      <c r="AH54" s="790"/>
      <c r="AI54" s="789"/>
      <c r="AJ54" s="790"/>
      <c r="AK54" s="790"/>
      <c r="AL54" s="790"/>
      <c r="AM54" s="815"/>
      <c r="AO54" s="786"/>
      <c r="AP54" s="786"/>
      <c r="AQ54" s="786"/>
      <c r="AR54" s="786"/>
      <c r="AS54" s="796"/>
      <c r="AT54" s="796"/>
      <c r="AU54" s="796"/>
      <c r="AV54" s="796"/>
      <c r="AW54" s="786"/>
      <c r="AX54" s="786"/>
    </row>
    <row r="55" spans="2:50" ht="30" customHeight="1">
      <c r="B55" s="808"/>
      <c r="C55" s="809"/>
      <c r="D55" s="810"/>
      <c r="E55" s="789"/>
      <c r="F55" s="811"/>
      <c r="G55" s="789"/>
      <c r="H55" s="1517"/>
      <c r="I55" s="1518"/>
      <c r="J55" s="1518"/>
      <c r="K55" s="1518"/>
      <c r="L55" s="1519"/>
      <c r="M55" s="812"/>
      <c r="N55" s="812"/>
      <c r="O55" s="812"/>
      <c r="P55" s="1538" t="s">
        <v>328</v>
      </c>
      <c r="Q55" s="1538"/>
      <c r="R55" s="816">
        <f>'Donnees MEE'!B82</f>
        <v>2.5</v>
      </c>
      <c r="S55" s="817" t="s">
        <v>326</v>
      </c>
      <c r="T55" s="818"/>
      <c r="U55" s="1539" t="e">
        <f>AVERAGE(AR120:AR134)</f>
        <v>#DIV/0!</v>
      </c>
      <c r="V55" s="1540"/>
      <c r="W55" s="819"/>
      <c r="X55" s="813"/>
      <c r="Y55" s="814"/>
      <c r="Z55" s="812"/>
      <c r="AA55" s="789"/>
      <c r="AB55" s="789"/>
      <c r="AC55" s="788"/>
      <c r="AD55" s="1524"/>
      <c r="AE55" s="788"/>
      <c r="AF55" s="790"/>
      <c r="AG55" s="790"/>
      <c r="AH55" s="790"/>
      <c r="AI55" s="817"/>
      <c r="AJ55" s="790"/>
      <c r="AK55" s="790"/>
      <c r="AL55" s="790"/>
      <c r="AM55" s="815"/>
      <c r="AO55" s="786"/>
      <c r="AP55" s="786"/>
      <c r="AQ55" s="786"/>
      <c r="AR55" s="786"/>
      <c r="AS55" s="820"/>
      <c r="AT55" s="820"/>
      <c r="AU55" s="820"/>
      <c r="AV55" s="820"/>
      <c r="AW55" s="786"/>
      <c r="AX55" s="786"/>
    </row>
    <row r="56" spans="2:50" ht="60" customHeight="1">
      <c r="B56" s="808"/>
      <c r="C56" s="809"/>
      <c r="D56" s="810"/>
      <c r="E56" s="789"/>
      <c r="F56" s="811"/>
      <c r="G56" s="789"/>
      <c r="H56" s="1517"/>
      <c r="I56" s="1518"/>
      <c r="J56" s="1518"/>
      <c r="K56" s="1518"/>
      <c r="L56" s="1519"/>
      <c r="M56" s="812"/>
      <c r="N56" s="812"/>
      <c r="O56" s="812"/>
      <c r="P56" s="812"/>
      <c r="Q56" s="812"/>
      <c r="R56" s="812"/>
      <c r="S56" s="812"/>
      <c r="T56" s="812"/>
      <c r="U56" s="812"/>
      <c r="V56" s="812"/>
      <c r="W56" s="819"/>
      <c r="X56" s="813"/>
      <c r="Y56" s="814"/>
      <c r="Z56" s="812"/>
      <c r="AA56" s="789"/>
      <c r="AB56" s="789"/>
      <c r="AC56" s="788"/>
      <c r="AD56" s="1524"/>
      <c r="AE56" s="788"/>
      <c r="AF56" s="790"/>
      <c r="AG56" s="790"/>
      <c r="AH56" s="790"/>
      <c r="AI56" s="788"/>
      <c r="AJ56" s="790"/>
      <c r="AK56" s="790"/>
      <c r="AL56" s="790"/>
      <c r="AM56" s="815"/>
      <c r="AO56" s="786"/>
      <c r="AP56" s="786"/>
      <c r="AQ56" s="786"/>
      <c r="AR56" s="786"/>
      <c r="AS56" s="820"/>
      <c r="AT56" s="820"/>
      <c r="AU56" s="820"/>
      <c r="AV56" s="820"/>
      <c r="AW56" s="786"/>
      <c r="AX56" s="786"/>
    </row>
    <row r="57" spans="2:50" ht="39.950000000000003" customHeight="1">
      <c r="B57" s="808"/>
      <c r="C57" s="809"/>
      <c r="D57" s="810"/>
      <c r="E57" s="789"/>
      <c r="F57" s="811"/>
      <c r="G57" s="789"/>
      <c r="H57" s="1520"/>
      <c r="I57" s="1521"/>
      <c r="J57" s="1521"/>
      <c r="K57" s="1521"/>
      <c r="L57" s="1522"/>
      <c r="M57" s="812"/>
      <c r="N57" s="812"/>
      <c r="O57" s="812"/>
      <c r="P57" s="1526" t="s">
        <v>333</v>
      </c>
      <c r="Q57" s="1527"/>
      <c r="R57" s="1527"/>
      <c r="S57" s="1527"/>
      <c r="T57" s="1527"/>
      <c r="U57" s="1527"/>
      <c r="V57" s="1528"/>
      <c r="W57" s="819"/>
      <c r="X57" s="813"/>
      <c r="Y57" s="814"/>
      <c r="Z57" s="812"/>
      <c r="AA57" s="789"/>
      <c r="AB57" s="789"/>
      <c r="AC57" s="788"/>
      <c r="AD57" s="1525"/>
      <c r="AE57" s="788"/>
      <c r="AF57" s="1529" t="s">
        <v>334</v>
      </c>
      <c r="AG57" s="1530"/>
      <c r="AH57" s="1530"/>
      <c r="AI57" s="1530"/>
      <c r="AJ57" s="1530"/>
      <c r="AK57" s="1530"/>
      <c r="AL57" s="1531"/>
      <c r="AM57" s="815"/>
      <c r="AO57" s="786"/>
      <c r="AP57" s="786"/>
      <c r="AQ57" s="786"/>
      <c r="AR57" s="786"/>
      <c r="AS57" s="820"/>
      <c r="AT57" s="820"/>
      <c r="AU57" s="820"/>
      <c r="AV57" s="820"/>
      <c r="AW57" s="786"/>
      <c r="AX57" s="786"/>
    </row>
    <row r="58" spans="2:50" ht="20.100000000000001" customHeight="1">
      <c r="B58" s="821"/>
      <c r="C58" s="822"/>
      <c r="D58" s="823"/>
      <c r="E58" s="824"/>
      <c r="F58" s="825"/>
      <c r="G58" s="824"/>
      <c r="H58" s="826"/>
      <c r="I58" s="826"/>
      <c r="J58" s="826"/>
      <c r="K58" s="826"/>
      <c r="L58" s="826"/>
      <c r="M58" s="827"/>
      <c r="N58" s="827"/>
      <c r="O58" s="827"/>
      <c r="P58" s="827"/>
      <c r="Q58" s="827"/>
      <c r="R58" s="827"/>
      <c r="S58" s="827"/>
      <c r="T58" s="827"/>
      <c r="U58" s="827"/>
      <c r="V58" s="827"/>
      <c r="W58" s="828"/>
      <c r="X58" s="813"/>
      <c r="Y58" s="829"/>
      <c r="Z58" s="827"/>
      <c r="AA58" s="824"/>
      <c r="AB58" s="824"/>
      <c r="AC58" s="830"/>
      <c r="AD58" s="830"/>
      <c r="AE58" s="830"/>
      <c r="AF58" s="830"/>
      <c r="AG58" s="830"/>
      <c r="AH58" s="830"/>
      <c r="AI58" s="830"/>
      <c r="AJ58" s="830"/>
      <c r="AK58" s="830"/>
      <c r="AL58" s="830"/>
      <c r="AM58" s="831"/>
      <c r="AO58" s="786"/>
      <c r="AP58" s="786"/>
      <c r="AQ58" s="786"/>
      <c r="AR58" s="786"/>
      <c r="AS58" s="820"/>
      <c r="AT58" s="820"/>
      <c r="AU58" s="820"/>
      <c r="AV58" s="820"/>
      <c r="AW58" s="786"/>
      <c r="AX58" s="786"/>
    </row>
    <row r="59" spans="2:50" ht="50.1" customHeight="1">
      <c r="B59" s="832"/>
      <c r="C59" s="833"/>
      <c r="D59" s="834"/>
      <c r="E59" s="775"/>
      <c r="F59" s="835"/>
      <c r="G59" s="775"/>
      <c r="H59" s="836"/>
      <c r="I59" s="836"/>
      <c r="J59" s="836"/>
      <c r="K59" s="836"/>
      <c r="L59" s="836"/>
      <c r="M59" s="837"/>
      <c r="N59" s="837"/>
      <c r="O59" s="837"/>
      <c r="P59" s="837"/>
      <c r="Q59" s="837"/>
      <c r="R59" s="837"/>
      <c r="S59" s="837"/>
      <c r="T59" s="837"/>
      <c r="U59" s="837"/>
      <c r="V59" s="837"/>
      <c r="W59" s="837"/>
      <c r="X59" s="838"/>
      <c r="Y59" s="838"/>
      <c r="Z59" s="838"/>
      <c r="AA59" s="839"/>
      <c r="AB59" s="839"/>
      <c r="AC59" s="840"/>
      <c r="AD59" s="840"/>
      <c r="AE59" s="840"/>
      <c r="AF59" s="840"/>
      <c r="AG59" s="840"/>
      <c r="AH59" s="840"/>
      <c r="AI59" s="840"/>
      <c r="AJ59" s="840"/>
      <c r="AK59" s="840"/>
      <c r="AL59" s="840"/>
      <c r="AM59" s="841"/>
      <c r="AO59" s="786"/>
      <c r="AP59" s="786"/>
      <c r="AQ59" s="786"/>
      <c r="AR59" s="786"/>
      <c r="AS59" s="820"/>
      <c r="AT59" s="820"/>
      <c r="AU59" s="820"/>
      <c r="AV59" s="820"/>
      <c r="AW59" s="786"/>
      <c r="AX59" s="786"/>
    </row>
    <row r="60" spans="2:50" ht="20.100000000000001" customHeight="1">
      <c r="B60" s="777"/>
      <c r="C60" s="778"/>
      <c r="D60" s="778"/>
      <c r="E60" s="778"/>
      <c r="F60" s="778"/>
      <c r="G60" s="779"/>
      <c r="H60" s="779"/>
      <c r="I60" s="779"/>
      <c r="J60" s="779"/>
      <c r="K60" s="779"/>
      <c r="L60" s="779"/>
      <c r="M60" s="779"/>
      <c r="N60" s="779"/>
      <c r="O60" s="779"/>
      <c r="P60" s="779"/>
      <c r="Q60" s="779"/>
      <c r="R60" s="779"/>
      <c r="S60" s="779"/>
      <c r="T60" s="779"/>
      <c r="U60" s="779"/>
      <c r="V60" s="779"/>
      <c r="W60" s="780"/>
      <c r="X60" s="781"/>
      <c r="Y60" s="782"/>
      <c r="Z60" s="783"/>
      <c r="AA60" s="783"/>
      <c r="AB60" s="783"/>
      <c r="AC60" s="784"/>
      <c r="AD60" s="784"/>
      <c r="AE60" s="783"/>
      <c r="AF60" s="783"/>
      <c r="AG60" s="783"/>
      <c r="AH60" s="783"/>
      <c r="AI60" s="783"/>
      <c r="AJ60" s="783"/>
      <c r="AK60" s="783"/>
      <c r="AL60" s="783"/>
      <c r="AM60" s="785"/>
      <c r="AQ60" s="786"/>
      <c r="AR60" s="786"/>
      <c r="AS60" s="786"/>
      <c r="AT60" s="786"/>
      <c r="AU60" s="786"/>
      <c r="AW60" s="786"/>
    </row>
    <row r="61" spans="2:50" ht="39.950000000000003" customHeight="1">
      <c r="B61" s="787"/>
      <c r="C61" s="788"/>
      <c r="D61" s="788"/>
      <c r="E61" s="788"/>
      <c r="F61" s="788"/>
      <c r="G61" s="789"/>
      <c r="H61" s="1514"/>
      <c r="I61" s="1515"/>
      <c r="J61" s="1515"/>
      <c r="K61" s="1515"/>
      <c r="L61" s="1516"/>
      <c r="M61" s="789"/>
      <c r="N61" s="789"/>
      <c r="O61" s="789"/>
      <c r="P61" s="790"/>
      <c r="Q61" s="790"/>
      <c r="R61" s="790"/>
      <c r="S61" s="790"/>
      <c r="T61" s="790"/>
      <c r="U61" s="790"/>
      <c r="V61" s="790"/>
      <c r="W61" s="791"/>
      <c r="X61" s="781"/>
      <c r="Y61" s="792"/>
      <c r="Z61" s="789"/>
      <c r="AA61" s="789"/>
      <c r="AB61" s="789"/>
      <c r="AC61" s="788"/>
      <c r="AD61" s="1523"/>
      <c r="AE61" s="788"/>
      <c r="AF61" s="788"/>
      <c r="AG61" s="788"/>
      <c r="AH61" s="788"/>
      <c r="AI61" s="788"/>
      <c r="AJ61" s="788"/>
      <c r="AK61" s="788"/>
      <c r="AL61" s="793"/>
      <c r="AM61" s="794"/>
      <c r="AN61" s="795"/>
      <c r="AQ61" s="786"/>
      <c r="AR61" s="786"/>
      <c r="AS61" s="796"/>
      <c r="AT61" s="796"/>
      <c r="AU61" s="796"/>
      <c r="AV61" s="796"/>
      <c r="AW61" s="786"/>
    </row>
    <row r="62" spans="2:50" ht="60" customHeight="1">
      <c r="B62" s="787"/>
      <c r="C62" s="788"/>
      <c r="D62" s="788"/>
      <c r="E62" s="788"/>
      <c r="F62" s="788"/>
      <c r="G62" s="789"/>
      <c r="H62" s="1517"/>
      <c r="I62" s="1518"/>
      <c r="J62" s="1518"/>
      <c r="K62" s="1518"/>
      <c r="L62" s="1519"/>
      <c r="M62" s="789"/>
      <c r="N62" s="789"/>
      <c r="O62" s="789"/>
      <c r="P62" s="1526" t="str">
        <f>'Donnees MEE'!E83</f>
        <v>Maintenance corrective d’une installation</v>
      </c>
      <c r="Q62" s="1527"/>
      <c r="R62" s="1527"/>
      <c r="S62" s="1527"/>
      <c r="T62" s="1527"/>
      <c r="U62" s="1527"/>
      <c r="V62" s="1528"/>
      <c r="W62" s="797"/>
      <c r="X62" s="781"/>
      <c r="Y62" s="792"/>
      <c r="Z62" s="789"/>
      <c r="AA62" s="789"/>
      <c r="AB62" s="789"/>
      <c r="AC62" s="788"/>
      <c r="AD62" s="1524"/>
      <c r="AE62" s="788"/>
      <c r="AF62" s="1526" t="str">
        <f>'Donnees MEE'!E83</f>
        <v>Maintenance corrective d’une installation</v>
      </c>
      <c r="AG62" s="1527"/>
      <c r="AH62" s="1527"/>
      <c r="AI62" s="1527"/>
      <c r="AJ62" s="1527"/>
      <c r="AK62" s="1527"/>
      <c r="AL62" s="1528"/>
      <c r="AM62" s="798"/>
      <c r="AN62" s="795"/>
      <c r="AQ62" s="786"/>
      <c r="AR62" s="786"/>
      <c r="AS62" s="796"/>
      <c r="AT62" s="796"/>
      <c r="AU62" s="796"/>
      <c r="AV62" s="796"/>
      <c r="AW62" s="786"/>
    </row>
    <row r="63" spans="2:50" ht="30" customHeight="1">
      <c r="B63" s="787"/>
      <c r="C63" s="788"/>
      <c r="D63" s="1541" t="s">
        <v>325</v>
      </c>
      <c r="E63" s="1541"/>
      <c r="F63" s="788"/>
      <c r="G63" s="789"/>
      <c r="H63" s="1517"/>
      <c r="I63" s="1518"/>
      <c r="J63" s="1518"/>
      <c r="K63" s="1518"/>
      <c r="L63" s="1519"/>
      <c r="M63" s="789"/>
      <c r="N63" s="789"/>
      <c r="O63" s="789"/>
      <c r="P63" s="799"/>
      <c r="Q63" s="799"/>
      <c r="R63" s="799"/>
      <c r="S63" s="799"/>
      <c r="T63" s="799"/>
      <c r="U63" s="799"/>
      <c r="V63" s="799"/>
      <c r="W63" s="797"/>
      <c r="X63" s="781"/>
      <c r="Y63" s="792"/>
      <c r="Z63" s="1541" t="s">
        <v>325</v>
      </c>
      <c r="AA63" s="1541"/>
      <c r="AB63" s="1541"/>
      <c r="AC63" s="788"/>
      <c r="AD63" s="1524"/>
      <c r="AE63" s="788"/>
      <c r="AF63" s="799"/>
      <c r="AG63" s="799"/>
      <c r="AH63" s="799"/>
      <c r="AI63" s="799"/>
      <c r="AJ63" s="799"/>
      <c r="AK63" s="799"/>
      <c r="AL63" s="799"/>
      <c r="AM63" s="798"/>
      <c r="AN63" s="795"/>
      <c r="AQ63" s="786"/>
      <c r="AR63" s="786"/>
      <c r="AS63" s="796"/>
      <c r="AT63" s="796"/>
      <c r="AU63" s="796"/>
      <c r="AV63" s="796"/>
      <c r="AW63" s="786"/>
    </row>
    <row r="64" spans="2:50" ht="30" customHeight="1">
      <c r="B64" s="787"/>
      <c r="C64" s="788"/>
      <c r="D64" s="1542"/>
      <c r="E64" s="1542"/>
      <c r="F64" s="788"/>
      <c r="G64" s="789"/>
      <c r="H64" s="1517"/>
      <c r="I64" s="1518"/>
      <c r="J64" s="1518"/>
      <c r="K64" s="1518"/>
      <c r="L64" s="1519"/>
      <c r="M64" s="789"/>
      <c r="N64" s="789"/>
      <c r="O64" s="789"/>
      <c r="P64" s="1545" t="s">
        <v>326</v>
      </c>
      <c r="Q64" s="1545"/>
      <c r="R64" s="1545"/>
      <c r="S64" s="1545"/>
      <c r="T64" s="1546" t="s">
        <v>120</v>
      </c>
      <c r="U64" s="1546"/>
      <c r="V64" s="1546"/>
      <c r="W64" s="1547"/>
      <c r="X64" s="781"/>
      <c r="Y64" s="792"/>
      <c r="Z64" s="1542"/>
      <c r="AA64" s="1542"/>
      <c r="AB64" s="1542"/>
      <c r="AC64" s="788"/>
      <c r="AD64" s="1524"/>
      <c r="AE64" s="788"/>
      <c r="AF64" s="790"/>
      <c r="AG64" s="790"/>
      <c r="AH64" s="790"/>
      <c r="AI64" s="790"/>
      <c r="AJ64" s="790"/>
      <c r="AK64" s="790"/>
      <c r="AL64" s="790"/>
      <c r="AM64" s="798"/>
      <c r="AN64" s="795"/>
      <c r="AQ64" s="786"/>
      <c r="AR64" s="786"/>
      <c r="AS64" s="796"/>
      <c r="AT64" s="796"/>
      <c r="AU64" s="796"/>
      <c r="AV64" s="796"/>
      <c r="AW64" s="786"/>
    </row>
    <row r="65" spans="2:50" ht="20.100000000000001" customHeight="1">
      <c r="B65" s="787"/>
      <c r="C65" s="788"/>
      <c r="D65" s="1548">
        <v>4</v>
      </c>
      <c r="E65" s="1549"/>
      <c r="F65" s="788"/>
      <c r="G65" s="789"/>
      <c r="H65" s="1517"/>
      <c r="I65" s="1518"/>
      <c r="J65" s="1518"/>
      <c r="K65" s="1518"/>
      <c r="L65" s="1519"/>
      <c r="M65" s="800"/>
      <c r="N65" s="800"/>
      <c r="O65" s="789"/>
      <c r="P65" s="789"/>
      <c r="Q65" s="801"/>
      <c r="R65" s="789"/>
      <c r="S65" s="789"/>
      <c r="T65" s="789"/>
      <c r="U65" s="1554">
        <f>AVERAGE(AV120:AV135)</f>
        <v>0</v>
      </c>
      <c r="V65" s="1555"/>
      <c r="W65" s="802"/>
      <c r="X65" s="781"/>
      <c r="Y65" s="792"/>
      <c r="Z65" s="1548">
        <v>4</v>
      </c>
      <c r="AA65" s="1556"/>
      <c r="AB65" s="1549"/>
      <c r="AC65" s="788"/>
      <c r="AD65" s="1524"/>
      <c r="AE65" s="788"/>
      <c r="AF65" s="790"/>
      <c r="AG65" s="790"/>
      <c r="AH65" s="790"/>
      <c r="AI65" s="790"/>
      <c r="AJ65" s="790"/>
      <c r="AK65" s="790"/>
      <c r="AL65" s="790"/>
      <c r="AM65" s="803"/>
      <c r="AO65" s="786"/>
      <c r="AP65" s="786"/>
      <c r="AQ65" s="786"/>
      <c r="AR65" s="786"/>
      <c r="AS65" s="796"/>
      <c r="AT65" s="796"/>
      <c r="AU65" s="796"/>
      <c r="AV65" s="796"/>
      <c r="AW65" s="786"/>
      <c r="AX65" s="786"/>
    </row>
    <row r="66" spans="2:50" s="361" customFormat="1" ht="30" customHeight="1">
      <c r="B66" s="1532"/>
      <c r="C66" s="1533"/>
      <c r="D66" s="1550"/>
      <c r="E66" s="1551"/>
      <c r="F66" s="788"/>
      <c r="G66" s="804"/>
      <c r="H66" s="1517"/>
      <c r="I66" s="1518"/>
      <c r="J66" s="1518"/>
      <c r="K66" s="1518"/>
      <c r="L66" s="1519"/>
      <c r="M66" s="1534"/>
      <c r="N66" s="1534"/>
      <c r="O66" s="1535"/>
      <c r="P66" s="1428" t="str">
        <f>REPT("g",(U65))</f>
        <v/>
      </c>
      <c r="Q66" s="1429"/>
      <c r="R66" s="1429"/>
      <c r="S66" s="1430"/>
      <c r="T66" s="805"/>
      <c r="U66" s="1503"/>
      <c r="V66" s="1505"/>
      <c r="W66" s="806"/>
      <c r="X66" s="781"/>
      <c r="Y66" s="792"/>
      <c r="Z66" s="1550"/>
      <c r="AA66" s="1557"/>
      <c r="AB66" s="1551"/>
      <c r="AC66" s="788"/>
      <c r="AD66" s="1524"/>
      <c r="AE66" s="788"/>
      <c r="AF66" s="790"/>
      <c r="AG66" s="790"/>
      <c r="AH66" s="790"/>
      <c r="AI66" s="790"/>
      <c r="AJ66" s="790"/>
      <c r="AK66" s="790"/>
      <c r="AL66" s="790"/>
      <c r="AM66" s="807"/>
      <c r="AO66" s="786"/>
      <c r="AP66" s="786"/>
      <c r="AQ66" s="786"/>
      <c r="AR66" s="786"/>
      <c r="AS66" s="796"/>
      <c r="AT66" s="796"/>
      <c r="AU66" s="796"/>
      <c r="AV66" s="796"/>
      <c r="AW66" s="786"/>
      <c r="AX66" s="786"/>
    </row>
    <row r="67" spans="2:50" ht="20.100000000000001" customHeight="1">
      <c r="B67" s="787"/>
      <c r="C67" s="788"/>
      <c r="D67" s="1552"/>
      <c r="E67" s="1553"/>
      <c r="F67" s="788"/>
      <c r="G67" s="789"/>
      <c r="H67" s="1517"/>
      <c r="I67" s="1518"/>
      <c r="J67" s="1518"/>
      <c r="K67" s="1518"/>
      <c r="L67" s="1519"/>
      <c r="M67" s="800"/>
      <c r="N67" s="800"/>
      <c r="O67" s="789"/>
      <c r="P67" s="789"/>
      <c r="Q67" s="789"/>
      <c r="R67" s="789"/>
      <c r="S67" s="789"/>
      <c r="T67" s="789"/>
      <c r="U67" s="1506"/>
      <c r="V67" s="1508"/>
      <c r="W67" s="802"/>
      <c r="X67" s="781"/>
      <c r="Y67" s="792"/>
      <c r="Z67" s="1552"/>
      <c r="AA67" s="1558"/>
      <c r="AB67" s="1553"/>
      <c r="AC67" s="788"/>
      <c r="AD67" s="1524"/>
      <c r="AE67" s="788"/>
      <c r="AF67" s="789"/>
      <c r="AG67" s="789"/>
      <c r="AH67" s="789"/>
      <c r="AI67" s="789"/>
      <c r="AJ67" s="789"/>
      <c r="AK67" s="789"/>
      <c r="AL67" s="789"/>
      <c r="AM67" s="803"/>
      <c r="AO67" s="786"/>
      <c r="AP67" s="786"/>
      <c r="AQ67" s="786"/>
      <c r="AR67" s="786"/>
      <c r="AS67" s="796"/>
      <c r="AT67" s="796"/>
      <c r="AU67" s="796"/>
      <c r="AV67" s="796"/>
      <c r="AW67" s="786"/>
      <c r="AX67" s="786"/>
    </row>
    <row r="68" spans="2:50" ht="30" customHeight="1">
      <c r="B68" s="808"/>
      <c r="C68" s="809"/>
      <c r="D68" s="810"/>
      <c r="E68" s="789"/>
      <c r="F68" s="811"/>
      <c r="G68" s="789"/>
      <c r="H68" s="1517"/>
      <c r="I68" s="1518"/>
      <c r="J68" s="1518"/>
      <c r="K68" s="1518"/>
      <c r="L68" s="1519"/>
      <c r="M68" s="812"/>
      <c r="N68" s="812"/>
      <c r="O68" s="812"/>
      <c r="P68" s="789"/>
      <c r="Q68" s="789"/>
      <c r="R68" s="789"/>
      <c r="S68" s="789"/>
      <c r="T68" s="1536" t="s">
        <v>327</v>
      </c>
      <c r="U68" s="1536"/>
      <c r="V68" s="1536"/>
      <c r="W68" s="1537"/>
      <c r="X68" s="813"/>
      <c r="Y68" s="814"/>
      <c r="Z68" s="812"/>
      <c r="AA68" s="789"/>
      <c r="AB68" s="789"/>
      <c r="AC68" s="788"/>
      <c r="AD68" s="1524"/>
      <c r="AE68" s="788"/>
      <c r="AF68" s="790"/>
      <c r="AG68" s="790"/>
      <c r="AH68" s="790"/>
      <c r="AI68" s="789"/>
      <c r="AJ68" s="790"/>
      <c r="AK68" s="790"/>
      <c r="AL68" s="790"/>
      <c r="AM68" s="815"/>
      <c r="AO68" s="786"/>
      <c r="AP68" s="786"/>
      <c r="AQ68" s="786"/>
      <c r="AR68" s="786"/>
      <c r="AS68" s="796"/>
      <c r="AT68" s="796"/>
      <c r="AU68" s="796"/>
      <c r="AV68" s="796"/>
      <c r="AW68" s="786"/>
      <c r="AX68" s="786"/>
    </row>
    <row r="69" spans="2:50" ht="30" customHeight="1">
      <c r="B69" s="808"/>
      <c r="C69" s="809"/>
      <c r="D69" s="810"/>
      <c r="E69" s="789"/>
      <c r="F69" s="811"/>
      <c r="G69" s="789"/>
      <c r="H69" s="1517"/>
      <c r="I69" s="1518"/>
      <c r="J69" s="1518"/>
      <c r="K69" s="1518"/>
      <c r="L69" s="1519"/>
      <c r="M69" s="812"/>
      <c r="N69" s="812"/>
      <c r="O69" s="812"/>
      <c r="P69" s="1538" t="s">
        <v>328</v>
      </c>
      <c r="Q69" s="1538"/>
      <c r="R69" s="816">
        <f>'Donnees MEE'!B83</f>
        <v>2.5</v>
      </c>
      <c r="S69" s="817" t="s">
        <v>326</v>
      </c>
      <c r="T69" s="818"/>
      <c r="U69" s="1539" t="e">
        <f>AVERAGE(AW120:AW135)</f>
        <v>#DIV/0!</v>
      </c>
      <c r="V69" s="1540"/>
      <c r="W69" s="819"/>
      <c r="X69" s="813"/>
      <c r="Y69" s="814"/>
      <c r="Z69" s="812"/>
      <c r="AA69" s="789"/>
      <c r="AB69" s="789"/>
      <c r="AC69" s="788"/>
      <c r="AD69" s="1524"/>
      <c r="AE69" s="788"/>
      <c r="AF69" s="790"/>
      <c r="AG69" s="790"/>
      <c r="AH69" s="790"/>
      <c r="AI69" s="817"/>
      <c r="AJ69" s="790"/>
      <c r="AK69" s="790"/>
      <c r="AL69" s="790"/>
      <c r="AM69" s="815"/>
      <c r="AO69" s="786"/>
      <c r="AP69" s="786"/>
      <c r="AQ69" s="786"/>
      <c r="AR69" s="786"/>
      <c r="AS69" s="820"/>
      <c r="AT69" s="820"/>
      <c r="AU69" s="820"/>
      <c r="AV69" s="820"/>
      <c r="AW69" s="786"/>
      <c r="AX69" s="786"/>
    </row>
    <row r="70" spans="2:50" ht="60" customHeight="1">
      <c r="B70" s="808"/>
      <c r="C70" s="809"/>
      <c r="D70" s="810"/>
      <c r="E70" s="789"/>
      <c r="F70" s="811"/>
      <c r="G70" s="789"/>
      <c r="H70" s="1517"/>
      <c r="I70" s="1518"/>
      <c r="J70" s="1518"/>
      <c r="K70" s="1518"/>
      <c r="L70" s="1519"/>
      <c r="M70" s="812"/>
      <c r="N70" s="812"/>
      <c r="O70" s="812"/>
      <c r="P70" s="812"/>
      <c r="Q70" s="812"/>
      <c r="R70" s="812"/>
      <c r="S70" s="812"/>
      <c r="T70" s="812"/>
      <c r="U70" s="812"/>
      <c r="V70" s="812"/>
      <c r="W70" s="819"/>
      <c r="X70" s="813"/>
      <c r="Y70" s="814"/>
      <c r="Z70" s="812"/>
      <c r="AA70" s="789"/>
      <c r="AB70" s="789"/>
      <c r="AC70" s="788"/>
      <c r="AD70" s="1524"/>
      <c r="AE70" s="788"/>
      <c r="AF70" s="790"/>
      <c r="AG70" s="790"/>
      <c r="AH70" s="790"/>
      <c r="AI70" s="788"/>
      <c r="AJ70" s="790"/>
      <c r="AK70" s="790"/>
      <c r="AL70" s="790"/>
      <c r="AM70" s="815"/>
      <c r="AO70" s="786"/>
      <c r="AP70" s="786"/>
      <c r="AQ70" s="786"/>
      <c r="AR70" s="786"/>
      <c r="AS70" s="820"/>
      <c r="AT70" s="820"/>
      <c r="AU70" s="820"/>
      <c r="AV70" s="820"/>
      <c r="AW70" s="786"/>
      <c r="AX70" s="786"/>
    </row>
    <row r="71" spans="2:50" ht="39.950000000000003" customHeight="1">
      <c r="B71" s="808"/>
      <c r="C71" s="809"/>
      <c r="D71" s="810"/>
      <c r="E71" s="789"/>
      <c r="F71" s="811"/>
      <c r="G71" s="789"/>
      <c r="H71" s="1520"/>
      <c r="I71" s="1521"/>
      <c r="J71" s="1521"/>
      <c r="K71" s="1521"/>
      <c r="L71" s="1522"/>
      <c r="M71" s="812"/>
      <c r="N71" s="812"/>
      <c r="O71" s="812"/>
      <c r="P71" s="1526" t="s">
        <v>335</v>
      </c>
      <c r="Q71" s="1527"/>
      <c r="R71" s="1527"/>
      <c r="S71" s="1527"/>
      <c r="T71" s="1527"/>
      <c r="U71" s="1527"/>
      <c r="V71" s="1528"/>
      <c r="W71" s="819"/>
      <c r="X71" s="813"/>
      <c r="Y71" s="814"/>
      <c r="Z71" s="812"/>
      <c r="AA71" s="789"/>
      <c r="AB71" s="789"/>
      <c r="AC71" s="788"/>
      <c r="AD71" s="1525"/>
      <c r="AE71" s="788"/>
      <c r="AF71" s="1529" t="s">
        <v>336</v>
      </c>
      <c r="AG71" s="1530"/>
      <c r="AH71" s="1530"/>
      <c r="AI71" s="1530"/>
      <c r="AJ71" s="1530"/>
      <c r="AK71" s="1530"/>
      <c r="AL71" s="1531"/>
      <c r="AM71" s="815"/>
      <c r="AO71" s="786"/>
      <c r="AP71" s="786"/>
      <c r="AQ71" s="786"/>
      <c r="AR71" s="786"/>
      <c r="AS71" s="820"/>
      <c r="AT71" s="820"/>
      <c r="AU71" s="820"/>
      <c r="AV71" s="820"/>
      <c r="AW71" s="786"/>
      <c r="AX71" s="786"/>
    </row>
    <row r="72" spans="2:50" ht="20.100000000000001" customHeight="1">
      <c r="B72" s="821"/>
      <c r="C72" s="822"/>
      <c r="D72" s="823"/>
      <c r="E72" s="824"/>
      <c r="F72" s="825"/>
      <c r="G72" s="824"/>
      <c r="H72" s="826"/>
      <c r="I72" s="826"/>
      <c r="J72" s="826"/>
      <c r="K72" s="826"/>
      <c r="L72" s="826"/>
      <c r="M72" s="827"/>
      <c r="N72" s="827"/>
      <c r="O72" s="827"/>
      <c r="P72" s="827"/>
      <c r="Q72" s="827"/>
      <c r="R72" s="827"/>
      <c r="S72" s="827"/>
      <c r="T72" s="827"/>
      <c r="U72" s="827"/>
      <c r="V72" s="827"/>
      <c r="W72" s="828"/>
      <c r="X72" s="813"/>
      <c r="Y72" s="829"/>
      <c r="Z72" s="827"/>
      <c r="AA72" s="824"/>
      <c r="AB72" s="824"/>
      <c r="AC72" s="830"/>
      <c r="AD72" s="830"/>
      <c r="AE72" s="830"/>
      <c r="AF72" s="830"/>
      <c r="AG72" s="830"/>
      <c r="AH72" s="830"/>
      <c r="AI72" s="830"/>
      <c r="AJ72" s="830"/>
      <c r="AK72" s="830"/>
      <c r="AL72" s="830"/>
      <c r="AM72" s="831"/>
      <c r="AO72" s="786"/>
      <c r="AP72" s="786"/>
      <c r="AQ72" s="786"/>
      <c r="AR72" s="786"/>
      <c r="AS72" s="820"/>
      <c r="AT72" s="820"/>
      <c r="AU72" s="820"/>
      <c r="AV72" s="820"/>
      <c r="AW72" s="786"/>
      <c r="AX72" s="786"/>
    </row>
    <row r="73" spans="2:50" ht="50.1" customHeight="1">
      <c r="B73" s="832"/>
      <c r="C73" s="833"/>
      <c r="D73" s="834"/>
      <c r="E73" s="775"/>
      <c r="F73" s="835"/>
      <c r="G73" s="775"/>
      <c r="H73" s="836"/>
      <c r="I73" s="836"/>
      <c r="J73" s="836"/>
      <c r="K73" s="836"/>
      <c r="L73" s="836"/>
      <c r="M73" s="837"/>
      <c r="N73" s="837"/>
      <c r="O73" s="837"/>
      <c r="P73" s="837"/>
      <c r="Q73" s="837"/>
      <c r="R73" s="837"/>
      <c r="S73" s="837"/>
      <c r="T73" s="837"/>
      <c r="U73" s="837"/>
      <c r="V73" s="837"/>
      <c r="W73" s="837"/>
      <c r="X73" s="838"/>
      <c r="Y73" s="838"/>
      <c r="Z73" s="838"/>
      <c r="AA73" s="839"/>
      <c r="AB73" s="839"/>
      <c r="AC73" s="840"/>
      <c r="AD73" s="840"/>
      <c r="AE73" s="840"/>
      <c r="AF73" s="840"/>
      <c r="AG73" s="840"/>
      <c r="AH73" s="840"/>
      <c r="AI73" s="840"/>
      <c r="AJ73" s="840"/>
      <c r="AK73" s="840"/>
      <c r="AL73" s="840"/>
      <c r="AM73" s="841"/>
      <c r="AO73" s="786"/>
      <c r="AP73" s="786"/>
      <c r="AQ73" s="786"/>
      <c r="AR73" s="786"/>
      <c r="AS73" s="820"/>
      <c r="AT73" s="820"/>
      <c r="AU73" s="820"/>
      <c r="AV73" s="820"/>
      <c r="AW73" s="786"/>
      <c r="AX73" s="786"/>
    </row>
    <row r="74" spans="2:50" ht="20.100000000000001" customHeight="1">
      <c r="B74" s="777"/>
      <c r="C74" s="778"/>
      <c r="D74" s="778"/>
      <c r="E74" s="778"/>
      <c r="F74" s="778"/>
      <c r="G74" s="779"/>
      <c r="H74" s="779"/>
      <c r="I74" s="779"/>
      <c r="J74" s="779"/>
      <c r="K74" s="779"/>
      <c r="L74" s="779"/>
      <c r="M74" s="779"/>
      <c r="N74" s="779"/>
      <c r="O74" s="779"/>
      <c r="P74" s="779"/>
      <c r="Q74" s="779"/>
      <c r="R74" s="779"/>
      <c r="S74" s="779"/>
      <c r="T74" s="779"/>
      <c r="U74" s="779"/>
      <c r="V74" s="779"/>
      <c r="W74" s="780"/>
      <c r="X74" s="781"/>
      <c r="Y74" s="782"/>
      <c r="Z74" s="783"/>
      <c r="AA74" s="783"/>
      <c r="AB74" s="783"/>
      <c r="AC74" s="784"/>
      <c r="AD74" s="784"/>
      <c r="AE74" s="783"/>
      <c r="AF74" s="783"/>
      <c r="AG74" s="783"/>
      <c r="AH74" s="783"/>
      <c r="AI74" s="783"/>
      <c r="AJ74" s="783"/>
      <c r="AK74" s="783"/>
      <c r="AL74" s="783"/>
      <c r="AM74" s="785"/>
      <c r="AQ74" s="786"/>
      <c r="AR74" s="786"/>
      <c r="AS74" s="786"/>
      <c r="AT74" s="786"/>
      <c r="AU74" s="786"/>
      <c r="AW74" s="786"/>
    </row>
    <row r="75" spans="2:50" ht="39.950000000000003" customHeight="1">
      <c r="B75" s="787"/>
      <c r="C75" s="788"/>
      <c r="D75" s="788"/>
      <c r="E75" s="788"/>
      <c r="F75" s="788"/>
      <c r="G75" s="789"/>
      <c r="H75" s="1514"/>
      <c r="I75" s="1515"/>
      <c r="J75" s="1515"/>
      <c r="K75" s="1515"/>
      <c r="L75" s="1516"/>
      <c r="M75" s="789"/>
      <c r="N75" s="789"/>
      <c r="O75" s="789"/>
      <c r="P75" s="790"/>
      <c r="Q75" s="790"/>
      <c r="R75" s="790"/>
      <c r="S75" s="790"/>
      <c r="T75" s="790"/>
      <c r="U75" s="790"/>
      <c r="V75" s="790"/>
      <c r="W75" s="791"/>
      <c r="X75" s="781"/>
      <c r="Y75" s="792"/>
      <c r="Z75" s="789"/>
      <c r="AA75" s="789"/>
      <c r="AB75" s="789"/>
      <c r="AC75" s="788"/>
      <c r="AD75" s="1523"/>
      <c r="AE75" s="788"/>
      <c r="AF75" s="788"/>
      <c r="AG75" s="788"/>
      <c r="AH75" s="788"/>
      <c r="AI75" s="788"/>
      <c r="AJ75" s="788"/>
      <c r="AK75" s="788"/>
      <c r="AL75" s="793"/>
      <c r="AM75" s="794"/>
      <c r="AN75" s="795"/>
      <c r="AQ75" s="786"/>
      <c r="AR75" s="786"/>
      <c r="AS75" s="796"/>
      <c r="AT75" s="796"/>
      <c r="AU75" s="796"/>
      <c r="AV75" s="796"/>
      <c r="AW75" s="786"/>
    </row>
    <row r="76" spans="2:50" ht="60" customHeight="1">
      <c r="B76" s="787"/>
      <c r="C76" s="788"/>
      <c r="D76" s="788"/>
      <c r="E76" s="788"/>
      <c r="F76" s="788"/>
      <c r="G76" s="789"/>
      <c r="H76" s="1517"/>
      <c r="I76" s="1518"/>
      <c r="J76" s="1518"/>
      <c r="K76" s="1518"/>
      <c r="L76" s="1519"/>
      <c r="M76" s="789"/>
      <c r="N76" s="789"/>
      <c r="O76" s="789"/>
      <c r="P76" s="1526" t="str">
        <f>'Donnees MEE'!E84</f>
        <v>Maintenance préventive d’une installation</v>
      </c>
      <c r="Q76" s="1527"/>
      <c r="R76" s="1527"/>
      <c r="S76" s="1527"/>
      <c r="T76" s="1527"/>
      <c r="U76" s="1527"/>
      <c r="V76" s="1528"/>
      <c r="W76" s="797"/>
      <c r="X76" s="781"/>
      <c r="Y76" s="792"/>
      <c r="Z76" s="789"/>
      <c r="AA76" s="789"/>
      <c r="AB76" s="789"/>
      <c r="AC76" s="788"/>
      <c r="AD76" s="1524"/>
      <c r="AE76" s="788"/>
      <c r="AF76" s="1526" t="str">
        <f>'Donnees MEE'!E84</f>
        <v>Maintenance préventive d’une installation</v>
      </c>
      <c r="AG76" s="1527"/>
      <c r="AH76" s="1527"/>
      <c r="AI76" s="1527"/>
      <c r="AJ76" s="1527"/>
      <c r="AK76" s="1527"/>
      <c r="AL76" s="1528"/>
      <c r="AM76" s="798"/>
      <c r="AN76" s="795"/>
      <c r="AQ76" s="786"/>
      <c r="AR76" s="786"/>
      <c r="AS76" s="796"/>
      <c r="AT76" s="796"/>
      <c r="AU76" s="796"/>
      <c r="AV76" s="796"/>
      <c r="AW76" s="786"/>
    </row>
    <row r="77" spans="2:50" ht="30" customHeight="1">
      <c r="B77" s="787"/>
      <c r="C77" s="788"/>
      <c r="D77" s="1541" t="s">
        <v>325</v>
      </c>
      <c r="E77" s="1541"/>
      <c r="F77" s="788"/>
      <c r="G77" s="789"/>
      <c r="H77" s="1517"/>
      <c r="I77" s="1518"/>
      <c r="J77" s="1518"/>
      <c r="K77" s="1518"/>
      <c r="L77" s="1519"/>
      <c r="M77" s="789"/>
      <c r="N77" s="789"/>
      <c r="O77" s="789"/>
      <c r="P77" s="799"/>
      <c r="Q77" s="799"/>
      <c r="R77" s="799"/>
      <c r="S77" s="799"/>
      <c r="T77" s="799"/>
      <c r="U77" s="799"/>
      <c r="V77" s="799"/>
      <c r="W77" s="797"/>
      <c r="X77" s="781"/>
      <c r="Y77" s="792"/>
      <c r="Z77" s="1543" t="s">
        <v>325</v>
      </c>
      <c r="AA77" s="1543"/>
      <c r="AB77" s="1543"/>
      <c r="AC77" s="788"/>
      <c r="AD77" s="1524"/>
      <c r="AE77" s="788"/>
      <c r="AF77" s="799"/>
      <c r="AG77" s="799"/>
      <c r="AH77" s="799"/>
      <c r="AI77" s="799"/>
      <c r="AJ77" s="799"/>
      <c r="AK77" s="799"/>
      <c r="AL77" s="799"/>
      <c r="AM77" s="798"/>
      <c r="AN77" s="795"/>
      <c r="AQ77" s="786"/>
      <c r="AR77" s="786"/>
      <c r="AS77" s="796"/>
      <c r="AT77" s="796"/>
      <c r="AU77" s="796"/>
      <c r="AV77" s="796"/>
      <c r="AW77" s="786"/>
    </row>
    <row r="78" spans="2:50" ht="30" customHeight="1">
      <c r="B78" s="787"/>
      <c r="C78" s="788"/>
      <c r="D78" s="1542"/>
      <c r="E78" s="1542"/>
      <c r="F78" s="788"/>
      <c r="G78" s="789"/>
      <c r="H78" s="1517"/>
      <c r="I78" s="1518"/>
      <c r="J78" s="1518"/>
      <c r="K78" s="1518"/>
      <c r="L78" s="1519"/>
      <c r="M78" s="789"/>
      <c r="N78" s="789"/>
      <c r="O78" s="789"/>
      <c r="P78" s="1545" t="s">
        <v>326</v>
      </c>
      <c r="Q78" s="1545"/>
      <c r="R78" s="1545"/>
      <c r="S78" s="1545"/>
      <c r="T78" s="1546" t="s">
        <v>120</v>
      </c>
      <c r="U78" s="1546"/>
      <c r="V78" s="1546"/>
      <c r="W78" s="1547"/>
      <c r="X78" s="781"/>
      <c r="Y78" s="792"/>
      <c r="Z78" s="1544"/>
      <c r="AA78" s="1544"/>
      <c r="AB78" s="1544"/>
      <c r="AC78" s="788"/>
      <c r="AD78" s="1524"/>
      <c r="AE78" s="788"/>
      <c r="AF78" s="790"/>
      <c r="AG78" s="790"/>
      <c r="AH78" s="790"/>
      <c r="AI78" s="790"/>
      <c r="AJ78" s="790"/>
      <c r="AK78" s="790"/>
      <c r="AL78" s="790"/>
      <c r="AM78" s="798"/>
      <c r="AN78" s="795"/>
      <c r="AQ78" s="786"/>
      <c r="AR78" s="786"/>
      <c r="AS78" s="796"/>
      <c r="AT78" s="796"/>
      <c r="AU78" s="796"/>
      <c r="AV78" s="796"/>
      <c r="AW78" s="786"/>
    </row>
    <row r="79" spans="2:50" ht="20.100000000000001" customHeight="1">
      <c r="B79" s="787"/>
      <c r="C79" s="788"/>
      <c r="D79" s="1548">
        <v>5</v>
      </c>
      <c r="E79" s="1549"/>
      <c r="F79" s="788"/>
      <c r="G79" s="789"/>
      <c r="H79" s="1517"/>
      <c r="I79" s="1518"/>
      <c r="J79" s="1518"/>
      <c r="K79" s="1518"/>
      <c r="L79" s="1519"/>
      <c r="M79" s="800"/>
      <c r="N79" s="800"/>
      <c r="O79" s="789"/>
      <c r="P79" s="789"/>
      <c r="Q79" s="801"/>
      <c r="R79" s="789"/>
      <c r="S79" s="789"/>
      <c r="T79" s="789"/>
      <c r="U79" s="1554">
        <f>AVERAGE(AQ141:AQ152)</f>
        <v>0</v>
      </c>
      <c r="V79" s="1555"/>
      <c r="W79" s="802"/>
      <c r="X79" s="781"/>
      <c r="Y79" s="792"/>
      <c r="Z79" s="1548">
        <v>5</v>
      </c>
      <c r="AA79" s="1556"/>
      <c r="AB79" s="1549"/>
      <c r="AC79" s="788"/>
      <c r="AD79" s="1524"/>
      <c r="AE79" s="788"/>
      <c r="AF79" s="790"/>
      <c r="AG79" s="790"/>
      <c r="AH79" s="790"/>
      <c r="AI79" s="790"/>
      <c r="AJ79" s="790"/>
      <c r="AK79" s="790"/>
      <c r="AL79" s="790"/>
      <c r="AM79" s="803"/>
      <c r="AO79" s="786"/>
      <c r="AP79" s="786"/>
      <c r="AQ79" s="786"/>
      <c r="AR79" s="786"/>
      <c r="AS79" s="796"/>
      <c r="AT79" s="796"/>
      <c r="AU79" s="796"/>
      <c r="AV79" s="796"/>
      <c r="AW79" s="786"/>
      <c r="AX79" s="786"/>
    </row>
    <row r="80" spans="2:50" s="361" customFormat="1" ht="30" customHeight="1">
      <c r="B80" s="1532"/>
      <c r="C80" s="1533"/>
      <c r="D80" s="1550"/>
      <c r="E80" s="1551"/>
      <c r="F80" s="788"/>
      <c r="G80" s="804"/>
      <c r="H80" s="1517"/>
      <c r="I80" s="1518"/>
      <c r="J80" s="1518"/>
      <c r="K80" s="1518"/>
      <c r="L80" s="1519"/>
      <c r="M80" s="1534"/>
      <c r="N80" s="1534"/>
      <c r="O80" s="1535"/>
      <c r="P80" s="1428" t="str">
        <f>REPT("g",(U79))</f>
        <v/>
      </c>
      <c r="Q80" s="1429"/>
      <c r="R80" s="1429"/>
      <c r="S80" s="1430"/>
      <c r="T80" s="805"/>
      <c r="U80" s="1503"/>
      <c r="V80" s="1505"/>
      <c r="W80" s="806"/>
      <c r="X80" s="781"/>
      <c r="Y80" s="792"/>
      <c r="Z80" s="1550"/>
      <c r="AA80" s="1557"/>
      <c r="AB80" s="1551"/>
      <c r="AC80" s="788"/>
      <c r="AD80" s="1524"/>
      <c r="AE80" s="788"/>
      <c r="AF80" s="790"/>
      <c r="AG80" s="790"/>
      <c r="AH80" s="790"/>
      <c r="AI80" s="790"/>
      <c r="AJ80" s="790"/>
      <c r="AK80" s="790"/>
      <c r="AL80" s="790"/>
      <c r="AM80" s="807"/>
      <c r="AO80" s="786"/>
      <c r="AP80" s="786"/>
      <c r="AQ80" s="786"/>
      <c r="AR80" s="786"/>
      <c r="AS80" s="796"/>
      <c r="AT80" s="796"/>
      <c r="AU80" s="796"/>
      <c r="AV80" s="796"/>
      <c r="AW80" s="786"/>
      <c r="AX80" s="786"/>
    </row>
    <row r="81" spans="1:50" ht="20.100000000000001" customHeight="1">
      <c r="B81" s="787"/>
      <c r="C81" s="788"/>
      <c r="D81" s="1552"/>
      <c r="E81" s="1553"/>
      <c r="F81" s="788"/>
      <c r="G81" s="789"/>
      <c r="H81" s="1517"/>
      <c r="I81" s="1518"/>
      <c r="J81" s="1518"/>
      <c r="K81" s="1518"/>
      <c r="L81" s="1519"/>
      <c r="M81" s="800"/>
      <c r="N81" s="800"/>
      <c r="O81" s="789"/>
      <c r="P81" s="789"/>
      <c r="Q81" s="789"/>
      <c r="R81" s="789"/>
      <c r="S81" s="789"/>
      <c r="T81" s="789"/>
      <c r="U81" s="1506"/>
      <c r="V81" s="1508"/>
      <c r="W81" s="802"/>
      <c r="X81" s="781"/>
      <c r="Y81" s="792"/>
      <c r="Z81" s="1552"/>
      <c r="AA81" s="1558"/>
      <c r="AB81" s="1553"/>
      <c r="AC81" s="788"/>
      <c r="AD81" s="1524"/>
      <c r="AE81" s="788"/>
      <c r="AF81" s="789"/>
      <c r="AG81" s="789"/>
      <c r="AH81" s="789"/>
      <c r="AI81" s="789"/>
      <c r="AJ81" s="789"/>
      <c r="AK81" s="789"/>
      <c r="AL81" s="789"/>
      <c r="AM81" s="803"/>
      <c r="AO81" s="786"/>
      <c r="AP81" s="786"/>
      <c r="AQ81" s="786"/>
      <c r="AR81" s="786"/>
      <c r="AS81" s="796"/>
      <c r="AT81" s="796"/>
      <c r="AU81" s="796"/>
      <c r="AV81" s="796"/>
      <c r="AW81" s="786"/>
      <c r="AX81" s="786"/>
    </row>
    <row r="82" spans="1:50" ht="30" customHeight="1">
      <c r="B82" s="808"/>
      <c r="C82" s="809"/>
      <c r="D82" s="810"/>
      <c r="E82" s="789"/>
      <c r="F82" s="811"/>
      <c r="G82" s="789"/>
      <c r="H82" s="1517"/>
      <c r="I82" s="1518"/>
      <c r="J82" s="1518"/>
      <c r="K82" s="1518"/>
      <c r="L82" s="1519"/>
      <c r="M82" s="812"/>
      <c r="N82" s="812"/>
      <c r="O82" s="812"/>
      <c r="P82" s="789"/>
      <c r="Q82" s="789"/>
      <c r="R82" s="789"/>
      <c r="S82" s="789"/>
      <c r="T82" s="1536" t="s">
        <v>327</v>
      </c>
      <c r="U82" s="1536"/>
      <c r="V82" s="1536"/>
      <c r="W82" s="1537"/>
      <c r="X82" s="813"/>
      <c r="Y82" s="814"/>
      <c r="Z82" s="812"/>
      <c r="AA82" s="789"/>
      <c r="AB82" s="789"/>
      <c r="AC82" s="788"/>
      <c r="AD82" s="1524"/>
      <c r="AE82" s="788"/>
      <c r="AF82" s="790"/>
      <c r="AG82" s="790"/>
      <c r="AH82" s="790"/>
      <c r="AI82" s="789"/>
      <c r="AJ82" s="790"/>
      <c r="AK82" s="790"/>
      <c r="AL82" s="790"/>
      <c r="AM82" s="815"/>
      <c r="AO82" s="786"/>
      <c r="AP82" s="786"/>
      <c r="AQ82" s="786"/>
      <c r="AR82" s="786"/>
      <c r="AS82" s="796"/>
      <c r="AT82" s="796"/>
      <c r="AU82" s="796"/>
      <c r="AV82" s="796"/>
      <c r="AW82" s="786"/>
      <c r="AX82" s="786"/>
    </row>
    <row r="83" spans="1:50" ht="30" customHeight="1">
      <c r="B83" s="808"/>
      <c r="C83" s="809"/>
      <c r="D83" s="810"/>
      <c r="E83" s="789"/>
      <c r="F83" s="811"/>
      <c r="G83" s="789"/>
      <c r="H83" s="1517"/>
      <c r="I83" s="1518"/>
      <c r="J83" s="1518"/>
      <c r="K83" s="1518"/>
      <c r="L83" s="1519"/>
      <c r="M83" s="812"/>
      <c r="N83" s="812"/>
      <c r="O83" s="812"/>
      <c r="P83" s="1538" t="s">
        <v>328</v>
      </c>
      <c r="Q83" s="1538"/>
      <c r="R83" s="816">
        <f>'Donnees MEE'!B84</f>
        <v>2.5</v>
      </c>
      <c r="S83" s="817" t="s">
        <v>326</v>
      </c>
      <c r="T83" s="818"/>
      <c r="U83" s="1539" t="e">
        <f>AVERAGE(AR141:AR152)</f>
        <v>#DIV/0!</v>
      </c>
      <c r="V83" s="1540"/>
      <c r="W83" s="819"/>
      <c r="X83" s="813"/>
      <c r="Y83" s="814"/>
      <c r="Z83" s="812"/>
      <c r="AA83" s="789"/>
      <c r="AB83" s="789"/>
      <c r="AC83" s="788"/>
      <c r="AD83" s="1524"/>
      <c r="AE83" s="788"/>
      <c r="AF83" s="790"/>
      <c r="AG83" s="790"/>
      <c r="AH83" s="790"/>
      <c r="AI83" s="817"/>
      <c r="AJ83" s="790"/>
      <c r="AK83" s="790"/>
      <c r="AL83" s="790"/>
      <c r="AM83" s="815"/>
      <c r="AO83" s="786"/>
      <c r="AP83" s="786"/>
      <c r="AQ83" s="786"/>
      <c r="AR83" s="786"/>
      <c r="AS83" s="820"/>
      <c r="AT83" s="820"/>
      <c r="AU83" s="820"/>
      <c r="AV83" s="820"/>
      <c r="AW83" s="786"/>
      <c r="AX83" s="786"/>
    </row>
    <row r="84" spans="1:50" ht="60" customHeight="1">
      <c r="B84" s="808"/>
      <c r="C84" s="809"/>
      <c r="D84" s="810"/>
      <c r="E84" s="789"/>
      <c r="F84" s="811"/>
      <c r="G84" s="789"/>
      <c r="H84" s="1517"/>
      <c r="I84" s="1518"/>
      <c r="J84" s="1518"/>
      <c r="K84" s="1518"/>
      <c r="L84" s="1519"/>
      <c r="M84" s="812"/>
      <c r="N84" s="812"/>
      <c r="O84" s="812"/>
      <c r="P84" s="812"/>
      <c r="Q84" s="812"/>
      <c r="R84" s="812"/>
      <c r="S84" s="812"/>
      <c r="T84" s="812"/>
      <c r="U84" s="812"/>
      <c r="V84" s="812"/>
      <c r="W84" s="819"/>
      <c r="X84" s="813"/>
      <c r="Y84" s="814"/>
      <c r="Z84" s="812"/>
      <c r="AA84" s="789"/>
      <c r="AB84" s="789"/>
      <c r="AC84" s="788"/>
      <c r="AD84" s="1524"/>
      <c r="AE84" s="788"/>
      <c r="AF84" s="790"/>
      <c r="AG84" s="790"/>
      <c r="AH84" s="790"/>
      <c r="AI84" s="788"/>
      <c r="AJ84" s="790"/>
      <c r="AK84" s="790"/>
      <c r="AL84" s="790"/>
      <c r="AM84" s="815"/>
      <c r="AO84" s="786"/>
      <c r="AP84" s="786"/>
      <c r="AQ84" s="786"/>
      <c r="AR84" s="786"/>
      <c r="AS84" s="820"/>
      <c r="AT84" s="820"/>
      <c r="AU84" s="820"/>
      <c r="AV84" s="820"/>
      <c r="AW84" s="786"/>
      <c r="AX84" s="786"/>
    </row>
    <row r="85" spans="1:50" ht="39.950000000000003" customHeight="1">
      <c r="B85" s="808"/>
      <c r="C85" s="809"/>
      <c r="D85" s="810"/>
      <c r="E85" s="789"/>
      <c r="F85" s="811"/>
      <c r="G85" s="789"/>
      <c r="H85" s="1520"/>
      <c r="I85" s="1521"/>
      <c r="J85" s="1521"/>
      <c r="K85" s="1521"/>
      <c r="L85" s="1522"/>
      <c r="M85" s="812"/>
      <c r="N85" s="812"/>
      <c r="O85" s="812"/>
      <c r="P85" s="1526" t="s">
        <v>337</v>
      </c>
      <c r="Q85" s="1527"/>
      <c r="R85" s="1527"/>
      <c r="S85" s="1527"/>
      <c r="T85" s="1527"/>
      <c r="U85" s="1527"/>
      <c r="V85" s="1528"/>
      <c r="W85" s="819"/>
      <c r="X85" s="813"/>
      <c r="Y85" s="814"/>
      <c r="Z85" s="812"/>
      <c r="AA85" s="789"/>
      <c r="AB85" s="789"/>
      <c r="AC85" s="788"/>
      <c r="AD85" s="1525"/>
      <c r="AE85" s="788"/>
      <c r="AF85" s="1529" t="s">
        <v>338</v>
      </c>
      <c r="AG85" s="1530"/>
      <c r="AH85" s="1530"/>
      <c r="AI85" s="1530"/>
      <c r="AJ85" s="1530"/>
      <c r="AK85" s="1530"/>
      <c r="AL85" s="1531"/>
      <c r="AM85" s="815"/>
      <c r="AO85" s="786"/>
      <c r="AP85" s="786"/>
      <c r="AQ85" s="786"/>
      <c r="AR85" s="786"/>
      <c r="AS85" s="820"/>
      <c r="AT85" s="820"/>
      <c r="AU85" s="820"/>
      <c r="AV85" s="820"/>
      <c r="AW85" s="786"/>
      <c r="AX85" s="786"/>
    </row>
    <row r="86" spans="1:50" ht="20.100000000000001" customHeight="1">
      <c r="B86" s="821"/>
      <c r="C86" s="822"/>
      <c r="D86" s="823"/>
      <c r="E86" s="824"/>
      <c r="F86" s="825"/>
      <c r="G86" s="824"/>
      <c r="H86" s="826"/>
      <c r="I86" s="826"/>
      <c r="J86" s="826"/>
      <c r="K86" s="826"/>
      <c r="L86" s="826"/>
      <c r="M86" s="827"/>
      <c r="N86" s="827"/>
      <c r="O86" s="827"/>
      <c r="P86" s="827"/>
      <c r="Q86" s="827"/>
      <c r="R86" s="827"/>
      <c r="S86" s="827"/>
      <c r="T86" s="827"/>
      <c r="U86" s="827"/>
      <c r="V86" s="827"/>
      <c r="W86" s="828"/>
      <c r="X86" s="813"/>
      <c r="Y86" s="829"/>
      <c r="Z86" s="827"/>
      <c r="AA86" s="824"/>
      <c r="AB86" s="824"/>
      <c r="AC86" s="830"/>
      <c r="AD86" s="830"/>
      <c r="AE86" s="830"/>
      <c r="AF86" s="830"/>
      <c r="AG86" s="830"/>
      <c r="AH86" s="830"/>
      <c r="AI86" s="830"/>
      <c r="AJ86" s="830"/>
      <c r="AK86" s="830"/>
      <c r="AL86" s="830"/>
      <c r="AM86" s="831"/>
      <c r="AO86" s="786"/>
      <c r="AP86" s="786"/>
      <c r="AQ86" s="786"/>
      <c r="AR86" s="786"/>
      <c r="AS86" s="820"/>
      <c r="AT86" s="820"/>
      <c r="AU86" s="820"/>
      <c r="AV86" s="820"/>
      <c r="AW86" s="786"/>
      <c r="AX86" s="786"/>
    </row>
    <row r="87" spans="1:50" s="361" customFormat="1" ht="65.099999999999994" customHeight="1">
      <c r="B87" s="842"/>
      <c r="C87" s="843"/>
      <c r="D87" s="843"/>
      <c r="E87" s="843"/>
      <c r="F87" s="844"/>
      <c r="G87" s="845"/>
      <c r="H87" s="845"/>
      <c r="I87" s="845"/>
      <c r="J87" s="845"/>
      <c r="K87" s="845"/>
      <c r="L87" s="845"/>
      <c r="M87" s="845"/>
      <c r="N87" s="845"/>
      <c r="O87" s="845"/>
      <c r="P87" s="845"/>
      <c r="Q87" s="845"/>
      <c r="R87" s="845"/>
      <c r="S87" s="845"/>
      <c r="T87" s="845"/>
      <c r="U87" s="845"/>
      <c r="V87" s="845"/>
      <c r="W87" s="846"/>
      <c r="X87" s="845"/>
      <c r="Y87" s="847"/>
      <c r="Z87" s="847"/>
      <c r="AA87" s="847"/>
      <c r="AB87" s="847"/>
      <c r="AC87" s="844"/>
      <c r="AD87" s="844"/>
      <c r="AE87" s="845"/>
      <c r="AF87" s="845"/>
      <c r="AG87" s="845"/>
      <c r="AH87" s="845"/>
      <c r="AI87" s="845"/>
      <c r="AJ87" s="845"/>
      <c r="AK87" s="845"/>
      <c r="AL87" s="846"/>
      <c r="AM87" s="848"/>
      <c r="AO87" s="849"/>
      <c r="AP87" s="849"/>
      <c r="AQ87" s="849"/>
      <c r="AR87" s="849"/>
      <c r="AS87" s="849"/>
      <c r="AT87" s="849"/>
      <c r="AU87" s="849"/>
      <c r="AW87" s="849"/>
    </row>
    <row r="88" spans="1:50" s="361" customFormat="1" ht="50.1" customHeight="1">
      <c r="B88" s="850"/>
      <c r="F88" s="851"/>
      <c r="G88" s="365"/>
      <c r="H88" s="365"/>
      <c r="I88" s="365"/>
      <c r="J88" s="365"/>
      <c r="K88" s="365"/>
      <c r="L88" s="365"/>
      <c r="M88" s="365"/>
      <c r="N88" s="365"/>
      <c r="O88" s="365"/>
      <c r="P88" s="365"/>
      <c r="Q88" s="365"/>
      <c r="R88" s="365"/>
      <c r="S88" s="365"/>
      <c r="T88" s="365"/>
      <c r="U88" s="365"/>
      <c r="V88" s="365"/>
      <c r="W88" s="1561" t="s">
        <v>120</v>
      </c>
      <c r="X88" s="1561"/>
      <c r="Y88" s="1561"/>
      <c r="Z88" s="1561"/>
      <c r="AA88" s="763"/>
      <c r="AB88" s="852" t="s">
        <v>327</v>
      </c>
      <c r="AC88" s="851"/>
      <c r="AD88" s="851"/>
      <c r="AE88" s="365"/>
      <c r="AF88" s="365"/>
      <c r="AG88" s="365"/>
      <c r="AH88" s="365"/>
      <c r="AI88" s="365"/>
      <c r="AJ88" s="365"/>
      <c r="AK88" s="365"/>
      <c r="AL88" s="853"/>
      <c r="AM88" s="854"/>
      <c r="AO88" s="849"/>
      <c r="AP88" s="849"/>
      <c r="AQ88" s="849"/>
      <c r="AR88" s="849"/>
      <c r="AS88" s="849"/>
      <c r="AT88" s="849"/>
      <c r="AU88" s="849"/>
      <c r="AW88" s="849"/>
    </row>
    <row r="89" spans="1:50" s="855" customFormat="1" ht="35.1" customHeight="1">
      <c r="A89" s="745"/>
      <c r="B89" s="752"/>
      <c r="C89" s="745"/>
      <c r="D89" s="745"/>
      <c r="E89" s="745"/>
      <c r="F89" s="745"/>
      <c r="G89" s="745"/>
      <c r="H89" s="856"/>
      <c r="I89" s="857"/>
      <c r="J89" s="858"/>
      <c r="K89" s="1498"/>
      <c r="L89" s="1498"/>
      <c r="M89" s="860"/>
      <c r="N89" s="860"/>
      <c r="O89" s="860"/>
      <c r="P89" s="1499"/>
      <c r="Q89" s="1499"/>
      <c r="R89" s="1499"/>
      <c r="S89" s="1499"/>
      <c r="T89" s="1499"/>
      <c r="U89" s="861"/>
      <c r="V89" s="862"/>
      <c r="W89" s="1500">
        <f>(R83*U79+R69*U65+R55*U51+R41*U37+R27*U23)/(R27+R41+R55+R69+R83)</f>
        <v>0</v>
      </c>
      <c r="X89" s="1501"/>
      <c r="Y89" s="1501"/>
      <c r="Z89" s="1502"/>
      <c r="AA89" s="863"/>
      <c r="AB89" s="1509" t="e">
        <f>AVERAGE(U83,U69,U55,U41,U27)</f>
        <v>#DIV/0!</v>
      </c>
      <c r="AC89" s="860"/>
      <c r="AD89" s="860"/>
      <c r="AE89" s="1499"/>
      <c r="AF89" s="1499"/>
      <c r="AG89" s="1499"/>
      <c r="AH89" s="1499"/>
      <c r="AI89" s="1499"/>
      <c r="AJ89" s="861"/>
      <c r="AK89" s="862"/>
      <c r="AL89" s="859"/>
      <c r="AM89" s="864"/>
    </row>
    <row r="90" spans="1:50" s="855" customFormat="1" ht="35.1" customHeight="1">
      <c r="A90" s="745"/>
      <c r="B90" s="752"/>
      <c r="C90" s="745"/>
      <c r="D90" s="745"/>
      <c r="E90" s="745"/>
      <c r="F90" s="745"/>
      <c r="G90" s="745"/>
      <c r="H90" s="865"/>
      <c r="I90" s="745"/>
      <c r="J90" s="866" t="e">
        <f>SUM(#REF!)</f>
        <v>#REF!</v>
      </c>
      <c r="K90" s="745"/>
      <c r="L90" s="745"/>
      <c r="M90" s="745"/>
      <c r="N90" s="745"/>
      <c r="O90" s="745"/>
      <c r="P90" s="745"/>
      <c r="Q90" s="745"/>
      <c r="R90" s="745"/>
      <c r="S90" s="745"/>
      <c r="T90" s="745"/>
      <c r="U90" s="745"/>
      <c r="V90" s="745"/>
      <c r="W90" s="1503"/>
      <c r="X90" s="1504"/>
      <c r="Y90" s="1504"/>
      <c r="Z90" s="1505"/>
      <c r="AA90" s="745"/>
      <c r="AB90" s="1510"/>
      <c r="AC90" s="745"/>
      <c r="AD90" s="745"/>
      <c r="AE90" s="745"/>
      <c r="AF90" s="745"/>
      <c r="AG90" s="745"/>
      <c r="AH90" s="745"/>
      <c r="AI90" s="745"/>
      <c r="AJ90" s="745"/>
      <c r="AK90" s="745"/>
      <c r="AL90" s="745"/>
      <c r="AM90" s="755"/>
    </row>
    <row r="91" spans="1:50" s="855" customFormat="1" ht="36.950000000000003" customHeight="1">
      <c r="A91" s="745"/>
      <c r="B91" s="752"/>
      <c r="C91" s="745"/>
      <c r="D91" s="745"/>
      <c r="E91" s="745"/>
      <c r="F91" s="745"/>
      <c r="G91" s="745"/>
      <c r="H91" s="745"/>
      <c r="I91" s="745"/>
      <c r="J91" s="745"/>
      <c r="K91" s="745"/>
      <c r="L91" s="867"/>
      <c r="M91" s="867"/>
      <c r="N91" s="867"/>
      <c r="O91" s="867"/>
      <c r="P91" s="867"/>
      <c r="Q91" s="867"/>
      <c r="R91" s="867"/>
      <c r="S91" s="867"/>
      <c r="T91" s="867"/>
      <c r="U91" s="868"/>
      <c r="V91" s="868"/>
      <c r="W91" s="1506"/>
      <c r="X91" s="1507"/>
      <c r="Y91" s="1507"/>
      <c r="Z91" s="1508"/>
      <c r="AA91" s="745"/>
      <c r="AB91" s="1511"/>
      <c r="AC91" s="867"/>
      <c r="AD91" s="867"/>
      <c r="AE91" s="867"/>
      <c r="AF91" s="867"/>
      <c r="AG91" s="867"/>
      <c r="AH91" s="867"/>
      <c r="AI91" s="867"/>
      <c r="AJ91" s="869"/>
      <c r="AK91" s="870"/>
      <c r="AL91" s="870"/>
      <c r="AM91" s="871"/>
    </row>
    <row r="92" spans="1:50" s="855" customFormat="1" ht="9" customHeight="1">
      <c r="A92" s="745"/>
      <c r="B92" s="752"/>
      <c r="C92" s="872"/>
      <c r="D92" s="745"/>
      <c r="E92" s="745"/>
      <c r="F92" s="868"/>
      <c r="G92" s="365"/>
      <c r="H92" s="365"/>
      <c r="I92" s="365"/>
      <c r="J92" s="365"/>
      <c r="K92" s="365"/>
      <c r="L92" s="365"/>
      <c r="M92" s="365"/>
      <c r="N92" s="365"/>
      <c r="O92" s="365"/>
      <c r="P92" s="365"/>
      <c r="Q92" s="365"/>
      <c r="R92" s="365"/>
      <c r="S92" s="365"/>
      <c r="T92" s="365"/>
      <c r="U92" s="868"/>
      <c r="V92" s="868"/>
      <c r="W92" s="868"/>
      <c r="X92" s="365"/>
      <c r="Y92" s="365"/>
      <c r="Z92" s="365"/>
      <c r="AA92" s="365"/>
      <c r="AB92" s="868"/>
      <c r="AC92" s="868"/>
      <c r="AD92" s="868"/>
      <c r="AE92" s="365"/>
      <c r="AF92" s="365"/>
      <c r="AG92" s="365"/>
      <c r="AH92" s="365"/>
      <c r="AI92" s="365"/>
      <c r="AJ92" s="365"/>
      <c r="AK92" s="365"/>
      <c r="AL92" s="365"/>
      <c r="AM92" s="772"/>
    </row>
    <row r="93" spans="1:50" s="855" customFormat="1" ht="9" customHeight="1">
      <c r="A93" s="745"/>
      <c r="B93" s="752"/>
      <c r="C93" s="872"/>
      <c r="D93" s="872"/>
      <c r="E93" s="872"/>
      <c r="F93" s="868"/>
      <c r="G93" s="868"/>
      <c r="H93" s="868"/>
      <c r="I93" s="868"/>
      <c r="J93" s="868"/>
      <c r="K93" s="868"/>
      <c r="L93" s="873"/>
      <c r="M93" s="873"/>
      <c r="N93" s="873"/>
      <c r="O93" s="873"/>
      <c r="P93" s="873"/>
      <c r="Q93" s="868"/>
      <c r="R93" s="868"/>
      <c r="S93" s="868"/>
      <c r="T93" s="868"/>
      <c r="U93" s="868"/>
      <c r="V93" s="868"/>
      <c r="W93" s="874"/>
      <c r="X93" s="874"/>
      <c r="Y93" s="868"/>
      <c r="Z93" s="868"/>
      <c r="AA93" s="868"/>
      <c r="AB93" s="868"/>
      <c r="AC93" s="868"/>
      <c r="AD93" s="868"/>
      <c r="AE93" s="873"/>
      <c r="AF93" s="868"/>
      <c r="AG93" s="868"/>
      <c r="AH93" s="868"/>
      <c r="AI93" s="868"/>
      <c r="AJ93" s="868"/>
      <c r="AK93" s="868"/>
      <c r="AL93" s="874"/>
      <c r="AM93" s="875"/>
    </row>
    <row r="94" spans="1:50" s="855" customFormat="1" ht="24.95" customHeight="1">
      <c r="A94" s="745"/>
      <c r="B94" s="752"/>
      <c r="C94" s="745"/>
      <c r="D94" s="745"/>
      <c r="E94" s="745"/>
      <c r="F94" s="868"/>
      <c r="G94" s="876"/>
      <c r="H94" s="876"/>
      <c r="I94" s="876"/>
      <c r="J94" s="876"/>
      <c r="K94" s="876"/>
      <c r="L94" s="876"/>
      <c r="M94" s="876"/>
      <c r="N94" s="876"/>
      <c r="O94" s="876"/>
      <c r="P94" s="876"/>
      <c r="Q94" s="876"/>
      <c r="R94" s="876"/>
      <c r="S94" s="876"/>
      <c r="T94" s="876"/>
      <c r="U94" s="868"/>
      <c r="V94" s="868"/>
      <c r="W94" s="868"/>
      <c r="X94" s="868"/>
      <c r="Y94" s="868"/>
      <c r="Z94" s="868"/>
      <c r="AA94" s="868"/>
      <c r="AB94" s="868"/>
      <c r="AC94" s="868"/>
      <c r="AD94" s="868"/>
      <c r="AE94" s="876"/>
      <c r="AF94" s="876"/>
      <c r="AG94" s="876"/>
      <c r="AH94" s="876"/>
      <c r="AI94" s="876"/>
      <c r="AJ94" s="868"/>
      <c r="AK94" s="868"/>
      <c r="AL94" s="868"/>
      <c r="AM94" s="877"/>
    </row>
    <row r="95" spans="1:50" s="855" customFormat="1" ht="15" customHeight="1">
      <c r="A95" s="745"/>
      <c r="B95" s="878"/>
      <c r="C95" s="879"/>
      <c r="D95" s="879"/>
      <c r="E95" s="879"/>
      <c r="F95" s="879"/>
      <c r="G95" s="879"/>
      <c r="H95" s="879"/>
      <c r="I95" s="879"/>
      <c r="J95" s="879"/>
      <c r="K95" s="879"/>
      <c r="L95" s="879"/>
      <c r="M95" s="879"/>
      <c r="N95" s="879"/>
      <c r="O95" s="879"/>
      <c r="P95" s="879"/>
      <c r="Q95" s="879"/>
      <c r="R95" s="879"/>
      <c r="S95" s="879"/>
      <c r="T95" s="879"/>
      <c r="U95" s="1512" t="str">
        <f>Données!AF3</f>
        <v xml:space="preserve">Conception et réalisation : Thierry GÉRARD IEN-ET STI Design &amp; Métiers d'art - Version 5.2 • Septembre 2020    
Adaptation Equipe Académique Rennes [ 07 83 77 09 55 ] - Version 5.2 • Mars 2021 </v>
      </c>
      <c r="V95" s="1512"/>
      <c r="W95" s="1512"/>
      <c r="X95" s="1512"/>
      <c r="Y95" s="1512"/>
      <c r="Z95" s="1512"/>
      <c r="AA95" s="1512"/>
      <c r="AB95" s="1512"/>
      <c r="AC95" s="1512"/>
      <c r="AD95" s="1512"/>
      <c r="AE95" s="1512"/>
      <c r="AF95" s="1512"/>
      <c r="AG95" s="1512"/>
      <c r="AH95" s="1512"/>
      <c r="AI95" s="1512"/>
      <c r="AJ95" s="1512"/>
      <c r="AK95" s="1512"/>
      <c r="AL95" s="1512"/>
      <c r="AM95" s="1513"/>
    </row>
    <row r="96" spans="1:50" s="855" customFormat="1" ht="35.1" customHeight="1"/>
    <row r="97" spans="41:49" s="855" customFormat="1" ht="35.1" customHeight="1">
      <c r="AO97" s="1496" t="s">
        <v>339</v>
      </c>
      <c r="AP97" s="1497"/>
      <c r="AQ97" s="1497"/>
      <c r="AR97" s="1497"/>
      <c r="AT97" s="1496" t="s">
        <v>340</v>
      </c>
      <c r="AU97" s="1497"/>
      <c r="AV97" s="1497"/>
      <c r="AW97" s="1497"/>
    </row>
    <row r="98" spans="41:49" ht="35.1" customHeight="1">
      <c r="AO98" s="598" t="s">
        <v>16</v>
      </c>
      <c r="AP98" s="599" t="s">
        <v>17</v>
      </c>
      <c r="AQ98" s="599" t="s">
        <v>18</v>
      </c>
      <c r="AR98" s="599" t="s">
        <v>341</v>
      </c>
      <c r="AT98" s="598" t="s">
        <v>16</v>
      </c>
      <c r="AU98" s="599" t="s">
        <v>17</v>
      </c>
      <c r="AV98" s="599" t="s">
        <v>18</v>
      </c>
      <c r="AW98" s="599" t="s">
        <v>341</v>
      </c>
    </row>
    <row r="99" spans="41:49" ht="35.1" customHeight="1">
      <c r="AO99" s="598" t="s">
        <v>19</v>
      </c>
      <c r="AP99" s="598">
        <v>10</v>
      </c>
      <c r="AQ99" s="881">
        <f>'Profil MEE'!U26</f>
        <v>0</v>
      </c>
      <c r="AR99" s="598" t="str">
        <f>'Profil MEE'!W26</f>
        <v xml:space="preserve"> </v>
      </c>
      <c r="AT99" s="598" t="s">
        <v>41</v>
      </c>
      <c r="AU99" s="598">
        <v>10</v>
      </c>
      <c r="AV99" s="881">
        <f>'Profil MEE'!U81</f>
        <v>0</v>
      </c>
      <c r="AW99" s="881" t="str">
        <f>'Profil MEE'!AX81</f>
        <v xml:space="preserve"> </v>
      </c>
    </row>
    <row r="100" spans="41:49" ht="35.1" customHeight="1">
      <c r="AO100" s="598" t="s">
        <v>27</v>
      </c>
      <c r="AP100" s="598">
        <v>10</v>
      </c>
      <c r="AQ100" s="881">
        <f>'Profil MEE'!U30</f>
        <v>0</v>
      </c>
      <c r="AR100" s="598" t="str">
        <f>'Profil MEE'!W30</f>
        <v xml:space="preserve"> </v>
      </c>
      <c r="AT100" s="598" t="s">
        <v>342</v>
      </c>
      <c r="AU100" s="598">
        <v>10</v>
      </c>
      <c r="AV100" s="881">
        <f>'Profil MEE'!U85</f>
        <v>0</v>
      </c>
      <c r="AW100" s="881" t="str">
        <f>'Profil MEE'!AX85</f>
        <v xml:space="preserve"> </v>
      </c>
    </row>
    <row r="101" spans="41:49" ht="35.1" customHeight="1">
      <c r="AO101" s="598" t="s">
        <v>20</v>
      </c>
      <c r="AP101" s="598">
        <v>10</v>
      </c>
      <c r="AQ101" s="881">
        <f>'Profil MEE'!U34</f>
        <v>0</v>
      </c>
      <c r="AR101" s="598" t="str">
        <f>'Profil MEE'!W34</f>
        <v xml:space="preserve"> </v>
      </c>
      <c r="AT101" s="598" t="s">
        <v>343</v>
      </c>
      <c r="AU101" s="598">
        <v>10</v>
      </c>
      <c r="AV101" s="881">
        <f>'Profil MEE'!AV81</f>
        <v>0</v>
      </c>
      <c r="AW101" s="881" t="str">
        <f>'Profil MEE'!AX81</f>
        <v xml:space="preserve"> </v>
      </c>
    </row>
    <row r="102" spans="41:49" ht="35.1" customHeight="1">
      <c r="AO102" s="598" t="s">
        <v>21</v>
      </c>
      <c r="AP102" s="598">
        <v>10</v>
      </c>
      <c r="AQ102" s="881">
        <f>'Profil MEE'!U38</f>
        <v>0</v>
      </c>
      <c r="AR102" s="598" t="str">
        <f>'Profil MEE'!W38</f>
        <v xml:space="preserve"> </v>
      </c>
      <c r="AT102" s="598" t="s">
        <v>344</v>
      </c>
      <c r="AU102" s="598">
        <v>10</v>
      </c>
      <c r="AV102" s="881">
        <f>'Profil MEE'!AV85</f>
        <v>0</v>
      </c>
      <c r="AW102" s="881" t="str">
        <f>'Profil MEE'!AX85</f>
        <v xml:space="preserve"> </v>
      </c>
    </row>
    <row r="103" spans="41:49" ht="35.1" customHeight="1">
      <c r="AO103" s="598" t="s">
        <v>22</v>
      </c>
      <c r="AP103" s="598">
        <v>10</v>
      </c>
      <c r="AQ103" s="881">
        <f>'Profil MEE'!U42</f>
        <v>0</v>
      </c>
      <c r="AR103" s="598" t="str">
        <f>'Profil MEE'!W42</f>
        <v xml:space="preserve"> </v>
      </c>
      <c r="AT103" s="598" t="s">
        <v>345</v>
      </c>
      <c r="AU103" s="598">
        <v>10</v>
      </c>
      <c r="AV103" s="881">
        <f>'Profil MEE'!AV89</f>
        <v>0</v>
      </c>
      <c r="AW103" s="881" t="str">
        <f>'Profil MEE'!AX89</f>
        <v xml:space="preserve"> </v>
      </c>
    </row>
    <row r="104" spans="41:49" ht="35.1" customHeight="1">
      <c r="AO104" s="598" t="s">
        <v>24</v>
      </c>
      <c r="AP104" s="598">
        <v>10</v>
      </c>
      <c r="AQ104" s="881">
        <f>'Profil MEE'!AV26</f>
        <v>0</v>
      </c>
      <c r="AR104" s="598" t="str">
        <f>'Profil MEE'!AX26</f>
        <v xml:space="preserve"> </v>
      </c>
      <c r="AT104" s="598"/>
      <c r="AU104" s="598"/>
      <c r="AV104" s="881"/>
      <c r="AW104" s="598"/>
    </row>
    <row r="105" spans="41:49" ht="35.1" customHeight="1">
      <c r="AO105" s="598" t="s">
        <v>25</v>
      </c>
      <c r="AP105" s="598">
        <v>10</v>
      </c>
      <c r="AQ105" s="881">
        <f>'Profil MEE'!AV30</f>
        <v>0</v>
      </c>
      <c r="AR105" s="598" t="str">
        <f>'Profil MEE'!AX30</f>
        <v xml:space="preserve"> </v>
      </c>
      <c r="AT105" s="598"/>
      <c r="AU105" s="598"/>
      <c r="AV105" s="881"/>
      <c r="AW105" s="598"/>
    </row>
    <row r="106" spans="41:49" ht="35.1" customHeight="1">
      <c r="AO106" s="598" t="s">
        <v>28</v>
      </c>
      <c r="AP106" s="598">
        <v>10</v>
      </c>
      <c r="AQ106" s="881">
        <f>'Profil MEE'!AV34</f>
        <v>0</v>
      </c>
      <c r="AR106" s="598" t="str">
        <f>'Profil MEE'!AX34</f>
        <v xml:space="preserve"> </v>
      </c>
      <c r="AT106" s="598"/>
      <c r="AU106" s="598"/>
      <c r="AV106" s="881"/>
      <c r="AW106" s="598"/>
    </row>
    <row r="107" spans="41:49" ht="35.1" customHeight="1">
      <c r="AO107" s="598" t="s">
        <v>29</v>
      </c>
      <c r="AP107" s="598">
        <v>10</v>
      </c>
      <c r="AQ107" s="881">
        <f>'Profil MEE'!AV38</f>
        <v>0</v>
      </c>
      <c r="AR107" s="598" t="str">
        <f>'Profil MEE'!AX38</f>
        <v xml:space="preserve"> </v>
      </c>
      <c r="AT107" s="598"/>
      <c r="AU107" s="598"/>
      <c r="AV107" s="881"/>
      <c r="AW107" s="598"/>
    </row>
    <row r="108" spans="41:49" ht="35.1" customHeight="1">
      <c r="AO108" s="598" t="s">
        <v>30</v>
      </c>
      <c r="AP108" s="598">
        <v>10</v>
      </c>
      <c r="AQ108" s="881">
        <f>'Profil MEE'!AV42</f>
        <v>0</v>
      </c>
      <c r="AR108" s="598" t="str">
        <f>'Profil MEE'!AX42</f>
        <v xml:space="preserve"> </v>
      </c>
      <c r="AT108" s="598"/>
      <c r="AU108" s="598"/>
      <c r="AV108" s="881"/>
      <c r="AW108" s="598"/>
    </row>
    <row r="109" spans="41:49" ht="35.1" customHeight="1">
      <c r="AO109" s="598" t="s">
        <v>346</v>
      </c>
      <c r="AP109" s="598">
        <v>10</v>
      </c>
      <c r="AQ109" s="881">
        <f>'Profil MEE'!AV46</f>
        <v>0</v>
      </c>
      <c r="AR109" s="598" t="str">
        <f>'Profil MEE'!AX46</f>
        <v xml:space="preserve"> </v>
      </c>
      <c r="AT109" s="598"/>
      <c r="AU109" s="598"/>
      <c r="AV109" s="881"/>
      <c r="AW109" s="598"/>
    </row>
    <row r="110" spans="41:49" ht="35.1" customHeight="1">
      <c r="AO110" s="598" t="s">
        <v>347</v>
      </c>
      <c r="AP110" s="598">
        <v>10</v>
      </c>
      <c r="AQ110" s="881">
        <f>'Profil MEE'!AV50</f>
        <v>0</v>
      </c>
      <c r="AR110" s="598" t="str">
        <f>'Profil MEE'!AX50</f>
        <v xml:space="preserve"> </v>
      </c>
      <c r="AT110" s="598"/>
      <c r="AU110" s="598"/>
      <c r="AV110" s="881"/>
      <c r="AW110" s="598"/>
    </row>
    <row r="111" spans="41:49" ht="35.1" customHeight="1">
      <c r="AO111" s="598" t="s">
        <v>32</v>
      </c>
      <c r="AP111" s="598">
        <v>10</v>
      </c>
      <c r="AQ111" s="881">
        <f>'Profil MEE'!U62</f>
        <v>0</v>
      </c>
      <c r="AR111" s="598" t="str">
        <f>'Profil MEE'!W62</f>
        <v xml:space="preserve"> </v>
      </c>
      <c r="AT111" s="598"/>
      <c r="AU111" s="598"/>
      <c r="AV111" s="881"/>
      <c r="AW111" s="598"/>
    </row>
    <row r="112" spans="41:49" ht="35.1" customHeight="1">
      <c r="AO112" s="598" t="s">
        <v>33</v>
      </c>
      <c r="AP112" s="598">
        <v>10</v>
      </c>
      <c r="AQ112" s="881">
        <f>'Profil MEE'!U66</f>
        <v>0</v>
      </c>
      <c r="AR112" s="598" t="str">
        <f>'Profil MEE'!W66</f>
        <v xml:space="preserve"> </v>
      </c>
      <c r="AT112" s="598"/>
      <c r="AU112" s="598"/>
      <c r="AV112" s="881"/>
      <c r="AW112" s="598"/>
    </row>
    <row r="113" spans="41:49" ht="35.1" customHeight="1">
      <c r="AO113" s="598" t="s">
        <v>34</v>
      </c>
      <c r="AP113" s="598">
        <v>10</v>
      </c>
      <c r="AQ113" s="881">
        <f>'Profil MEE'!U70</f>
        <v>0</v>
      </c>
      <c r="AR113" s="598" t="str">
        <f>'Profil MEE'!W70</f>
        <v xml:space="preserve"> </v>
      </c>
      <c r="AT113" s="598"/>
      <c r="AU113" s="598"/>
      <c r="AV113" s="881"/>
      <c r="AW113" s="598"/>
    </row>
    <row r="114" spans="41:49" ht="35.1" customHeight="1">
      <c r="AO114" s="598" t="s">
        <v>348</v>
      </c>
      <c r="AP114" s="598">
        <v>10</v>
      </c>
      <c r="AQ114" s="881">
        <f>'Profil MEE'!AV62</f>
        <v>0</v>
      </c>
      <c r="AR114" s="598" t="str">
        <f>'Profil MEE'!AX62</f>
        <v xml:space="preserve"> </v>
      </c>
      <c r="AT114" s="598"/>
      <c r="AU114" s="598"/>
      <c r="AV114" s="881"/>
      <c r="AW114" s="598"/>
    </row>
    <row r="115" spans="41:49" ht="35.1" customHeight="1">
      <c r="AO115" s="598"/>
      <c r="AP115" s="598"/>
      <c r="AQ115" s="881"/>
      <c r="AR115" s="598"/>
      <c r="AT115" s="598"/>
      <c r="AU115" s="598"/>
      <c r="AV115" s="881"/>
      <c r="AW115" s="598"/>
    </row>
    <row r="116" spans="41:49" ht="35.1" customHeight="1">
      <c r="AO116" s="882"/>
      <c r="AP116" s="882"/>
      <c r="AQ116" s="883"/>
      <c r="AR116" s="882"/>
      <c r="AT116" s="882"/>
      <c r="AU116" s="882"/>
      <c r="AV116" s="883"/>
      <c r="AW116" s="882"/>
    </row>
    <row r="117" spans="41:49" ht="35.1" customHeight="1"/>
    <row r="118" spans="41:49" ht="35.1" customHeight="1">
      <c r="AO118" s="1496" t="s">
        <v>349</v>
      </c>
      <c r="AP118" s="1497"/>
      <c r="AQ118" s="1497"/>
      <c r="AR118" s="1497"/>
      <c r="AS118" s="855"/>
      <c r="AT118" s="1496" t="s">
        <v>350</v>
      </c>
      <c r="AU118" s="1497"/>
      <c r="AV118" s="1497"/>
      <c r="AW118" s="1497"/>
    </row>
    <row r="119" spans="41:49" ht="35.1" customHeight="1">
      <c r="AO119" s="598" t="s">
        <v>16</v>
      </c>
      <c r="AP119" s="599" t="s">
        <v>17</v>
      </c>
      <c r="AQ119" s="599" t="s">
        <v>18</v>
      </c>
      <c r="AR119" s="599" t="s">
        <v>341</v>
      </c>
      <c r="AT119" s="598" t="s">
        <v>16</v>
      </c>
      <c r="AU119" s="599" t="s">
        <v>17</v>
      </c>
      <c r="AV119" s="599" t="s">
        <v>18</v>
      </c>
      <c r="AW119" s="599" t="s">
        <v>341</v>
      </c>
    </row>
    <row r="120" spans="41:49" ht="35.1" customHeight="1">
      <c r="AO120" s="598" t="s">
        <v>351</v>
      </c>
      <c r="AP120" s="598">
        <v>10</v>
      </c>
      <c r="AQ120" s="881">
        <f>'Profil MEE'!U101</f>
        <v>0</v>
      </c>
      <c r="AR120" s="881" t="str">
        <f>'Profil MEE'!W101</f>
        <v xml:space="preserve"> </v>
      </c>
      <c r="AT120" s="598" t="s">
        <v>352</v>
      </c>
      <c r="AU120" s="598">
        <v>10</v>
      </c>
      <c r="AV120" s="881">
        <f>'Profil MEE'!U167</f>
        <v>0</v>
      </c>
      <c r="AW120" s="881" t="str">
        <f>'Profil MEE'!W167</f>
        <v xml:space="preserve"> </v>
      </c>
    </row>
    <row r="121" spans="41:49" ht="35.1" customHeight="1">
      <c r="AO121" s="598" t="s">
        <v>353</v>
      </c>
      <c r="AP121" s="598">
        <v>10</v>
      </c>
      <c r="AQ121" s="881">
        <f>'Profil MEE'!U105</f>
        <v>0</v>
      </c>
      <c r="AR121" s="881" t="str">
        <f>'Profil MEE'!W105</f>
        <v xml:space="preserve"> </v>
      </c>
      <c r="AT121" s="598" t="s">
        <v>354</v>
      </c>
      <c r="AU121" s="598">
        <v>10</v>
      </c>
      <c r="AV121" s="881">
        <f>'Profil MEE'!U171</f>
        <v>0</v>
      </c>
      <c r="AW121" s="881" t="str">
        <f>'Profil MEE'!W171</f>
        <v xml:space="preserve"> </v>
      </c>
    </row>
    <row r="122" spans="41:49" ht="35.1" customHeight="1">
      <c r="AO122" s="598" t="s">
        <v>355</v>
      </c>
      <c r="AP122" s="598">
        <v>10</v>
      </c>
      <c r="AQ122" s="881">
        <f>'Profil MEE'!U109</f>
        <v>0</v>
      </c>
      <c r="AR122" s="881" t="str">
        <f>'Profil MEE'!W109</f>
        <v xml:space="preserve"> </v>
      </c>
      <c r="AT122" s="598" t="s">
        <v>356</v>
      </c>
      <c r="AU122" s="598">
        <v>10</v>
      </c>
      <c r="AV122" s="881">
        <f>'Profil MEE'!U175</f>
        <v>0</v>
      </c>
      <c r="AW122" s="881" t="str">
        <f>'Profil MEE'!W175</f>
        <v xml:space="preserve"> </v>
      </c>
    </row>
    <row r="123" spans="41:49" ht="35.1" customHeight="1">
      <c r="AO123" s="598" t="s">
        <v>357</v>
      </c>
      <c r="AP123" s="598">
        <v>10</v>
      </c>
      <c r="AQ123" s="881">
        <f>'Profil MEE'!U113</f>
        <v>0</v>
      </c>
      <c r="AR123" s="881" t="str">
        <f>'Profil MEE'!W113</f>
        <v xml:space="preserve"> </v>
      </c>
      <c r="AT123" s="598" t="s">
        <v>358</v>
      </c>
      <c r="AU123" s="598">
        <v>10</v>
      </c>
      <c r="AV123" s="881">
        <f>'Profil MEE'!U179</f>
        <v>0</v>
      </c>
      <c r="AW123" s="881" t="str">
        <f>'Profil MEE'!W179</f>
        <v xml:space="preserve"> </v>
      </c>
    </row>
    <row r="124" spans="41:49" ht="35.1" customHeight="1">
      <c r="AO124" s="598" t="s">
        <v>359</v>
      </c>
      <c r="AP124" s="598">
        <v>10</v>
      </c>
      <c r="AQ124" s="881">
        <f>'Profil MEE'!U117</f>
        <v>0</v>
      </c>
      <c r="AR124" s="881" t="str">
        <f>'Profil MEE'!W117</f>
        <v xml:space="preserve"> </v>
      </c>
      <c r="AT124" s="598" t="s">
        <v>360</v>
      </c>
      <c r="AU124" s="598">
        <v>10</v>
      </c>
      <c r="AV124" s="881">
        <f>'Profil MEE'!U183</f>
        <v>0</v>
      </c>
      <c r="AW124" s="881" t="str">
        <f>'Profil MEE'!W183</f>
        <v xml:space="preserve"> </v>
      </c>
    </row>
    <row r="125" spans="41:49" ht="35.1" customHeight="1">
      <c r="AO125" s="598" t="s">
        <v>361</v>
      </c>
      <c r="AP125" s="598">
        <v>10</v>
      </c>
      <c r="AQ125" s="881">
        <f>'Profil MEE'!U121</f>
        <v>0</v>
      </c>
      <c r="AR125" s="881" t="str">
        <f>'Profil MEE'!W121</f>
        <v xml:space="preserve"> </v>
      </c>
      <c r="AT125" s="598" t="s">
        <v>362</v>
      </c>
      <c r="AU125" s="598">
        <v>10</v>
      </c>
      <c r="AV125" s="881">
        <f>'Profil MEE'!U187</f>
        <v>0</v>
      </c>
      <c r="AW125" s="881" t="str">
        <f>'Profil MEE'!W187</f>
        <v xml:space="preserve"> </v>
      </c>
    </row>
    <row r="126" spans="41:49" ht="35.1" customHeight="1">
      <c r="AO126" s="598" t="s">
        <v>363</v>
      </c>
      <c r="AP126" s="598">
        <v>10</v>
      </c>
      <c r="AQ126" s="881">
        <f>'Profil MEE'!AV101</f>
        <v>0</v>
      </c>
      <c r="AR126" s="881" t="str">
        <f>'Profil MEE'!AX101</f>
        <v xml:space="preserve"> </v>
      </c>
      <c r="AT126" s="598" t="s">
        <v>364</v>
      </c>
      <c r="AU126" s="598">
        <v>10</v>
      </c>
      <c r="AV126" s="881">
        <f>'Profil MEE'!U191</f>
        <v>0</v>
      </c>
      <c r="AW126" s="881" t="str">
        <f>'Profil MEE'!W191</f>
        <v xml:space="preserve"> </v>
      </c>
    </row>
    <row r="127" spans="41:49" ht="35.1" customHeight="1">
      <c r="AO127" s="598" t="s">
        <v>365</v>
      </c>
      <c r="AP127" s="598">
        <v>10</v>
      </c>
      <c r="AQ127" s="881">
        <f>'Profil MEE'!AV105</f>
        <v>0</v>
      </c>
      <c r="AR127" s="881" t="str">
        <f>'Profil MEE'!AX105</f>
        <v xml:space="preserve"> </v>
      </c>
      <c r="AT127" s="598" t="s">
        <v>366</v>
      </c>
      <c r="AU127" s="598">
        <v>10</v>
      </c>
      <c r="AV127" s="881">
        <f>'Profil MEE'!U195</f>
        <v>0</v>
      </c>
      <c r="AW127" s="881" t="str">
        <f>'Profil MEE'!W195</f>
        <v xml:space="preserve"> </v>
      </c>
    </row>
    <row r="128" spans="41:49" ht="35.1" customHeight="1">
      <c r="AO128" s="598" t="s">
        <v>367</v>
      </c>
      <c r="AP128" s="598">
        <v>10</v>
      </c>
      <c r="AQ128" s="881">
        <f>'Profil MEE'!AV109</f>
        <v>0</v>
      </c>
      <c r="AR128" s="881" t="str">
        <f>'Profil MEE'!AX109</f>
        <v xml:space="preserve"> </v>
      </c>
      <c r="AT128" s="598" t="s">
        <v>368</v>
      </c>
      <c r="AU128" s="598">
        <v>10</v>
      </c>
      <c r="AV128" s="881">
        <f>'Profil MEE'!U199</f>
        <v>0</v>
      </c>
      <c r="AW128" s="881" t="str">
        <f>'Profil MEE'!W199</f>
        <v xml:space="preserve"> </v>
      </c>
    </row>
    <row r="129" spans="41:49" ht="35.1" customHeight="1">
      <c r="AO129" s="598" t="s">
        <v>369</v>
      </c>
      <c r="AP129" s="598">
        <v>10</v>
      </c>
      <c r="AQ129" s="881">
        <f>'Profil MEE'!AV113</f>
        <v>0</v>
      </c>
      <c r="AR129" s="881" t="str">
        <f>'Profil MEE'!AX113</f>
        <v xml:space="preserve"> </v>
      </c>
      <c r="AT129" s="598" t="s">
        <v>370</v>
      </c>
      <c r="AU129" s="598">
        <v>10</v>
      </c>
      <c r="AV129" s="881">
        <f>'Profil MEE'!U203</f>
        <v>0</v>
      </c>
      <c r="AW129" s="881" t="str">
        <f>'Profil MEE'!W203</f>
        <v xml:space="preserve"> </v>
      </c>
    </row>
    <row r="130" spans="41:49" ht="35.1" customHeight="1">
      <c r="AO130" s="598" t="s">
        <v>371</v>
      </c>
      <c r="AP130" s="598">
        <v>10</v>
      </c>
      <c r="AQ130" s="881">
        <f>'Profil MEE'!AV117</f>
        <v>0</v>
      </c>
      <c r="AR130" s="881" t="str">
        <f>'Profil MEE'!AX117</f>
        <v xml:space="preserve"> </v>
      </c>
      <c r="AT130" s="598" t="s">
        <v>372</v>
      </c>
      <c r="AU130" s="598">
        <v>10</v>
      </c>
      <c r="AV130" s="881">
        <f>'Profil MEE'!U207</f>
        <v>0</v>
      </c>
      <c r="AW130" s="881" t="str">
        <f>'Profil MEE'!W207</f>
        <v xml:space="preserve"> </v>
      </c>
    </row>
    <row r="131" spans="41:49" ht="35.1" customHeight="1">
      <c r="AO131" s="598" t="s">
        <v>373</v>
      </c>
      <c r="AP131" s="598">
        <v>10</v>
      </c>
      <c r="AQ131" s="881">
        <f>'Profil MEE'!U132</f>
        <v>0</v>
      </c>
      <c r="AR131" s="881" t="str">
        <f>'Profil MEE'!W132</f>
        <v xml:space="preserve"> </v>
      </c>
      <c r="AT131" s="598" t="s">
        <v>374</v>
      </c>
      <c r="AU131" s="598">
        <v>10</v>
      </c>
      <c r="AV131" s="881">
        <f>'Profil MEE'!U211</f>
        <v>0</v>
      </c>
      <c r="AW131" s="881" t="str">
        <f>'Profil MEE'!W211</f>
        <v xml:space="preserve"> </v>
      </c>
    </row>
    <row r="132" spans="41:49" ht="35.1" customHeight="1">
      <c r="AO132" s="598" t="s">
        <v>375</v>
      </c>
      <c r="AP132" s="598">
        <v>10</v>
      </c>
      <c r="AQ132" s="881">
        <f>'Profil MEE'!U136</f>
        <v>0</v>
      </c>
      <c r="AR132" s="881" t="str">
        <f>'Profil MEE'!W136</f>
        <v xml:space="preserve"> </v>
      </c>
      <c r="AT132" s="598" t="s">
        <v>305</v>
      </c>
      <c r="AU132" s="598">
        <v>10</v>
      </c>
      <c r="AV132" s="881">
        <f>'Profil MEE'!AV167</f>
        <v>0</v>
      </c>
      <c r="AW132" s="881" t="str">
        <f>'Profil MEE'!AX167</f>
        <v xml:space="preserve"> </v>
      </c>
    </row>
    <row r="133" spans="41:49" ht="35.1" customHeight="1">
      <c r="AO133" s="598" t="s">
        <v>376</v>
      </c>
      <c r="AP133" s="598">
        <v>10</v>
      </c>
      <c r="AQ133" s="881">
        <f>'Profil MEE'!U140</f>
        <v>0</v>
      </c>
      <c r="AR133" s="881" t="str">
        <f>'Profil MEE'!W140</f>
        <v xml:space="preserve"> </v>
      </c>
      <c r="AT133" s="598" t="s">
        <v>307</v>
      </c>
      <c r="AU133" s="598">
        <v>10</v>
      </c>
      <c r="AV133" s="881">
        <f>'Profil MEE'!AV171</f>
        <v>0</v>
      </c>
      <c r="AW133" s="881" t="str">
        <f>'Profil MEE'!AX171</f>
        <v xml:space="preserve"> </v>
      </c>
    </row>
    <row r="134" spans="41:49" ht="35.1" customHeight="1">
      <c r="AO134" s="598" t="s">
        <v>377</v>
      </c>
      <c r="AP134" s="598">
        <v>10</v>
      </c>
      <c r="AQ134" s="881">
        <f>'Profil MEE'!U144</f>
        <v>0</v>
      </c>
      <c r="AR134" s="881" t="str">
        <f>'Profil MEE'!W144</f>
        <v xml:space="preserve"> </v>
      </c>
      <c r="AT134" s="598" t="s">
        <v>309</v>
      </c>
      <c r="AU134" s="598">
        <v>10</v>
      </c>
      <c r="AV134" s="881">
        <f>'Profil MEE'!AV175</f>
        <v>0</v>
      </c>
      <c r="AW134" s="881" t="str">
        <f>'Profil MEE'!AX175</f>
        <v xml:space="preserve"> </v>
      </c>
    </row>
    <row r="135" spans="41:49" ht="35.1" customHeight="1">
      <c r="AO135" s="598"/>
      <c r="AP135" s="598"/>
      <c r="AQ135" s="881"/>
      <c r="AR135" s="598"/>
      <c r="AT135" s="598" t="s">
        <v>311</v>
      </c>
      <c r="AU135" s="598">
        <v>10</v>
      </c>
      <c r="AV135" s="881">
        <f>'Profil MEE'!AV179</f>
        <v>0</v>
      </c>
      <c r="AW135" s="881" t="str">
        <f>'Profil MEE'!AX179</f>
        <v xml:space="preserve"> </v>
      </c>
    </row>
    <row r="136" spans="41:49" ht="35.1" customHeight="1">
      <c r="AO136" s="598"/>
      <c r="AP136" s="598"/>
      <c r="AQ136" s="881"/>
      <c r="AR136" s="598"/>
      <c r="AT136" s="598"/>
      <c r="AU136" s="598"/>
      <c r="AV136" s="881"/>
      <c r="AW136" s="598"/>
    </row>
    <row r="137" spans="41:49" ht="35.1" customHeight="1">
      <c r="AO137" s="882"/>
      <c r="AP137" s="882"/>
      <c r="AQ137" s="883"/>
      <c r="AR137" s="882"/>
      <c r="AT137" s="882"/>
      <c r="AU137" s="882"/>
      <c r="AV137" s="883"/>
      <c r="AW137" s="882"/>
    </row>
    <row r="138" spans="41:49" ht="35.1" customHeight="1"/>
    <row r="139" spans="41:49" ht="35.1" customHeight="1">
      <c r="AO139" s="1496" t="s">
        <v>378</v>
      </c>
      <c r="AP139" s="1497"/>
      <c r="AQ139" s="1497"/>
      <c r="AR139" s="1497"/>
      <c r="AS139" s="855"/>
      <c r="AT139" s="1496"/>
      <c r="AU139" s="1497"/>
      <c r="AV139" s="1497"/>
      <c r="AW139" s="1497"/>
    </row>
    <row r="140" spans="41:49" ht="35.1" customHeight="1">
      <c r="AO140" s="598" t="s">
        <v>16</v>
      </c>
      <c r="AP140" s="599" t="s">
        <v>17</v>
      </c>
      <c r="AQ140" s="599" t="s">
        <v>18</v>
      </c>
      <c r="AR140" s="599" t="s">
        <v>341</v>
      </c>
      <c r="AT140" s="598" t="s">
        <v>16</v>
      </c>
      <c r="AU140" s="599" t="s">
        <v>17</v>
      </c>
      <c r="AV140" s="599" t="s">
        <v>18</v>
      </c>
      <c r="AW140" s="599" t="s">
        <v>341</v>
      </c>
    </row>
    <row r="141" spans="41:49" ht="35.1" customHeight="1">
      <c r="AO141" s="598" t="s">
        <v>379</v>
      </c>
      <c r="AP141" s="598">
        <v>10</v>
      </c>
      <c r="AQ141" s="881">
        <f>'Profil MEE'!AV132</f>
        <v>0</v>
      </c>
      <c r="AR141" s="881" t="str">
        <f>'Profil MEE'!AX132</f>
        <v xml:space="preserve"> </v>
      </c>
      <c r="AT141" s="598"/>
      <c r="AU141" s="598"/>
      <c r="AV141" s="881"/>
      <c r="AW141" s="881"/>
    </row>
    <row r="142" spans="41:49" ht="35.1" customHeight="1">
      <c r="AO142" s="598" t="s">
        <v>380</v>
      </c>
      <c r="AP142" s="598">
        <v>10</v>
      </c>
      <c r="AQ142" s="881">
        <f>'Profil MEE'!AV136</f>
        <v>0</v>
      </c>
      <c r="AR142" s="881" t="str">
        <f>'Profil MEE'!AX136</f>
        <v xml:space="preserve"> </v>
      </c>
      <c r="AT142" s="598"/>
      <c r="AU142" s="598"/>
      <c r="AV142" s="881"/>
      <c r="AW142" s="881"/>
    </row>
    <row r="143" spans="41:49" ht="35.1" customHeight="1">
      <c r="AO143" s="598" t="s">
        <v>381</v>
      </c>
      <c r="AP143" s="598">
        <v>10</v>
      </c>
      <c r="AQ143" s="881">
        <f>'Profil MEE'!AV140</f>
        <v>0</v>
      </c>
      <c r="AR143" s="881" t="str">
        <f>'Profil MEE'!AX140</f>
        <v xml:space="preserve"> </v>
      </c>
      <c r="AT143" s="598"/>
      <c r="AU143" s="598"/>
      <c r="AV143" s="881"/>
      <c r="AW143" s="881"/>
    </row>
    <row r="144" spans="41:49" ht="35.1" customHeight="1">
      <c r="AO144" s="598" t="s">
        <v>382</v>
      </c>
      <c r="AP144" s="598">
        <v>10</v>
      </c>
      <c r="AQ144" s="881">
        <f>'Profil MEE'!AV144</f>
        <v>0</v>
      </c>
      <c r="AR144" s="881" t="str">
        <f>'Profil MEE'!AX144</f>
        <v xml:space="preserve"> </v>
      </c>
      <c r="AT144" s="598"/>
      <c r="AU144" s="598"/>
      <c r="AV144" s="881"/>
      <c r="AW144" s="881"/>
    </row>
    <row r="145" spans="41:49" ht="35.1" customHeight="1">
      <c r="AO145" s="598" t="s">
        <v>383</v>
      </c>
      <c r="AP145" s="598">
        <v>10</v>
      </c>
      <c r="AQ145" s="881">
        <f>'Profil MEE'!AV148</f>
        <v>0</v>
      </c>
      <c r="AR145" s="881" t="str">
        <f>'Profil MEE'!AX148</f>
        <v xml:space="preserve"> </v>
      </c>
      <c r="AT145" s="598"/>
      <c r="AU145" s="598"/>
      <c r="AV145" s="881"/>
      <c r="AW145" s="881"/>
    </row>
    <row r="146" spans="41:49" ht="35.1" customHeight="1">
      <c r="AO146" s="598" t="s">
        <v>384</v>
      </c>
      <c r="AP146" s="598">
        <v>10</v>
      </c>
      <c r="AQ146" s="881">
        <f>'Profil MEE'!AV152</f>
        <v>0</v>
      </c>
      <c r="AR146" s="881" t="str">
        <f>'Profil MEE'!AX152</f>
        <v xml:space="preserve"> </v>
      </c>
      <c r="AT146" s="598"/>
      <c r="AU146" s="598"/>
      <c r="AV146" s="881"/>
      <c r="AW146" s="598"/>
    </row>
    <row r="147" spans="41:49" ht="35.1" customHeight="1">
      <c r="AO147" s="598" t="s">
        <v>385</v>
      </c>
      <c r="AP147" s="598">
        <v>10</v>
      </c>
      <c r="AQ147" s="881">
        <f>'Profil MEE'!AV156</f>
        <v>0</v>
      </c>
      <c r="AR147" s="881" t="str">
        <f>'Profil MEE'!AX156</f>
        <v xml:space="preserve"> </v>
      </c>
      <c r="AT147" s="598"/>
      <c r="AU147" s="598"/>
      <c r="AV147" s="881"/>
      <c r="AW147" s="598"/>
    </row>
    <row r="148" spans="41:49" ht="35.1" customHeight="1">
      <c r="AO148" s="598" t="s">
        <v>314</v>
      </c>
      <c r="AP148" s="598">
        <v>10</v>
      </c>
      <c r="AQ148" s="881">
        <f>'Profil MEE'!U222</f>
        <v>0</v>
      </c>
      <c r="AR148" s="881" t="str">
        <f>'Profil MEE'!W222</f>
        <v xml:space="preserve"> </v>
      </c>
      <c r="AT148" s="598"/>
      <c r="AU148" s="598"/>
      <c r="AV148" s="881"/>
      <c r="AW148" s="598"/>
    </row>
    <row r="149" spans="41:49" ht="35.1" customHeight="1">
      <c r="AO149" s="598" t="s">
        <v>316</v>
      </c>
      <c r="AP149" s="598">
        <v>10</v>
      </c>
      <c r="AQ149" s="881">
        <f>'Profil MEE'!U226</f>
        <v>0</v>
      </c>
      <c r="AR149" s="881" t="str">
        <f>'Profil MEE'!W226</f>
        <v xml:space="preserve"> </v>
      </c>
      <c r="AT149" s="598"/>
      <c r="AU149" s="598"/>
      <c r="AV149" s="881"/>
      <c r="AW149" s="598"/>
    </row>
    <row r="150" spans="41:49" ht="35.1" customHeight="1">
      <c r="AO150" s="598" t="s">
        <v>318</v>
      </c>
      <c r="AP150" s="598">
        <v>10</v>
      </c>
      <c r="AQ150" s="881">
        <f>'Profil MEE'!U230</f>
        <v>0</v>
      </c>
      <c r="AR150" s="881" t="str">
        <f>'Profil MEE'!W230</f>
        <v xml:space="preserve"> </v>
      </c>
      <c r="AT150" s="598"/>
      <c r="AU150" s="598"/>
      <c r="AV150" s="881"/>
      <c r="AW150" s="598"/>
    </row>
    <row r="151" spans="41:49" ht="35.1" customHeight="1">
      <c r="AO151" s="598" t="s">
        <v>320</v>
      </c>
      <c r="AP151" s="598">
        <v>10</v>
      </c>
      <c r="AQ151" s="881">
        <f>'Profil MEE'!U234</f>
        <v>0</v>
      </c>
      <c r="AR151" s="881" t="str">
        <f>'Profil MEE'!W234</f>
        <v xml:space="preserve"> </v>
      </c>
      <c r="AT151" s="598"/>
      <c r="AU151" s="598"/>
      <c r="AV151" s="881"/>
      <c r="AW151" s="598"/>
    </row>
    <row r="152" spans="41:49" ht="35.1" customHeight="1">
      <c r="AO152" s="598" t="s">
        <v>322</v>
      </c>
      <c r="AP152" s="598">
        <v>10</v>
      </c>
      <c r="AQ152" s="881">
        <f>'Profil MEE'!U238</f>
        <v>0</v>
      </c>
      <c r="AR152" s="881" t="str">
        <f>'Profil MEE'!W238</f>
        <v xml:space="preserve"> </v>
      </c>
      <c r="AT152" s="598"/>
      <c r="AU152" s="598"/>
      <c r="AV152" s="881"/>
      <c r="AW152" s="598"/>
    </row>
    <row r="153" spans="41:49" ht="35.1" customHeight="1">
      <c r="AO153" s="598"/>
      <c r="AP153" s="598"/>
      <c r="AQ153" s="881"/>
      <c r="AR153" s="598"/>
      <c r="AT153" s="598"/>
      <c r="AU153" s="598"/>
      <c r="AV153" s="881"/>
      <c r="AW153" s="598"/>
    </row>
    <row r="154" spans="41:49" ht="35.1" customHeight="1">
      <c r="AO154" s="598"/>
      <c r="AP154" s="598"/>
      <c r="AQ154" s="881"/>
      <c r="AR154" s="598"/>
      <c r="AT154" s="598"/>
      <c r="AU154" s="598"/>
      <c r="AV154" s="881"/>
      <c r="AW154" s="598"/>
    </row>
    <row r="155" spans="41:49" ht="35.1" customHeight="1">
      <c r="AO155" s="598"/>
      <c r="AP155" s="598"/>
      <c r="AQ155" s="881"/>
      <c r="AR155" s="598"/>
      <c r="AT155" s="598"/>
      <c r="AU155" s="598"/>
      <c r="AV155" s="881"/>
      <c r="AW155" s="598"/>
    </row>
    <row r="156" spans="41:49" ht="35.1" customHeight="1">
      <c r="AO156" s="598"/>
      <c r="AP156" s="598"/>
      <c r="AQ156" s="881"/>
      <c r="AR156" s="598"/>
      <c r="AT156" s="598"/>
      <c r="AU156" s="598"/>
      <c r="AV156" s="881"/>
      <c r="AW156" s="598"/>
    </row>
    <row r="157" spans="41:49" ht="35.1" customHeight="1">
      <c r="AO157" s="598"/>
      <c r="AP157" s="598"/>
      <c r="AQ157" s="881"/>
      <c r="AR157" s="598"/>
      <c r="AT157" s="598"/>
      <c r="AU157" s="598"/>
      <c r="AV157" s="881"/>
      <c r="AW157" s="598"/>
    </row>
    <row r="158" spans="41:49" ht="35.1" customHeight="1">
      <c r="AO158" s="882"/>
      <c r="AP158" s="882"/>
      <c r="AQ158" s="883"/>
      <c r="AR158" s="882"/>
      <c r="AT158" s="882"/>
      <c r="AU158" s="882"/>
      <c r="AV158" s="883"/>
      <c r="AW158" s="882"/>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3">
    <mergeCell ref="W88:Z88"/>
    <mergeCell ref="O5:T6"/>
    <mergeCell ref="W5:AB8"/>
    <mergeCell ref="G6:H6"/>
    <mergeCell ref="B9:E9"/>
    <mergeCell ref="I10:AM10"/>
    <mergeCell ref="G5:H5"/>
    <mergeCell ref="I5:I6"/>
    <mergeCell ref="J5:J6"/>
    <mergeCell ref="K5:K6"/>
    <mergeCell ref="L5:M6"/>
    <mergeCell ref="N5:N6"/>
    <mergeCell ref="AD5:AM9"/>
    <mergeCell ref="AC5:AC8"/>
    <mergeCell ref="B24:C24"/>
    <mergeCell ref="M24:O24"/>
    <mergeCell ref="P24:S24"/>
    <mergeCell ref="U37:V39"/>
    <mergeCell ref="Z37:AB39"/>
    <mergeCell ref="B38:C38"/>
    <mergeCell ref="M38:O38"/>
    <mergeCell ref="P38:S38"/>
    <mergeCell ref="H33:L43"/>
    <mergeCell ref="AD33:AD43"/>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P34:V34"/>
    <mergeCell ref="AF34:AL34"/>
    <mergeCell ref="D35:E36"/>
    <mergeCell ref="Z35:AB36"/>
    <mergeCell ref="P36:S36"/>
    <mergeCell ref="T36:W36"/>
    <mergeCell ref="D37:E39"/>
    <mergeCell ref="T40:W40"/>
    <mergeCell ref="P41:Q41"/>
    <mergeCell ref="U41:V41"/>
    <mergeCell ref="P43:V43"/>
    <mergeCell ref="AF43:AL43"/>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AO97:AR97"/>
    <mergeCell ref="AT97:AW97"/>
    <mergeCell ref="AO118:AR118"/>
    <mergeCell ref="AT118:AW118"/>
    <mergeCell ref="AO139:AR139"/>
    <mergeCell ref="AT139:AW139"/>
    <mergeCell ref="K89:L89"/>
    <mergeCell ref="P89:T89"/>
    <mergeCell ref="AE89:AI89"/>
    <mergeCell ref="W89:Z91"/>
    <mergeCell ref="AB89:AB91"/>
    <mergeCell ref="U95:AM95"/>
  </mergeCells>
  <conditionalFormatting sqref="T24">
    <cfRule type="iconSet" priority="109">
      <iconSet showValue="0">
        <cfvo type="percent" val="0"/>
        <cfvo type="num" val="5"/>
        <cfvo type="num" val="10"/>
      </iconSet>
    </cfRule>
  </conditionalFormatting>
  <conditionalFormatting sqref="T38">
    <cfRule type="iconSet" priority="52">
      <iconSet showValue="0">
        <cfvo type="percent" val="0"/>
        <cfvo type="num" val="5"/>
        <cfvo type="num" val="10"/>
      </iconSet>
    </cfRule>
  </conditionalFormatting>
  <conditionalFormatting sqref="T52">
    <cfRule type="iconSet" priority="40">
      <iconSet showValue="0">
        <cfvo type="percent" val="0"/>
        <cfvo type="num" val="5"/>
        <cfvo type="num" val="10"/>
      </iconSet>
    </cfRule>
  </conditionalFormatting>
  <conditionalFormatting sqref="T66">
    <cfRule type="iconSet" priority="28">
      <iconSet showValue="0">
        <cfvo type="percent" val="0"/>
        <cfvo type="num" val="5"/>
        <cfvo type="num" val="10"/>
      </iconSet>
    </cfRule>
  </conditionalFormatting>
  <conditionalFormatting sqref="T80">
    <cfRule type="iconSet" priority="16">
      <iconSet showValue="0">
        <cfvo type="percent" val="0"/>
        <cfvo type="num" val="5"/>
        <cfvo type="num" val="10"/>
      </iconSet>
    </cfRule>
  </conditionalFormatting>
  <conditionalFormatting sqref="AS19:AS22">
    <cfRule type="beginsWith" dxfId="5643" priority="110" operator="beginsWith" text="?">
      <formula>LEFT(AS19,LEN("?"))="?"</formula>
    </cfRule>
  </conditionalFormatting>
  <conditionalFormatting sqref="AS33:AS36">
    <cfRule type="beginsWith" dxfId="5642" priority="98" operator="beginsWith" text="?">
      <formula>LEFT(AS33,LEN("?"))="?"</formula>
    </cfRule>
  </conditionalFormatting>
  <conditionalFormatting sqref="B24">
    <cfRule type="beginsWith" dxfId="5641" priority="108" operator="beginsWith" text="?">
      <formula>LEFT(B24,LEN("?"))="?"</formula>
    </cfRule>
  </conditionalFormatting>
  <conditionalFormatting sqref="D23">
    <cfRule type="beginsWith" dxfId="5640" priority="107" operator="beginsWith" text="?">
      <formula>LEFT(D23,LEN("?"))="?"</formula>
    </cfRule>
  </conditionalFormatting>
  <conditionalFormatting sqref="U27">
    <cfRule type="cellIs" dxfId="5639" priority="105" operator="equal">
      <formula>2</formula>
    </cfRule>
  </conditionalFormatting>
  <conditionalFormatting sqref="U27">
    <cfRule type="cellIs" dxfId="5638" priority="106" operator="equal">
      <formula>1</formula>
    </cfRule>
  </conditionalFormatting>
  <conditionalFormatting sqref="U27">
    <cfRule type="cellIs" dxfId="5637" priority="101" operator="equal">
      <formula>6</formula>
    </cfRule>
  </conditionalFormatting>
  <conditionalFormatting sqref="U27">
    <cfRule type="cellIs" dxfId="5636" priority="102" operator="equal">
      <formula>5</formula>
    </cfRule>
  </conditionalFormatting>
  <conditionalFormatting sqref="U27">
    <cfRule type="cellIs" dxfId="5635" priority="103" operator="equal">
      <formula>4</formula>
    </cfRule>
  </conditionalFormatting>
  <conditionalFormatting sqref="U27">
    <cfRule type="cellIs" dxfId="5634" priority="104" operator="equal">
      <formula>3</formula>
    </cfRule>
  </conditionalFormatting>
  <conditionalFormatting sqref="Z23">
    <cfRule type="beginsWith" dxfId="5633" priority="99" operator="beginsWith" text="?">
      <formula>LEFT(Z23,LEN("?"))="?"</formula>
    </cfRule>
  </conditionalFormatting>
  <conditionalFormatting sqref="B38">
    <cfRule type="beginsWith" dxfId="5632" priority="97" operator="beginsWith" text="?">
      <formula>LEFT(B38,LEN("?"))="?"</formula>
    </cfRule>
  </conditionalFormatting>
  <conditionalFormatting sqref="AS61:AS64">
    <cfRule type="beginsWith" dxfId="5631" priority="96" operator="beginsWith" text="?">
      <formula>LEFT(AS61,LEN("?"))="?"</formula>
    </cfRule>
  </conditionalFormatting>
  <conditionalFormatting sqref="B66">
    <cfRule type="beginsWith" dxfId="5630" priority="95" operator="beginsWith" text="?">
      <formula>LEFT(B66,LEN("?"))="?"</formula>
    </cfRule>
  </conditionalFormatting>
  <conditionalFormatting sqref="AS75:AS78">
    <cfRule type="beginsWith" dxfId="5629" priority="94" operator="beginsWith" text="?">
      <formula>LEFT(AS75,LEN("?"))="?"</formula>
    </cfRule>
  </conditionalFormatting>
  <conditionalFormatting sqref="B80">
    <cfRule type="beginsWith" dxfId="5628" priority="93" operator="beginsWith" text="?">
      <formula>LEFT(B80,LEN("?"))="?"</formula>
    </cfRule>
  </conditionalFormatting>
  <conditionalFormatting sqref="L5">
    <cfRule type="beginsWith" dxfId="5627" priority="90" operator="beginsWith" text="?">
      <formula>LEFT(L5,LEN("?"))="?"</formula>
    </cfRule>
  </conditionalFormatting>
  <conditionalFormatting sqref="G5:H5">
    <cfRule type="beginsWith" dxfId="5626" priority="92" operator="beginsWith" text="?">
      <formula>LEFT(G5,LEN("?"))="?"</formula>
    </cfRule>
  </conditionalFormatting>
  <conditionalFormatting sqref="G6:H6">
    <cfRule type="beginsWith" dxfId="5625" priority="91" operator="beginsWith" text="?">
      <formula>LEFT(G6,LEN("?"))="?"</formula>
    </cfRule>
  </conditionalFormatting>
  <conditionalFormatting sqref="J5">
    <cfRule type="beginsWith" dxfId="5624" priority="89" operator="beginsWith" text="?">
      <formula>LEFT(J5,LEN("?"))="?"</formula>
    </cfRule>
  </conditionalFormatting>
  <conditionalFormatting sqref="O5:T6">
    <cfRule type="beginsWith" dxfId="5623" priority="88" operator="beginsWith" text="?">
      <formula>LEFT(O5,LEN("?"))="?"</formula>
    </cfRule>
  </conditionalFormatting>
  <conditionalFormatting sqref="AD5">
    <cfRule type="beginsWith" dxfId="5622" priority="87" operator="beginsWith" text="?">
      <formula>LEFT(AD5,LEN("?"))="?"</formula>
    </cfRule>
  </conditionalFormatting>
  <conditionalFormatting sqref="P24:S24">
    <cfRule type="containsText" dxfId="5621" priority="83" operator="containsText" text="ggggggggggggggg">
      <formula>NOT(ISERROR(SEARCH("ggggggggggggggg",P24)))</formula>
    </cfRule>
  </conditionalFormatting>
  <conditionalFormatting sqref="P24:S24">
    <cfRule type="containsText" dxfId="5620" priority="84" operator="containsText" text="gggggggggg">
      <formula>NOT(ISERROR(SEARCH("gggggggggg",P24)))</formula>
    </cfRule>
  </conditionalFormatting>
  <conditionalFormatting sqref="P24:S24">
    <cfRule type="containsText" dxfId="5619" priority="85" operator="containsText" text="ggggg">
      <formula>NOT(ISERROR(SEARCH("ggggg",P24)))</formula>
    </cfRule>
  </conditionalFormatting>
  <conditionalFormatting sqref="P24:S24">
    <cfRule type="containsText" dxfId="5618" priority="86" operator="containsText" text="g">
      <formula>NOT(ISERROR(SEARCH("g",P24)))</formula>
    </cfRule>
  </conditionalFormatting>
  <conditionalFormatting sqref="U23">
    <cfRule type="cellIs" dxfId="5617" priority="79" operator="between">
      <formula>15</formula>
      <formula>20</formula>
    </cfRule>
  </conditionalFormatting>
  <conditionalFormatting sqref="U23">
    <cfRule type="cellIs" dxfId="5616" priority="80" operator="between">
      <formula>10</formula>
      <formula>14.999</formula>
    </cfRule>
  </conditionalFormatting>
  <conditionalFormatting sqref="U23">
    <cfRule type="cellIs" dxfId="5615" priority="81" operator="between">
      <formula>5</formula>
      <formula>9.999</formula>
    </cfRule>
  </conditionalFormatting>
  <conditionalFormatting sqref="U23">
    <cfRule type="cellIs" dxfId="5614" priority="82" operator="between">
      <formula>0.001</formula>
      <formula>4.999</formula>
    </cfRule>
  </conditionalFormatting>
  <conditionalFormatting sqref="P38:S38">
    <cfRule type="containsText" dxfId="5613" priority="75" operator="containsText" text="ggggggggggggggg">
      <formula>NOT(ISERROR(SEARCH("ggggggggggggggg",P38)))</formula>
    </cfRule>
  </conditionalFormatting>
  <conditionalFormatting sqref="P38:S38">
    <cfRule type="containsText" dxfId="5612" priority="76" operator="containsText" text="gggggggggg">
      <formula>NOT(ISERROR(SEARCH("gggggggggg",P38)))</formula>
    </cfRule>
  </conditionalFormatting>
  <conditionalFormatting sqref="P38:S38">
    <cfRule type="containsText" dxfId="5611" priority="77" operator="containsText" text="ggggg">
      <formula>NOT(ISERROR(SEARCH("ggggg",P38)))</formula>
    </cfRule>
  </conditionalFormatting>
  <conditionalFormatting sqref="P38:S38">
    <cfRule type="containsText" dxfId="5610" priority="78" operator="containsText" text="g">
      <formula>NOT(ISERROR(SEARCH("g",P38)))</formula>
    </cfRule>
  </conditionalFormatting>
  <conditionalFormatting sqref="P80:S80">
    <cfRule type="containsText" dxfId="5609" priority="67" operator="containsText" text="ggggggggggggggg">
      <formula>NOT(ISERROR(SEARCH("ggggggggggggggg",P80)))</formula>
    </cfRule>
  </conditionalFormatting>
  <conditionalFormatting sqref="P80:S80">
    <cfRule type="containsText" dxfId="5608" priority="68" operator="containsText" text="gggggggggg">
      <formula>NOT(ISERROR(SEARCH("gggggggggg",P80)))</formula>
    </cfRule>
  </conditionalFormatting>
  <conditionalFormatting sqref="P80:S80">
    <cfRule type="containsText" dxfId="5607" priority="69" operator="containsText" text="ggggg">
      <formula>NOT(ISERROR(SEARCH("ggggg",P80)))</formula>
    </cfRule>
  </conditionalFormatting>
  <conditionalFormatting sqref="P80:S80">
    <cfRule type="containsText" dxfId="5606" priority="70" operator="containsText" text="g">
      <formula>NOT(ISERROR(SEARCH("g",P80)))</formula>
    </cfRule>
  </conditionalFormatting>
  <conditionalFormatting sqref="P66:S66">
    <cfRule type="containsText" dxfId="5605" priority="71" operator="containsText" text="ggggggggggggggg">
      <formula>NOT(ISERROR(SEARCH("ggggggggggggggg",P66)))</formula>
    </cfRule>
  </conditionalFormatting>
  <conditionalFormatting sqref="P66:S66">
    <cfRule type="containsText" dxfId="5604" priority="72" operator="containsText" text="gggggggggg">
      <formula>NOT(ISERROR(SEARCH("gggggggggg",P66)))</formula>
    </cfRule>
  </conditionalFormatting>
  <conditionalFormatting sqref="P66:S66">
    <cfRule type="containsText" dxfId="5603" priority="73" operator="containsText" text="ggggg">
      <formula>NOT(ISERROR(SEARCH("ggggg",P66)))</formula>
    </cfRule>
  </conditionalFormatting>
  <conditionalFormatting sqref="P66:S66">
    <cfRule type="containsText" dxfId="5602" priority="74" operator="containsText" text="g">
      <formula>NOT(ISERROR(SEARCH("g",P66)))</formula>
    </cfRule>
  </conditionalFormatting>
  <conditionalFormatting sqref="D37">
    <cfRule type="beginsWith" dxfId="5601" priority="66" operator="beginsWith" text="?">
      <formula>LEFT(D37,LEN("?"))="?"</formula>
    </cfRule>
  </conditionalFormatting>
  <conditionalFormatting sqref="D65">
    <cfRule type="beginsWith" dxfId="5600" priority="65" operator="beginsWith" text="?">
      <formula>LEFT(D65,LEN("?"))="?"</formula>
    </cfRule>
  </conditionalFormatting>
  <conditionalFormatting sqref="D79">
    <cfRule type="beginsWith" dxfId="5599" priority="64" operator="beginsWith" text="?">
      <formula>LEFT(D79,LEN("?"))="?"</formula>
    </cfRule>
  </conditionalFormatting>
  <conditionalFormatting sqref="Z37">
    <cfRule type="beginsWith" dxfId="5598" priority="63" operator="beginsWith" text="?">
      <formula>LEFT(Z37,LEN("?"))="?"</formula>
    </cfRule>
  </conditionalFormatting>
  <conditionalFormatting sqref="Z65">
    <cfRule type="beginsWith" dxfId="5597" priority="62" operator="beginsWith" text="?">
      <formula>LEFT(Z65,LEN("?"))="?"</formula>
    </cfRule>
  </conditionalFormatting>
  <conditionalFormatting sqref="Z79">
    <cfRule type="beginsWith" dxfId="5596" priority="61" operator="beginsWith" text="?">
      <formula>LEFT(Z79,LEN("?"))="?"</formula>
    </cfRule>
  </conditionalFormatting>
  <conditionalFormatting sqref="AS47:AS50">
    <cfRule type="beginsWith" dxfId="5595" priority="60" operator="beginsWith" text="?">
      <formula>LEFT(AS47,LEN("?"))="?"</formula>
    </cfRule>
  </conditionalFormatting>
  <conditionalFormatting sqref="B52">
    <cfRule type="beginsWith" dxfId="5594" priority="59" operator="beginsWith" text="?">
      <formula>LEFT(B52,LEN("?"))="?"</formula>
    </cfRule>
  </conditionalFormatting>
  <conditionalFormatting sqref="P52:S52">
    <cfRule type="containsText" dxfId="5593" priority="55" operator="containsText" text="ggggggggggggggg">
      <formula>NOT(ISERROR(SEARCH("ggggggggggggggg",P52)))</formula>
    </cfRule>
  </conditionalFormatting>
  <conditionalFormatting sqref="P52:S52">
    <cfRule type="containsText" dxfId="5592" priority="56" operator="containsText" text="gggggggggg">
      <formula>NOT(ISERROR(SEARCH("gggggggggg",P52)))</formula>
    </cfRule>
  </conditionalFormatting>
  <conditionalFormatting sqref="P52:S52">
    <cfRule type="containsText" dxfId="5591" priority="57" operator="containsText" text="ggggg">
      <formula>NOT(ISERROR(SEARCH("ggggg",P52)))</formula>
    </cfRule>
  </conditionalFormatting>
  <conditionalFormatting sqref="P52:S52">
    <cfRule type="containsText" dxfId="5590" priority="58" operator="containsText" text="g">
      <formula>NOT(ISERROR(SEARCH("g",P52)))</formula>
    </cfRule>
  </conditionalFormatting>
  <conditionalFormatting sqref="D51">
    <cfRule type="beginsWith" dxfId="5589" priority="54" operator="beginsWith" text="?">
      <formula>LEFT(D51,LEN("?"))="?"</formula>
    </cfRule>
  </conditionalFormatting>
  <conditionalFormatting sqref="Z51">
    <cfRule type="beginsWith" dxfId="5588" priority="53" operator="beginsWith" text="?">
      <formula>LEFT(Z51,LEN("?"))="?"</formula>
    </cfRule>
  </conditionalFormatting>
  <conditionalFormatting sqref="U41">
    <cfRule type="cellIs" dxfId="5587" priority="50" operator="equal">
      <formula>2</formula>
    </cfRule>
  </conditionalFormatting>
  <conditionalFormatting sqref="U41">
    <cfRule type="cellIs" dxfId="5586" priority="51" operator="equal">
      <formula>1</formula>
    </cfRule>
  </conditionalFormatting>
  <conditionalFormatting sqref="U41">
    <cfRule type="cellIs" dxfId="5585" priority="46" operator="equal">
      <formula>6</formula>
    </cfRule>
  </conditionalFormatting>
  <conditionalFormatting sqref="U41">
    <cfRule type="cellIs" dxfId="5584" priority="47" operator="equal">
      <formula>5</formula>
    </cfRule>
  </conditionalFormatting>
  <conditionalFormatting sqref="U41">
    <cfRule type="cellIs" dxfId="5583" priority="48" operator="equal">
      <formula>4</formula>
    </cfRule>
  </conditionalFormatting>
  <conditionalFormatting sqref="U41">
    <cfRule type="cellIs" dxfId="5582" priority="49" operator="equal">
      <formula>3</formula>
    </cfRule>
  </conditionalFormatting>
  <conditionalFormatting sqref="U37">
    <cfRule type="cellIs" dxfId="5581" priority="41" operator="between">
      <formula>15</formula>
      <formula>20</formula>
    </cfRule>
  </conditionalFormatting>
  <conditionalFormatting sqref="U37">
    <cfRule type="cellIs" dxfId="5580" priority="42" operator="between">
      <formula>10</formula>
      <formula>14.999</formula>
    </cfRule>
  </conditionalFormatting>
  <conditionalFormatting sqref="U37">
    <cfRule type="cellIs" dxfId="5579" priority="43" operator="between">
      <formula>5</formula>
      <formula>9.999</formula>
    </cfRule>
  </conditionalFormatting>
  <conditionalFormatting sqref="U37">
    <cfRule type="cellIs" dxfId="5578" priority="44" operator="between">
      <formula>0.001</formula>
      <formula>4.999</formula>
    </cfRule>
  </conditionalFormatting>
  <conditionalFormatting sqref="U55">
    <cfRule type="cellIs" dxfId="5577" priority="38" operator="equal">
      <formula>2</formula>
    </cfRule>
  </conditionalFormatting>
  <conditionalFormatting sqref="U55">
    <cfRule type="cellIs" dxfId="5576" priority="39" operator="equal">
      <formula>1</formula>
    </cfRule>
  </conditionalFormatting>
  <conditionalFormatting sqref="U55">
    <cfRule type="cellIs" dxfId="5575" priority="34" operator="equal">
      <formula>6</formula>
    </cfRule>
  </conditionalFormatting>
  <conditionalFormatting sqref="U55">
    <cfRule type="cellIs" dxfId="5574" priority="35" operator="equal">
      <formula>5</formula>
    </cfRule>
  </conditionalFormatting>
  <conditionalFormatting sqref="U55">
    <cfRule type="cellIs" dxfId="5573" priority="36" operator="equal">
      <formula>4</formula>
    </cfRule>
  </conditionalFormatting>
  <conditionalFormatting sqref="U55">
    <cfRule type="cellIs" dxfId="5572" priority="37" operator="equal">
      <formula>3</formula>
    </cfRule>
  </conditionalFormatting>
  <conditionalFormatting sqref="U51">
    <cfRule type="cellIs" dxfId="5571" priority="29" operator="between">
      <formula>15</formula>
      <formula>20</formula>
    </cfRule>
  </conditionalFormatting>
  <conditionalFormatting sqref="U51">
    <cfRule type="cellIs" dxfId="5570" priority="30" operator="between">
      <formula>10</formula>
      <formula>14.999</formula>
    </cfRule>
  </conditionalFormatting>
  <conditionalFormatting sqref="U51">
    <cfRule type="cellIs" dxfId="5569" priority="31" operator="between">
      <formula>5</formula>
      <formula>9.999</formula>
    </cfRule>
  </conditionalFormatting>
  <conditionalFormatting sqref="U51">
    <cfRule type="cellIs" dxfId="5568" priority="32" operator="between">
      <formula>0.001</formula>
      <formula>4.999</formula>
    </cfRule>
  </conditionalFormatting>
  <conditionalFormatting sqref="U69">
    <cfRule type="cellIs" dxfId="5567" priority="26" operator="equal">
      <formula>2</formula>
    </cfRule>
  </conditionalFormatting>
  <conditionalFormatting sqref="U69">
    <cfRule type="cellIs" dxfId="5566" priority="27" operator="equal">
      <formula>1</formula>
    </cfRule>
  </conditionalFormatting>
  <conditionalFormatting sqref="U69">
    <cfRule type="cellIs" dxfId="5565" priority="22" operator="equal">
      <formula>6</formula>
    </cfRule>
  </conditionalFormatting>
  <conditionalFormatting sqref="U69">
    <cfRule type="cellIs" dxfId="5564" priority="23" operator="equal">
      <formula>5</formula>
    </cfRule>
  </conditionalFormatting>
  <conditionalFormatting sqref="U69">
    <cfRule type="cellIs" dxfId="5563" priority="24" operator="equal">
      <formula>4</formula>
    </cfRule>
  </conditionalFormatting>
  <conditionalFormatting sqref="U69">
    <cfRule type="cellIs" dxfId="5562" priority="25" operator="equal">
      <formula>3</formula>
    </cfRule>
  </conditionalFormatting>
  <conditionalFormatting sqref="U65">
    <cfRule type="cellIs" dxfId="5561" priority="17" operator="between">
      <formula>15</formula>
      <formula>20</formula>
    </cfRule>
  </conditionalFormatting>
  <conditionalFormatting sqref="U65">
    <cfRule type="cellIs" dxfId="5560" priority="18" operator="between">
      <formula>10</formula>
      <formula>14.999</formula>
    </cfRule>
  </conditionalFormatting>
  <conditionalFormatting sqref="U65">
    <cfRule type="cellIs" dxfId="5559" priority="19" operator="between">
      <formula>5</formula>
      <formula>9.999</formula>
    </cfRule>
  </conditionalFormatting>
  <conditionalFormatting sqref="U65">
    <cfRule type="cellIs" dxfId="5558" priority="20" operator="between">
      <formula>0.001</formula>
      <formula>4.999</formula>
    </cfRule>
  </conditionalFormatting>
  <conditionalFormatting sqref="U83">
    <cfRule type="cellIs" dxfId="5557" priority="14" operator="equal">
      <formula>2</formula>
    </cfRule>
  </conditionalFormatting>
  <conditionalFormatting sqref="U83">
    <cfRule type="cellIs" dxfId="5556" priority="15" operator="equal">
      <formula>1</formula>
    </cfRule>
  </conditionalFormatting>
  <conditionalFormatting sqref="U83">
    <cfRule type="cellIs" dxfId="5555" priority="10" operator="equal">
      <formula>6</formula>
    </cfRule>
  </conditionalFormatting>
  <conditionalFormatting sqref="U83">
    <cfRule type="cellIs" dxfId="5554" priority="11" operator="equal">
      <formula>5</formula>
    </cfRule>
  </conditionalFormatting>
  <conditionalFormatting sqref="U83">
    <cfRule type="cellIs" dxfId="5553" priority="12" operator="equal">
      <formula>4</formula>
    </cfRule>
  </conditionalFormatting>
  <conditionalFormatting sqref="U83">
    <cfRule type="cellIs" dxfId="5552" priority="13" operator="equal">
      <formula>3</formula>
    </cfRule>
  </conditionalFormatting>
  <conditionalFormatting sqref="U79">
    <cfRule type="cellIs" dxfId="5551" priority="5" operator="between">
      <formula>15</formula>
      <formula>20</formula>
    </cfRule>
  </conditionalFormatting>
  <conditionalFormatting sqref="U79">
    <cfRule type="cellIs" dxfId="5550" priority="6" operator="between">
      <formula>10</formula>
      <formula>14.999</formula>
    </cfRule>
  </conditionalFormatting>
  <conditionalFormatting sqref="U79">
    <cfRule type="cellIs" dxfId="5549" priority="7" operator="between">
      <formula>5</formula>
      <formula>9.999</formula>
    </cfRule>
  </conditionalFormatting>
  <conditionalFormatting sqref="U79">
    <cfRule type="cellIs" dxfId="5548" priority="8" operator="between">
      <formula>0.001</formula>
      <formula>4.999</formula>
    </cfRule>
  </conditionalFormatting>
  <conditionalFormatting sqref="W89">
    <cfRule type="cellIs" dxfId="5547" priority="1" operator="between">
      <formula>15</formula>
      <formula>20</formula>
    </cfRule>
  </conditionalFormatting>
  <conditionalFormatting sqref="W89">
    <cfRule type="cellIs" dxfId="5546" priority="2" operator="between">
      <formula>10</formula>
      <formula>14.999</formula>
    </cfRule>
  </conditionalFormatting>
  <conditionalFormatting sqref="W89">
    <cfRule type="cellIs" dxfId="5545" priority="3" operator="between">
      <formula>5</formula>
      <formula>9.999</formula>
    </cfRule>
  </conditionalFormatting>
  <conditionalFormatting sqref="W89">
    <cfRule type="cellIs" dxfId="5544" priority="4" operator="between">
      <formula>0.001</formula>
      <formula>4.999</formula>
    </cfRule>
  </conditionalFormatting>
  <pageMargins left="0.7" right="0.7" top="0.75" bottom="0.75" header="0.3" footer="0.3"/>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00B050"/>
    <pageSetUpPr fitToPage="1"/>
  </sheetPr>
  <dimension ref="B1:AE1048522"/>
  <sheetViews>
    <sheetView showGridLines="0" showRowColHeaders="0" zoomScale="70" workbookViewId="0">
      <pane xSplit="6" ySplit="13" topLeftCell="G35" activePane="bottomRight" state="frozen"/>
      <selection activeCell="L15" sqref="L15"/>
      <selection pane="topRight"/>
      <selection pane="bottomLeft"/>
      <selection pane="bottomRight" activeCell="O5" sqref="O5:T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31" ht="9.9499999999999993" customHeight="1"/>
    <row r="2" spans="2:31"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1" ht="9.9499999999999993" customHeight="1">
      <c r="B3" s="5"/>
      <c r="F3" s="6"/>
      <c r="G3" s="6"/>
      <c r="H3" s="7"/>
      <c r="I3" s="6"/>
      <c r="J3" s="6"/>
      <c r="K3" s="8"/>
      <c r="L3" s="8"/>
      <c r="M3" s="8"/>
      <c r="N3" s="8"/>
      <c r="O3" s="8"/>
      <c r="P3" s="8"/>
      <c r="Q3" s="8"/>
      <c r="AA3" s="9"/>
      <c r="AB3" s="9"/>
      <c r="AC3" s="9"/>
      <c r="AD3" s="10"/>
    </row>
    <row r="4" spans="2:31" ht="9.9499999999999993" customHeight="1">
      <c r="B4" s="5"/>
      <c r="F4" s="6"/>
      <c r="G4" s="6"/>
      <c r="H4" s="7"/>
      <c r="I4" s="6"/>
      <c r="J4" s="6"/>
      <c r="K4" s="8"/>
      <c r="L4" s="8"/>
      <c r="M4" s="8"/>
      <c r="N4" s="8"/>
      <c r="O4" s="8"/>
      <c r="P4" s="8"/>
      <c r="Q4" s="8"/>
      <c r="AC4" s="9"/>
      <c r="AD4" s="10"/>
    </row>
    <row r="5" spans="2:31"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X5" s="19"/>
      <c r="Y5" s="19"/>
      <c r="Z5" s="19"/>
      <c r="AD5" s="20"/>
    </row>
    <row r="6" spans="2:31"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X6" s="19"/>
      <c r="Y6" s="19"/>
      <c r="Z6" s="19"/>
      <c r="AD6" s="20"/>
    </row>
    <row r="7" spans="2:31"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31" ht="9.9499999999999993" customHeight="1">
      <c r="B8" s="5"/>
      <c r="D8" s="27"/>
      <c r="E8" s="27"/>
      <c r="X8" s="28"/>
      <c r="Y8" s="28"/>
      <c r="Z8" s="28"/>
      <c r="AD8" s="10"/>
      <c r="AE8" s="27"/>
    </row>
    <row r="9" spans="2:31" s="21" customFormat="1" ht="60" customHeight="1">
      <c r="B9" s="1067" t="s">
        <v>0</v>
      </c>
      <c r="C9" s="1068"/>
      <c r="D9" s="1068"/>
      <c r="E9" s="1068"/>
      <c r="F9" s="29"/>
      <c r="G9" s="30"/>
      <c r="H9" s="130" t="s">
        <v>42</v>
      </c>
      <c r="I9" s="131"/>
      <c r="J9" s="131"/>
      <c r="K9" s="132"/>
      <c r="L9" s="132"/>
      <c r="M9" s="132"/>
      <c r="N9" s="132"/>
      <c r="O9" s="132"/>
      <c r="P9" s="132"/>
      <c r="Q9" s="132"/>
      <c r="R9" s="132"/>
      <c r="S9" s="132"/>
      <c r="T9" s="132"/>
      <c r="U9" s="132"/>
      <c r="V9" s="132"/>
      <c r="W9" s="132"/>
      <c r="X9" s="132"/>
      <c r="Y9" s="29"/>
      <c r="Z9" s="29"/>
      <c r="AA9" s="29"/>
      <c r="AB9" s="29"/>
      <c r="AC9" s="29"/>
      <c r="AD9" s="31"/>
    </row>
    <row r="10" spans="2:31" ht="30" customHeight="1">
      <c r="B10" s="133"/>
      <c r="C10" s="134"/>
      <c r="D10" s="134"/>
      <c r="E10" s="134"/>
      <c r="F10" s="134"/>
      <c r="G10" s="135"/>
      <c r="H10" s="136"/>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2"/>
    </row>
    <row r="11" spans="2:31"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31" ht="12" customHeight="1">
      <c r="B12" s="5"/>
      <c r="E12" s="37"/>
      <c r="G12" s="37"/>
      <c r="H12" s="137"/>
      <c r="I12" s="37"/>
      <c r="J12" s="37"/>
      <c r="K12" s="37"/>
      <c r="L12" s="40"/>
      <c r="M12" s="40"/>
      <c r="N12" s="40"/>
      <c r="O12" s="40"/>
      <c r="P12" s="41"/>
      <c r="Q12" s="41"/>
      <c r="R12" s="41"/>
      <c r="S12" s="41"/>
      <c r="T12" s="37"/>
      <c r="U12" s="42"/>
      <c r="V12" s="43"/>
      <c r="W12" s="44"/>
      <c r="X12" s="45"/>
      <c r="Y12" s="46"/>
      <c r="Z12" s="47"/>
      <c r="AA12" s="46"/>
      <c r="AB12" s="48"/>
      <c r="AD12" s="10"/>
    </row>
    <row r="13" spans="2:31" ht="5.0999999999999996" customHeight="1">
      <c r="B13" s="5"/>
      <c r="G13" s="37"/>
      <c r="H13" s="40"/>
      <c r="I13" s="37"/>
      <c r="J13" s="37"/>
      <c r="K13" s="37"/>
      <c r="L13" s="40"/>
      <c r="M13" s="40"/>
      <c r="N13" s="40"/>
      <c r="O13" s="40"/>
      <c r="P13" s="49"/>
      <c r="Q13" s="138"/>
      <c r="R13" s="138"/>
      <c r="S13" s="49"/>
      <c r="T13" s="37"/>
      <c r="U13" s="40"/>
      <c r="V13" s="37"/>
      <c r="W13" s="40"/>
      <c r="X13" s="37"/>
      <c r="Y13" s="37"/>
      <c r="Z13" s="37"/>
      <c r="AA13" s="37"/>
      <c r="AB13" s="37"/>
      <c r="AD13" s="10"/>
    </row>
    <row r="14" spans="2:31" ht="24.95" customHeight="1">
      <c r="B14" s="5"/>
      <c r="G14" s="37"/>
      <c r="H14" s="37"/>
      <c r="I14" s="37"/>
      <c r="J14" s="37"/>
      <c r="K14" s="37"/>
      <c r="L14" s="37"/>
      <c r="M14" s="37"/>
      <c r="N14" s="37"/>
      <c r="O14" s="37"/>
      <c r="P14" s="37"/>
      <c r="Q14" s="37"/>
      <c r="R14" s="37"/>
      <c r="S14" s="37"/>
      <c r="T14" s="37"/>
      <c r="U14" s="37"/>
      <c r="V14" s="37"/>
      <c r="W14" s="37"/>
      <c r="X14" s="37"/>
      <c r="Y14" s="37"/>
      <c r="Z14" s="37"/>
      <c r="AA14" s="1074"/>
      <c r="AB14" s="1074"/>
      <c r="AC14" s="1074"/>
      <c r="AD14" s="10"/>
    </row>
    <row r="15" spans="2:31" ht="30" customHeight="1">
      <c r="B15" s="5"/>
      <c r="C15" s="56"/>
      <c r="D15" s="56"/>
      <c r="E15" s="57"/>
      <c r="G15" s="1064"/>
      <c r="H15" s="59" t="s">
        <v>43</v>
      </c>
      <c r="I15" s="59"/>
      <c r="J15" s="59"/>
      <c r="K15" s="59"/>
      <c r="L15" s="59"/>
      <c r="M15" s="84"/>
      <c r="N15" s="1076"/>
      <c r="O15" s="37"/>
      <c r="P15" s="1075" t="s">
        <v>44</v>
      </c>
      <c r="Q15" s="1075"/>
      <c r="R15" s="1075"/>
      <c r="S15" s="1075"/>
      <c r="T15" s="1075"/>
      <c r="U15" s="1075"/>
      <c r="V15" s="1075"/>
      <c r="W15" s="1075"/>
      <c r="X15" s="59"/>
      <c r="Y15" s="59"/>
      <c r="Z15" s="59"/>
      <c r="AA15" s="59"/>
      <c r="AB15" s="59"/>
      <c r="AC15" s="59"/>
      <c r="AD15" s="10"/>
    </row>
    <row r="16" spans="2:31" ht="24" customHeight="1">
      <c r="B16" s="5"/>
      <c r="C16" s="56"/>
      <c r="D16" s="56"/>
      <c r="E16" s="57"/>
      <c r="G16" s="1064"/>
      <c r="H16" s="59" t="s">
        <v>45</v>
      </c>
      <c r="I16" s="59"/>
      <c r="J16" s="59"/>
      <c r="K16" s="59"/>
      <c r="L16" s="59"/>
      <c r="M16" s="84"/>
      <c r="N16" s="1076"/>
      <c r="O16" s="37"/>
      <c r="P16" s="1075" t="s">
        <v>46</v>
      </c>
      <c r="Q16" s="1075"/>
      <c r="R16" s="1075"/>
      <c r="S16" s="1075"/>
      <c r="T16" s="1075"/>
      <c r="U16" s="1075"/>
      <c r="V16" s="1075"/>
      <c r="W16" s="59"/>
      <c r="X16" s="59"/>
      <c r="Y16" s="59"/>
      <c r="Z16" s="59"/>
      <c r="AA16" s="59"/>
      <c r="AB16" s="59"/>
      <c r="AC16" s="59"/>
      <c r="AD16" s="10"/>
    </row>
    <row r="17" spans="2:30" ht="9.9499999999999993" customHeight="1">
      <c r="B17" s="5"/>
      <c r="C17" s="56"/>
      <c r="D17" s="56"/>
      <c r="E17" s="57"/>
      <c r="G17" s="37"/>
      <c r="H17" s="60"/>
      <c r="I17" s="60"/>
      <c r="J17" s="60"/>
      <c r="K17" s="60"/>
      <c r="L17" s="139"/>
      <c r="M17" s="84"/>
      <c r="N17" s="1076"/>
      <c r="O17" s="37"/>
      <c r="P17" s="1079" t="s">
        <v>47</v>
      </c>
      <c r="Q17" s="1080"/>
      <c r="R17" s="1080"/>
      <c r="S17" s="1080"/>
      <c r="T17" s="1080"/>
      <c r="U17" s="1080"/>
      <c r="V17" s="1080"/>
      <c r="W17" s="59"/>
      <c r="X17" s="37"/>
      <c r="Y17" s="37"/>
      <c r="Z17" s="37"/>
      <c r="AA17" s="40"/>
      <c r="AB17" s="40"/>
      <c r="AC17" s="40"/>
      <c r="AD17" s="10"/>
    </row>
    <row r="18" spans="2:30" ht="20.100000000000001" customHeight="1">
      <c r="B18" s="5"/>
      <c r="C18" s="56"/>
      <c r="D18" s="56"/>
      <c r="E18" s="57"/>
      <c r="G18" s="140"/>
      <c r="H18" s="141" t="s">
        <v>48</v>
      </c>
      <c r="I18" s="142"/>
      <c r="J18" s="1077" t="s">
        <v>49</v>
      </c>
      <c r="K18" s="143"/>
      <c r="L18" s="144"/>
      <c r="M18" s="145"/>
      <c r="N18" s="1076"/>
      <c r="O18" s="37"/>
      <c r="P18" s="1080"/>
      <c r="Q18" s="1080"/>
      <c r="R18" s="1080"/>
      <c r="S18" s="1080"/>
      <c r="T18" s="1080"/>
      <c r="U18" s="1080"/>
      <c r="V18" s="1080"/>
      <c r="W18" s="65"/>
      <c r="X18" s="66"/>
      <c r="Y18" s="37"/>
      <c r="Z18" s="37"/>
      <c r="AA18" s="40"/>
      <c r="AB18" s="40"/>
      <c r="AC18" s="40"/>
      <c r="AD18" s="10"/>
    </row>
    <row r="19" spans="2:30" ht="9.9499999999999993" customHeight="1">
      <c r="B19" s="5"/>
      <c r="C19" s="56"/>
      <c r="D19" s="56"/>
      <c r="E19" s="57"/>
      <c r="G19" s="37"/>
      <c r="H19" s="146"/>
      <c r="I19" s="60"/>
      <c r="J19" s="1078"/>
      <c r="K19" s="60"/>
      <c r="L19" s="144"/>
      <c r="M19" s="145"/>
      <c r="N19" s="84"/>
      <c r="O19" s="37"/>
      <c r="W19" s="67"/>
      <c r="X19" s="68"/>
      <c r="Y19" s="37"/>
      <c r="Z19" s="37"/>
      <c r="AA19" s="40"/>
      <c r="AB19" s="40"/>
      <c r="AC19" s="40"/>
      <c r="AD19" s="10"/>
    </row>
    <row r="20" spans="2:30" ht="20.100000000000001" customHeight="1">
      <c r="B20" s="5"/>
      <c r="C20" s="56"/>
      <c r="D20" s="56"/>
      <c r="E20" s="57"/>
      <c r="G20" s="140"/>
      <c r="H20" s="147" t="s">
        <v>50</v>
      </c>
      <c r="I20" s="76"/>
      <c r="J20" s="1078"/>
      <c r="K20" s="143"/>
      <c r="L20" s="144"/>
      <c r="M20" s="145"/>
      <c r="N20" s="84"/>
      <c r="O20" s="37"/>
      <c r="P20" s="148"/>
      <c r="Q20" s="1081" t="s">
        <v>51</v>
      </c>
      <c r="R20" s="1082"/>
      <c r="S20" s="1082"/>
      <c r="T20" s="1082"/>
      <c r="U20" s="1082"/>
      <c r="V20" s="1082"/>
      <c r="W20" s="1082"/>
      <c r="X20" s="1082"/>
      <c r="Y20" s="1083"/>
      <c r="Z20" s="37"/>
      <c r="AA20" s="40"/>
      <c r="AB20" s="40"/>
      <c r="AC20" s="40"/>
      <c r="AD20" s="10"/>
    </row>
    <row r="21" spans="2:30" ht="9.9499999999999993" customHeight="1">
      <c r="B21" s="5"/>
      <c r="C21" s="56"/>
      <c r="D21" s="56"/>
      <c r="E21" s="57"/>
      <c r="G21" s="37"/>
      <c r="H21" s="149"/>
      <c r="I21" s="60"/>
      <c r="J21" s="150"/>
      <c r="K21" s="60"/>
      <c r="L21" s="139"/>
      <c r="M21" s="84"/>
      <c r="N21" s="84"/>
      <c r="O21" s="37"/>
      <c r="P21" s="151" t="s">
        <v>52</v>
      </c>
      <c r="Q21" s="1114" t="s">
        <v>1015</v>
      </c>
      <c r="R21" s="1115"/>
      <c r="S21" s="1115"/>
      <c r="T21" s="1115"/>
      <c r="U21" s="1115"/>
      <c r="V21" s="1115"/>
      <c r="W21" s="1115"/>
      <c r="X21" s="1115"/>
      <c r="Y21" s="1116"/>
      <c r="Z21" s="37"/>
      <c r="AA21" s="40"/>
      <c r="AB21" s="40"/>
      <c r="AC21" s="40"/>
      <c r="AD21" s="10"/>
    </row>
    <row r="22" spans="2:30" ht="20.100000000000001" customHeight="1">
      <c r="B22" s="5"/>
      <c r="C22" s="56"/>
      <c r="D22" s="56"/>
      <c r="E22" s="57"/>
      <c r="G22" s="140"/>
      <c r="H22" s="152" t="s">
        <v>53</v>
      </c>
      <c r="I22" s="153"/>
      <c r="J22" s="1087" t="s">
        <v>54</v>
      </c>
      <c r="K22" s="143"/>
      <c r="L22" s="83"/>
      <c r="M22" s="83"/>
      <c r="N22" s="84"/>
      <c r="O22" s="37"/>
      <c r="P22" s="148"/>
      <c r="Q22" s="1117"/>
      <c r="R22" s="1118"/>
      <c r="S22" s="1118"/>
      <c r="T22" s="1118"/>
      <c r="U22" s="1118"/>
      <c r="V22" s="1118"/>
      <c r="W22" s="1118"/>
      <c r="X22" s="1118"/>
      <c r="Y22" s="1119"/>
      <c r="Z22" s="37"/>
      <c r="AA22" s="40"/>
      <c r="AB22" s="40"/>
      <c r="AC22" s="40"/>
      <c r="AD22" s="10"/>
    </row>
    <row r="23" spans="2:30" ht="9.9499999999999993" customHeight="1">
      <c r="B23" s="5"/>
      <c r="C23" s="56"/>
      <c r="D23" s="56"/>
      <c r="E23" s="57"/>
      <c r="G23" s="37"/>
      <c r="H23" s="149"/>
      <c r="I23" s="60"/>
      <c r="J23" s="1088"/>
      <c r="K23" s="60"/>
      <c r="L23" s="83"/>
      <c r="M23" s="83"/>
      <c r="N23" s="84"/>
      <c r="O23" s="37"/>
      <c r="P23" s="154"/>
      <c r="Q23" s="67"/>
      <c r="R23" s="67"/>
      <c r="S23" s="67"/>
      <c r="T23" s="67"/>
      <c r="U23" s="67"/>
      <c r="V23" s="67"/>
      <c r="W23" s="67"/>
      <c r="X23" s="68"/>
      <c r="Y23" s="37"/>
      <c r="Z23" s="37"/>
      <c r="AA23" s="40"/>
      <c r="AB23" s="40"/>
      <c r="AC23" s="40"/>
      <c r="AD23" s="10"/>
    </row>
    <row r="24" spans="2:30" ht="20.100000000000001" customHeight="1">
      <c r="B24" s="5"/>
      <c r="C24" s="56"/>
      <c r="D24" s="56"/>
      <c r="E24" s="57"/>
      <c r="G24" s="140"/>
      <c r="H24" s="155" t="s">
        <v>55</v>
      </c>
      <c r="I24" s="156"/>
      <c r="J24" s="1088"/>
      <c r="K24" s="143"/>
      <c r="L24" s="83"/>
      <c r="M24" s="83"/>
      <c r="N24" s="84"/>
      <c r="O24" s="37"/>
      <c r="P24" s="157"/>
      <c r="Q24" s="1120" t="s">
        <v>56</v>
      </c>
      <c r="R24" s="1121"/>
      <c r="S24" s="1121"/>
      <c r="T24" s="1121"/>
      <c r="U24" s="1121"/>
      <c r="V24" s="1121"/>
      <c r="W24" s="1121"/>
      <c r="X24" s="1121"/>
      <c r="Y24" s="1122"/>
      <c r="Z24" s="37"/>
      <c r="AA24" s="40"/>
      <c r="AB24" s="40"/>
      <c r="AC24" s="40"/>
      <c r="AD24" s="10"/>
    </row>
    <row r="25" spans="2:30" ht="9.9499999999999993" customHeight="1">
      <c r="B25" s="5"/>
      <c r="C25" s="56"/>
      <c r="D25" s="56"/>
      <c r="E25" s="57"/>
      <c r="G25" s="37"/>
      <c r="H25" s="149"/>
      <c r="I25" s="60"/>
      <c r="J25" s="1088"/>
      <c r="K25" s="60"/>
      <c r="L25" s="83"/>
      <c r="M25" s="83"/>
      <c r="N25" s="84"/>
      <c r="O25" s="37"/>
      <c r="P25" s="158" t="s">
        <v>57</v>
      </c>
      <c r="Q25" s="1123" t="s">
        <v>58</v>
      </c>
      <c r="R25" s="1124"/>
      <c r="S25" s="1124"/>
      <c r="T25" s="1124"/>
      <c r="U25" s="1124"/>
      <c r="V25" s="1124"/>
      <c r="W25" s="1124"/>
      <c r="X25" s="1124"/>
      <c r="Y25" s="1125"/>
      <c r="Z25" s="37"/>
      <c r="AA25" s="40"/>
      <c r="AB25" s="40"/>
      <c r="AC25" s="40"/>
      <c r="AD25" s="10"/>
    </row>
    <row r="26" spans="2:30" ht="20.100000000000001" customHeight="1">
      <c r="B26" s="5"/>
      <c r="C26" s="56"/>
      <c r="D26" s="56"/>
      <c r="E26" s="57"/>
      <c r="G26" s="140"/>
      <c r="H26" s="159" t="s">
        <v>59</v>
      </c>
      <c r="I26" s="156"/>
      <c r="J26" s="1088"/>
      <c r="K26" s="143"/>
      <c r="L26" s="83"/>
      <c r="M26" s="83"/>
      <c r="N26" s="84"/>
      <c r="O26" s="37"/>
      <c r="P26" s="157"/>
      <c r="Q26" s="1126"/>
      <c r="R26" s="1127"/>
      <c r="S26" s="1127"/>
      <c r="T26" s="1127"/>
      <c r="U26" s="1127"/>
      <c r="V26" s="1127"/>
      <c r="W26" s="1127"/>
      <c r="X26" s="1127"/>
      <c r="Y26" s="1128"/>
      <c r="Z26" s="37"/>
      <c r="AA26" s="40"/>
      <c r="AB26" s="40"/>
      <c r="AC26" s="40"/>
      <c r="AD26" s="10"/>
    </row>
    <row r="27" spans="2:30" ht="9.9499999999999993" customHeight="1">
      <c r="B27" s="5"/>
      <c r="C27" s="56"/>
      <c r="D27" s="56"/>
      <c r="E27" s="57"/>
      <c r="G27" s="140"/>
      <c r="H27" s="160"/>
      <c r="I27" s="81"/>
      <c r="J27" s="1088"/>
      <c r="K27" s="143"/>
      <c r="L27" s="83"/>
      <c r="M27" s="83"/>
      <c r="N27" s="84"/>
      <c r="O27" s="37"/>
      <c r="P27" s="161"/>
      <c r="Q27" s="162"/>
      <c r="R27" s="162"/>
      <c r="S27" s="162"/>
      <c r="T27" s="162"/>
      <c r="U27" s="162"/>
      <c r="V27" s="162"/>
      <c r="W27" s="162"/>
      <c r="X27" s="162"/>
      <c r="Y27" s="162"/>
      <c r="Z27" s="37"/>
      <c r="AA27" s="40"/>
      <c r="AB27" s="40"/>
      <c r="AC27" s="40"/>
      <c r="AD27" s="10"/>
    </row>
    <row r="28" spans="2:30" ht="20.100000000000001" customHeight="1">
      <c r="B28" s="5"/>
      <c r="D28" s="101"/>
      <c r="F28" s="111"/>
      <c r="G28" s="37"/>
      <c r="H28" s="163" t="s">
        <v>60</v>
      </c>
      <c r="I28" s="60"/>
      <c r="J28" s="1089"/>
      <c r="K28" s="60"/>
      <c r="L28" s="83"/>
      <c r="M28" s="83"/>
      <c r="N28" s="84"/>
      <c r="O28" s="37"/>
      <c r="P28" s="164"/>
      <c r="Q28" s="1084" t="s">
        <v>61</v>
      </c>
      <c r="R28" s="1085"/>
      <c r="S28" s="1085"/>
      <c r="T28" s="1085"/>
      <c r="U28" s="1085"/>
      <c r="V28" s="1085"/>
      <c r="W28" s="1085"/>
      <c r="X28" s="1085"/>
      <c r="Y28" s="1086"/>
      <c r="Z28" s="37"/>
      <c r="AA28" s="40"/>
      <c r="AB28" s="40"/>
      <c r="AC28" s="40"/>
      <c r="AD28" s="10"/>
    </row>
    <row r="29" spans="2:30" ht="9.9499999999999993" customHeight="1">
      <c r="B29" s="5"/>
      <c r="D29" s="101"/>
      <c r="F29" s="111"/>
      <c r="G29" s="37"/>
      <c r="H29" s="165"/>
      <c r="I29" s="60"/>
      <c r="J29" s="166"/>
      <c r="K29" s="60"/>
      <c r="L29" s="83"/>
      <c r="M29" s="83"/>
      <c r="N29" s="84"/>
      <c r="O29" s="37"/>
      <c r="P29" s="164" t="s">
        <v>62</v>
      </c>
      <c r="Q29" s="1093" t="s">
        <v>63</v>
      </c>
      <c r="R29" s="1094"/>
      <c r="S29" s="1094"/>
      <c r="T29" s="1094"/>
      <c r="U29" s="1094"/>
      <c r="V29" s="1094"/>
      <c r="W29" s="1094"/>
      <c r="X29" s="1094"/>
      <c r="Y29" s="1095"/>
      <c r="Z29" s="37"/>
      <c r="AA29" s="40"/>
      <c r="AB29" s="40"/>
      <c r="AC29" s="40"/>
      <c r="AD29" s="10"/>
    </row>
    <row r="30" spans="2:30" ht="20.100000000000001" customHeight="1">
      <c r="B30" s="5"/>
      <c r="D30" s="101"/>
      <c r="F30" s="111"/>
      <c r="G30" s="140"/>
      <c r="H30" s="1090" t="s">
        <v>64</v>
      </c>
      <c r="I30" s="1091"/>
      <c r="J30" s="1092"/>
      <c r="K30" s="143"/>
      <c r="L30" s="83"/>
      <c r="M30" s="83"/>
      <c r="N30" s="84"/>
      <c r="O30" s="37"/>
      <c r="P30" s="167"/>
      <c r="Q30" s="1096"/>
      <c r="R30" s="1097"/>
      <c r="S30" s="1097"/>
      <c r="T30" s="1097"/>
      <c r="U30" s="1097"/>
      <c r="V30" s="1097"/>
      <c r="W30" s="1097"/>
      <c r="X30" s="1097"/>
      <c r="Y30" s="1098"/>
      <c r="Z30" s="37"/>
      <c r="AA30" s="40"/>
      <c r="AB30" s="40"/>
      <c r="AC30" s="40"/>
      <c r="AD30" s="10"/>
    </row>
    <row r="31" spans="2:30" ht="9.9499999999999993" customHeight="1">
      <c r="B31" s="5"/>
      <c r="D31" s="101"/>
      <c r="F31" s="111"/>
      <c r="G31" s="140"/>
      <c r="H31" s="168"/>
      <c r="I31" s="169"/>
      <c r="J31" s="169"/>
      <c r="K31" s="168"/>
      <c r="L31" s="168"/>
      <c r="M31" s="168"/>
      <c r="N31" s="168"/>
      <c r="O31" s="168"/>
      <c r="P31" s="168"/>
      <c r="Q31" s="168"/>
      <c r="R31" s="168"/>
      <c r="S31" s="168"/>
      <c r="T31" s="168"/>
      <c r="U31" s="168"/>
      <c r="V31" s="168"/>
      <c r="W31" s="168"/>
      <c r="X31" s="168"/>
      <c r="Y31" s="168"/>
      <c r="Z31" s="168"/>
      <c r="AA31" s="40"/>
      <c r="AB31" s="40"/>
      <c r="AC31" s="40"/>
      <c r="AD31" s="10"/>
    </row>
    <row r="32" spans="2:30" ht="20.100000000000001" customHeight="1">
      <c r="B32" s="5"/>
      <c r="D32" s="101"/>
      <c r="F32" s="111"/>
      <c r="G32" s="140"/>
      <c r="H32" s="168"/>
      <c r="I32" s="169"/>
      <c r="J32" s="169"/>
      <c r="K32" s="168"/>
      <c r="L32" s="168"/>
      <c r="M32" s="168"/>
      <c r="N32" s="168"/>
      <c r="O32" s="168"/>
      <c r="P32" s="170"/>
      <c r="Q32" s="1105" t="s">
        <v>65</v>
      </c>
      <c r="R32" s="1106"/>
      <c r="S32" s="1106"/>
      <c r="T32" s="1106"/>
      <c r="U32" s="1106"/>
      <c r="V32" s="1106"/>
      <c r="W32" s="1106"/>
      <c r="X32" s="1106"/>
      <c r="Y32" s="1107"/>
      <c r="Z32" s="168"/>
      <c r="AA32" s="40"/>
      <c r="AB32" s="40"/>
      <c r="AC32" s="40"/>
      <c r="AD32" s="10"/>
    </row>
    <row r="33" spans="2:30" ht="9.9499999999999993" customHeight="1">
      <c r="B33" s="5"/>
      <c r="D33" s="101"/>
      <c r="F33" s="111"/>
      <c r="G33" s="140"/>
      <c r="H33" s="168"/>
      <c r="I33" s="168"/>
      <c r="J33" s="168"/>
      <c r="K33" s="168"/>
      <c r="L33" s="168"/>
      <c r="M33" s="168"/>
      <c r="N33" s="168"/>
      <c r="O33" s="168"/>
      <c r="P33" s="171" t="s">
        <v>66</v>
      </c>
      <c r="Q33" s="1108" t="s">
        <v>67</v>
      </c>
      <c r="R33" s="1109"/>
      <c r="S33" s="1109"/>
      <c r="T33" s="1109"/>
      <c r="U33" s="1109"/>
      <c r="V33" s="1109"/>
      <c r="W33" s="1109"/>
      <c r="X33" s="1109"/>
      <c r="Y33" s="1110"/>
      <c r="Z33" s="168"/>
      <c r="AA33" s="40"/>
      <c r="AB33" s="40"/>
      <c r="AC33" s="40"/>
      <c r="AD33" s="10"/>
    </row>
    <row r="34" spans="2:30" ht="20.100000000000001" customHeight="1">
      <c r="B34" s="5"/>
      <c r="D34" s="101"/>
      <c r="F34" s="111"/>
      <c r="G34" s="140"/>
      <c r="H34" s="168"/>
      <c r="I34" s="168"/>
      <c r="J34" s="168"/>
      <c r="K34" s="168"/>
      <c r="L34" s="168"/>
      <c r="M34" s="168"/>
      <c r="N34" s="168"/>
      <c r="O34" s="168"/>
      <c r="P34" s="170"/>
      <c r="Q34" s="1111"/>
      <c r="R34" s="1112"/>
      <c r="S34" s="1112"/>
      <c r="T34" s="1112"/>
      <c r="U34" s="1112"/>
      <c r="V34" s="1112"/>
      <c r="W34" s="1112"/>
      <c r="X34" s="1112"/>
      <c r="Y34" s="1113"/>
      <c r="Z34" s="168"/>
      <c r="AA34" s="40"/>
      <c r="AB34" s="40"/>
      <c r="AC34" s="40"/>
      <c r="AD34" s="10"/>
    </row>
    <row r="35" spans="2:30" s="21" customFormat="1" ht="9.9499999999999993" customHeight="1">
      <c r="B35" s="22"/>
      <c r="D35" s="94"/>
      <c r="F35" s="95"/>
      <c r="G35" s="123"/>
      <c r="H35" s="172"/>
      <c r="I35" s="172"/>
      <c r="J35" s="172"/>
      <c r="K35" s="172"/>
      <c r="L35" s="172"/>
      <c r="M35" s="172"/>
      <c r="N35" s="172"/>
      <c r="O35" s="172"/>
      <c r="P35" s="172"/>
      <c r="Q35" s="172"/>
      <c r="R35" s="172"/>
      <c r="S35" s="172"/>
      <c r="T35" s="172"/>
      <c r="U35" s="172"/>
      <c r="V35" s="172"/>
      <c r="W35" s="172"/>
      <c r="X35" s="172"/>
      <c r="Y35" s="172"/>
      <c r="Z35" s="172"/>
      <c r="AA35" s="173"/>
      <c r="AB35" s="173"/>
      <c r="AC35" s="173"/>
      <c r="AD35" s="113"/>
    </row>
    <row r="36" spans="2:30" s="21" customFormat="1" ht="45" customHeight="1">
      <c r="B36" s="22"/>
      <c r="D36" s="94"/>
      <c r="F36" s="95"/>
      <c r="G36" s="123"/>
      <c r="H36" s="174" t="s">
        <v>68</v>
      </c>
      <c r="I36" s="174"/>
      <c r="J36" s="174"/>
      <c r="K36" s="174"/>
      <c r="L36" s="174"/>
      <c r="M36" s="174"/>
      <c r="N36" s="175"/>
      <c r="O36" s="175"/>
      <c r="P36" s="1100" t="s">
        <v>69</v>
      </c>
      <c r="Q36" s="1100"/>
      <c r="R36" s="1100"/>
      <c r="S36" s="1100"/>
      <c r="T36" s="1100"/>
      <c r="U36" s="1100"/>
      <c r="V36" s="1100"/>
      <c r="W36" s="1100"/>
      <c r="X36" s="1100"/>
      <c r="Y36" s="1100"/>
      <c r="Z36" s="1100"/>
      <c r="AA36" s="173"/>
      <c r="AB36" s="173"/>
      <c r="AC36" s="173"/>
      <c r="AD36" s="113"/>
    </row>
    <row r="37" spans="2:30" s="21" customFormat="1" ht="24.95" customHeight="1">
      <c r="B37" s="22"/>
      <c r="D37" s="94"/>
      <c r="F37" s="95"/>
      <c r="G37" s="123"/>
      <c r="H37" s="174"/>
      <c r="I37" s="174"/>
      <c r="J37" s="174"/>
      <c r="K37" s="174"/>
      <c r="L37" s="174"/>
      <c r="M37" s="174"/>
      <c r="N37" s="176"/>
      <c r="O37" s="176"/>
      <c r="P37" s="1101"/>
      <c r="Q37" s="1101"/>
      <c r="R37" s="1101"/>
      <c r="S37" s="1101"/>
      <c r="T37" s="1101"/>
      <c r="U37" s="1101"/>
      <c r="V37" s="1101"/>
      <c r="W37" s="1101"/>
      <c r="X37" s="1101"/>
      <c r="Y37" s="1101"/>
      <c r="Z37" s="1101"/>
      <c r="AA37" s="173"/>
      <c r="AB37" s="173"/>
      <c r="AC37" s="173"/>
      <c r="AD37" s="113"/>
    </row>
    <row r="38" spans="2:30" s="21" customFormat="1" ht="5.0999999999999996" customHeight="1">
      <c r="B38" s="22"/>
      <c r="D38" s="94"/>
      <c r="F38" s="95"/>
      <c r="G38" s="37"/>
      <c r="H38" s="174"/>
      <c r="I38" s="174"/>
      <c r="J38" s="174"/>
      <c r="K38" s="174"/>
      <c r="L38" s="174"/>
      <c r="M38" s="174"/>
      <c r="N38" s="178"/>
      <c r="O38" s="178"/>
      <c r="P38" s="1101"/>
      <c r="Q38" s="1101"/>
      <c r="R38" s="1101"/>
      <c r="S38" s="1101"/>
      <c r="T38" s="1101"/>
      <c r="U38" s="1101"/>
      <c r="V38" s="1101"/>
      <c r="W38" s="1101"/>
      <c r="X38" s="1101"/>
      <c r="Y38" s="1101"/>
      <c r="Z38" s="1101"/>
      <c r="AA38" s="40"/>
      <c r="AB38" s="40"/>
      <c r="AC38" s="40"/>
      <c r="AD38" s="98"/>
    </row>
    <row r="39" spans="2:30" ht="39.950000000000003" customHeight="1">
      <c r="B39" s="5"/>
      <c r="D39" s="101"/>
      <c r="G39" s="37"/>
      <c r="H39" s="177"/>
      <c r="I39" s="177"/>
      <c r="J39" s="177"/>
      <c r="K39" s="177"/>
      <c r="L39" s="177"/>
      <c r="M39" s="177"/>
      <c r="N39" s="178"/>
      <c r="O39" s="178"/>
      <c r="P39" s="1101"/>
      <c r="Q39" s="1101"/>
      <c r="R39" s="1101"/>
      <c r="S39" s="1101"/>
      <c r="T39" s="1101"/>
      <c r="U39" s="1101"/>
      <c r="V39" s="1101"/>
      <c r="W39" s="1101"/>
      <c r="X39" s="1101"/>
      <c r="Y39" s="1101"/>
      <c r="Z39" s="1101"/>
      <c r="AA39" s="40"/>
      <c r="AB39" s="40"/>
      <c r="AC39" s="40"/>
      <c r="AD39" s="98"/>
    </row>
    <row r="40" spans="2:30" ht="9.9499999999999993" customHeight="1">
      <c r="B40" s="5"/>
      <c r="D40" s="101"/>
      <c r="H40" s="177"/>
      <c r="I40" s="177"/>
      <c r="J40" s="177"/>
      <c r="K40" s="177"/>
      <c r="L40" s="177"/>
      <c r="M40" s="177"/>
      <c r="N40" s="178"/>
      <c r="O40" s="178"/>
      <c r="P40" s="1101"/>
      <c r="Q40" s="1101"/>
      <c r="R40" s="1101"/>
      <c r="S40" s="1101"/>
      <c r="T40" s="1101"/>
      <c r="U40" s="1101"/>
      <c r="V40" s="1101"/>
      <c r="W40" s="1101"/>
      <c r="X40" s="1101"/>
      <c r="Y40" s="1101"/>
      <c r="Z40" s="1101"/>
      <c r="AD40" s="10"/>
    </row>
    <row r="41" spans="2:30" ht="57" customHeight="1">
      <c r="B41" s="5"/>
      <c r="D41" s="101"/>
      <c r="G41" s="123"/>
      <c r="H41" s="177"/>
      <c r="I41" s="177"/>
      <c r="J41" s="177"/>
      <c r="K41" s="177"/>
      <c r="L41" s="177"/>
      <c r="M41" s="177"/>
      <c r="N41" s="178"/>
      <c r="O41" s="178"/>
      <c r="P41" s="1101"/>
      <c r="Q41" s="1101"/>
      <c r="R41" s="1101"/>
      <c r="S41" s="1101"/>
      <c r="T41" s="1101"/>
      <c r="U41" s="1101"/>
      <c r="V41" s="1101"/>
      <c r="W41" s="1101"/>
      <c r="X41" s="1101"/>
      <c r="Y41" s="1101"/>
      <c r="Z41" s="1101"/>
      <c r="AA41" s="173"/>
      <c r="AB41" s="173"/>
      <c r="AC41" s="173"/>
      <c r="AD41" s="113"/>
    </row>
    <row r="42" spans="2:30" ht="30" customHeight="1">
      <c r="B42" s="5"/>
      <c r="D42" s="101"/>
      <c r="F42" s="111"/>
      <c r="H42" s="179"/>
      <c r="I42" s="179"/>
      <c r="J42" s="179"/>
      <c r="K42" s="180"/>
      <c r="L42" s="180"/>
      <c r="M42" s="180"/>
      <c r="N42" s="180"/>
      <c r="O42" s="180"/>
      <c r="P42" s="1102"/>
      <c r="Q42" s="1102"/>
      <c r="R42" s="1102"/>
      <c r="S42" s="1102"/>
      <c r="T42" s="1102"/>
      <c r="U42" s="1102"/>
      <c r="V42" s="1102"/>
      <c r="W42" s="1102"/>
      <c r="X42" s="1102"/>
      <c r="Y42" s="1102"/>
      <c r="Z42" s="1102"/>
      <c r="AD42" s="10"/>
    </row>
    <row r="43" spans="2:30" ht="35.1" customHeight="1">
      <c r="B43" s="5"/>
      <c r="D43" s="101"/>
      <c r="G43" s="37"/>
      <c r="H43" s="1103"/>
      <c r="I43" s="109"/>
      <c r="J43" s="109"/>
      <c r="K43" s="109"/>
      <c r="L43" s="109"/>
      <c r="M43" s="109"/>
      <c r="N43" s="109"/>
      <c r="O43" s="109"/>
      <c r="P43" s="1099" t="s">
        <v>70</v>
      </c>
      <c r="Q43" s="1099"/>
      <c r="R43" s="1099"/>
      <c r="S43" s="1099"/>
      <c r="T43" s="1099"/>
      <c r="U43" s="1099"/>
      <c r="V43" s="1099"/>
      <c r="W43" s="1099"/>
      <c r="X43" s="1099"/>
      <c r="Y43" s="1099"/>
      <c r="Z43" s="1099"/>
      <c r="AA43" s="37"/>
      <c r="AB43" s="37"/>
      <c r="AC43" s="95"/>
      <c r="AD43" s="98"/>
    </row>
    <row r="44" spans="2:30" s="21" customFormat="1" ht="15" customHeight="1">
      <c r="B44" s="108"/>
      <c r="F44" s="95"/>
      <c r="G44" s="37"/>
      <c r="H44" s="1104"/>
      <c r="I44" s="109"/>
      <c r="J44" s="109"/>
      <c r="K44" s="109"/>
      <c r="L44" s="109"/>
      <c r="M44" s="109"/>
      <c r="N44" s="109"/>
      <c r="O44" s="109"/>
      <c r="P44" s="109"/>
      <c r="Q44" s="109"/>
      <c r="R44" s="109"/>
      <c r="S44" s="109"/>
      <c r="T44" s="109"/>
      <c r="U44" s="37"/>
      <c r="V44" s="37"/>
      <c r="W44" s="37"/>
      <c r="X44" s="37"/>
      <c r="Y44" s="37"/>
      <c r="Z44" s="37"/>
      <c r="AA44" s="37"/>
      <c r="AB44" s="37"/>
      <c r="AC44" s="111"/>
      <c r="AD44" s="113"/>
    </row>
    <row r="45" spans="2:30" ht="9.9499999999999993" customHeight="1">
      <c r="B45" s="5"/>
      <c r="C45" s="9"/>
      <c r="F45" s="111"/>
      <c r="G45" s="111"/>
      <c r="H45" s="112"/>
      <c r="J45" s="111"/>
      <c r="K45" s="111"/>
      <c r="L45" s="114"/>
      <c r="M45" s="114"/>
      <c r="N45" s="114"/>
      <c r="O45" s="114"/>
      <c r="P45" s="114"/>
      <c r="Q45" s="111"/>
      <c r="R45" s="111"/>
      <c r="S45" s="111"/>
      <c r="T45" s="111"/>
      <c r="U45" s="111"/>
      <c r="V45" s="111"/>
      <c r="W45" s="115"/>
      <c r="X45" s="115"/>
      <c r="Y45" s="115"/>
      <c r="Z45" s="115"/>
      <c r="AA45" s="111"/>
      <c r="AB45" s="111"/>
      <c r="AC45" s="111"/>
      <c r="AD45" s="113"/>
    </row>
    <row r="46" spans="2:30" ht="9.9499999999999993" customHeight="1">
      <c r="B46" s="5"/>
      <c r="C46" s="9"/>
      <c r="D46" s="9"/>
      <c r="E46" s="9"/>
      <c r="F46" s="111"/>
      <c r="G46" s="116"/>
      <c r="H46" s="116"/>
      <c r="I46" s="116"/>
      <c r="J46" s="116"/>
      <c r="K46" s="116"/>
      <c r="L46" s="116"/>
      <c r="M46" s="116"/>
      <c r="N46" s="116"/>
      <c r="O46" s="116"/>
      <c r="P46" s="116"/>
      <c r="Q46" s="116"/>
      <c r="R46" s="116"/>
      <c r="S46" s="116"/>
      <c r="T46" s="116"/>
      <c r="U46" s="111"/>
      <c r="V46" s="111"/>
      <c r="W46" s="111"/>
      <c r="X46" s="111"/>
      <c r="Y46" s="111"/>
      <c r="Z46" s="111"/>
      <c r="AA46" s="111"/>
      <c r="AB46" s="111"/>
      <c r="AC46" s="111"/>
      <c r="AD46" s="113"/>
    </row>
    <row r="47" spans="2:30" ht="24.95" customHeight="1">
      <c r="B47" s="5"/>
      <c r="E47" s="21"/>
      <c r="F47" s="111"/>
      <c r="G47" s="116"/>
      <c r="H47" s="116"/>
      <c r="I47" s="116"/>
      <c r="J47" s="116"/>
      <c r="K47" s="116"/>
      <c r="L47" s="116"/>
      <c r="M47" s="116"/>
      <c r="N47" s="116"/>
      <c r="O47" s="116"/>
      <c r="P47" s="116"/>
      <c r="Q47" s="116"/>
      <c r="R47" s="116"/>
      <c r="S47" s="116"/>
      <c r="T47" s="116"/>
      <c r="U47" s="111"/>
      <c r="V47" s="111"/>
      <c r="W47" s="111"/>
      <c r="X47" s="111"/>
      <c r="Y47" s="111"/>
      <c r="Z47" s="111"/>
      <c r="AA47" s="111"/>
      <c r="AB47" s="111"/>
      <c r="AC47" s="111"/>
      <c r="AD47" s="113"/>
    </row>
    <row r="48" spans="2:30" ht="15" customHeight="1">
      <c r="B48" s="118"/>
      <c r="C48" s="119"/>
      <c r="D48" s="119"/>
      <c r="E48" s="119"/>
      <c r="F48" s="119"/>
      <c r="G48" s="1021" t="str">
        <f>Données!AF3</f>
        <v xml:space="preserve">Conception et réalisation : Thierry GÉRARD IEN-ET STI Design &amp; Métiers d'art - Version 5.2 • Septembre 2020    
Adaptation Equipe Académique Rennes [ 07 83 77 09 55 ] - Version 5.2 • Mars 2021 </v>
      </c>
      <c r="H48" s="181"/>
      <c r="I48" s="181"/>
      <c r="J48" s="181"/>
      <c r="K48" s="181"/>
      <c r="L48" s="181"/>
      <c r="M48" s="181"/>
      <c r="N48" s="181"/>
      <c r="O48" s="181"/>
      <c r="P48" s="181"/>
      <c r="Q48" s="181"/>
      <c r="R48" s="181"/>
      <c r="S48" s="181"/>
      <c r="T48" s="181"/>
      <c r="U48" s="121"/>
      <c r="V48" s="121"/>
      <c r="W48" s="121"/>
      <c r="X48" s="119"/>
      <c r="Y48" s="119"/>
      <c r="Z48" s="119"/>
      <c r="AA48" s="119"/>
      <c r="AB48" s="119"/>
      <c r="AC48" s="119"/>
      <c r="AD48" s="122"/>
    </row>
    <row r="50" s="123" customFormat="1"/>
    <row r="51" s="123" customFormat="1" ht="14.1" customHeigh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01" customFormat="1"/>
    <row r="84" s="101" customFormat="1"/>
    <row r="85" s="101" customFormat="1"/>
    <row r="86" s="101" customFormat="1"/>
    <row r="87" s="101" customFormat="1"/>
    <row r="88" s="101" customFormat="1"/>
    <row r="89" s="101" customFormat="1"/>
    <row r="90" s="101" customFormat="1"/>
    <row r="91" s="101" customFormat="1"/>
    <row r="92" s="101" customFormat="1"/>
    <row r="93" s="101" customFormat="1"/>
    <row r="94" s="101" customFormat="1"/>
    <row r="95" s="101" customFormat="1"/>
    <row r="96" s="101" customFormat="1"/>
    <row r="97" s="101" customFormat="1"/>
    <row r="98" s="101" customFormat="1"/>
    <row r="99" s="101" customFormat="1"/>
    <row r="100" s="101" customFormat="1"/>
    <row r="101" s="101" customFormat="1"/>
    <row r="102" s="101" customFormat="1"/>
    <row r="103" s="101" customFormat="1"/>
    <row r="104" s="101" customFormat="1"/>
    <row r="105" s="101" customFormat="1"/>
    <row r="106" s="101" customFormat="1"/>
    <row r="107" s="101" customFormat="1"/>
    <row r="108" s="101" customFormat="1"/>
    <row r="109" s="101" customFormat="1"/>
    <row r="110" s="101" customFormat="1"/>
    <row r="111" s="101" customFormat="1"/>
    <row r="112" s="101" customFormat="1"/>
    <row r="113" s="101" customFormat="1"/>
    <row r="114" s="101" customFormat="1"/>
    <row r="115" s="101" customFormat="1"/>
    <row r="116" s="101" customFormat="1"/>
    <row r="117" s="101" customFormat="1"/>
    <row r="118" s="101" customFormat="1"/>
    <row r="119" s="101" customFormat="1"/>
    <row r="120" s="101" customFormat="1"/>
    <row r="121" s="101" customFormat="1"/>
    <row r="122" s="101" customFormat="1"/>
    <row r="123" s="101" customFormat="1"/>
    <row r="124" s="101" customFormat="1"/>
    <row r="125" s="101" customFormat="1"/>
    <row r="126" s="101" customFormat="1"/>
    <row r="127" s="101" customFormat="1"/>
    <row r="128" s="101" customFormat="1"/>
    <row r="129" s="101" customFormat="1"/>
    <row r="130" s="101" customFormat="1"/>
    <row r="131" s="101" customFormat="1"/>
    <row r="132" s="101" customFormat="1"/>
    <row r="133" s="101" customFormat="1"/>
    <row r="134" s="101" customFormat="1"/>
    <row r="135" s="101" customFormat="1"/>
    <row r="136" s="101" customFormat="1"/>
    <row r="137" s="101" customFormat="1"/>
    <row r="138" s="101" customFormat="1"/>
    <row r="139" s="101" customFormat="1"/>
    <row r="140" s="101" customFormat="1"/>
    <row r="141" s="101" customFormat="1"/>
    <row r="142" s="101" customFormat="1"/>
    <row r="143" s="101" customFormat="1"/>
    <row r="144" s="101" customFormat="1"/>
    <row r="145" s="101" customFormat="1"/>
    <row r="146" s="101" customFormat="1"/>
    <row r="147" s="101" customFormat="1"/>
    <row r="148" s="101" customFormat="1"/>
    <row r="149" s="101" customFormat="1"/>
    <row r="150" s="101" customFormat="1"/>
    <row r="151" s="101" customFormat="1"/>
    <row r="152" s="101" customFormat="1"/>
    <row r="153" s="101" customFormat="1"/>
    <row r="154" s="101" customFormat="1"/>
    <row r="155" s="101" customFormat="1"/>
    <row r="156" s="101" customFormat="1"/>
    <row r="157" s="101" customFormat="1"/>
    <row r="158" s="101" customFormat="1"/>
    <row r="159" s="101" customFormat="1"/>
    <row r="160" s="101" customFormat="1"/>
    <row r="161" s="101" customFormat="1"/>
    <row r="162" s="101" customFormat="1"/>
    <row r="163" s="101" customFormat="1"/>
    <row r="164" s="101" customFormat="1"/>
    <row r="165" s="101" customFormat="1"/>
    <row r="166" s="101" customFormat="1"/>
    <row r="167" s="101" customFormat="1"/>
    <row r="168" s="101" customFormat="1"/>
    <row r="169" s="101" customFormat="1"/>
    <row r="170" s="101" customFormat="1"/>
    <row r="171" s="101" customFormat="1"/>
    <row r="172" s="101" customFormat="1"/>
    <row r="173" s="101" customFormat="1"/>
    <row r="174" s="101" customFormat="1"/>
    <row r="175" s="101" customFormat="1"/>
    <row r="176" s="101" customFormat="1"/>
    <row r="177" s="101" customFormat="1"/>
    <row r="178" s="101" customFormat="1"/>
    <row r="179" s="101" customFormat="1"/>
    <row r="180" s="101" customFormat="1"/>
    <row r="181" s="101" customFormat="1"/>
    <row r="182" s="101" customFormat="1"/>
    <row r="183" s="101" customFormat="1"/>
    <row r="184" s="101" customFormat="1"/>
    <row r="185" s="101" customFormat="1"/>
    <row r="186" s="101" customFormat="1"/>
    <row r="187" s="101" customFormat="1"/>
    <row r="188" s="101" customFormat="1"/>
    <row r="189" s="101" customFormat="1"/>
    <row r="190" s="101" customFormat="1"/>
    <row r="1048522" spans="5:5">
      <c r="E1048522" s="128"/>
    </row>
  </sheetData>
  <sheetProtection sheet="1"/>
  <mergeCells count="30">
    <mergeCell ref="Q28:Y28"/>
    <mergeCell ref="J22:J28"/>
    <mergeCell ref="H30:J30"/>
    <mergeCell ref="Q29:Y30"/>
    <mergeCell ref="P43:Z43"/>
    <mergeCell ref="P36:Z42"/>
    <mergeCell ref="H43:H44"/>
    <mergeCell ref="Q32:Y32"/>
    <mergeCell ref="Q33:Y34"/>
    <mergeCell ref="Q21:Y22"/>
    <mergeCell ref="Q24:Y24"/>
    <mergeCell ref="Q25:Y26"/>
    <mergeCell ref="AA14:AC14"/>
    <mergeCell ref="P16:V16"/>
    <mergeCell ref="N15:N18"/>
    <mergeCell ref="J18:J20"/>
    <mergeCell ref="P15:W15"/>
    <mergeCell ref="P17:V18"/>
    <mergeCell ref="Q20:Y20"/>
    <mergeCell ref="B9:E9"/>
    <mergeCell ref="I5:I6"/>
    <mergeCell ref="K5:K6"/>
    <mergeCell ref="I10:AD10"/>
    <mergeCell ref="N5:N6"/>
    <mergeCell ref="G15:G16"/>
    <mergeCell ref="J5:J6"/>
    <mergeCell ref="L5:M6"/>
    <mergeCell ref="O5:T6"/>
    <mergeCell ref="G5:H5"/>
    <mergeCell ref="G6:H6"/>
  </mergeCells>
  <conditionalFormatting sqref="G5:H5">
    <cfRule type="beginsWith" dxfId="11741" priority="4" operator="beginsWith" text="?">
      <formula>LEFT(G5,LEN("?"))="?"</formula>
    </cfRule>
  </conditionalFormatting>
  <conditionalFormatting sqref="J5 L5">
    <cfRule type="beginsWith" dxfId="11740" priority="3" operator="beginsWith" text="?">
      <formula>LEFT(J5,LEN("?"))="?"</formula>
    </cfRule>
  </conditionalFormatting>
  <conditionalFormatting sqref="G6:H6">
    <cfRule type="beginsWith" dxfId="11739" priority="2" operator="beginsWith" text="?">
      <formula>LEFT(G6,LEN("?"))="?"</formula>
    </cfRule>
  </conditionalFormatting>
  <conditionalFormatting sqref="O5:T6">
    <cfRule type="beginsWith" dxfId="11738" priority="1" operator="beginsWith" text="?">
      <formula>LEFT(O5,LEN("?"))="?"</formula>
    </cfRule>
  </conditionalFormatting>
  <pageMargins left="0.70866141732283472" right="0.70866141732283472" top="0.74803149606299213" bottom="0.74803149606299213" header="0.31496062992125984" footer="0.31496062992125984"/>
  <pageSetup paperSize="9"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C00000"/>
    <pageSetUpPr fitToPage="1"/>
  </sheetPr>
  <dimension ref="B1:XEO227"/>
  <sheetViews>
    <sheetView zoomScale="25" zoomScaleNormal="25" workbookViewId="0">
      <selection activeCell="BE209" sqref="BE20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6"/>
      <c r="AS1" s="106"/>
      <c r="AT1" s="106"/>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495" t="s">
        <v>386</v>
      </c>
      <c r="AD5" s="1495"/>
      <c r="AE5" s="1495"/>
      <c r="AF5" s="1495"/>
      <c r="AG5" s="1495"/>
      <c r="AH5" s="1495"/>
      <c r="AI5" s="1495"/>
      <c r="AJ5" s="1495"/>
      <c r="AK5" s="1495"/>
      <c r="AL5" s="1495"/>
      <c r="AM5" s="1495"/>
      <c r="AN5" s="1495"/>
      <c r="AO5" s="1495"/>
      <c r="AP5" s="1495"/>
      <c r="AQ5" s="1495"/>
      <c r="AR5" s="1495"/>
      <c r="AS5" s="1495"/>
      <c r="AT5" s="19"/>
      <c r="AW5" s="19"/>
      <c r="BA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495"/>
      <c r="AD6" s="1495"/>
      <c r="AE6" s="1495"/>
      <c r="AF6" s="1495"/>
      <c r="AG6" s="1495"/>
      <c r="AH6" s="1495"/>
      <c r="AI6" s="1495"/>
      <c r="AJ6" s="1495"/>
      <c r="AK6" s="1495"/>
      <c r="AL6" s="1495"/>
      <c r="AM6" s="1495"/>
      <c r="AN6" s="1495"/>
      <c r="AO6" s="1495"/>
      <c r="AP6" s="1495"/>
      <c r="AQ6" s="1495"/>
      <c r="AR6" s="1495"/>
      <c r="AS6" s="1495"/>
      <c r="AT6" s="19"/>
      <c r="AW6" s="19"/>
      <c r="BA6" s="20"/>
    </row>
    <row r="7" spans="2:54"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N7" s="25"/>
      <c r="AO7" s="25"/>
      <c r="AP7" s="25"/>
      <c r="AR7" s="25"/>
      <c r="AS7" s="25"/>
      <c r="AT7" s="25"/>
      <c r="AW7" s="25"/>
      <c r="BA7" s="26"/>
    </row>
    <row r="8" spans="2:54" ht="9.9499999999999993" customHeight="1">
      <c r="B8" s="5"/>
      <c r="D8" s="27"/>
      <c r="E8" s="27"/>
      <c r="O8" s="600"/>
      <c r="P8" s="600"/>
      <c r="Q8" s="600"/>
      <c r="R8" s="600"/>
      <c r="S8" s="600"/>
      <c r="T8" s="600"/>
      <c r="W8" s="1359"/>
      <c r="X8" s="1359"/>
      <c r="Y8" s="1359"/>
      <c r="Z8" s="1359"/>
      <c r="AA8" s="1359"/>
      <c r="AE8" s="27"/>
      <c r="AI8" s="28"/>
      <c r="AJ8" s="28"/>
      <c r="AK8" s="28"/>
      <c r="AN8" s="28"/>
      <c r="AO8" s="28"/>
      <c r="AP8" s="28"/>
      <c r="AR8" s="28"/>
      <c r="AS8" s="28"/>
      <c r="AT8" s="28"/>
      <c r="AW8" s="28"/>
      <c r="BA8" s="10"/>
    </row>
    <row r="9" spans="2:54"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132"/>
      <c r="AO9" s="29"/>
      <c r="AP9" s="29"/>
      <c r="AQ9" s="29"/>
      <c r="AR9" s="132"/>
      <c r="AS9" s="29"/>
      <c r="AT9" s="29"/>
      <c r="AU9" s="29"/>
      <c r="AV9" s="29"/>
      <c r="AW9" s="29"/>
      <c r="AX9" s="29"/>
      <c r="AY9" s="29"/>
      <c r="AZ9" s="29"/>
      <c r="BA9" s="29"/>
      <c r="BB9" s="628"/>
    </row>
    <row r="10" spans="2:54" ht="30" customHeight="1">
      <c r="B10" s="506"/>
      <c r="C10" s="507"/>
      <c r="D10" s="507"/>
      <c r="E10" s="507"/>
      <c r="F10" s="507"/>
      <c r="G10" s="508"/>
      <c r="H10" s="509" t="s">
        <v>92</v>
      </c>
      <c r="I10" s="369">
        <f ca="1">TODAY()</f>
        <v>44545</v>
      </c>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628"/>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629"/>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37"/>
      <c r="AC12" s="40"/>
      <c r="AD12" s="241"/>
      <c r="AE12" s="241"/>
      <c r="AF12" s="241"/>
      <c r="AG12" s="241"/>
      <c r="AH12" s="241"/>
      <c r="AI12" s="241"/>
      <c r="AJ12" s="241"/>
      <c r="AK12" s="241"/>
      <c r="AL12" s="41"/>
      <c r="AM12" s="41"/>
      <c r="AN12" s="41"/>
      <c r="AO12" s="41"/>
      <c r="AP12" s="37"/>
      <c r="AQ12" s="40"/>
      <c r="AR12" s="42"/>
      <c r="AS12" s="43"/>
      <c r="AT12" s="44"/>
      <c r="AU12" s="45"/>
      <c r="AV12" s="46"/>
      <c r="AW12" s="47"/>
      <c r="AX12" s="46"/>
      <c r="AY12" s="48"/>
      <c r="AZ12" s="241"/>
      <c r="BA12" s="241"/>
      <c r="BB12" s="630"/>
    </row>
    <row r="13" spans="2:5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630"/>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C14" s="37"/>
      <c r="AG14" s="41"/>
      <c r="AH14" s="41"/>
      <c r="AI14" s="41"/>
      <c r="AJ14" s="41"/>
      <c r="AK14" s="37"/>
      <c r="AL14" s="463"/>
      <c r="AM14" s="37"/>
      <c r="AN14" s="194"/>
      <c r="AO14" s="37"/>
      <c r="AP14" s="37"/>
      <c r="AQ14" s="457" t="s">
        <v>66</v>
      </c>
      <c r="AR14" s="458" t="s">
        <v>62</v>
      </c>
      <c r="AS14" s="459" t="s">
        <v>57</v>
      </c>
      <c r="AT14" s="460" t="s">
        <v>52</v>
      </c>
      <c r="AU14" s="37"/>
      <c r="AV14" s="461" t="s">
        <v>120</v>
      </c>
      <c r="AW14" s="37"/>
      <c r="AX14" s="462" t="s">
        <v>121</v>
      </c>
      <c r="AY14" s="194"/>
      <c r="AZ14" s="37"/>
      <c r="BA14" s="37"/>
      <c r="BB14" s="628"/>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C15" s="37"/>
      <c r="AG15" s="510"/>
      <c r="AH15" s="41"/>
      <c r="AI15" s="41"/>
      <c r="AJ15" s="510"/>
      <c r="AK15" s="37"/>
      <c r="AL15" s="40"/>
      <c r="AM15" s="37"/>
      <c r="AN15" s="40"/>
      <c r="AO15" s="37"/>
      <c r="AP15" s="37"/>
      <c r="AQ15" s="37"/>
      <c r="AR15" s="37"/>
      <c r="AS15" s="37"/>
      <c r="AT15" s="37"/>
      <c r="AW15" s="40"/>
      <c r="AX15" s="37"/>
      <c r="AY15" s="40"/>
      <c r="AZ15" s="37"/>
      <c r="BA15" s="37"/>
      <c r="BB15" s="628"/>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29"/>
    </row>
    <row r="17" spans="2:55" ht="22.5" customHeight="1">
      <c r="B17" s="631"/>
      <c r="C17" s="632"/>
      <c r="D17" s="633"/>
      <c r="E17" s="633"/>
      <c r="F17" s="633"/>
      <c r="G17" s="633"/>
      <c r="H17" s="633"/>
      <c r="I17" s="633"/>
      <c r="J17" s="633"/>
      <c r="K17" s="633"/>
      <c r="L17" s="633"/>
      <c r="M17" s="634"/>
      <c r="N17" s="634"/>
      <c r="O17" s="634"/>
      <c r="P17" s="634"/>
      <c r="Q17" s="634"/>
      <c r="R17" s="634"/>
      <c r="S17" s="634"/>
      <c r="T17" s="634"/>
      <c r="U17" s="634"/>
      <c r="V17" s="634"/>
      <c r="W17" s="634"/>
      <c r="X17" s="634"/>
      <c r="Y17" s="634"/>
      <c r="Z17" s="634"/>
      <c r="AA17" s="634"/>
      <c r="AB17" s="634"/>
      <c r="AC17" s="633"/>
      <c r="AD17" s="633"/>
      <c r="AE17" s="633"/>
      <c r="AF17" s="633"/>
      <c r="AG17" s="633"/>
      <c r="AH17" s="634"/>
      <c r="AI17" s="634"/>
      <c r="AJ17" s="634"/>
      <c r="AK17" s="634"/>
      <c r="AL17" s="634"/>
      <c r="AM17" s="634"/>
      <c r="AN17" s="634"/>
      <c r="AO17" s="634"/>
      <c r="AP17" s="634"/>
      <c r="AQ17" s="634"/>
      <c r="AR17" s="634"/>
      <c r="AS17" s="634"/>
      <c r="AT17" s="634"/>
      <c r="AU17" s="634"/>
      <c r="AV17" s="634"/>
      <c r="AW17" s="634"/>
      <c r="AX17" s="634"/>
      <c r="AY17" s="634"/>
      <c r="AZ17" s="634"/>
      <c r="BA17" s="884"/>
      <c r="BB17" s="630"/>
    </row>
    <row r="18" spans="2:55" ht="27" customHeight="1">
      <c r="B18" s="635"/>
      <c r="C18" s="586"/>
      <c r="D18" s="586"/>
      <c r="E18" s="586"/>
      <c r="F18" s="586"/>
      <c r="G18" s="586"/>
      <c r="H18" s="586"/>
      <c r="I18" s="586"/>
      <c r="J18" s="586"/>
      <c r="K18" s="586"/>
      <c r="L18" s="586"/>
      <c r="M18" s="583"/>
      <c r="N18" s="583"/>
      <c r="O18" s="583"/>
      <c r="P18" s="583"/>
      <c r="Q18" s="583"/>
      <c r="R18" s="583"/>
      <c r="S18" s="583"/>
      <c r="T18" s="583"/>
      <c r="U18" s="583"/>
      <c r="V18" s="583"/>
      <c r="W18" s="583"/>
      <c r="X18" s="583"/>
      <c r="Y18" s="583"/>
      <c r="Z18" s="583"/>
      <c r="AA18" s="583"/>
      <c r="AB18" s="583"/>
      <c r="AC18" s="586"/>
      <c r="AD18" s="586"/>
      <c r="AE18" s="586"/>
      <c r="AF18" s="586"/>
      <c r="AG18" s="586"/>
      <c r="AH18" s="583"/>
      <c r="AI18" s="583"/>
      <c r="AJ18" s="583"/>
      <c r="AK18" s="583"/>
      <c r="AL18" s="583"/>
      <c r="AM18" s="583"/>
      <c r="AN18" s="583"/>
      <c r="AO18" s="583"/>
      <c r="AP18" s="583"/>
      <c r="AQ18" s="583"/>
      <c r="AR18" s="583"/>
      <c r="AS18" s="583"/>
      <c r="AT18" s="583"/>
      <c r="AU18" s="583"/>
      <c r="AV18" s="583"/>
      <c r="AW18" s="583"/>
      <c r="AX18" s="583"/>
      <c r="AY18" s="583"/>
      <c r="AZ18" s="583"/>
      <c r="BA18" s="636"/>
    </row>
    <row r="19" spans="2:55" ht="19.5" customHeight="1">
      <c r="B19" s="637"/>
      <c r="C19" s="638"/>
      <c r="D19" s="1453" t="s">
        <v>126</v>
      </c>
      <c r="E19" s="1453"/>
      <c r="F19" s="1456"/>
      <c r="G19" s="1574" t="str">
        <f>'Donnees ICCER'!$E$94</f>
        <v>C1 : S’informer sur la nature et sur les contraintes de l’intervention</v>
      </c>
      <c r="H19" s="1574"/>
      <c r="I19" s="1574"/>
      <c r="J19" s="1574"/>
      <c r="K19" s="1574"/>
      <c r="L19" s="1574"/>
      <c r="M19" s="1574"/>
      <c r="N19" s="1574"/>
      <c r="O19" s="1574"/>
      <c r="P19" s="1574"/>
      <c r="Q19" s="1574"/>
      <c r="R19" s="1574"/>
      <c r="S19" s="1574"/>
      <c r="T19" s="1419"/>
      <c r="U19" s="639"/>
      <c r="V19" s="1419"/>
      <c r="W19" s="639"/>
      <c r="X19" s="1419"/>
      <c r="Y19" s="1419"/>
      <c r="Z19" s="1449"/>
      <c r="AA19" s="583"/>
      <c r="AB19" s="583"/>
      <c r="AC19" s="640"/>
      <c r="AD19" s="638"/>
      <c r="AE19" s="1453" t="s">
        <v>126</v>
      </c>
      <c r="AF19" s="1453"/>
      <c r="AG19" s="1456"/>
      <c r="AH19" s="1574" t="str">
        <f>'Donnees ICCER'!$E$95</f>
        <v>C2 : Analyser et exploiter les données techniques de l’intervention</v>
      </c>
      <c r="AI19" s="1574"/>
      <c r="AJ19" s="1574"/>
      <c r="AK19" s="1574"/>
      <c r="AL19" s="1574"/>
      <c r="AM19" s="1574"/>
      <c r="AN19" s="1574"/>
      <c r="AO19" s="1574"/>
      <c r="AP19" s="1574"/>
      <c r="AQ19" s="1574"/>
      <c r="AR19" s="1574"/>
      <c r="AS19" s="1574"/>
      <c r="AT19" s="1574"/>
      <c r="AU19" s="1419"/>
      <c r="AV19" s="639"/>
      <c r="AW19" s="1419"/>
      <c r="AX19" s="639"/>
      <c r="AY19" s="1419"/>
      <c r="AZ19" s="1419"/>
      <c r="BA19" s="1422"/>
    </row>
    <row r="20" spans="2:55" ht="19.5" customHeight="1">
      <c r="B20" s="641"/>
      <c r="C20" s="642"/>
      <c r="D20" s="1454"/>
      <c r="E20" s="1454"/>
      <c r="F20" s="1457"/>
      <c r="G20" s="1575"/>
      <c r="H20" s="1575"/>
      <c r="I20" s="1575"/>
      <c r="J20" s="1575"/>
      <c r="K20" s="1575"/>
      <c r="L20" s="1575"/>
      <c r="M20" s="1575"/>
      <c r="N20" s="1575"/>
      <c r="O20" s="1575"/>
      <c r="P20" s="1575"/>
      <c r="Q20" s="1575"/>
      <c r="R20" s="1575"/>
      <c r="S20" s="1575"/>
      <c r="T20" s="1420"/>
      <c r="U20" s="1440">
        <f>AVERAGE(U26:U50)</f>
        <v>0</v>
      </c>
      <c r="V20" s="1420"/>
      <c r="W20" s="1425" t="str">
        <f>IFERROR(AVERAGE(W26:W50),"")</f>
        <v/>
      </c>
      <c r="X20" s="1420"/>
      <c r="Y20" s="1420"/>
      <c r="Z20" s="1450"/>
      <c r="AA20" s="583"/>
      <c r="AB20" s="583"/>
      <c r="AC20" s="643"/>
      <c r="AD20" s="642"/>
      <c r="AE20" s="1454"/>
      <c r="AF20" s="1454"/>
      <c r="AG20" s="1457"/>
      <c r="AH20" s="1575"/>
      <c r="AI20" s="1575"/>
      <c r="AJ20" s="1575"/>
      <c r="AK20" s="1575"/>
      <c r="AL20" s="1575"/>
      <c r="AM20" s="1575"/>
      <c r="AN20" s="1575"/>
      <c r="AO20" s="1575"/>
      <c r="AP20" s="1575"/>
      <c r="AQ20" s="1575"/>
      <c r="AR20" s="1575"/>
      <c r="AS20" s="1575"/>
      <c r="AT20" s="1575"/>
      <c r="AU20" s="1420"/>
      <c r="AV20" s="1440">
        <f>AVERAGE(AV26:AV50)</f>
        <v>0</v>
      </c>
      <c r="AW20" s="1420"/>
      <c r="AX20" s="1425" t="str">
        <f>IFERROR(AVERAGE(AX26:AX50),"")</f>
        <v/>
      </c>
      <c r="AY20" s="1420"/>
      <c r="AZ20" s="1420"/>
      <c r="BA20" s="1423"/>
    </row>
    <row r="21" spans="2:55" ht="19.5" customHeight="1">
      <c r="B21" s="641"/>
      <c r="C21" s="642"/>
      <c r="D21" s="1454"/>
      <c r="E21" s="1454"/>
      <c r="F21" s="1457"/>
      <c r="G21" s="1575"/>
      <c r="H21" s="1575"/>
      <c r="I21" s="1575"/>
      <c r="J21" s="1575"/>
      <c r="K21" s="1575"/>
      <c r="L21" s="1575"/>
      <c r="M21" s="1575"/>
      <c r="N21" s="1575"/>
      <c r="O21" s="1575"/>
      <c r="P21" s="1575"/>
      <c r="Q21" s="1575"/>
      <c r="R21" s="1575"/>
      <c r="S21" s="1575"/>
      <c r="T21" s="1420"/>
      <c r="U21" s="1441"/>
      <c r="V21" s="1420"/>
      <c r="W21" s="1426"/>
      <c r="X21" s="1420"/>
      <c r="Y21" s="1420"/>
      <c r="Z21" s="1450"/>
      <c r="AA21" s="583"/>
      <c r="AB21" s="583"/>
      <c r="AC21" s="643"/>
      <c r="AD21" s="642"/>
      <c r="AE21" s="1454"/>
      <c r="AF21" s="1454"/>
      <c r="AG21" s="1457"/>
      <c r="AH21" s="1575"/>
      <c r="AI21" s="1575"/>
      <c r="AJ21" s="1575"/>
      <c r="AK21" s="1575"/>
      <c r="AL21" s="1575"/>
      <c r="AM21" s="1575"/>
      <c r="AN21" s="1575"/>
      <c r="AO21" s="1575"/>
      <c r="AP21" s="1575"/>
      <c r="AQ21" s="1575"/>
      <c r="AR21" s="1575"/>
      <c r="AS21" s="1575"/>
      <c r="AT21" s="1575"/>
      <c r="AU21" s="1420"/>
      <c r="AV21" s="1441"/>
      <c r="AW21" s="1420"/>
      <c r="AX21" s="1426"/>
      <c r="AY21" s="1420"/>
      <c r="AZ21" s="1420"/>
      <c r="BA21" s="1423"/>
    </row>
    <row r="22" spans="2:55" ht="10.5" customHeight="1">
      <c r="B22" s="641"/>
      <c r="C22" s="642"/>
      <c r="D22" s="1454"/>
      <c r="E22" s="1454"/>
      <c r="F22" s="1457"/>
      <c r="G22" s="1575"/>
      <c r="H22" s="1575"/>
      <c r="I22" s="1575"/>
      <c r="J22" s="1575"/>
      <c r="K22" s="1575"/>
      <c r="L22" s="1575"/>
      <c r="M22" s="1575"/>
      <c r="N22" s="1575"/>
      <c r="O22" s="1575"/>
      <c r="P22" s="1575"/>
      <c r="Q22" s="1575"/>
      <c r="R22" s="1575"/>
      <c r="S22" s="1575"/>
      <c r="T22" s="1420"/>
      <c r="U22" s="1442"/>
      <c r="V22" s="1420"/>
      <c r="W22" s="1427"/>
      <c r="X22" s="1420"/>
      <c r="Y22" s="1420"/>
      <c r="Z22" s="1450"/>
      <c r="AA22" s="583"/>
      <c r="AB22" s="583"/>
      <c r="AC22" s="643"/>
      <c r="AD22" s="642"/>
      <c r="AE22" s="1454"/>
      <c r="AF22" s="1454"/>
      <c r="AG22" s="1457"/>
      <c r="AH22" s="1575"/>
      <c r="AI22" s="1575"/>
      <c r="AJ22" s="1575"/>
      <c r="AK22" s="1575"/>
      <c r="AL22" s="1575"/>
      <c r="AM22" s="1575"/>
      <c r="AN22" s="1575"/>
      <c r="AO22" s="1575"/>
      <c r="AP22" s="1575"/>
      <c r="AQ22" s="1575"/>
      <c r="AR22" s="1575"/>
      <c r="AS22" s="1575"/>
      <c r="AT22" s="1575"/>
      <c r="AU22" s="1420"/>
      <c r="AV22" s="1442"/>
      <c r="AW22" s="1420"/>
      <c r="AX22" s="1427"/>
      <c r="AY22" s="1420"/>
      <c r="AZ22" s="1420"/>
      <c r="BA22" s="1423"/>
    </row>
    <row r="23" spans="2:55" ht="19.5" customHeight="1">
      <c r="B23" s="644"/>
      <c r="C23" s="645"/>
      <c r="D23" s="1455"/>
      <c r="E23" s="1455"/>
      <c r="F23" s="1458"/>
      <c r="G23" s="1576"/>
      <c r="H23" s="1576"/>
      <c r="I23" s="1576"/>
      <c r="J23" s="1576"/>
      <c r="K23" s="1576"/>
      <c r="L23" s="1576"/>
      <c r="M23" s="1576"/>
      <c r="N23" s="1576"/>
      <c r="O23" s="1576"/>
      <c r="P23" s="1576"/>
      <c r="Q23" s="1576"/>
      <c r="R23" s="1576"/>
      <c r="S23" s="1576"/>
      <c r="T23" s="1421"/>
      <c r="U23" s="646"/>
      <c r="V23" s="1421"/>
      <c r="W23" s="646"/>
      <c r="X23" s="1421"/>
      <c r="Y23" s="1421"/>
      <c r="Z23" s="1451"/>
      <c r="AA23" s="583"/>
      <c r="AB23" s="583"/>
      <c r="AC23" s="647"/>
      <c r="AD23" s="645"/>
      <c r="AE23" s="1455"/>
      <c r="AF23" s="1455"/>
      <c r="AG23" s="1458"/>
      <c r="AH23" s="1576"/>
      <c r="AI23" s="1576"/>
      <c r="AJ23" s="1576"/>
      <c r="AK23" s="1576"/>
      <c r="AL23" s="1576"/>
      <c r="AM23" s="1576"/>
      <c r="AN23" s="1576"/>
      <c r="AO23" s="1576"/>
      <c r="AP23" s="1576"/>
      <c r="AQ23" s="1576"/>
      <c r="AR23" s="1576"/>
      <c r="AS23" s="1576"/>
      <c r="AT23" s="1576"/>
      <c r="AU23" s="1421"/>
      <c r="AV23" s="646"/>
      <c r="AW23" s="1421"/>
      <c r="AX23" s="646"/>
      <c r="AY23" s="1421"/>
      <c r="AZ23" s="1421"/>
      <c r="BA23" s="1424"/>
    </row>
    <row r="24" spans="2:55" ht="30" customHeight="1">
      <c r="B24" s="637"/>
      <c r="C24" s="638"/>
      <c r="D24" s="638"/>
      <c r="E24" s="638"/>
      <c r="F24" s="638"/>
      <c r="G24" s="639"/>
      <c r="H24" s="639"/>
      <c r="I24" s="639"/>
      <c r="J24" s="639"/>
      <c r="K24" s="639"/>
      <c r="L24" s="639"/>
      <c r="M24" s="639"/>
      <c r="N24" s="639"/>
      <c r="O24" s="639"/>
      <c r="P24" s="639"/>
      <c r="Q24" s="639"/>
      <c r="R24" s="639"/>
      <c r="S24" s="639"/>
      <c r="T24" s="639"/>
      <c r="U24" s="639"/>
      <c r="V24" s="639"/>
      <c r="W24" s="639"/>
      <c r="X24" s="639"/>
      <c r="Y24" s="639"/>
      <c r="Z24" s="648"/>
      <c r="AA24" s="649"/>
      <c r="AB24" s="583"/>
      <c r="AC24" s="640"/>
      <c r="AD24" s="638"/>
      <c r="AE24" s="638"/>
      <c r="AF24" s="638"/>
      <c r="AG24" s="638"/>
      <c r="AH24" s="639"/>
      <c r="AI24" s="639"/>
      <c r="AJ24" s="639"/>
      <c r="AK24" s="639"/>
      <c r="AL24" s="639"/>
      <c r="AM24" s="639"/>
      <c r="AN24" s="639"/>
      <c r="AO24" s="639"/>
      <c r="AP24" s="639"/>
      <c r="AQ24" s="639"/>
      <c r="AR24" s="639"/>
      <c r="AS24" s="639"/>
      <c r="AT24" s="639"/>
      <c r="AU24" s="639"/>
      <c r="AV24" s="639"/>
      <c r="AW24" s="639"/>
      <c r="AX24" s="639"/>
      <c r="AY24" s="639"/>
      <c r="AZ24" s="639"/>
      <c r="BA24" s="650"/>
    </row>
    <row r="25" spans="2:55" ht="20.100000000000001" customHeight="1">
      <c r="B25" s="641"/>
      <c r="C25" s="651"/>
      <c r="D25" s="1416"/>
      <c r="E25" s="1416"/>
      <c r="F25" s="651"/>
      <c r="G25" s="653"/>
      <c r="H25" s="1431" t="str">
        <f>'Donnees ICCER'!$E$4</f>
        <v>C1.1: Collecter les données nécessaires à l’intervention</v>
      </c>
      <c r="I25" s="1432"/>
      <c r="J25" s="1432"/>
      <c r="K25" s="1432"/>
      <c r="L25" s="1433"/>
      <c r="M25" s="642"/>
      <c r="N25" s="642"/>
      <c r="O25" s="653"/>
      <c r="P25" s="653"/>
      <c r="Q25" s="654"/>
      <c r="R25" s="653"/>
      <c r="S25" s="653"/>
      <c r="T25" s="653"/>
      <c r="U25" s="653"/>
      <c r="V25" s="653"/>
      <c r="W25" s="653"/>
      <c r="X25" s="653"/>
      <c r="Y25" s="653"/>
      <c r="Z25" s="655"/>
      <c r="AA25" s="649"/>
      <c r="AB25" s="583"/>
      <c r="AC25" s="643"/>
      <c r="AD25" s="651"/>
      <c r="AE25" s="1573"/>
      <c r="AF25" s="1573"/>
      <c r="AG25" s="651"/>
      <c r="AH25" s="653"/>
      <c r="AI25" s="1475" t="str">
        <f>'Donnees ICCER'!$E$11</f>
        <v>C2.1: Identifier les éléments d’un réseau fluidique et d’un réseau électrique</v>
      </c>
      <c r="AJ25" s="1476"/>
      <c r="AK25" s="1476"/>
      <c r="AL25" s="1476"/>
      <c r="AM25" s="1477"/>
      <c r="AN25" s="642"/>
      <c r="AO25" s="642"/>
      <c r="AP25" s="653"/>
      <c r="AQ25" s="653"/>
      <c r="AR25" s="654"/>
      <c r="AS25" s="653"/>
      <c r="AT25" s="653"/>
      <c r="AU25" s="653"/>
      <c r="AV25" s="653"/>
      <c r="AW25" s="653"/>
      <c r="AX25" s="653"/>
      <c r="AY25" s="653"/>
      <c r="AZ25" s="653"/>
      <c r="BA25" s="656"/>
    </row>
    <row r="26" spans="2:55" s="21" customFormat="1" ht="30" customHeight="1">
      <c r="B26" s="1414">
        <f>'Donnees ICCER'!$B$4</f>
        <v>1</v>
      </c>
      <c r="C26" s="1459"/>
      <c r="D26" s="1417" t="str">
        <f>'Donnees ICCER'!$C$4</f>
        <v>C1.1</v>
      </c>
      <c r="E26" s="1418"/>
      <c r="F26" s="651"/>
      <c r="G26" s="658" t="s">
        <v>211</v>
      </c>
      <c r="H26" s="1434"/>
      <c r="I26" s="1351"/>
      <c r="J26" s="1351"/>
      <c r="K26" s="1351"/>
      <c r="L26" s="1435"/>
      <c r="M26" s="1444" t="s">
        <v>212</v>
      </c>
      <c r="N26" s="1444"/>
      <c r="O26" s="1445"/>
      <c r="P26" s="1428" t="str">
        <f>REPT("g",(U26))</f>
        <v/>
      </c>
      <c r="Q26" s="1429"/>
      <c r="R26" s="1429"/>
      <c r="S26" s="1430"/>
      <c r="T26" s="663"/>
      <c r="U26" s="1036">
        <f>Bilan!$AK$18</f>
        <v>0</v>
      </c>
      <c r="V26" s="653"/>
      <c r="W26" s="1037" t="str">
        <f>Bilan!$AM$18</f>
        <v xml:space="preserve"> </v>
      </c>
      <c r="X26" s="665"/>
      <c r="Y26" s="653"/>
      <c r="Z26" s="655"/>
      <c r="AA26" s="649"/>
      <c r="AB26" s="583"/>
      <c r="AC26" s="1452">
        <v>8</v>
      </c>
      <c r="AD26" s="1459"/>
      <c r="AE26" s="1417" t="str">
        <f>'Donnees ICCER'!$C$11</f>
        <v>C2.1</v>
      </c>
      <c r="AF26" s="1418"/>
      <c r="AG26" s="651"/>
      <c r="AH26" s="658" t="s">
        <v>211</v>
      </c>
      <c r="AI26" s="1478"/>
      <c r="AJ26" s="1479"/>
      <c r="AK26" s="1479"/>
      <c r="AL26" s="1479"/>
      <c r="AM26" s="1480"/>
      <c r="AN26" s="1571" t="s">
        <v>212</v>
      </c>
      <c r="AO26" s="1444"/>
      <c r="AP26" s="1572"/>
      <c r="AQ26" s="1428" t="str">
        <f>REPT("g",(AV26))</f>
        <v/>
      </c>
      <c r="AR26" s="1429"/>
      <c r="AS26" s="1429"/>
      <c r="AT26" s="1430"/>
      <c r="AU26" s="663"/>
      <c r="AV26" s="1036">
        <f>Bilan!$AK$26</f>
        <v>0</v>
      </c>
      <c r="AW26" s="653"/>
      <c r="AX26" s="1037" t="str">
        <f>Bilan!$AM$26</f>
        <v xml:space="preserve"> </v>
      </c>
      <c r="AY26" s="665"/>
      <c r="AZ26" s="653"/>
      <c r="BA26" s="656"/>
    </row>
    <row r="27" spans="2:55" ht="20.100000000000001" customHeight="1">
      <c r="B27" s="641"/>
      <c r="C27" s="651"/>
      <c r="D27" s="1416"/>
      <c r="E27" s="1416"/>
      <c r="F27" s="651"/>
      <c r="G27" s="653"/>
      <c r="H27" s="1436"/>
      <c r="I27" s="1437"/>
      <c r="J27" s="1437"/>
      <c r="K27" s="1437"/>
      <c r="L27" s="1438"/>
      <c r="M27" s="642"/>
      <c r="N27" s="642"/>
      <c r="O27" s="653"/>
      <c r="P27" s="653"/>
      <c r="Q27" s="653"/>
      <c r="R27" s="653"/>
      <c r="S27" s="653"/>
      <c r="T27" s="653"/>
      <c r="U27" s="653"/>
      <c r="V27" s="653"/>
      <c r="W27" s="653"/>
      <c r="X27" s="653"/>
      <c r="Y27" s="653"/>
      <c r="Z27" s="655"/>
      <c r="AA27" s="649"/>
      <c r="AB27" s="583"/>
      <c r="AC27" s="643"/>
      <c r="AD27" s="651"/>
      <c r="AE27" s="1474"/>
      <c r="AF27" s="1474"/>
      <c r="AG27" s="651"/>
      <c r="AH27" s="653"/>
      <c r="AI27" s="1481"/>
      <c r="AJ27" s="1482"/>
      <c r="AK27" s="1482"/>
      <c r="AL27" s="1482"/>
      <c r="AM27" s="1483"/>
      <c r="AN27" s="642"/>
      <c r="AO27" s="642"/>
      <c r="AP27" s="653"/>
      <c r="AQ27" s="653"/>
      <c r="AR27" s="653"/>
      <c r="AS27" s="653"/>
      <c r="AT27" s="653"/>
      <c r="AU27" s="653"/>
      <c r="AV27" s="653"/>
      <c r="AW27" s="653"/>
      <c r="AX27" s="653"/>
      <c r="AY27" s="653"/>
      <c r="AZ27" s="653"/>
      <c r="BA27" s="656"/>
    </row>
    <row r="28" spans="2:55" ht="15" customHeight="1">
      <c r="B28" s="666"/>
      <c r="C28" s="667"/>
      <c r="D28" s="668"/>
      <c r="E28" s="653"/>
      <c r="F28" s="669"/>
      <c r="G28" s="653"/>
      <c r="H28" s="653"/>
      <c r="I28" s="653"/>
      <c r="J28" s="653"/>
      <c r="K28" s="653"/>
      <c r="L28" s="653"/>
      <c r="M28" s="670"/>
      <c r="N28" s="670"/>
      <c r="O28" s="670"/>
      <c r="P28" s="670"/>
      <c r="Q28" s="670"/>
      <c r="R28" s="670"/>
      <c r="S28" s="670"/>
      <c r="T28" s="670"/>
      <c r="U28" s="670"/>
      <c r="V28" s="670"/>
      <c r="W28" s="670"/>
      <c r="X28" s="670"/>
      <c r="Y28" s="670"/>
      <c r="Z28" s="671"/>
      <c r="AA28" s="672"/>
      <c r="AB28" s="673"/>
      <c r="AC28" s="674"/>
      <c r="AD28" s="667"/>
      <c r="AE28" s="668"/>
      <c r="AF28" s="653"/>
      <c r="AG28" s="669"/>
      <c r="AH28" s="653"/>
      <c r="AI28" s="653"/>
      <c r="AJ28" s="653"/>
      <c r="AK28" s="653"/>
      <c r="AL28" s="653"/>
      <c r="AM28" s="653"/>
      <c r="AN28" s="670"/>
      <c r="AO28" s="670"/>
      <c r="AP28" s="670"/>
      <c r="AQ28" s="670"/>
      <c r="AR28" s="670"/>
      <c r="AS28" s="670"/>
      <c r="AT28" s="670"/>
      <c r="AU28" s="670"/>
      <c r="AV28" s="670"/>
      <c r="AW28" s="670"/>
      <c r="AX28" s="670"/>
      <c r="AY28" s="670"/>
      <c r="AZ28" s="670"/>
      <c r="BA28" s="675"/>
    </row>
    <row r="29" spans="2:55" ht="20.100000000000001" customHeight="1">
      <c r="B29" s="641"/>
      <c r="C29" s="651"/>
      <c r="D29" s="1416"/>
      <c r="E29" s="1416"/>
      <c r="F29" s="651"/>
      <c r="G29" s="653"/>
      <c r="H29" s="1431" t="str">
        <f>'Donnees ICCER'!$E$5</f>
        <v>C1.2: Ordonner les données nécessaires à l’intervention</v>
      </c>
      <c r="I29" s="1432"/>
      <c r="J29" s="1432"/>
      <c r="K29" s="1432"/>
      <c r="L29" s="1433"/>
      <c r="M29" s="642"/>
      <c r="N29" s="642"/>
      <c r="O29" s="653"/>
      <c r="P29" s="653"/>
      <c r="Q29" s="654"/>
      <c r="R29" s="653"/>
      <c r="S29" s="653"/>
      <c r="T29" s="653"/>
      <c r="U29" s="653"/>
      <c r="V29" s="653"/>
      <c r="W29" s="653"/>
      <c r="X29" s="653"/>
      <c r="Y29" s="653"/>
      <c r="Z29" s="655"/>
      <c r="AA29" s="649"/>
      <c r="AB29" s="583"/>
      <c r="AC29" s="643"/>
      <c r="AD29" s="651"/>
      <c r="AE29" s="1573"/>
      <c r="AF29" s="1573"/>
      <c r="AG29" s="651"/>
      <c r="AH29" s="653"/>
      <c r="AI29" s="1431" t="str">
        <f>'Donnees ICCER'!$E$12</f>
        <v>C2.2: Déterminer les caractéristiques des différents éléments de l’installation</v>
      </c>
      <c r="AJ29" s="1432"/>
      <c r="AK29" s="1432"/>
      <c r="AL29" s="1432"/>
      <c r="AM29" s="1433"/>
      <c r="AN29" s="642"/>
      <c r="AO29" s="642"/>
      <c r="AP29" s="653"/>
      <c r="AQ29" s="653"/>
      <c r="AR29" s="654"/>
      <c r="AS29" s="653"/>
      <c r="AT29" s="653"/>
      <c r="AU29" s="653"/>
      <c r="AV29" s="653"/>
      <c r="AW29" s="653"/>
      <c r="AX29" s="653"/>
      <c r="AY29" s="653"/>
      <c r="AZ29" s="653"/>
      <c r="BA29" s="656"/>
    </row>
    <row r="30" spans="2:55" ht="30" customHeight="1">
      <c r="B30" s="1414">
        <f>'Donnees ICCER'!$B$5</f>
        <v>2</v>
      </c>
      <c r="C30" s="1459"/>
      <c r="D30" s="1417" t="str">
        <f>'Donnees ICCER'!$C$5</f>
        <v>C1.2</v>
      </c>
      <c r="E30" s="1418"/>
      <c r="F30" s="651"/>
      <c r="G30" s="658" t="s">
        <v>211</v>
      </c>
      <c r="H30" s="1434"/>
      <c r="I30" s="1351"/>
      <c r="J30" s="1351"/>
      <c r="K30" s="1351"/>
      <c r="L30" s="1435"/>
      <c r="M30" s="1444" t="s">
        <v>212</v>
      </c>
      <c r="N30" s="1444"/>
      <c r="O30" s="1445"/>
      <c r="P30" s="1428" t="str">
        <f>REPT("g",(U30))</f>
        <v/>
      </c>
      <c r="Q30" s="1429"/>
      <c r="R30" s="1429"/>
      <c r="S30" s="1430"/>
      <c r="T30" s="663"/>
      <c r="U30" s="1036">
        <f>Bilan!$AK$18</f>
        <v>0</v>
      </c>
      <c r="V30" s="653"/>
      <c r="W30" s="1037" t="str">
        <f>Bilan!$AM$18</f>
        <v xml:space="preserve"> </v>
      </c>
      <c r="X30" s="665"/>
      <c r="Y30" s="653"/>
      <c r="Z30" s="655"/>
      <c r="AA30" s="649"/>
      <c r="AB30" s="583"/>
      <c r="AC30" s="1452">
        <v>9</v>
      </c>
      <c r="AD30" s="1459"/>
      <c r="AE30" s="1417" t="str">
        <f>'Donnees ICCER'!$C$12</f>
        <v>C2.2</v>
      </c>
      <c r="AF30" s="1418"/>
      <c r="AG30" s="651"/>
      <c r="AH30" s="658" t="s">
        <v>211</v>
      </c>
      <c r="AI30" s="1434"/>
      <c r="AJ30" s="1351"/>
      <c r="AK30" s="1351"/>
      <c r="AL30" s="1351"/>
      <c r="AM30" s="1435"/>
      <c r="AN30" s="1571" t="s">
        <v>212</v>
      </c>
      <c r="AO30" s="1444"/>
      <c r="AP30" s="1572"/>
      <c r="AQ30" s="1428" t="str">
        <f>REPT("g",(AV30))</f>
        <v/>
      </c>
      <c r="AR30" s="1429"/>
      <c r="AS30" s="1429"/>
      <c r="AT30" s="1430"/>
      <c r="AU30" s="663"/>
      <c r="AV30" s="1036">
        <f>Bilan!$AK$26</f>
        <v>0</v>
      </c>
      <c r="AW30" s="653"/>
      <c r="AX30" s="1037" t="str">
        <f>Bilan!$AM$26</f>
        <v xml:space="preserve"> </v>
      </c>
      <c r="AY30" s="665"/>
      <c r="AZ30" s="653"/>
      <c r="BA30" s="656"/>
    </row>
    <row r="31" spans="2:55" ht="20.100000000000001" customHeight="1">
      <c r="B31" s="641"/>
      <c r="C31" s="651"/>
      <c r="D31" s="1416"/>
      <c r="E31" s="1416"/>
      <c r="F31" s="651"/>
      <c r="G31" s="653"/>
      <c r="H31" s="1436"/>
      <c r="I31" s="1437"/>
      <c r="J31" s="1437"/>
      <c r="K31" s="1437"/>
      <c r="L31" s="1438"/>
      <c r="M31" s="642"/>
      <c r="N31" s="642"/>
      <c r="O31" s="653"/>
      <c r="P31" s="653"/>
      <c r="Q31" s="653"/>
      <c r="R31" s="653"/>
      <c r="S31" s="653"/>
      <c r="T31" s="653"/>
      <c r="U31" s="653"/>
      <c r="V31" s="653"/>
      <c r="W31" s="653"/>
      <c r="X31" s="653"/>
      <c r="Y31" s="653"/>
      <c r="Z31" s="655"/>
      <c r="AA31" s="649"/>
      <c r="AB31" s="583"/>
      <c r="AC31" s="643"/>
      <c r="AD31" s="651"/>
      <c r="AE31" s="1474"/>
      <c r="AF31" s="1474"/>
      <c r="AG31" s="651"/>
      <c r="AH31" s="653"/>
      <c r="AI31" s="1436"/>
      <c r="AJ31" s="1437"/>
      <c r="AK31" s="1437"/>
      <c r="AL31" s="1437"/>
      <c r="AM31" s="1438"/>
      <c r="AN31" s="642"/>
      <c r="AO31" s="642"/>
      <c r="AP31" s="653"/>
      <c r="AQ31" s="653"/>
      <c r="AR31" s="653"/>
      <c r="AS31" s="653"/>
      <c r="AT31" s="653"/>
      <c r="AU31" s="653"/>
      <c r="AV31" s="653"/>
      <c r="AW31" s="653"/>
      <c r="AX31" s="653"/>
      <c r="AY31" s="653"/>
      <c r="AZ31" s="653"/>
      <c r="BA31" s="656"/>
      <c r="BB31" s="676"/>
      <c r="BC31" s="676"/>
    </row>
    <row r="32" spans="2:55" ht="15" customHeight="1">
      <c r="B32" s="641"/>
      <c r="C32" s="651"/>
      <c r="D32" s="668"/>
      <c r="E32" s="653"/>
      <c r="F32" s="651"/>
      <c r="G32" s="653"/>
      <c r="H32" s="677"/>
      <c r="I32" s="678"/>
      <c r="J32" s="678"/>
      <c r="K32" s="679"/>
      <c r="L32" s="680"/>
      <c r="M32" s="642"/>
      <c r="N32" s="642"/>
      <c r="O32" s="653"/>
      <c r="P32" s="653"/>
      <c r="Q32" s="653"/>
      <c r="R32" s="653"/>
      <c r="S32" s="653"/>
      <c r="T32" s="653"/>
      <c r="U32" s="653"/>
      <c r="V32" s="653"/>
      <c r="W32" s="653"/>
      <c r="X32" s="653"/>
      <c r="Y32" s="653"/>
      <c r="Z32" s="655"/>
      <c r="AA32" s="1439"/>
      <c r="AB32" s="682"/>
      <c r="AC32" s="643"/>
      <c r="AD32" s="651"/>
      <c r="AE32" s="1416"/>
      <c r="AF32" s="1416"/>
      <c r="AG32" s="651"/>
      <c r="AH32" s="653"/>
      <c r="AI32" s="677"/>
      <c r="AJ32" s="678"/>
      <c r="AK32" s="678"/>
      <c r="AL32" s="679"/>
      <c r="AM32" s="680"/>
      <c r="AN32" s="642"/>
      <c r="AO32" s="642"/>
      <c r="AP32" s="653"/>
      <c r="AQ32" s="653"/>
      <c r="AR32" s="653"/>
      <c r="AS32" s="653"/>
      <c r="AT32" s="653"/>
      <c r="AU32" s="653"/>
      <c r="AV32" s="653"/>
      <c r="AW32" s="653"/>
      <c r="AX32" s="653"/>
      <c r="AY32" s="653"/>
      <c r="AZ32" s="653"/>
      <c r="BA32" s="656"/>
      <c r="BB32" s="250"/>
      <c r="BC32" s="250"/>
    </row>
    <row r="33" spans="2:55" ht="20.100000000000001" customHeight="1">
      <c r="B33" s="641"/>
      <c r="C33" s="651"/>
      <c r="D33" s="1416"/>
      <c r="E33" s="1416"/>
      <c r="F33" s="651"/>
      <c r="G33" s="653"/>
      <c r="H33" s="1431" t="str">
        <f>'Donnees ICCER'!$E$6</f>
        <v>C1.3: Repérer les contraintes techniques liées à l’intervention</v>
      </c>
      <c r="I33" s="1432"/>
      <c r="J33" s="1432"/>
      <c r="K33" s="1432"/>
      <c r="L33" s="1433"/>
      <c r="M33" s="642"/>
      <c r="N33" s="642"/>
      <c r="O33" s="653"/>
      <c r="P33" s="653"/>
      <c r="Q33" s="654"/>
      <c r="R33" s="653"/>
      <c r="S33" s="653"/>
      <c r="T33" s="653"/>
      <c r="U33" s="653"/>
      <c r="V33" s="653"/>
      <c r="W33" s="653"/>
      <c r="X33" s="653"/>
      <c r="Y33" s="653"/>
      <c r="Z33" s="655"/>
      <c r="AA33" s="1439"/>
      <c r="AB33" s="682"/>
      <c r="AC33" s="643"/>
      <c r="AD33" s="651"/>
      <c r="AE33" s="1573"/>
      <c r="AF33" s="1573"/>
      <c r="AG33" s="651"/>
      <c r="AH33" s="653"/>
      <c r="AI33" s="1475" t="str">
        <f>'Donnees ICCER'!$E$13</f>
        <v>C2.3: Les caractéristiques sont identifiées et conformes aux normes en vigueur</v>
      </c>
      <c r="AJ33" s="1476"/>
      <c r="AK33" s="1476"/>
      <c r="AL33" s="1476"/>
      <c r="AM33" s="1477"/>
      <c r="AN33" s="642"/>
      <c r="AO33" s="642"/>
      <c r="AP33" s="653"/>
      <c r="AQ33" s="653"/>
      <c r="AR33" s="654"/>
      <c r="AS33" s="653"/>
      <c r="AT33" s="653"/>
      <c r="AU33" s="653"/>
      <c r="AV33" s="653"/>
      <c r="AW33" s="653"/>
      <c r="AX33" s="653"/>
      <c r="AY33" s="653"/>
      <c r="AZ33" s="653"/>
      <c r="BA33" s="656"/>
    </row>
    <row r="34" spans="2:55" ht="30" customHeight="1">
      <c r="B34" s="1414">
        <f>'Donnees ICCER'!$B$6</f>
        <v>3</v>
      </c>
      <c r="C34" s="1459"/>
      <c r="D34" s="1417" t="str">
        <f>'Donnees ICCER'!$C$6</f>
        <v>C1.3</v>
      </c>
      <c r="E34" s="1418"/>
      <c r="F34" s="651"/>
      <c r="G34" s="658" t="s">
        <v>211</v>
      </c>
      <c r="H34" s="1434"/>
      <c r="I34" s="1351"/>
      <c r="J34" s="1351"/>
      <c r="K34" s="1351"/>
      <c r="L34" s="1435"/>
      <c r="M34" s="1444" t="s">
        <v>212</v>
      </c>
      <c r="N34" s="1444"/>
      <c r="O34" s="1445"/>
      <c r="P34" s="1428" t="str">
        <f>REPT("g",(U34))</f>
        <v/>
      </c>
      <c r="Q34" s="1429"/>
      <c r="R34" s="1429"/>
      <c r="S34" s="1430"/>
      <c r="T34" s="663"/>
      <c r="U34" s="1036">
        <f>Bilan!$AK$18</f>
        <v>0</v>
      </c>
      <c r="V34" s="653"/>
      <c r="W34" s="1037" t="str">
        <f>Bilan!$AM$18</f>
        <v xml:space="preserve"> </v>
      </c>
      <c r="X34" s="665"/>
      <c r="Y34" s="653"/>
      <c r="Z34" s="655"/>
      <c r="AA34" s="649"/>
      <c r="AB34" s="583"/>
      <c r="AC34" s="1452">
        <v>10</v>
      </c>
      <c r="AD34" s="1459"/>
      <c r="AE34" s="1417" t="str">
        <f>'Donnees ICCER'!$C$13</f>
        <v>C2.3</v>
      </c>
      <c r="AF34" s="1418"/>
      <c r="AG34" s="651"/>
      <c r="AH34" s="658" t="s">
        <v>211</v>
      </c>
      <c r="AI34" s="1478"/>
      <c r="AJ34" s="1479"/>
      <c r="AK34" s="1479"/>
      <c r="AL34" s="1479"/>
      <c r="AM34" s="1480"/>
      <c r="AN34" s="1571" t="s">
        <v>212</v>
      </c>
      <c r="AO34" s="1444"/>
      <c r="AP34" s="1572"/>
      <c r="AQ34" s="1428" t="str">
        <f>REPT("g",(AV34))</f>
        <v/>
      </c>
      <c r="AR34" s="1429"/>
      <c r="AS34" s="1429"/>
      <c r="AT34" s="1430"/>
      <c r="AU34" s="663"/>
      <c r="AV34" s="1036">
        <f>Bilan!$AK$26</f>
        <v>0</v>
      </c>
      <c r="AW34" s="653"/>
      <c r="AX34" s="1037" t="str">
        <f>Bilan!$AM$26</f>
        <v xml:space="preserve"> </v>
      </c>
      <c r="AY34" s="665"/>
      <c r="AZ34" s="653"/>
      <c r="BA34" s="656"/>
    </row>
    <row r="35" spans="2:55" ht="20.100000000000001" customHeight="1">
      <c r="B35" s="683"/>
      <c r="C35" s="651"/>
      <c r="D35" s="1416"/>
      <c r="E35" s="1416"/>
      <c r="F35" s="651"/>
      <c r="G35" s="653"/>
      <c r="H35" s="1436"/>
      <c r="I35" s="1437"/>
      <c r="J35" s="1437"/>
      <c r="K35" s="1437"/>
      <c r="L35" s="1438"/>
      <c r="M35" s="642"/>
      <c r="N35" s="642"/>
      <c r="O35" s="653"/>
      <c r="P35" s="653"/>
      <c r="Q35" s="653"/>
      <c r="R35" s="653"/>
      <c r="S35" s="653"/>
      <c r="T35" s="653"/>
      <c r="U35" s="653"/>
      <c r="V35" s="653"/>
      <c r="W35" s="653"/>
      <c r="X35" s="653"/>
      <c r="Y35" s="653"/>
      <c r="Z35" s="655"/>
      <c r="AA35" s="1460"/>
      <c r="AB35" s="685"/>
      <c r="AC35" s="686"/>
      <c r="AD35" s="651"/>
      <c r="AE35" s="1474"/>
      <c r="AF35" s="1474"/>
      <c r="AG35" s="651"/>
      <c r="AH35" s="653"/>
      <c r="AI35" s="1481"/>
      <c r="AJ35" s="1482"/>
      <c r="AK35" s="1482"/>
      <c r="AL35" s="1482"/>
      <c r="AM35" s="1483"/>
      <c r="AN35" s="642"/>
      <c r="AO35" s="642"/>
      <c r="AP35" s="653"/>
      <c r="AQ35" s="653"/>
      <c r="AR35" s="653"/>
      <c r="AS35" s="653"/>
      <c r="AT35" s="653"/>
      <c r="AU35" s="653"/>
      <c r="AV35" s="653"/>
      <c r="AW35" s="653"/>
      <c r="AX35" s="653"/>
      <c r="AY35" s="653"/>
      <c r="AZ35" s="653"/>
      <c r="BA35" s="656"/>
    </row>
    <row r="36" spans="2:55" ht="15" customHeight="1">
      <c r="B36" s="683"/>
      <c r="C36" s="651"/>
      <c r="D36" s="668"/>
      <c r="E36" s="653"/>
      <c r="F36" s="651"/>
      <c r="G36" s="653"/>
      <c r="H36" s="677"/>
      <c r="I36" s="678"/>
      <c r="J36" s="678"/>
      <c r="K36" s="679"/>
      <c r="L36" s="680"/>
      <c r="M36" s="642"/>
      <c r="N36" s="642"/>
      <c r="O36" s="653"/>
      <c r="P36" s="653"/>
      <c r="Q36" s="653"/>
      <c r="R36" s="653"/>
      <c r="S36" s="653"/>
      <c r="T36" s="653"/>
      <c r="U36" s="653"/>
      <c r="V36" s="653"/>
      <c r="W36" s="653"/>
      <c r="X36" s="653"/>
      <c r="Y36" s="653"/>
      <c r="Z36" s="655"/>
      <c r="AA36" s="1460"/>
      <c r="AB36" s="685"/>
      <c r="AC36" s="686"/>
      <c r="AD36" s="651"/>
      <c r="AE36" s="668"/>
      <c r="AF36" s="653"/>
      <c r="AG36" s="651"/>
      <c r="AH36" s="653"/>
      <c r="AI36" s="677"/>
      <c r="AJ36" s="678"/>
      <c r="AK36" s="678"/>
      <c r="AL36" s="679"/>
      <c r="AM36" s="680"/>
      <c r="AN36" s="642"/>
      <c r="AO36" s="642"/>
      <c r="AP36" s="653"/>
      <c r="AQ36" s="653"/>
      <c r="AR36" s="653"/>
      <c r="AS36" s="653"/>
      <c r="AT36" s="653"/>
      <c r="AU36" s="653"/>
      <c r="AV36" s="653"/>
      <c r="AW36" s="653"/>
      <c r="AX36" s="653"/>
      <c r="AY36" s="653"/>
      <c r="AZ36" s="653"/>
      <c r="BA36" s="656"/>
    </row>
    <row r="37" spans="2:55" ht="20.100000000000001" customHeight="1">
      <c r="B37" s="683"/>
      <c r="C37" s="651"/>
      <c r="D37" s="1416"/>
      <c r="E37" s="1416"/>
      <c r="F37" s="651"/>
      <c r="G37" s="653"/>
      <c r="H37" s="1431" t="str">
        <f>'Donnees ICCER'!$E$7</f>
        <v>C1.4: Repérer les contraintes d’environnement de travail liées à l’intervention</v>
      </c>
      <c r="I37" s="1432"/>
      <c r="J37" s="1432"/>
      <c r="K37" s="1432"/>
      <c r="L37" s="1433"/>
      <c r="M37" s="642"/>
      <c r="N37" s="642"/>
      <c r="O37" s="653"/>
      <c r="P37" s="653"/>
      <c r="Q37" s="654"/>
      <c r="R37" s="653"/>
      <c r="S37" s="653"/>
      <c r="T37" s="653"/>
      <c r="U37" s="653"/>
      <c r="V37" s="653"/>
      <c r="W37" s="653"/>
      <c r="X37" s="653"/>
      <c r="Y37" s="653"/>
      <c r="Z37" s="655"/>
      <c r="AA37" s="649"/>
      <c r="AB37" s="583"/>
      <c r="AC37" s="686"/>
      <c r="AD37" s="651"/>
      <c r="AE37" s="1573"/>
      <c r="AF37" s="1573"/>
      <c r="AG37" s="651"/>
      <c r="AH37" s="653"/>
      <c r="AI37" s="1431" t="str">
        <f>'Donnees ICCER'!$E$14</f>
        <v>C2.4: Identifier les consignes de régulation et de sécurité spécifiques à l’installation</v>
      </c>
      <c r="AJ37" s="1432"/>
      <c r="AK37" s="1432"/>
      <c r="AL37" s="1432"/>
      <c r="AM37" s="1433"/>
      <c r="AN37" s="642"/>
      <c r="AO37" s="642"/>
      <c r="AP37" s="653"/>
      <c r="AQ37" s="653"/>
      <c r="AR37" s="654"/>
      <c r="AS37" s="653"/>
      <c r="AT37" s="653"/>
      <c r="AU37" s="653"/>
      <c r="AV37" s="653"/>
      <c r="AW37" s="653"/>
      <c r="AX37" s="653"/>
      <c r="AY37" s="653"/>
      <c r="AZ37" s="653"/>
      <c r="BA37" s="656"/>
    </row>
    <row r="38" spans="2:55" s="21" customFormat="1" ht="30" customHeight="1">
      <c r="B38" s="1414">
        <f>'Donnees ICCER'!$B$7</f>
        <v>4</v>
      </c>
      <c r="C38" s="1459"/>
      <c r="D38" s="1417" t="str">
        <f>'Donnees ICCER'!$C$7</f>
        <v>C1.4</v>
      </c>
      <c r="E38" s="1418"/>
      <c r="F38" s="651"/>
      <c r="G38" s="658" t="s">
        <v>211</v>
      </c>
      <c r="H38" s="1434"/>
      <c r="I38" s="1351"/>
      <c r="J38" s="1351"/>
      <c r="K38" s="1351"/>
      <c r="L38" s="1435"/>
      <c r="M38" s="1444" t="s">
        <v>212</v>
      </c>
      <c r="N38" s="1444"/>
      <c r="O38" s="1445"/>
      <c r="P38" s="1428" t="str">
        <f>REPT("g",(U38))</f>
        <v/>
      </c>
      <c r="Q38" s="1429"/>
      <c r="R38" s="1429"/>
      <c r="S38" s="1430"/>
      <c r="T38" s="663"/>
      <c r="U38" s="1036">
        <f>Bilan!$AK$18</f>
        <v>0</v>
      </c>
      <c r="V38" s="653"/>
      <c r="W38" s="1037" t="str">
        <f>Bilan!$AM$18</f>
        <v xml:space="preserve"> </v>
      </c>
      <c r="X38" s="665"/>
      <c r="Y38" s="653"/>
      <c r="Z38" s="655"/>
      <c r="AA38" s="649"/>
      <c r="AB38" s="583"/>
      <c r="AC38" s="1452">
        <v>11</v>
      </c>
      <c r="AD38" s="1459"/>
      <c r="AE38" s="1417" t="str">
        <f>'Donnees ICCER'!$C$14</f>
        <v>C2.4</v>
      </c>
      <c r="AF38" s="1418"/>
      <c r="AG38" s="651"/>
      <c r="AH38" s="658" t="s">
        <v>211</v>
      </c>
      <c r="AI38" s="1434"/>
      <c r="AJ38" s="1351"/>
      <c r="AK38" s="1351"/>
      <c r="AL38" s="1351"/>
      <c r="AM38" s="1435"/>
      <c r="AN38" s="1571" t="s">
        <v>212</v>
      </c>
      <c r="AO38" s="1444"/>
      <c r="AP38" s="1572"/>
      <c r="AQ38" s="1428" t="str">
        <f>REPT("g",(AV38))</f>
        <v/>
      </c>
      <c r="AR38" s="1429"/>
      <c r="AS38" s="1429"/>
      <c r="AT38" s="1430"/>
      <c r="AU38" s="663"/>
      <c r="AV38" s="1036">
        <f>Bilan!$AK$26</f>
        <v>0</v>
      </c>
      <c r="AW38" s="653"/>
      <c r="AX38" s="1037" t="str">
        <f>Bilan!$AM$26</f>
        <v xml:space="preserve"> </v>
      </c>
      <c r="AY38" s="665"/>
      <c r="AZ38" s="653"/>
      <c r="BA38" s="656"/>
    </row>
    <row r="39" spans="2:55" ht="20.100000000000001" customHeight="1">
      <c r="B39" s="683"/>
      <c r="C39" s="651"/>
      <c r="D39" s="1416"/>
      <c r="E39" s="1416"/>
      <c r="F39" s="651"/>
      <c r="G39" s="653"/>
      <c r="H39" s="1436"/>
      <c r="I39" s="1437"/>
      <c r="J39" s="1437"/>
      <c r="K39" s="1437"/>
      <c r="L39" s="1438"/>
      <c r="M39" s="642"/>
      <c r="N39" s="642"/>
      <c r="O39" s="653"/>
      <c r="P39" s="653"/>
      <c r="Q39" s="653"/>
      <c r="R39" s="653"/>
      <c r="S39" s="653"/>
      <c r="T39" s="653"/>
      <c r="U39" s="653"/>
      <c r="V39" s="653"/>
      <c r="W39" s="653"/>
      <c r="X39" s="653"/>
      <c r="Y39" s="653"/>
      <c r="Z39" s="655"/>
      <c r="AA39" s="649"/>
      <c r="AB39" s="583"/>
      <c r="AC39" s="686"/>
      <c r="AD39" s="651"/>
      <c r="AE39" s="1474"/>
      <c r="AF39" s="1474"/>
      <c r="AG39" s="651"/>
      <c r="AH39" s="653"/>
      <c r="AI39" s="1436"/>
      <c r="AJ39" s="1437"/>
      <c r="AK39" s="1437"/>
      <c r="AL39" s="1437"/>
      <c r="AM39" s="1438"/>
      <c r="AN39" s="642"/>
      <c r="AO39" s="642"/>
      <c r="AP39" s="653"/>
      <c r="AQ39" s="653"/>
      <c r="AR39" s="653"/>
      <c r="AS39" s="653"/>
      <c r="AT39" s="653"/>
      <c r="AU39" s="653"/>
      <c r="AV39" s="653"/>
      <c r="AW39" s="653"/>
      <c r="AX39" s="653"/>
      <c r="AY39" s="653"/>
      <c r="AZ39" s="653"/>
      <c r="BA39" s="656"/>
    </row>
    <row r="40" spans="2:55" ht="17.100000000000001" customHeight="1">
      <c r="B40" s="683"/>
      <c r="C40" s="667"/>
      <c r="D40" s="668"/>
      <c r="E40" s="653"/>
      <c r="F40" s="669"/>
      <c r="G40" s="653"/>
      <c r="H40" s="687"/>
      <c r="I40" s="679"/>
      <c r="J40" s="679"/>
      <c r="K40" s="679"/>
      <c r="L40" s="679"/>
      <c r="M40" s="653"/>
      <c r="N40" s="653"/>
      <c r="O40" s="653"/>
      <c r="P40" s="653"/>
      <c r="Q40" s="653"/>
      <c r="R40" s="653"/>
      <c r="S40" s="653"/>
      <c r="T40" s="653"/>
      <c r="U40" s="653"/>
      <c r="V40" s="653"/>
      <c r="W40" s="653"/>
      <c r="X40" s="653"/>
      <c r="Y40" s="653"/>
      <c r="Z40" s="655"/>
      <c r="AA40" s="688"/>
      <c r="AB40" s="689"/>
      <c r="AC40" s="686"/>
      <c r="AD40" s="667"/>
      <c r="AE40" s="668"/>
      <c r="AF40" s="653"/>
      <c r="AG40" s="669"/>
      <c r="AH40" s="653"/>
      <c r="AI40" s="687"/>
      <c r="AJ40" s="679"/>
      <c r="AK40" s="679"/>
      <c r="AL40" s="679"/>
      <c r="AM40" s="679"/>
      <c r="AN40" s="653"/>
      <c r="AO40" s="653"/>
      <c r="AP40" s="653"/>
      <c r="AQ40" s="653"/>
      <c r="AR40" s="653"/>
      <c r="AS40" s="653"/>
      <c r="AT40" s="653"/>
      <c r="AU40" s="653"/>
      <c r="AV40" s="653"/>
      <c r="AW40" s="653"/>
      <c r="AX40" s="653"/>
      <c r="AY40" s="653"/>
      <c r="AZ40" s="653"/>
      <c r="BA40" s="656"/>
    </row>
    <row r="41" spans="2:55" ht="18.95" customHeight="1">
      <c r="B41" s="683"/>
      <c r="C41" s="651"/>
      <c r="D41" s="1416"/>
      <c r="E41" s="1416"/>
      <c r="F41" s="651"/>
      <c r="G41" s="653"/>
      <c r="H41" s="1431" t="str">
        <f>'Donnees ICCER'!$E$8</f>
        <v>C1.5: S’assurer de la planification de l’intervention</v>
      </c>
      <c r="I41" s="1432"/>
      <c r="J41" s="1432"/>
      <c r="K41" s="1432"/>
      <c r="L41" s="1433"/>
      <c r="M41" s="642"/>
      <c r="N41" s="642"/>
      <c r="O41" s="653"/>
      <c r="P41" s="653"/>
      <c r="Q41" s="654"/>
      <c r="R41" s="653"/>
      <c r="S41" s="653"/>
      <c r="T41" s="653"/>
      <c r="U41" s="653"/>
      <c r="V41" s="653"/>
      <c r="W41" s="653"/>
      <c r="X41" s="653"/>
      <c r="Y41" s="653"/>
      <c r="Z41" s="655"/>
      <c r="AA41" s="690"/>
      <c r="AB41" s="691"/>
      <c r="AC41" s="686"/>
      <c r="AD41" s="651"/>
      <c r="AE41" s="1573"/>
      <c r="AF41" s="1573"/>
      <c r="AG41" s="651"/>
      <c r="AH41" s="653"/>
      <c r="AI41" s="1431" t="str">
        <f>'Donnees ICCER'!$E$15</f>
        <v>C2.5: Schématiser tout ou partie d’une installation, manuellement ou avec un outil numérique</v>
      </c>
      <c r="AJ41" s="1432"/>
      <c r="AK41" s="1432"/>
      <c r="AL41" s="1432"/>
      <c r="AM41" s="1433"/>
      <c r="AN41" s="642"/>
      <c r="AO41" s="642"/>
      <c r="AP41" s="653"/>
      <c r="AQ41" s="653"/>
      <c r="AR41" s="654"/>
      <c r="AS41" s="653"/>
      <c r="AT41" s="653"/>
      <c r="AU41" s="653"/>
      <c r="AV41" s="653"/>
      <c r="AW41" s="653"/>
      <c r="AX41" s="653"/>
      <c r="AY41" s="653"/>
      <c r="AZ41" s="653"/>
      <c r="BA41" s="656"/>
    </row>
    <row r="42" spans="2:55" ht="27.95" customHeight="1">
      <c r="B42" s="1414">
        <f>'Donnees ICCER'!$B$8</f>
        <v>5</v>
      </c>
      <c r="C42" s="1459"/>
      <c r="D42" s="1417" t="str">
        <f>'Donnees ICCER'!$C$8</f>
        <v>C1.5</v>
      </c>
      <c r="E42" s="1418"/>
      <c r="F42" s="651"/>
      <c r="G42" s="658" t="s">
        <v>211</v>
      </c>
      <c r="H42" s="1434"/>
      <c r="I42" s="1351"/>
      <c r="J42" s="1351"/>
      <c r="K42" s="1351"/>
      <c r="L42" s="1435"/>
      <c r="M42" s="1444" t="s">
        <v>212</v>
      </c>
      <c r="N42" s="1444"/>
      <c r="O42" s="1445"/>
      <c r="P42" s="1428" t="str">
        <f>REPT("g",(U42))</f>
        <v/>
      </c>
      <c r="Q42" s="1429"/>
      <c r="R42" s="1429"/>
      <c r="S42" s="1430"/>
      <c r="T42" s="663"/>
      <c r="U42" s="1036">
        <f>Bilan!$AK$18</f>
        <v>0</v>
      </c>
      <c r="V42" s="653"/>
      <c r="W42" s="1037" t="str">
        <f>Bilan!$AM$18</f>
        <v xml:space="preserve"> </v>
      </c>
      <c r="X42" s="665"/>
      <c r="Y42" s="653"/>
      <c r="Z42" s="655"/>
      <c r="AA42" s="1439"/>
      <c r="AB42" s="583"/>
      <c r="AC42" s="1452">
        <v>12</v>
      </c>
      <c r="AD42" s="1459"/>
      <c r="AE42" s="1417" t="str">
        <f>'Donnees ICCER'!$C$15</f>
        <v>C2.5</v>
      </c>
      <c r="AF42" s="1418"/>
      <c r="AG42" s="651"/>
      <c r="AH42" s="658" t="s">
        <v>211</v>
      </c>
      <c r="AI42" s="1434"/>
      <c r="AJ42" s="1351"/>
      <c r="AK42" s="1351"/>
      <c r="AL42" s="1351"/>
      <c r="AM42" s="1435"/>
      <c r="AN42" s="1571" t="s">
        <v>212</v>
      </c>
      <c r="AO42" s="1444"/>
      <c r="AP42" s="1572"/>
      <c r="AQ42" s="1428" t="str">
        <f>REPT("g",(AV42))</f>
        <v/>
      </c>
      <c r="AR42" s="1429"/>
      <c r="AS42" s="1429"/>
      <c r="AT42" s="1430"/>
      <c r="AU42" s="663"/>
      <c r="AV42" s="1036">
        <f>Bilan!$AK$26</f>
        <v>0</v>
      </c>
      <c r="AW42" s="653"/>
      <c r="AX42" s="1037" t="str">
        <f>Bilan!$AM$26</f>
        <v xml:space="preserve"> </v>
      </c>
      <c r="AY42" s="665"/>
      <c r="AZ42" s="653"/>
      <c r="BA42" s="656"/>
    </row>
    <row r="43" spans="2:55" ht="20.100000000000001" customHeight="1">
      <c r="B43" s="683"/>
      <c r="C43" s="651"/>
      <c r="D43" s="1416"/>
      <c r="E43" s="1416"/>
      <c r="F43" s="651"/>
      <c r="G43" s="653"/>
      <c r="H43" s="1436"/>
      <c r="I43" s="1437"/>
      <c r="J43" s="1437"/>
      <c r="K43" s="1437"/>
      <c r="L43" s="1438"/>
      <c r="M43" s="642"/>
      <c r="N43" s="642"/>
      <c r="O43" s="653"/>
      <c r="P43" s="653"/>
      <c r="Q43" s="653"/>
      <c r="R43" s="653"/>
      <c r="S43" s="653"/>
      <c r="T43" s="653"/>
      <c r="U43" s="653"/>
      <c r="V43" s="653"/>
      <c r="W43" s="653"/>
      <c r="X43" s="653"/>
      <c r="Y43" s="653"/>
      <c r="Z43" s="655"/>
      <c r="AA43" s="1439"/>
      <c r="AB43" s="693"/>
      <c r="AC43" s="686"/>
      <c r="AD43" s="651"/>
      <c r="AE43" s="1474"/>
      <c r="AF43" s="1474"/>
      <c r="AG43" s="651"/>
      <c r="AH43" s="653"/>
      <c r="AI43" s="1436"/>
      <c r="AJ43" s="1437"/>
      <c r="AK43" s="1437"/>
      <c r="AL43" s="1437"/>
      <c r="AM43" s="1438"/>
      <c r="AN43" s="642"/>
      <c r="AO43" s="642"/>
      <c r="AP43" s="653"/>
      <c r="AQ43" s="653"/>
      <c r="AR43" s="653"/>
      <c r="AS43" s="653"/>
      <c r="AT43" s="653"/>
      <c r="AU43" s="653"/>
      <c r="AV43" s="653"/>
      <c r="AW43" s="653"/>
      <c r="AX43" s="653"/>
      <c r="AY43" s="653"/>
      <c r="AZ43" s="653"/>
      <c r="BA43" s="656"/>
    </row>
    <row r="44" spans="2:55" ht="15" customHeight="1">
      <c r="B44" s="683"/>
      <c r="C44" s="651"/>
      <c r="D44" s="694"/>
      <c r="E44" s="651"/>
      <c r="F44" s="651"/>
      <c r="G44" s="651"/>
      <c r="H44" s="651"/>
      <c r="I44" s="651"/>
      <c r="J44" s="651"/>
      <c r="K44" s="651"/>
      <c r="L44" s="651"/>
      <c r="M44" s="651"/>
      <c r="N44" s="651"/>
      <c r="O44" s="651"/>
      <c r="P44" s="651"/>
      <c r="Q44" s="651"/>
      <c r="R44" s="651"/>
      <c r="S44" s="651"/>
      <c r="T44" s="651"/>
      <c r="U44" s="651"/>
      <c r="V44" s="651"/>
      <c r="W44" s="651"/>
      <c r="X44" s="651"/>
      <c r="Y44" s="653"/>
      <c r="Z44" s="655"/>
      <c r="AA44" s="649"/>
      <c r="AB44" s="682"/>
      <c r="AC44" s="686"/>
      <c r="AD44" s="651"/>
      <c r="AE44" s="694"/>
      <c r="AF44" s="651"/>
      <c r="AG44" s="651"/>
      <c r="AH44" s="651"/>
      <c r="AI44" s="651"/>
      <c r="AJ44" s="651"/>
      <c r="AK44" s="651"/>
      <c r="AL44" s="651"/>
      <c r="AM44" s="651"/>
      <c r="AN44" s="651"/>
      <c r="AO44" s="651"/>
      <c r="AP44" s="651"/>
      <c r="AQ44" s="651"/>
      <c r="AR44" s="651"/>
      <c r="AS44" s="651"/>
      <c r="AT44" s="651"/>
      <c r="AU44" s="651"/>
      <c r="AV44" s="651"/>
      <c r="AW44" s="651"/>
      <c r="AX44" s="651"/>
      <c r="AY44" s="651"/>
      <c r="AZ44" s="695"/>
      <c r="BA44" s="697"/>
    </row>
    <row r="45" spans="2:55" ht="20.100000000000001" customHeight="1">
      <c r="B45" s="641"/>
      <c r="C45" s="651"/>
      <c r="D45" s="1416"/>
      <c r="E45" s="1416"/>
      <c r="F45" s="651"/>
      <c r="G45" s="653"/>
      <c r="H45" s="1475" t="str">
        <f>'Donnees ICCER'!$E$9</f>
        <v>C1.6: Identifier les habilitations et les certifications nécessaires aux opérations</v>
      </c>
      <c r="I45" s="1476"/>
      <c r="J45" s="1476"/>
      <c r="K45" s="1476"/>
      <c r="L45" s="1477"/>
      <c r="M45" s="642"/>
      <c r="N45" s="642"/>
      <c r="O45" s="653"/>
      <c r="P45" s="653"/>
      <c r="Q45" s="654"/>
      <c r="R45" s="653"/>
      <c r="S45" s="653"/>
      <c r="T45" s="653"/>
      <c r="U45" s="653"/>
      <c r="V45" s="653"/>
      <c r="W45" s="653"/>
      <c r="X45" s="653"/>
      <c r="Y45" s="653"/>
      <c r="Z45" s="655"/>
      <c r="AA45" s="1460"/>
      <c r="AB45" s="682"/>
      <c r="AC45" s="686"/>
      <c r="AD45" s="651"/>
      <c r="AE45" s="1416"/>
      <c r="AF45" s="1416"/>
      <c r="AG45" s="651"/>
      <c r="AH45" s="653"/>
      <c r="AI45" s="1431" t="str">
        <f>'Donnees ICCER'!$E$16</f>
        <v>C2.6: Repérer, identifier la connectique des schémas électriques d’une installation</v>
      </c>
      <c r="AJ45" s="1432"/>
      <c r="AK45" s="1432"/>
      <c r="AL45" s="1432"/>
      <c r="AM45" s="1433"/>
      <c r="AN45" s="642"/>
      <c r="AO45" s="642"/>
      <c r="AP45" s="653"/>
      <c r="AQ45" s="653"/>
      <c r="AR45" s="654"/>
      <c r="AS45" s="653"/>
      <c r="AT45" s="653"/>
      <c r="AU45" s="653"/>
      <c r="AV45" s="653"/>
      <c r="AW45" s="653"/>
      <c r="AX45" s="653"/>
      <c r="AY45" s="653"/>
      <c r="AZ45" s="653"/>
      <c r="BA45" s="656"/>
    </row>
    <row r="46" spans="2:55" ht="30" customHeight="1">
      <c r="B46" s="1414">
        <v>6</v>
      </c>
      <c r="C46" s="1459"/>
      <c r="D46" s="1417" t="str">
        <f>'Donnees ICCER'!$C$9</f>
        <v>C1.6</v>
      </c>
      <c r="E46" s="1418"/>
      <c r="F46" s="651"/>
      <c r="G46" s="658" t="s">
        <v>211</v>
      </c>
      <c r="H46" s="1478"/>
      <c r="I46" s="1479"/>
      <c r="J46" s="1479"/>
      <c r="K46" s="1479"/>
      <c r="L46" s="1480"/>
      <c r="M46" s="1444" t="s">
        <v>212</v>
      </c>
      <c r="N46" s="1444"/>
      <c r="O46" s="1445"/>
      <c r="P46" s="1428" t="str">
        <f>REPT("g",(U46))</f>
        <v/>
      </c>
      <c r="Q46" s="1429"/>
      <c r="R46" s="1429"/>
      <c r="S46" s="1430"/>
      <c r="T46" s="663"/>
      <c r="U46" s="1036">
        <f>Bilan!$AK$18</f>
        <v>0</v>
      </c>
      <c r="V46" s="653"/>
      <c r="W46" s="1037" t="str">
        <f>Bilan!$AM$18</f>
        <v xml:space="preserve"> </v>
      </c>
      <c r="X46" s="665"/>
      <c r="Y46" s="653"/>
      <c r="Z46" s="655"/>
      <c r="AA46" s="1460"/>
      <c r="AB46" s="583"/>
      <c r="AC46" s="1452">
        <v>13</v>
      </c>
      <c r="AD46" s="1459"/>
      <c r="AE46" s="1417" t="str">
        <f>'Donnees ICCER'!$C$16</f>
        <v>C2.6</v>
      </c>
      <c r="AF46" s="1418"/>
      <c r="AG46" s="651"/>
      <c r="AH46" s="658" t="s">
        <v>211</v>
      </c>
      <c r="AI46" s="1434"/>
      <c r="AJ46" s="1351"/>
      <c r="AK46" s="1351"/>
      <c r="AL46" s="1351"/>
      <c r="AM46" s="1435"/>
      <c r="AN46" s="1444" t="s">
        <v>212</v>
      </c>
      <c r="AO46" s="1444"/>
      <c r="AP46" s="1445"/>
      <c r="AQ46" s="1428" t="str">
        <f>REPT("g",(AV46))</f>
        <v/>
      </c>
      <c r="AR46" s="1429"/>
      <c r="AS46" s="1429"/>
      <c r="AT46" s="1430"/>
      <c r="AU46" s="663"/>
      <c r="AV46" s="1036">
        <f>Bilan!$AK$26</f>
        <v>0</v>
      </c>
      <c r="AW46" s="653"/>
      <c r="AX46" s="1037" t="str">
        <f>Bilan!$AM$26</f>
        <v xml:space="preserve"> </v>
      </c>
      <c r="AY46" s="665"/>
      <c r="AZ46" s="653"/>
      <c r="BA46" s="656"/>
    </row>
    <row r="47" spans="2:55" ht="20.100000000000001" customHeight="1">
      <c r="B47" s="641"/>
      <c r="C47" s="651"/>
      <c r="D47" s="1416"/>
      <c r="E47" s="1416"/>
      <c r="F47" s="651"/>
      <c r="G47" s="653"/>
      <c r="H47" s="1481"/>
      <c r="I47" s="1482"/>
      <c r="J47" s="1482"/>
      <c r="K47" s="1482"/>
      <c r="L47" s="1483"/>
      <c r="M47" s="642"/>
      <c r="N47" s="642"/>
      <c r="O47" s="653"/>
      <c r="P47" s="653"/>
      <c r="Q47" s="653"/>
      <c r="R47" s="653"/>
      <c r="S47" s="653"/>
      <c r="T47" s="653"/>
      <c r="U47" s="653"/>
      <c r="V47" s="653"/>
      <c r="W47" s="653"/>
      <c r="X47" s="653"/>
      <c r="Y47" s="653"/>
      <c r="Z47" s="655"/>
      <c r="AA47" s="649"/>
      <c r="AB47" s="685"/>
      <c r="AC47" s="686"/>
      <c r="AD47" s="651"/>
      <c r="AE47" s="1474"/>
      <c r="AF47" s="1474"/>
      <c r="AG47" s="651"/>
      <c r="AH47" s="653"/>
      <c r="AI47" s="1436"/>
      <c r="AJ47" s="1437"/>
      <c r="AK47" s="1437"/>
      <c r="AL47" s="1437"/>
      <c r="AM47" s="1438"/>
      <c r="AN47" s="642"/>
      <c r="AO47" s="642"/>
      <c r="AP47" s="653"/>
      <c r="AQ47" s="653"/>
      <c r="AR47" s="653"/>
      <c r="AS47" s="653"/>
      <c r="AT47" s="653"/>
      <c r="AU47" s="653"/>
      <c r="AV47" s="653"/>
      <c r="AW47" s="653"/>
      <c r="AX47" s="653"/>
      <c r="AY47" s="653"/>
      <c r="AZ47" s="653"/>
      <c r="BA47" s="656"/>
      <c r="BB47" s="676"/>
      <c r="BC47" s="676"/>
    </row>
    <row r="48" spans="2:55" ht="15" customHeight="1">
      <c r="B48" s="666"/>
      <c r="C48" s="667"/>
      <c r="D48" s="668"/>
      <c r="E48" s="653"/>
      <c r="F48" s="669"/>
      <c r="G48" s="653"/>
      <c r="H48" s="653"/>
      <c r="I48" s="653"/>
      <c r="J48" s="653"/>
      <c r="K48" s="653"/>
      <c r="L48" s="653"/>
      <c r="M48" s="670"/>
      <c r="N48" s="670"/>
      <c r="O48" s="670"/>
      <c r="P48" s="670"/>
      <c r="Q48" s="670"/>
      <c r="R48" s="670"/>
      <c r="S48" s="670"/>
      <c r="T48" s="670"/>
      <c r="U48" s="670"/>
      <c r="V48" s="670"/>
      <c r="W48" s="670"/>
      <c r="X48" s="670"/>
      <c r="Y48" s="653"/>
      <c r="Z48" s="655"/>
      <c r="AA48" s="649"/>
      <c r="AB48" s="685"/>
      <c r="AC48" s="686"/>
      <c r="AD48" s="651"/>
      <c r="AE48" s="694"/>
      <c r="AF48" s="651"/>
      <c r="AG48" s="651"/>
      <c r="AH48" s="653"/>
      <c r="AI48" s="677"/>
      <c r="AJ48" s="678"/>
      <c r="AK48" s="678"/>
      <c r="AL48" s="679"/>
      <c r="AM48" s="680"/>
      <c r="AN48" s="642"/>
      <c r="AO48" s="642"/>
      <c r="AP48" s="653"/>
      <c r="AQ48" s="653"/>
      <c r="AR48" s="653"/>
      <c r="AS48" s="653"/>
      <c r="AT48" s="653"/>
      <c r="AU48" s="653"/>
      <c r="AV48" s="653"/>
      <c r="AW48" s="653"/>
      <c r="AX48" s="653"/>
      <c r="AY48" s="653"/>
      <c r="AZ48" s="653"/>
      <c r="BA48" s="656"/>
      <c r="BB48" s="250"/>
      <c r="BC48" s="250"/>
    </row>
    <row r="49" spans="2:53" ht="20.100000000000001" customHeight="1">
      <c r="B49" s="641"/>
      <c r="C49" s="651"/>
      <c r="D49" s="1416"/>
      <c r="E49" s="1416"/>
      <c r="F49" s="651"/>
      <c r="G49" s="653"/>
      <c r="H49" s="1431" t="str">
        <f>'Donnees ICCER'!$E$10</f>
        <v>C1.7: Informer à l’interne et à l’externe des contraintes liées à l’intervention</v>
      </c>
      <c r="I49" s="1432"/>
      <c r="J49" s="1432"/>
      <c r="K49" s="1432"/>
      <c r="L49" s="1433"/>
      <c r="M49" s="642"/>
      <c r="N49" s="642"/>
      <c r="O49" s="653"/>
      <c r="P49" s="653"/>
      <c r="Q49" s="654"/>
      <c r="R49" s="653"/>
      <c r="S49" s="653"/>
      <c r="T49" s="653"/>
      <c r="U49" s="653"/>
      <c r="V49" s="653"/>
      <c r="W49" s="653"/>
      <c r="X49" s="653"/>
      <c r="Y49" s="653"/>
      <c r="Z49" s="655"/>
      <c r="AA49" s="649"/>
      <c r="AB49" s="691"/>
      <c r="AC49" s="686"/>
      <c r="AD49" s="651"/>
      <c r="AE49" s="1416"/>
      <c r="AF49" s="1416"/>
      <c r="AG49" s="651"/>
      <c r="AH49" s="653"/>
      <c r="AI49" s="1431" t="str">
        <f>'Donnees ICCER'!$E$17</f>
        <v>C2.7: Proposer une modification technique en fonction des contraintes repérées</v>
      </c>
      <c r="AJ49" s="1432"/>
      <c r="AK49" s="1432"/>
      <c r="AL49" s="1432"/>
      <c r="AM49" s="1433"/>
      <c r="AN49" s="642"/>
      <c r="AO49" s="642"/>
      <c r="AP49" s="653"/>
      <c r="AQ49" s="653"/>
      <c r="AR49" s="654"/>
      <c r="AS49" s="653"/>
      <c r="AT49" s="653"/>
      <c r="AU49" s="653"/>
      <c r="AV49" s="653"/>
      <c r="AW49" s="653"/>
      <c r="AX49" s="653"/>
      <c r="AY49" s="653"/>
      <c r="AZ49" s="653"/>
      <c r="BA49" s="656"/>
    </row>
    <row r="50" spans="2:53" ht="30" customHeight="1">
      <c r="B50" s="1414">
        <v>7</v>
      </c>
      <c r="C50" s="1459"/>
      <c r="D50" s="1417" t="str">
        <f>'Donnees ICCER'!$C$10</f>
        <v>C1.7</v>
      </c>
      <c r="E50" s="1418"/>
      <c r="F50" s="651"/>
      <c r="G50" s="658" t="s">
        <v>211</v>
      </c>
      <c r="H50" s="1434"/>
      <c r="I50" s="1351"/>
      <c r="J50" s="1351"/>
      <c r="K50" s="1351"/>
      <c r="L50" s="1435"/>
      <c r="M50" s="1444" t="s">
        <v>212</v>
      </c>
      <c r="N50" s="1444"/>
      <c r="O50" s="1445"/>
      <c r="P50" s="1428" t="str">
        <f>REPT("g",(U50))</f>
        <v/>
      </c>
      <c r="Q50" s="1429"/>
      <c r="R50" s="1429"/>
      <c r="S50" s="1430"/>
      <c r="T50" s="663"/>
      <c r="U50" s="1036">
        <f>Bilan!$AK$18</f>
        <v>0</v>
      </c>
      <c r="V50" s="653"/>
      <c r="W50" s="1037" t="str">
        <f>Bilan!$AM$18</f>
        <v xml:space="preserve"> </v>
      </c>
      <c r="X50" s="665"/>
      <c r="Y50" s="653"/>
      <c r="Z50" s="655"/>
      <c r="AA50" s="688"/>
      <c r="AB50" s="583"/>
      <c r="AC50" s="1452">
        <v>14</v>
      </c>
      <c r="AD50" s="1459"/>
      <c r="AE50" s="1417" t="str">
        <f>'Donnees ICCER'!$C$17</f>
        <v>C2.7</v>
      </c>
      <c r="AF50" s="1418"/>
      <c r="AG50" s="651"/>
      <c r="AH50" s="658" t="s">
        <v>211</v>
      </c>
      <c r="AI50" s="1434"/>
      <c r="AJ50" s="1351"/>
      <c r="AK50" s="1351"/>
      <c r="AL50" s="1351"/>
      <c r="AM50" s="1435"/>
      <c r="AN50" s="1444" t="s">
        <v>212</v>
      </c>
      <c r="AO50" s="1444"/>
      <c r="AP50" s="1445"/>
      <c r="AQ50" s="1428" t="str">
        <f>REPT("g",(AV50))</f>
        <v/>
      </c>
      <c r="AR50" s="1429"/>
      <c r="AS50" s="1429"/>
      <c r="AT50" s="1430"/>
      <c r="AU50" s="663"/>
      <c r="AV50" s="1036">
        <f>Bilan!$AK$26</f>
        <v>0</v>
      </c>
      <c r="AW50" s="653"/>
      <c r="AX50" s="1037" t="str">
        <f>Bilan!$AM$26</f>
        <v xml:space="preserve"> </v>
      </c>
      <c r="AY50" s="665"/>
      <c r="AZ50" s="653"/>
      <c r="BA50" s="656"/>
    </row>
    <row r="51" spans="2:53" ht="20.100000000000001" customHeight="1">
      <c r="B51" s="641"/>
      <c r="C51" s="651"/>
      <c r="D51" s="1416"/>
      <c r="E51" s="1416"/>
      <c r="F51" s="651"/>
      <c r="G51" s="653"/>
      <c r="H51" s="1436"/>
      <c r="I51" s="1437"/>
      <c r="J51" s="1437"/>
      <c r="K51" s="1437"/>
      <c r="L51" s="1438"/>
      <c r="M51" s="642"/>
      <c r="N51" s="642"/>
      <c r="O51" s="653"/>
      <c r="P51" s="653"/>
      <c r="Q51" s="653"/>
      <c r="R51" s="653"/>
      <c r="S51" s="653"/>
      <c r="T51" s="653"/>
      <c r="U51" s="653"/>
      <c r="V51" s="653"/>
      <c r="W51" s="653"/>
      <c r="X51" s="653"/>
      <c r="Y51" s="653"/>
      <c r="Z51" s="655"/>
      <c r="AA51" s="690"/>
      <c r="AB51" s="685"/>
      <c r="AC51" s="686"/>
      <c r="AD51" s="651"/>
      <c r="AE51" s="1416"/>
      <c r="AF51" s="1416"/>
      <c r="AG51" s="651"/>
      <c r="AH51" s="653"/>
      <c r="AI51" s="1436"/>
      <c r="AJ51" s="1437"/>
      <c r="AK51" s="1437"/>
      <c r="AL51" s="1437"/>
      <c r="AM51" s="1438"/>
      <c r="AN51" s="642"/>
      <c r="AO51" s="642"/>
      <c r="AP51" s="653"/>
      <c r="AQ51" s="653"/>
      <c r="AR51" s="653"/>
      <c r="AS51" s="653"/>
      <c r="AT51" s="653"/>
      <c r="AU51" s="653"/>
      <c r="AV51" s="653"/>
      <c r="AW51" s="653"/>
      <c r="AX51" s="653"/>
      <c r="AY51" s="653"/>
      <c r="AZ51" s="653"/>
      <c r="BA51" s="656"/>
    </row>
    <row r="52" spans="2:53" ht="35.1" customHeight="1">
      <c r="B52" s="702"/>
      <c r="C52" s="703"/>
      <c r="D52" s="703"/>
      <c r="E52" s="703"/>
      <c r="F52" s="704"/>
      <c r="G52" s="646"/>
      <c r="H52" s="646"/>
      <c r="I52" s="646"/>
      <c r="J52" s="646"/>
      <c r="K52" s="646"/>
      <c r="L52" s="646"/>
      <c r="M52" s="646"/>
      <c r="N52" s="646"/>
      <c r="O52" s="646"/>
      <c r="P52" s="646"/>
      <c r="Q52" s="646"/>
      <c r="R52" s="646"/>
      <c r="S52" s="646"/>
      <c r="T52" s="646"/>
      <c r="U52" s="646"/>
      <c r="V52" s="646"/>
      <c r="W52" s="705"/>
      <c r="X52" s="646"/>
      <c r="Y52" s="646"/>
      <c r="Z52" s="706"/>
      <c r="AA52" s="692"/>
      <c r="AB52" s="693"/>
      <c r="AC52" s="707"/>
      <c r="AD52" s="703"/>
      <c r="AE52" s="703"/>
      <c r="AF52" s="703"/>
      <c r="AG52" s="704"/>
      <c r="AH52" s="646"/>
      <c r="AI52" s="646"/>
      <c r="AJ52" s="646"/>
      <c r="AK52" s="646"/>
      <c r="AL52" s="646"/>
      <c r="AM52" s="646"/>
      <c r="AN52" s="646"/>
      <c r="AO52" s="646"/>
      <c r="AP52" s="646"/>
      <c r="AQ52" s="646"/>
      <c r="AR52" s="646"/>
      <c r="AS52" s="646"/>
      <c r="AT52" s="646"/>
      <c r="AU52" s="646"/>
      <c r="AV52" s="646"/>
      <c r="AW52" s="646"/>
      <c r="AX52" s="705"/>
      <c r="AY52" s="646"/>
      <c r="AZ52" s="646"/>
      <c r="BA52" s="708"/>
    </row>
    <row r="53" spans="2:53" ht="27" customHeight="1">
      <c r="B53" s="635"/>
      <c r="C53" s="586"/>
      <c r="D53" s="586"/>
      <c r="E53" s="586"/>
      <c r="F53" s="586"/>
      <c r="G53" s="586"/>
      <c r="H53" s="586"/>
      <c r="I53" s="586"/>
      <c r="J53" s="586"/>
      <c r="K53" s="586"/>
      <c r="L53" s="586"/>
      <c r="M53" s="583"/>
      <c r="N53" s="583"/>
      <c r="O53" s="583"/>
      <c r="P53" s="583"/>
      <c r="Q53" s="583"/>
      <c r="R53" s="583"/>
      <c r="S53" s="583"/>
      <c r="T53" s="583"/>
      <c r="U53" s="583"/>
      <c r="V53" s="583"/>
      <c r="W53" s="583"/>
      <c r="X53" s="583"/>
      <c r="Y53" s="583"/>
      <c r="Z53" s="583"/>
      <c r="AA53" s="583"/>
      <c r="AB53" s="583"/>
      <c r="AC53" s="586"/>
      <c r="AD53" s="586"/>
      <c r="AE53" s="586"/>
      <c r="AF53" s="586"/>
      <c r="AG53" s="586"/>
      <c r="AH53" s="583"/>
      <c r="AI53" s="583"/>
      <c r="AJ53" s="583"/>
      <c r="AK53" s="583"/>
      <c r="AL53" s="583"/>
      <c r="AM53" s="583"/>
      <c r="AN53" s="583"/>
      <c r="AO53" s="583"/>
      <c r="AP53" s="583"/>
      <c r="AQ53" s="583"/>
      <c r="AR53" s="583"/>
      <c r="AS53" s="583"/>
      <c r="AT53" s="583"/>
      <c r="AU53" s="583"/>
      <c r="AV53" s="583"/>
      <c r="AW53" s="583"/>
      <c r="AX53" s="583"/>
      <c r="AY53" s="583"/>
      <c r="AZ53" s="583"/>
      <c r="BA53" s="636"/>
    </row>
    <row r="54" spans="2:53" ht="19.5" customHeight="1">
      <c r="B54" s="637"/>
      <c r="C54" s="638"/>
      <c r="D54" s="1453" t="s">
        <v>126</v>
      </c>
      <c r="E54" s="1453"/>
      <c r="F54" s="1456"/>
      <c r="G54" s="1574" t="str">
        <f>'Donnees ICCER'!$E$96</f>
        <v>C3 : Choisir les matériels, les matériaux, les équipements et l’outillage</v>
      </c>
      <c r="H54" s="1574"/>
      <c r="I54" s="1574"/>
      <c r="J54" s="1574"/>
      <c r="K54" s="1574"/>
      <c r="L54" s="1574"/>
      <c r="M54" s="1574"/>
      <c r="N54" s="1574"/>
      <c r="O54" s="1574"/>
      <c r="P54" s="1574"/>
      <c r="Q54" s="1574"/>
      <c r="R54" s="1574"/>
      <c r="S54" s="1574"/>
      <c r="T54" s="1419"/>
      <c r="U54" s="639"/>
      <c r="V54" s="1419"/>
      <c r="W54" s="639"/>
      <c r="X54" s="1419"/>
      <c r="Y54" s="1419"/>
      <c r="Z54" s="1419"/>
      <c r="AA54" s="649"/>
      <c r="AB54" s="718"/>
      <c r="AC54" s="640"/>
      <c r="AD54" s="638"/>
      <c r="AE54" s="1453" t="s">
        <v>126</v>
      </c>
      <c r="AF54" s="1453"/>
      <c r="AG54" s="1456"/>
      <c r="AH54" s="1574" t="str">
        <f>'Donnees ICCER'!$E$97</f>
        <v>C4 : Organiser et sécuriser son intervention</v>
      </c>
      <c r="AI54" s="1574"/>
      <c r="AJ54" s="1574"/>
      <c r="AK54" s="1574"/>
      <c r="AL54" s="1574"/>
      <c r="AM54" s="1574"/>
      <c r="AN54" s="1574"/>
      <c r="AO54" s="1574"/>
      <c r="AP54" s="1574"/>
      <c r="AQ54" s="1574"/>
      <c r="AR54" s="1574"/>
      <c r="AS54" s="1574"/>
      <c r="AT54" s="1574"/>
      <c r="AU54" s="1419"/>
      <c r="AV54" s="639"/>
      <c r="AW54" s="1419"/>
      <c r="AX54" s="639"/>
      <c r="AY54" s="1419"/>
      <c r="AZ54" s="1419"/>
      <c r="BA54" s="1422"/>
    </row>
    <row r="55" spans="2:53" ht="19.5" customHeight="1">
      <c r="B55" s="641"/>
      <c r="C55" s="642"/>
      <c r="D55" s="1454"/>
      <c r="E55" s="1454"/>
      <c r="F55" s="1457"/>
      <c r="G55" s="1575"/>
      <c r="H55" s="1575"/>
      <c r="I55" s="1575"/>
      <c r="J55" s="1575"/>
      <c r="K55" s="1575"/>
      <c r="L55" s="1575"/>
      <c r="M55" s="1575"/>
      <c r="N55" s="1575"/>
      <c r="O55" s="1575"/>
      <c r="P55" s="1575"/>
      <c r="Q55" s="1575"/>
      <c r="R55" s="1575"/>
      <c r="S55" s="1575"/>
      <c r="T55" s="1420"/>
      <c r="U55" s="1440">
        <f>AVERAGE(U61:U73)</f>
        <v>0</v>
      </c>
      <c r="V55" s="1420"/>
      <c r="W55" s="1425" t="str">
        <f>IFERROR(AVERAGE(W61:W73),"")</f>
        <v/>
      </c>
      <c r="X55" s="1420"/>
      <c r="Y55" s="1420"/>
      <c r="Z55" s="1420"/>
      <c r="AA55" s="649"/>
      <c r="AB55" s="718"/>
      <c r="AC55" s="643"/>
      <c r="AD55" s="642"/>
      <c r="AE55" s="1454"/>
      <c r="AF55" s="1454"/>
      <c r="AG55" s="1457"/>
      <c r="AH55" s="1575"/>
      <c r="AI55" s="1575"/>
      <c r="AJ55" s="1575"/>
      <c r="AK55" s="1575"/>
      <c r="AL55" s="1575"/>
      <c r="AM55" s="1575"/>
      <c r="AN55" s="1575"/>
      <c r="AO55" s="1575"/>
      <c r="AP55" s="1575"/>
      <c r="AQ55" s="1575"/>
      <c r="AR55" s="1575"/>
      <c r="AS55" s="1575"/>
      <c r="AT55" s="1575"/>
      <c r="AU55" s="1420"/>
      <c r="AV55" s="1440">
        <f>AVERAGE(AV61:AV73)</f>
        <v>0</v>
      </c>
      <c r="AW55" s="1420"/>
      <c r="AX55" s="1425" t="str">
        <f>IFERROR(AVERAGE(AX61:AX73),"")</f>
        <v/>
      </c>
      <c r="AY55" s="1420"/>
      <c r="AZ55" s="1420"/>
      <c r="BA55" s="1423"/>
    </row>
    <row r="56" spans="2:53" ht="19.5" customHeight="1">
      <c r="B56" s="641"/>
      <c r="C56" s="642"/>
      <c r="D56" s="1454"/>
      <c r="E56" s="1454"/>
      <c r="F56" s="1457"/>
      <c r="G56" s="1575"/>
      <c r="H56" s="1575"/>
      <c r="I56" s="1575"/>
      <c r="J56" s="1575"/>
      <c r="K56" s="1575"/>
      <c r="L56" s="1575"/>
      <c r="M56" s="1575"/>
      <c r="N56" s="1575"/>
      <c r="O56" s="1575"/>
      <c r="P56" s="1575"/>
      <c r="Q56" s="1575"/>
      <c r="R56" s="1575"/>
      <c r="S56" s="1575"/>
      <c r="T56" s="1420"/>
      <c r="U56" s="1441"/>
      <c r="V56" s="1420"/>
      <c r="W56" s="1426"/>
      <c r="X56" s="1420"/>
      <c r="Y56" s="1420"/>
      <c r="Z56" s="1420"/>
      <c r="AA56" s="649"/>
      <c r="AB56" s="718"/>
      <c r="AC56" s="643"/>
      <c r="AD56" s="642"/>
      <c r="AE56" s="1454"/>
      <c r="AF56" s="1454"/>
      <c r="AG56" s="1457"/>
      <c r="AH56" s="1575"/>
      <c r="AI56" s="1575"/>
      <c r="AJ56" s="1575"/>
      <c r="AK56" s="1575"/>
      <c r="AL56" s="1575"/>
      <c r="AM56" s="1575"/>
      <c r="AN56" s="1575"/>
      <c r="AO56" s="1575"/>
      <c r="AP56" s="1575"/>
      <c r="AQ56" s="1575"/>
      <c r="AR56" s="1575"/>
      <c r="AS56" s="1575"/>
      <c r="AT56" s="1575"/>
      <c r="AU56" s="1420"/>
      <c r="AV56" s="1441"/>
      <c r="AW56" s="1420"/>
      <c r="AX56" s="1426"/>
      <c r="AY56" s="1420"/>
      <c r="AZ56" s="1420"/>
      <c r="BA56" s="1423"/>
    </row>
    <row r="57" spans="2:53" ht="10.5" customHeight="1">
      <c r="B57" s="641"/>
      <c r="C57" s="642"/>
      <c r="D57" s="1454"/>
      <c r="E57" s="1454"/>
      <c r="F57" s="1457"/>
      <c r="G57" s="1575"/>
      <c r="H57" s="1575"/>
      <c r="I57" s="1575"/>
      <c r="J57" s="1575"/>
      <c r="K57" s="1575"/>
      <c r="L57" s="1575"/>
      <c r="M57" s="1575"/>
      <c r="N57" s="1575"/>
      <c r="O57" s="1575"/>
      <c r="P57" s="1575"/>
      <c r="Q57" s="1575"/>
      <c r="R57" s="1575"/>
      <c r="S57" s="1575"/>
      <c r="T57" s="1420"/>
      <c r="U57" s="1442"/>
      <c r="V57" s="1420"/>
      <c r="W57" s="1427"/>
      <c r="X57" s="1420"/>
      <c r="Y57" s="1420"/>
      <c r="Z57" s="1420"/>
      <c r="AA57" s="649"/>
      <c r="AB57" s="718"/>
      <c r="AC57" s="643"/>
      <c r="AD57" s="642"/>
      <c r="AE57" s="1454"/>
      <c r="AF57" s="1454"/>
      <c r="AG57" s="1457"/>
      <c r="AH57" s="1575"/>
      <c r="AI57" s="1575"/>
      <c r="AJ57" s="1575"/>
      <c r="AK57" s="1575"/>
      <c r="AL57" s="1575"/>
      <c r="AM57" s="1575"/>
      <c r="AN57" s="1575"/>
      <c r="AO57" s="1575"/>
      <c r="AP57" s="1575"/>
      <c r="AQ57" s="1575"/>
      <c r="AR57" s="1575"/>
      <c r="AS57" s="1575"/>
      <c r="AT57" s="1575"/>
      <c r="AU57" s="1420"/>
      <c r="AV57" s="1442"/>
      <c r="AW57" s="1420"/>
      <c r="AX57" s="1427"/>
      <c r="AY57" s="1420"/>
      <c r="AZ57" s="1420"/>
      <c r="BA57" s="1423"/>
    </row>
    <row r="58" spans="2:53" ht="19.5" customHeight="1">
      <c r="B58" s="644"/>
      <c r="C58" s="645"/>
      <c r="D58" s="1455"/>
      <c r="E58" s="1455"/>
      <c r="F58" s="1458"/>
      <c r="G58" s="1576"/>
      <c r="H58" s="1576"/>
      <c r="I58" s="1576"/>
      <c r="J58" s="1576"/>
      <c r="K58" s="1576"/>
      <c r="L58" s="1576"/>
      <c r="M58" s="1576"/>
      <c r="N58" s="1576"/>
      <c r="O58" s="1576"/>
      <c r="P58" s="1576"/>
      <c r="Q58" s="1576"/>
      <c r="R58" s="1576"/>
      <c r="S58" s="1576"/>
      <c r="T58" s="1421"/>
      <c r="U58" s="646"/>
      <c r="V58" s="1421"/>
      <c r="W58" s="646"/>
      <c r="X58" s="1421"/>
      <c r="Y58" s="1421"/>
      <c r="Z58" s="1421"/>
      <c r="AA58" s="649"/>
      <c r="AB58" s="718"/>
      <c r="AC58" s="647"/>
      <c r="AD58" s="645"/>
      <c r="AE58" s="1455"/>
      <c r="AF58" s="1455"/>
      <c r="AG58" s="1458"/>
      <c r="AH58" s="1576"/>
      <c r="AI58" s="1576"/>
      <c r="AJ58" s="1576"/>
      <c r="AK58" s="1576"/>
      <c r="AL58" s="1576"/>
      <c r="AM58" s="1576"/>
      <c r="AN58" s="1576"/>
      <c r="AO58" s="1576"/>
      <c r="AP58" s="1576"/>
      <c r="AQ58" s="1576"/>
      <c r="AR58" s="1576"/>
      <c r="AS58" s="1576"/>
      <c r="AT58" s="1576"/>
      <c r="AU58" s="1421"/>
      <c r="AV58" s="646"/>
      <c r="AW58" s="1421"/>
      <c r="AX58" s="646"/>
      <c r="AY58" s="1421"/>
      <c r="AZ58" s="1421"/>
      <c r="BA58" s="1424"/>
    </row>
    <row r="59" spans="2:53" ht="30" customHeight="1">
      <c r="B59" s="637"/>
      <c r="C59" s="638"/>
      <c r="D59" s="638"/>
      <c r="E59" s="638"/>
      <c r="F59" s="638"/>
      <c r="G59" s="639"/>
      <c r="H59" s="639"/>
      <c r="I59" s="639"/>
      <c r="J59" s="639"/>
      <c r="K59" s="639"/>
      <c r="L59" s="639"/>
      <c r="M59" s="639"/>
      <c r="N59" s="639"/>
      <c r="O59" s="639"/>
      <c r="P59" s="639"/>
      <c r="Q59" s="639"/>
      <c r="R59" s="639"/>
      <c r="S59" s="639"/>
      <c r="T59" s="639"/>
      <c r="U59" s="639"/>
      <c r="V59" s="639"/>
      <c r="W59" s="639"/>
      <c r="X59" s="639"/>
      <c r="Y59" s="639"/>
      <c r="Z59" s="639"/>
      <c r="AA59" s="649"/>
      <c r="AB59" s="718"/>
      <c r="AC59" s="640"/>
      <c r="AD59" s="638"/>
      <c r="AE59" s="638"/>
      <c r="AF59" s="638"/>
      <c r="AG59" s="638"/>
      <c r="AH59" s="639"/>
      <c r="AI59" s="639"/>
      <c r="AJ59" s="639"/>
      <c r="AK59" s="639"/>
      <c r="AL59" s="639"/>
      <c r="AM59" s="639"/>
      <c r="AN59" s="639"/>
      <c r="AO59" s="639"/>
      <c r="AP59" s="639"/>
      <c r="AQ59" s="639"/>
      <c r="AR59" s="639"/>
      <c r="AS59" s="639"/>
      <c r="AT59" s="639"/>
      <c r="AU59" s="639"/>
      <c r="AV59" s="639"/>
      <c r="AW59" s="639"/>
      <c r="AX59" s="639"/>
      <c r="AY59" s="639"/>
      <c r="AZ59" s="639"/>
      <c r="BA59" s="650"/>
    </row>
    <row r="60" spans="2:53" ht="19.5" customHeight="1">
      <c r="B60" s="641"/>
      <c r="C60" s="651"/>
      <c r="D60" s="1416"/>
      <c r="E60" s="1416"/>
      <c r="F60" s="651"/>
      <c r="G60" s="653"/>
      <c r="H60" s="1431" t="str">
        <f>'Donnees ICCER'!$E$18</f>
        <v>C3.1: Identifier les matériels et outillages nécessaires à la réalisation de l’intervention</v>
      </c>
      <c r="I60" s="1432"/>
      <c r="J60" s="1432"/>
      <c r="K60" s="1432"/>
      <c r="L60" s="1433"/>
      <c r="M60" s="642"/>
      <c r="N60" s="642"/>
      <c r="O60" s="653"/>
      <c r="P60" s="653"/>
      <c r="Q60" s="654"/>
      <c r="R60" s="653"/>
      <c r="S60" s="653"/>
      <c r="T60" s="653"/>
      <c r="U60" s="653"/>
      <c r="V60" s="653"/>
      <c r="W60" s="653"/>
      <c r="X60" s="653"/>
      <c r="Y60" s="653"/>
      <c r="Z60" s="653"/>
      <c r="AA60" s="649"/>
      <c r="AB60" s="718"/>
      <c r="AC60" s="643"/>
      <c r="AD60" s="651"/>
      <c r="AE60" s="1416"/>
      <c r="AF60" s="1416"/>
      <c r="AG60" s="651"/>
      <c r="AH60" s="653"/>
      <c r="AI60" s="1431" t="str">
        <f>'Donnees ICCER'!$E$22</f>
        <v>C4.1: Organiser son poste de travail et la zone d’intervention</v>
      </c>
      <c r="AJ60" s="1432"/>
      <c r="AK60" s="1432"/>
      <c r="AL60" s="1432"/>
      <c r="AM60" s="1433"/>
      <c r="AN60" s="642"/>
      <c r="AO60" s="642"/>
      <c r="AP60" s="653"/>
      <c r="AQ60" s="653"/>
      <c r="AR60" s="654"/>
      <c r="AS60" s="653"/>
      <c r="AT60" s="653"/>
      <c r="AU60" s="653"/>
      <c r="AV60" s="653"/>
      <c r="AW60" s="653"/>
      <c r="AX60" s="653"/>
      <c r="AY60" s="653"/>
      <c r="AZ60" s="653"/>
      <c r="BA60" s="656"/>
    </row>
    <row r="61" spans="2:53" s="21" customFormat="1" ht="30" customHeight="1">
      <c r="B61" s="1414">
        <v>15</v>
      </c>
      <c r="C61" s="1459"/>
      <c r="D61" s="1417" t="str">
        <f>'Donnees ICCER'!C18</f>
        <v>C3.1</v>
      </c>
      <c r="E61" s="1418"/>
      <c r="F61" s="651"/>
      <c r="G61" s="658" t="s">
        <v>211</v>
      </c>
      <c r="H61" s="1434"/>
      <c r="I61" s="1351"/>
      <c r="J61" s="1351"/>
      <c r="K61" s="1351"/>
      <c r="L61" s="1435"/>
      <c r="M61" s="1444" t="s">
        <v>212</v>
      </c>
      <c r="N61" s="1444"/>
      <c r="O61" s="1445"/>
      <c r="P61" s="1428" t="str">
        <f>REPT("g",(U61))</f>
        <v/>
      </c>
      <c r="Q61" s="1429"/>
      <c r="R61" s="1429"/>
      <c r="S61" s="1430"/>
      <c r="T61" s="663"/>
      <c r="U61" s="1036">
        <f>Bilan!$AK$22</f>
        <v>0</v>
      </c>
      <c r="V61" s="653"/>
      <c r="W61" s="1037" t="str">
        <f>Bilan!$AM$22</f>
        <v xml:space="preserve"> </v>
      </c>
      <c r="X61" s="665"/>
      <c r="Y61" s="653"/>
      <c r="Z61" s="653"/>
      <c r="AA61" s="649"/>
      <c r="AB61" s="718"/>
      <c r="AC61" s="1452">
        <v>19</v>
      </c>
      <c r="AD61" s="1459"/>
      <c r="AE61" s="1417" t="str">
        <f>'Donnees ICCER'!$C$22</f>
        <v>C4.1</v>
      </c>
      <c r="AF61" s="1418"/>
      <c r="AG61" s="651"/>
      <c r="AH61" s="658" t="s">
        <v>211</v>
      </c>
      <c r="AI61" s="1434"/>
      <c r="AJ61" s="1351"/>
      <c r="AK61" s="1351"/>
      <c r="AL61" s="1351"/>
      <c r="AM61" s="1435"/>
      <c r="AN61" s="1444" t="s">
        <v>212</v>
      </c>
      <c r="AO61" s="1444"/>
      <c r="AP61" s="1445"/>
      <c r="AQ61" s="1428" t="str">
        <f>REPT("g",(AV61))</f>
        <v/>
      </c>
      <c r="AR61" s="1429"/>
      <c r="AS61" s="1429"/>
      <c r="AT61" s="1430"/>
      <c r="AU61" s="663"/>
      <c r="AV61" s="1036">
        <f>Bilan!$AK$22</f>
        <v>0</v>
      </c>
      <c r="AW61" s="653"/>
      <c r="AX61" s="1037" t="str">
        <f>Bilan!$AM$22</f>
        <v xml:space="preserve"> </v>
      </c>
      <c r="AY61" s="665"/>
      <c r="AZ61" s="653"/>
      <c r="BA61" s="656"/>
    </row>
    <row r="62" spans="2:53" ht="19.5" customHeight="1">
      <c r="B62" s="641"/>
      <c r="C62" s="651"/>
      <c r="D62" s="1416"/>
      <c r="E62" s="1416"/>
      <c r="F62" s="651"/>
      <c r="G62" s="653"/>
      <c r="H62" s="1436"/>
      <c r="I62" s="1437"/>
      <c r="J62" s="1437"/>
      <c r="K62" s="1437"/>
      <c r="L62" s="1438"/>
      <c r="M62" s="642"/>
      <c r="N62" s="642"/>
      <c r="O62" s="653"/>
      <c r="P62" s="653"/>
      <c r="Q62" s="653"/>
      <c r="R62" s="653"/>
      <c r="S62" s="653"/>
      <c r="T62" s="653"/>
      <c r="U62" s="653"/>
      <c r="V62" s="653"/>
      <c r="W62" s="653"/>
      <c r="X62" s="653"/>
      <c r="Y62" s="653"/>
      <c r="Z62" s="653"/>
      <c r="AA62" s="649"/>
      <c r="AB62" s="718"/>
      <c r="AC62" s="643"/>
      <c r="AD62" s="651"/>
      <c r="AE62" s="1416"/>
      <c r="AF62" s="1416"/>
      <c r="AG62" s="651"/>
      <c r="AH62" s="653"/>
      <c r="AI62" s="1436"/>
      <c r="AJ62" s="1437"/>
      <c r="AK62" s="1437"/>
      <c r="AL62" s="1437"/>
      <c r="AM62" s="1438"/>
      <c r="AN62" s="642"/>
      <c r="AO62" s="642"/>
      <c r="AP62" s="653"/>
      <c r="AQ62" s="653"/>
      <c r="AR62" s="653"/>
      <c r="AS62" s="653"/>
      <c r="AT62" s="653"/>
      <c r="AU62" s="653"/>
      <c r="AV62" s="653"/>
      <c r="AW62" s="653"/>
      <c r="AX62" s="653"/>
      <c r="AY62" s="653"/>
      <c r="AZ62" s="653"/>
      <c r="BA62" s="656"/>
    </row>
    <row r="63" spans="2:53" ht="15" customHeight="1">
      <c r="B63" s="666"/>
      <c r="C63" s="667"/>
      <c r="D63" s="668"/>
      <c r="E63" s="653"/>
      <c r="F63" s="669"/>
      <c r="G63" s="653"/>
      <c r="H63" s="653"/>
      <c r="I63" s="653"/>
      <c r="J63" s="653"/>
      <c r="K63" s="653"/>
      <c r="L63" s="653"/>
      <c r="M63" s="670"/>
      <c r="N63" s="670"/>
      <c r="O63" s="670"/>
      <c r="P63" s="670"/>
      <c r="Q63" s="670"/>
      <c r="R63" s="670"/>
      <c r="S63" s="670"/>
      <c r="T63" s="670"/>
      <c r="U63" s="670"/>
      <c r="V63" s="670"/>
      <c r="W63" s="670"/>
      <c r="X63" s="670"/>
      <c r="Y63" s="670"/>
      <c r="Z63" s="670"/>
      <c r="AA63" s="672"/>
      <c r="AB63" s="725"/>
      <c r="AC63" s="674"/>
      <c r="AD63" s="667"/>
      <c r="AE63" s="668"/>
      <c r="AF63" s="653"/>
      <c r="AG63" s="669"/>
      <c r="AH63" s="653"/>
      <c r="AI63" s="653"/>
      <c r="AJ63" s="653"/>
      <c r="AK63" s="653"/>
      <c r="AL63" s="653"/>
      <c r="AM63" s="653"/>
      <c r="AN63" s="670"/>
      <c r="AO63" s="670"/>
      <c r="AP63" s="670"/>
      <c r="AQ63" s="670"/>
      <c r="AR63" s="670"/>
      <c r="AS63" s="670"/>
      <c r="AT63" s="670"/>
      <c r="AU63" s="670"/>
      <c r="AV63" s="670"/>
      <c r="AW63" s="670"/>
      <c r="AX63" s="670"/>
      <c r="AY63" s="670"/>
      <c r="AZ63" s="670"/>
      <c r="BA63" s="675"/>
    </row>
    <row r="64" spans="2:53" ht="19.5" customHeight="1">
      <c r="B64" s="641"/>
      <c r="C64" s="651"/>
      <c r="D64" s="1416"/>
      <c r="E64" s="1416"/>
      <c r="F64" s="651"/>
      <c r="G64" s="653"/>
      <c r="H64" s="1431" t="str">
        <f>'Donnees ICCER'!$E$19</f>
        <v>C3.2: Identifier les équipements spécifiques (engin de manutention, échafaudage …) nécessaires à l’intervention</v>
      </c>
      <c r="I64" s="1432"/>
      <c r="J64" s="1432"/>
      <c r="K64" s="1432"/>
      <c r="L64" s="1433"/>
      <c r="M64" s="642"/>
      <c r="N64" s="642"/>
      <c r="O64" s="653"/>
      <c r="P64" s="653"/>
      <c r="Q64" s="654"/>
      <c r="R64" s="653"/>
      <c r="S64" s="653"/>
      <c r="T64" s="653"/>
      <c r="U64" s="653"/>
      <c r="V64" s="653"/>
      <c r="W64" s="653"/>
      <c r="X64" s="653"/>
      <c r="Y64" s="653"/>
      <c r="Z64" s="653"/>
      <c r="AA64" s="649"/>
      <c r="AB64" s="718"/>
      <c r="AC64" s="643"/>
      <c r="AD64" s="651"/>
      <c r="AE64" s="1416"/>
      <c r="AF64" s="1416"/>
      <c r="AG64" s="651"/>
      <c r="AH64" s="653"/>
      <c r="AI64" s="1431" t="str">
        <f>'Donnees ICCER'!$E$23</f>
        <v>C4.2: Sécuriser le poste de travail et la zone d’intervention</v>
      </c>
      <c r="AJ64" s="1432"/>
      <c r="AK64" s="1432"/>
      <c r="AL64" s="1432"/>
      <c r="AM64" s="1433"/>
      <c r="AN64" s="642"/>
      <c r="AO64" s="642"/>
      <c r="AP64" s="653"/>
      <c r="AQ64" s="653"/>
      <c r="AR64" s="654"/>
      <c r="AS64" s="653"/>
      <c r="AT64" s="653"/>
      <c r="AU64" s="653"/>
      <c r="AV64" s="653"/>
      <c r="AW64" s="653"/>
      <c r="AX64" s="653"/>
      <c r="AY64" s="653"/>
      <c r="AZ64" s="653"/>
      <c r="BA64" s="656"/>
    </row>
    <row r="65" spans="2:55" ht="30" customHeight="1">
      <c r="B65" s="1414">
        <v>16</v>
      </c>
      <c r="C65" s="1459"/>
      <c r="D65" s="1417" t="str">
        <f>'Donnees ICCER'!$C$19</f>
        <v>C3.2</v>
      </c>
      <c r="E65" s="1418"/>
      <c r="F65" s="651"/>
      <c r="G65" s="658" t="s">
        <v>211</v>
      </c>
      <c r="H65" s="1434"/>
      <c r="I65" s="1351"/>
      <c r="J65" s="1351"/>
      <c r="K65" s="1351"/>
      <c r="L65" s="1435"/>
      <c r="M65" s="1444" t="s">
        <v>212</v>
      </c>
      <c r="N65" s="1444"/>
      <c r="O65" s="1445"/>
      <c r="P65" s="1428" t="str">
        <f>REPT("g",(U65))</f>
        <v/>
      </c>
      <c r="Q65" s="1429"/>
      <c r="R65" s="1429"/>
      <c r="S65" s="1430"/>
      <c r="T65" s="663"/>
      <c r="U65" s="1036">
        <f>Bilan!$AK$22</f>
        <v>0</v>
      </c>
      <c r="V65" s="653"/>
      <c r="W65" s="1037" t="str">
        <f>Bilan!$AM$22</f>
        <v xml:space="preserve"> </v>
      </c>
      <c r="X65" s="665"/>
      <c r="Y65" s="653"/>
      <c r="Z65" s="653"/>
      <c r="AA65" s="649"/>
      <c r="AB65" s="718"/>
      <c r="AC65" s="1452">
        <v>20</v>
      </c>
      <c r="AD65" s="1459"/>
      <c r="AE65" s="1417" t="str">
        <f>'Donnees ICCER'!$C$23</f>
        <v>C4.2</v>
      </c>
      <c r="AF65" s="1418"/>
      <c r="AG65" s="651"/>
      <c r="AH65" s="658" t="s">
        <v>211</v>
      </c>
      <c r="AI65" s="1434"/>
      <c r="AJ65" s="1351"/>
      <c r="AK65" s="1351"/>
      <c r="AL65" s="1351"/>
      <c r="AM65" s="1435"/>
      <c r="AN65" s="1444" t="s">
        <v>212</v>
      </c>
      <c r="AO65" s="1444"/>
      <c r="AP65" s="1445"/>
      <c r="AQ65" s="1428" t="str">
        <f>REPT("g",(AV65))</f>
        <v/>
      </c>
      <c r="AR65" s="1429"/>
      <c r="AS65" s="1429"/>
      <c r="AT65" s="1430"/>
      <c r="AU65" s="663"/>
      <c r="AV65" s="1036">
        <f>Bilan!$AK$22</f>
        <v>0</v>
      </c>
      <c r="AW65" s="653"/>
      <c r="AX65" s="1037" t="str">
        <f>Bilan!$AM$22</f>
        <v xml:space="preserve"> </v>
      </c>
      <c r="AY65" s="665"/>
      <c r="AZ65" s="653"/>
      <c r="BA65" s="656"/>
    </row>
    <row r="66" spans="2:55" ht="19.5" customHeight="1">
      <c r="B66" s="641"/>
      <c r="C66" s="651"/>
      <c r="D66" s="1416"/>
      <c r="E66" s="1416"/>
      <c r="F66" s="651"/>
      <c r="G66" s="653"/>
      <c r="H66" s="1436"/>
      <c r="I66" s="1437"/>
      <c r="J66" s="1437"/>
      <c r="K66" s="1437"/>
      <c r="L66" s="1438"/>
      <c r="M66" s="642"/>
      <c r="N66" s="642"/>
      <c r="O66" s="653"/>
      <c r="P66" s="653"/>
      <c r="Q66" s="653"/>
      <c r="R66" s="653"/>
      <c r="S66" s="653"/>
      <c r="T66" s="653"/>
      <c r="U66" s="653"/>
      <c r="V66" s="653"/>
      <c r="W66" s="653"/>
      <c r="X66" s="653"/>
      <c r="Y66" s="653"/>
      <c r="Z66" s="653"/>
      <c r="AA66" s="649"/>
      <c r="AB66" s="718"/>
      <c r="AC66" s="643"/>
      <c r="AD66" s="651"/>
      <c r="AE66" s="1416"/>
      <c r="AF66" s="1416"/>
      <c r="AG66" s="651"/>
      <c r="AH66" s="653"/>
      <c r="AI66" s="1436"/>
      <c r="AJ66" s="1437"/>
      <c r="AK66" s="1437"/>
      <c r="AL66" s="1437"/>
      <c r="AM66" s="1438"/>
      <c r="AN66" s="642"/>
      <c r="AO66" s="642"/>
      <c r="AP66" s="653"/>
      <c r="AQ66" s="653"/>
      <c r="AR66" s="653"/>
      <c r="AS66" s="653"/>
      <c r="AT66" s="653"/>
      <c r="AU66" s="653"/>
      <c r="AV66" s="653"/>
      <c r="AW66" s="653"/>
      <c r="AX66" s="653"/>
      <c r="AY66" s="653"/>
      <c r="AZ66" s="653"/>
      <c r="BA66" s="656"/>
      <c r="BB66" s="676"/>
      <c r="BC66" s="676"/>
    </row>
    <row r="67" spans="2:55" ht="15" customHeight="1">
      <c r="B67" s="641"/>
      <c r="C67" s="651"/>
      <c r="D67" s="668"/>
      <c r="E67" s="653"/>
      <c r="F67" s="651"/>
      <c r="G67" s="653"/>
      <c r="H67" s="677"/>
      <c r="I67" s="678"/>
      <c r="J67" s="678"/>
      <c r="K67" s="679"/>
      <c r="L67" s="680"/>
      <c r="M67" s="642"/>
      <c r="N67" s="642"/>
      <c r="O67" s="653"/>
      <c r="P67" s="653"/>
      <c r="Q67" s="653"/>
      <c r="R67" s="653"/>
      <c r="S67" s="653"/>
      <c r="T67" s="653"/>
      <c r="U67" s="653"/>
      <c r="V67" s="653"/>
      <c r="W67" s="653"/>
      <c r="X67" s="653"/>
      <c r="Y67" s="653"/>
      <c r="Z67" s="653"/>
      <c r="AA67" s="1439"/>
      <c r="AB67" s="720"/>
      <c r="AC67" s="643"/>
      <c r="AD67" s="651"/>
      <c r="AE67" s="651"/>
      <c r="AF67" s="651"/>
      <c r="AG67" s="651"/>
      <c r="AH67" s="651"/>
      <c r="AI67" s="651"/>
      <c r="AJ67" s="651"/>
      <c r="AK67" s="651"/>
      <c r="AL67" s="651"/>
      <c r="AM67" s="651"/>
      <c r="AN67" s="651"/>
      <c r="AO67" s="651"/>
      <c r="AP67" s="651"/>
      <c r="AQ67" s="651"/>
      <c r="AR67" s="651"/>
      <c r="AS67" s="651"/>
      <c r="AT67" s="651"/>
      <c r="AU67" s="651"/>
      <c r="AV67" s="651"/>
      <c r="AW67" s="651"/>
      <c r="AX67" s="651"/>
      <c r="AY67" s="653"/>
      <c r="AZ67" s="653"/>
      <c r="BA67" s="656"/>
      <c r="BB67" s="250"/>
      <c r="BC67" s="250"/>
    </row>
    <row r="68" spans="2:55" ht="19.5" customHeight="1">
      <c r="B68" s="641"/>
      <c r="C68" s="651"/>
      <c r="D68" s="1416"/>
      <c r="E68" s="1416"/>
      <c r="F68" s="651"/>
      <c r="G68" s="653"/>
      <c r="H68" s="1431" t="str">
        <f>'Donnees ICCER'!$E$20</f>
        <v>C3.3: Inventorier les EPI et EPC adaptés à l’intervention</v>
      </c>
      <c r="I68" s="1432"/>
      <c r="J68" s="1432"/>
      <c r="K68" s="1432"/>
      <c r="L68" s="1433"/>
      <c r="M68" s="642"/>
      <c r="N68" s="642"/>
      <c r="O68" s="653"/>
      <c r="P68" s="653"/>
      <c r="Q68" s="654"/>
      <c r="R68" s="653"/>
      <c r="S68" s="653"/>
      <c r="T68" s="653"/>
      <c r="U68" s="653"/>
      <c r="V68" s="653"/>
      <c r="W68" s="653"/>
      <c r="X68" s="653"/>
      <c r="Y68" s="653"/>
      <c r="Z68" s="653"/>
      <c r="AA68" s="1439"/>
      <c r="AB68" s="720"/>
      <c r="AC68" s="643"/>
      <c r="AD68" s="651"/>
      <c r="AE68" s="1416"/>
      <c r="AF68" s="1416"/>
      <c r="AG68" s="651"/>
      <c r="AH68" s="653"/>
      <c r="AI68" s="1431" t="str">
        <f>'Donnees ICCER'!$E$24</f>
        <v>C4.3: Organiser l’intervention</v>
      </c>
      <c r="AJ68" s="1432"/>
      <c r="AK68" s="1432"/>
      <c r="AL68" s="1432"/>
      <c r="AM68" s="1433"/>
      <c r="AN68" s="642"/>
      <c r="AO68" s="642"/>
      <c r="AP68" s="653"/>
      <c r="AQ68" s="653"/>
      <c r="AR68" s="654"/>
      <c r="AS68" s="653"/>
      <c r="AT68" s="653"/>
      <c r="AU68" s="653"/>
      <c r="AV68" s="653"/>
      <c r="AW68" s="653"/>
      <c r="AX68" s="653"/>
      <c r="AY68" s="653"/>
      <c r="AZ68" s="653"/>
      <c r="BA68" s="656"/>
    </row>
    <row r="69" spans="2:55" ht="30" customHeight="1">
      <c r="B69" s="1414">
        <v>17</v>
      </c>
      <c r="C69" s="1459"/>
      <c r="D69" s="1417" t="str">
        <f>'Donnees ICCER'!$C$20</f>
        <v>C3.3</v>
      </c>
      <c r="E69" s="1418"/>
      <c r="F69" s="651"/>
      <c r="G69" s="658" t="s">
        <v>211</v>
      </c>
      <c r="H69" s="1434"/>
      <c r="I69" s="1351"/>
      <c r="J69" s="1351"/>
      <c r="K69" s="1351"/>
      <c r="L69" s="1435"/>
      <c r="M69" s="1444" t="s">
        <v>212</v>
      </c>
      <c r="N69" s="1444"/>
      <c r="O69" s="1445"/>
      <c r="P69" s="1428" t="str">
        <f>REPT("g",(U69))</f>
        <v/>
      </c>
      <c r="Q69" s="1429"/>
      <c r="R69" s="1429"/>
      <c r="S69" s="1430"/>
      <c r="T69" s="663"/>
      <c r="U69" s="1036">
        <f>Bilan!$AK$22</f>
        <v>0</v>
      </c>
      <c r="V69" s="653"/>
      <c r="W69" s="1037" t="str">
        <f>Bilan!$AM$22</f>
        <v xml:space="preserve"> </v>
      </c>
      <c r="X69" s="665"/>
      <c r="Y69" s="653"/>
      <c r="Z69" s="653"/>
      <c r="AA69" s="649"/>
      <c r="AB69" s="718"/>
      <c r="AC69" s="1452">
        <v>21</v>
      </c>
      <c r="AD69" s="1459"/>
      <c r="AE69" s="1417" t="str">
        <f>'Donnees ICCER'!$C$24</f>
        <v>C4.3</v>
      </c>
      <c r="AF69" s="1418"/>
      <c r="AG69" s="651"/>
      <c r="AH69" s="658" t="s">
        <v>211</v>
      </c>
      <c r="AI69" s="1434"/>
      <c r="AJ69" s="1351"/>
      <c r="AK69" s="1351"/>
      <c r="AL69" s="1351"/>
      <c r="AM69" s="1435"/>
      <c r="AN69" s="1444" t="s">
        <v>212</v>
      </c>
      <c r="AO69" s="1444"/>
      <c r="AP69" s="1445"/>
      <c r="AQ69" s="1428" t="str">
        <f>REPT("g",(AV69))</f>
        <v/>
      </c>
      <c r="AR69" s="1429"/>
      <c r="AS69" s="1429"/>
      <c r="AT69" s="1430"/>
      <c r="AU69" s="663"/>
      <c r="AV69" s="1036">
        <f>Bilan!$AK$22</f>
        <v>0</v>
      </c>
      <c r="AW69" s="653"/>
      <c r="AX69" s="1037" t="str">
        <f>Bilan!$AM$22</f>
        <v xml:space="preserve"> </v>
      </c>
      <c r="AY69" s="665"/>
      <c r="AZ69" s="653"/>
      <c r="BA69" s="656"/>
    </row>
    <row r="70" spans="2:55" ht="19.5" customHeight="1">
      <c r="B70" s="683"/>
      <c r="C70" s="651"/>
      <c r="D70" s="1416"/>
      <c r="E70" s="1416"/>
      <c r="F70" s="651"/>
      <c r="G70" s="653"/>
      <c r="H70" s="1436"/>
      <c r="I70" s="1437"/>
      <c r="J70" s="1437"/>
      <c r="K70" s="1437"/>
      <c r="L70" s="1438"/>
      <c r="M70" s="642"/>
      <c r="N70" s="642"/>
      <c r="O70" s="653"/>
      <c r="P70" s="653"/>
      <c r="Q70" s="653"/>
      <c r="R70" s="653"/>
      <c r="S70" s="653"/>
      <c r="T70" s="653"/>
      <c r="U70" s="653"/>
      <c r="V70" s="653"/>
      <c r="W70" s="653"/>
      <c r="X70" s="653"/>
      <c r="Y70" s="653"/>
      <c r="Z70" s="653"/>
      <c r="AA70" s="1460"/>
      <c r="AB70" s="721"/>
      <c r="AC70" s="643"/>
      <c r="AD70" s="651"/>
      <c r="AE70" s="1416"/>
      <c r="AF70" s="1416"/>
      <c r="AG70" s="651"/>
      <c r="AH70" s="653"/>
      <c r="AI70" s="1436"/>
      <c r="AJ70" s="1437"/>
      <c r="AK70" s="1437"/>
      <c r="AL70" s="1437"/>
      <c r="AM70" s="1438"/>
      <c r="AN70" s="642"/>
      <c r="AO70" s="642"/>
      <c r="AP70" s="653"/>
      <c r="AQ70" s="653"/>
      <c r="AR70" s="653"/>
      <c r="AS70" s="653"/>
      <c r="AT70" s="653"/>
      <c r="AU70" s="653"/>
      <c r="AV70" s="653"/>
      <c r="AW70" s="653"/>
      <c r="AX70" s="653"/>
      <c r="AY70" s="653"/>
      <c r="AZ70" s="653"/>
      <c r="BA70" s="656"/>
    </row>
    <row r="71" spans="2:55" ht="15" customHeight="1">
      <c r="B71" s="683"/>
      <c r="C71" s="651"/>
      <c r="D71" s="668"/>
      <c r="E71" s="653"/>
      <c r="F71" s="651"/>
      <c r="G71" s="653"/>
      <c r="H71" s="709"/>
      <c r="I71" s="710"/>
      <c r="J71" s="710"/>
      <c r="K71" s="711"/>
      <c r="L71" s="712"/>
      <c r="M71" s="642"/>
      <c r="N71" s="642"/>
      <c r="O71" s="653"/>
      <c r="P71" s="653"/>
      <c r="Q71" s="653"/>
      <c r="R71" s="653"/>
      <c r="S71" s="653"/>
      <c r="T71" s="653"/>
      <c r="U71" s="653"/>
      <c r="V71" s="653"/>
      <c r="W71" s="653"/>
      <c r="X71" s="653"/>
      <c r="Y71" s="653"/>
      <c r="Z71" s="653"/>
      <c r="AA71" s="1460"/>
      <c r="AB71" s="721"/>
      <c r="AC71" s="643"/>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3"/>
      <c r="AZ71" s="653"/>
      <c r="BA71" s="656"/>
    </row>
    <row r="72" spans="2:55" ht="19.5" customHeight="1">
      <c r="B72" s="641"/>
      <c r="C72" s="651"/>
      <c r="D72" s="1416"/>
      <c r="E72" s="1416"/>
      <c r="F72" s="651"/>
      <c r="G72" s="653"/>
      <c r="H72" s="1431" t="str">
        <f>'Donnees ICCER'!$E$21</f>
        <v>C3.4: Informer à l’interne et à l’externe des contraintes liées à l’intervention</v>
      </c>
      <c r="I72" s="1432"/>
      <c r="J72" s="1432"/>
      <c r="K72" s="1432"/>
      <c r="L72" s="1433"/>
      <c r="M72" s="642"/>
      <c r="N72" s="642"/>
      <c r="O72" s="653"/>
      <c r="P72" s="653"/>
      <c r="Q72" s="654"/>
      <c r="R72" s="653"/>
      <c r="S72" s="653"/>
      <c r="T72" s="653"/>
      <c r="U72" s="653"/>
      <c r="V72" s="653"/>
      <c r="W72" s="653"/>
      <c r="X72" s="653"/>
      <c r="Y72" s="653"/>
      <c r="Z72" s="653"/>
      <c r="AA72" s="1439"/>
      <c r="AB72" s="720"/>
      <c r="AC72" s="643"/>
      <c r="AD72" s="651"/>
      <c r="AE72" s="668"/>
      <c r="AF72" s="653"/>
      <c r="AG72" s="651"/>
      <c r="AH72" s="653"/>
      <c r="AI72" s="709"/>
      <c r="AJ72" s="710"/>
      <c r="AK72" s="710"/>
      <c r="AL72" s="711"/>
      <c r="AM72" s="712"/>
      <c r="AN72" s="642"/>
      <c r="AO72" s="642"/>
      <c r="AP72" s="653"/>
      <c r="AQ72" s="653"/>
      <c r="AR72" s="653"/>
      <c r="AS72" s="653"/>
      <c r="AT72" s="653"/>
      <c r="AU72" s="653"/>
      <c r="AV72" s="653"/>
      <c r="AW72" s="653"/>
      <c r="AX72" s="653"/>
      <c r="AY72" s="653"/>
      <c r="AZ72" s="653"/>
      <c r="BA72" s="656"/>
    </row>
    <row r="73" spans="2:55" ht="30" customHeight="1">
      <c r="B73" s="1414">
        <v>18</v>
      </c>
      <c r="C73" s="1459"/>
      <c r="D73" s="1417" t="str">
        <f>'Donnees ICCER'!$C$21</f>
        <v>C3.4</v>
      </c>
      <c r="E73" s="1418"/>
      <c r="F73" s="651"/>
      <c r="G73" s="658" t="s">
        <v>211</v>
      </c>
      <c r="H73" s="1434"/>
      <c r="I73" s="1351"/>
      <c r="J73" s="1351"/>
      <c r="K73" s="1351"/>
      <c r="L73" s="1435"/>
      <c r="M73" s="1444" t="s">
        <v>212</v>
      </c>
      <c r="N73" s="1444"/>
      <c r="O73" s="1445"/>
      <c r="P73" s="1428" t="str">
        <f>REPT("g",(U73))</f>
        <v/>
      </c>
      <c r="Q73" s="1429"/>
      <c r="R73" s="1429"/>
      <c r="S73" s="1430"/>
      <c r="T73" s="663"/>
      <c r="U73" s="1036">
        <f>Bilan!$AK$22</f>
        <v>0</v>
      </c>
      <c r="V73" s="653"/>
      <c r="W73" s="1037" t="str">
        <f>Bilan!$AM$22</f>
        <v xml:space="preserve"> </v>
      </c>
      <c r="X73" s="665"/>
      <c r="Y73" s="653"/>
      <c r="Z73" s="653"/>
      <c r="AA73" s="1439"/>
      <c r="AB73" s="720"/>
      <c r="AC73" s="1494"/>
      <c r="AD73" s="1416"/>
      <c r="AE73" s="1416"/>
      <c r="AF73" s="1416"/>
      <c r="AG73" s="1416"/>
      <c r="AH73" s="1416"/>
      <c r="AI73" s="1416"/>
      <c r="AJ73" s="1416"/>
      <c r="AK73" s="1416"/>
      <c r="AL73" s="1416"/>
      <c r="AM73" s="1416"/>
      <c r="AN73" s="1416"/>
      <c r="AO73" s="1416"/>
      <c r="AP73" s="1416"/>
      <c r="AQ73" s="1416"/>
      <c r="AR73" s="1416"/>
      <c r="AS73" s="1416"/>
      <c r="AT73" s="1416"/>
      <c r="AU73" s="1416"/>
      <c r="AV73" s="1416"/>
      <c r="AW73" s="1416"/>
      <c r="AX73" s="1416"/>
      <c r="AY73" s="1416"/>
      <c r="AZ73" s="1416"/>
      <c r="BA73" s="1577"/>
    </row>
    <row r="74" spans="2:55" ht="19.5" customHeight="1">
      <c r="B74" s="641"/>
      <c r="C74" s="651"/>
      <c r="D74" s="1416"/>
      <c r="E74" s="1416"/>
      <c r="F74" s="651"/>
      <c r="G74" s="653"/>
      <c r="H74" s="1436"/>
      <c r="I74" s="1437"/>
      <c r="J74" s="1437"/>
      <c r="K74" s="1437"/>
      <c r="L74" s="1438"/>
      <c r="M74" s="642"/>
      <c r="N74" s="642"/>
      <c r="O74" s="653"/>
      <c r="P74" s="653"/>
      <c r="Q74" s="653"/>
      <c r="R74" s="653"/>
      <c r="S74" s="653"/>
      <c r="T74" s="653"/>
      <c r="U74" s="653"/>
      <c r="V74" s="653"/>
      <c r="W74" s="653"/>
      <c r="X74" s="653"/>
      <c r="Y74" s="653"/>
      <c r="Z74" s="653"/>
      <c r="AA74" s="649"/>
      <c r="AB74" s="718"/>
      <c r="AC74" s="1494"/>
      <c r="AD74" s="1416"/>
      <c r="AE74" s="1416"/>
      <c r="AF74" s="1416"/>
      <c r="AG74" s="1416"/>
      <c r="AH74" s="1416"/>
      <c r="AI74" s="1416"/>
      <c r="AJ74" s="1416"/>
      <c r="AK74" s="1416"/>
      <c r="AL74" s="1416"/>
      <c r="AM74" s="1416"/>
      <c r="AN74" s="1416"/>
      <c r="AO74" s="1416"/>
      <c r="AP74" s="1416"/>
      <c r="AQ74" s="1416"/>
      <c r="AR74" s="1416"/>
      <c r="AS74" s="1416"/>
      <c r="AT74" s="1416"/>
      <c r="AU74" s="1416"/>
      <c r="AV74" s="1416"/>
      <c r="AW74" s="1416"/>
      <c r="AX74" s="1416"/>
      <c r="AY74" s="1416"/>
      <c r="AZ74" s="1416"/>
      <c r="BA74" s="1577"/>
    </row>
    <row r="75" spans="2:55" ht="34.5" customHeight="1">
      <c r="B75" s="641"/>
      <c r="C75" s="651"/>
      <c r="D75" s="651"/>
      <c r="E75" s="651"/>
      <c r="F75" s="651"/>
      <c r="G75" s="651"/>
      <c r="H75" s="651"/>
      <c r="I75" s="651"/>
      <c r="J75" s="651"/>
      <c r="K75" s="651"/>
      <c r="L75" s="651"/>
      <c r="M75" s="651"/>
      <c r="N75" s="651"/>
      <c r="O75" s="651"/>
      <c r="P75" s="651"/>
      <c r="Q75" s="651"/>
      <c r="R75" s="651"/>
      <c r="S75" s="651"/>
      <c r="T75" s="651"/>
      <c r="U75" s="651"/>
      <c r="V75" s="651"/>
      <c r="W75" s="651"/>
      <c r="X75" s="651"/>
      <c r="Y75" s="651"/>
      <c r="Z75" s="653"/>
      <c r="AA75" s="649"/>
      <c r="AB75" s="718"/>
      <c r="AC75" s="1492"/>
      <c r="AD75" s="1493"/>
      <c r="AE75" s="1493"/>
      <c r="AF75" s="1493"/>
      <c r="AG75" s="1493"/>
      <c r="AH75" s="1493"/>
      <c r="AI75" s="1493"/>
      <c r="AJ75" s="1493"/>
      <c r="AK75" s="1493"/>
      <c r="AL75" s="1493"/>
      <c r="AM75" s="1493"/>
      <c r="AN75" s="1493"/>
      <c r="AO75" s="1493"/>
      <c r="AP75" s="1493"/>
      <c r="AQ75" s="1493"/>
      <c r="AR75" s="1493"/>
      <c r="AS75" s="1493"/>
      <c r="AT75" s="1493"/>
      <c r="AU75" s="1493"/>
      <c r="AV75" s="1493"/>
      <c r="AW75" s="1493"/>
      <c r="AX75" s="1493"/>
      <c r="AY75" s="1493"/>
      <c r="AZ75" s="646"/>
      <c r="BA75" s="708"/>
    </row>
    <row r="76" spans="2:55" ht="30" customHeight="1">
      <c r="B76" s="885"/>
      <c r="C76" s="886"/>
      <c r="D76" s="886"/>
      <c r="E76" s="886"/>
      <c r="F76" s="886"/>
      <c r="G76" s="886"/>
      <c r="H76" s="886"/>
      <c r="I76" s="886"/>
      <c r="J76" s="886"/>
      <c r="K76" s="886"/>
      <c r="L76" s="886"/>
      <c r="M76" s="887"/>
      <c r="N76" s="887"/>
      <c r="O76" s="887"/>
      <c r="P76" s="887"/>
      <c r="Q76" s="887"/>
      <c r="R76" s="887"/>
      <c r="S76" s="887"/>
      <c r="T76" s="887"/>
      <c r="U76" s="887"/>
      <c r="V76" s="887"/>
      <c r="W76" s="887"/>
      <c r="X76" s="887"/>
      <c r="Y76" s="887"/>
      <c r="Z76" s="887"/>
      <c r="AA76" s="583"/>
      <c r="AB76" s="583"/>
      <c r="AC76" s="586"/>
      <c r="AD76" s="586"/>
      <c r="AE76" s="586"/>
      <c r="AF76" s="586"/>
      <c r="AG76" s="586"/>
      <c r="AH76" s="583"/>
      <c r="AI76" s="583"/>
      <c r="AJ76" s="583"/>
      <c r="AK76" s="583"/>
      <c r="AL76" s="583"/>
      <c r="AM76" s="583"/>
      <c r="AN76" s="583"/>
      <c r="AO76" s="583"/>
      <c r="AP76" s="583"/>
      <c r="AQ76" s="583"/>
      <c r="AR76" s="583"/>
      <c r="AS76" s="583"/>
      <c r="AT76" s="583"/>
      <c r="AU76" s="583"/>
      <c r="AV76" s="583"/>
      <c r="AW76" s="583"/>
      <c r="AX76" s="583"/>
      <c r="AY76" s="583"/>
      <c r="AZ76" s="583"/>
      <c r="BA76" s="636"/>
    </row>
    <row r="77" spans="2:55" ht="20.100000000000001" customHeight="1">
      <c r="B77" s="637"/>
      <c r="C77" s="638"/>
      <c r="D77" s="1453" t="s">
        <v>126</v>
      </c>
      <c r="E77" s="1453"/>
      <c r="F77" s="1456"/>
      <c r="G77" s="1574" t="str">
        <f>'Donnees ICCER'!$E$98</f>
        <v>C5 : Réceptionner les approvisionnements</v>
      </c>
      <c r="H77" s="1574"/>
      <c r="I77" s="1574"/>
      <c r="J77" s="1574"/>
      <c r="K77" s="1574"/>
      <c r="L77" s="1574"/>
      <c r="M77" s="1574"/>
      <c r="N77" s="1574"/>
      <c r="O77" s="1574"/>
      <c r="P77" s="1574"/>
      <c r="Q77" s="1574"/>
      <c r="R77" s="1574"/>
      <c r="S77" s="1574"/>
      <c r="T77" s="1419"/>
      <c r="U77" s="639"/>
      <c r="V77" s="1419"/>
      <c r="W77" s="639"/>
      <c r="X77" s="1419"/>
      <c r="Y77" s="1419"/>
      <c r="Z77" s="1449"/>
      <c r="AA77" s="649"/>
      <c r="AB77" s="583"/>
      <c r="AC77" s="640"/>
      <c r="AD77" s="638"/>
      <c r="AE77" s="1453" t="s">
        <v>126</v>
      </c>
      <c r="AF77" s="1453"/>
      <c r="AG77" s="1456"/>
      <c r="AH77" s="1574" t="str">
        <f>'Donnees ICCER'!$E$99</f>
        <v>C6 : Réaliser une installation en adoptant une attitude écoresponsable</v>
      </c>
      <c r="AI77" s="1574"/>
      <c r="AJ77" s="1574"/>
      <c r="AK77" s="1574"/>
      <c r="AL77" s="1574"/>
      <c r="AM77" s="1574"/>
      <c r="AN77" s="1574"/>
      <c r="AO77" s="1574"/>
      <c r="AP77" s="1574"/>
      <c r="AQ77" s="1574"/>
      <c r="AR77" s="1574"/>
      <c r="AS77" s="1574"/>
      <c r="AT77" s="1574"/>
      <c r="AU77" s="1419"/>
      <c r="AV77" s="639"/>
      <c r="AW77" s="1419"/>
      <c r="AX77" s="639"/>
      <c r="AY77" s="1419"/>
      <c r="AZ77" s="1419"/>
      <c r="BA77" s="1422"/>
    </row>
    <row r="78" spans="2:55" s="21" customFormat="1" ht="30" customHeight="1">
      <c r="B78" s="641"/>
      <c r="C78" s="642"/>
      <c r="D78" s="1454"/>
      <c r="E78" s="1454"/>
      <c r="F78" s="1457"/>
      <c r="G78" s="1575"/>
      <c r="H78" s="1575"/>
      <c r="I78" s="1575"/>
      <c r="J78" s="1575"/>
      <c r="K78" s="1575"/>
      <c r="L78" s="1575"/>
      <c r="M78" s="1575"/>
      <c r="N78" s="1575"/>
      <c r="O78" s="1575"/>
      <c r="P78" s="1575"/>
      <c r="Q78" s="1575"/>
      <c r="R78" s="1575"/>
      <c r="S78" s="1575"/>
      <c r="T78" s="1420"/>
      <c r="U78" s="1440" t="e">
        <f>AVERAGE(U84:U96)</f>
        <v>#DIV/0!</v>
      </c>
      <c r="V78" s="1420"/>
      <c r="W78" s="1425" t="str">
        <f>IFERROR(AVERAGE(W84:W96),"")</f>
        <v/>
      </c>
      <c r="X78" s="1420"/>
      <c r="Y78" s="1420"/>
      <c r="Z78" s="1450"/>
      <c r="AA78" s="649"/>
      <c r="AB78" s="583"/>
      <c r="AC78" s="643"/>
      <c r="AD78" s="642"/>
      <c r="AE78" s="1454"/>
      <c r="AF78" s="1454"/>
      <c r="AG78" s="1457"/>
      <c r="AH78" s="1575"/>
      <c r="AI78" s="1575"/>
      <c r="AJ78" s="1575"/>
      <c r="AK78" s="1575"/>
      <c r="AL78" s="1575"/>
      <c r="AM78" s="1575"/>
      <c r="AN78" s="1575"/>
      <c r="AO78" s="1575"/>
      <c r="AP78" s="1575"/>
      <c r="AQ78" s="1575"/>
      <c r="AR78" s="1575"/>
      <c r="AS78" s="1575"/>
      <c r="AT78" s="1575"/>
      <c r="AU78" s="1420"/>
      <c r="AV78" s="1440">
        <f>AVERAGE(AV84:AV92)</f>
        <v>0</v>
      </c>
      <c r="AW78" s="1420"/>
      <c r="AX78" s="1425" t="str">
        <f>IFERROR(AVERAGE(AX84:AX96),"")</f>
        <v/>
      </c>
      <c r="AY78" s="1420"/>
      <c r="AZ78" s="1420"/>
      <c r="BA78" s="1423"/>
    </row>
    <row r="79" spans="2:55" ht="20.100000000000001" customHeight="1">
      <c r="B79" s="641"/>
      <c r="C79" s="642"/>
      <c r="D79" s="1454"/>
      <c r="E79" s="1454"/>
      <c r="F79" s="1457"/>
      <c r="G79" s="1575"/>
      <c r="H79" s="1575"/>
      <c r="I79" s="1575"/>
      <c r="J79" s="1575"/>
      <c r="K79" s="1575"/>
      <c r="L79" s="1575"/>
      <c r="M79" s="1575"/>
      <c r="N79" s="1575"/>
      <c r="O79" s="1575"/>
      <c r="P79" s="1575"/>
      <c r="Q79" s="1575"/>
      <c r="R79" s="1575"/>
      <c r="S79" s="1575"/>
      <c r="T79" s="1420"/>
      <c r="U79" s="1441"/>
      <c r="V79" s="1420"/>
      <c r="W79" s="1426"/>
      <c r="X79" s="1420"/>
      <c r="Y79" s="1420"/>
      <c r="Z79" s="1450"/>
      <c r="AA79" s="649"/>
      <c r="AB79" s="583"/>
      <c r="AC79" s="643"/>
      <c r="AD79" s="642"/>
      <c r="AE79" s="1454"/>
      <c r="AF79" s="1454"/>
      <c r="AG79" s="1457"/>
      <c r="AH79" s="1575"/>
      <c r="AI79" s="1575"/>
      <c r="AJ79" s="1575"/>
      <c r="AK79" s="1575"/>
      <c r="AL79" s="1575"/>
      <c r="AM79" s="1575"/>
      <c r="AN79" s="1575"/>
      <c r="AO79" s="1575"/>
      <c r="AP79" s="1575"/>
      <c r="AQ79" s="1575"/>
      <c r="AR79" s="1575"/>
      <c r="AS79" s="1575"/>
      <c r="AT79" s="1575"/>
      <c r="AU79" s="1420"/>
      <c r="AV79" s="1441"/>
      <c r="AW79" s="1420"/>
      <c r="AX79" s="1426"/>
      <c r="AY79" s="1420"/>
      <c r="AZ79" s="1420"/>
      <c r="BA79" s="1423"/>
    </row>
    <row r="80" spans="2:55" ht="15" customHeight="1">
      <c r="B80" s="641"/>
      <c r="C80" s="642"/>
      <c r="D80" s="1454"/>
      <c r="E80" s="1454"/>
      <c r="F80" s="1457"/>
      <c r="G80" s="1575"/>
      <c r="H80" s="1575"/>
      <c r="I80" s="1575"/>
      <c r="J80" s="1575"/>
      <c r="K80" s="1575"/>
      <c r="L80" s="1575"/>
      <c r="M80" s="1575"/>
      <c r="N80" s="1575"/>
      <c r="O80" s="1575"/>
      <c r="P80" s="1575"/>
      <c r="Q80" s="1575"/>
      <c r="R80" s="1575"/>
      <c r="S80" s="1575"/>
      <c r="T80" s="1420"/>
      <c r="U80" s="1442"/>
      <c r="V80" s="1420"/>
      <c r="W80" s="1427"/>
      <c r="X80" s="1420"/>
      <c r="Y80" s="1420"/>
      <c r="Z80" s="1450"/>
      <c r="AA80" s="649"/>
      <c r="AB80" s="583"/>
      <c r="AC80" s="643"/>
      <c r="AD80" s="642"/>
      <c r="AE80" s="1454"/>
      <c r="AF80" s="1454"/>
      <c r="AG80" s="1457"/>
      <c r="AH80" s="1575"/>
      <c r="AI80" s="1575"/>
      <c r="AJ80" s="1575"/>
      <c r="AK80" s="1575"/>
      <c r="AL80" s="1575"/>
      <c r="AM80" s="1575"/>
      <c r="AN80" s="1575"/>
      <c r="AO80" s="1575"/>
      <c r="AP80" s="1575"/>
      <c r="AQ80" s="1575"/>
      <c r="AR80" s="1575"/>
      <c r="AS80" s="1575"/>
      <c r="AT80" s="1575"/>
      <c r="AU80" s="1420"/>
      <c r="AV80" s="1442"/>
      <c r="AW80" s="1420"/>
      <c r="AX80" s="1427"/>
      <c r="AY80" s="1420"/>
      <c r="AZ80" s="1420"/>
      <c r="BA80" s="1423"/>
    </row>
    <row r="81" spans="2:55" ht="20.100000000000001" customHeight="1">
      <c r="B81" s="644"/>
      <c r="C81" s="645"/>
      <c r="D81" s="1455"/>
      <c r="E81" s="1455"/>
      <c r="F81" s="1458"/>
      <c r="G81" s="1576"/>
      <c r="H81" s="1576"/>
      <c r="I81" s="1576"/>
      <c r="J81" s="1576"/>
      <c r="K81" s="1576"/>
      <c r="L81" s="1576"/>
      <c r="M81" s="1576"/>
      <c r="N81" s="1576"/>
      <c r="O81" s="1576"/>
      <c r="P81" s="1576"/>
      <c r="Q81" s="1576"/>
      <c r="R81" s="1576"/>
      <c r="S81" s="1576"/>
      <c r="T81" s="1421"/>
      <c r="U81" s="646"/>
      <c r="V81" s="1421"/>
      <c r="W81" s="646"/>
      <c r="X81" s="1421"/>
      <c r="Y81" s="1421"/>
      <c r="Z81" s="1451"/>
      <c r="AA81" s="649"/>
      <c r="AB81" s="583"/>
      <c r="AC81" s="647"/>
      <c r="AD81" s="645"/>
      <c r="AE81" s="1455"/>
      <c r="AF81" s="1455"/>
      <c r="AG81" s="1458"/>
      <c r="AH81" s="1576"/>
      <c r="AI81" s="1576"/>
      <c r="AJ81" s="1576"/>
      <c r="AK81" s="1576"/>
      <c r="AL81" s="1576"/>
      <c r="AM81" s="1576"/>
      <c r="AN81" s="1576"/>
      <c r="AO81" s="1576"/>
      <c r="AP81" s="1576"/>
      <c r="AQ81" s="1576"/>
      <c r="AR81" s="1576"/>
      <c r="AS81" s="1576"/>
      <c r="AT81" s="1576"/>
      <c r="AU81" s="1421"/>
      <c r="AV81" s="646"/>
      <c r="AW81" s="1421"/>
      <c r="AX81" s="646"/>
      <c r="AY81" s="1421"/>
      <c r="AZ81" s="1421"/>
      <c r="BA81" s="1424"/>
    </row>
    <row r="82" spans="2:55" ht="30" customHeight="1">
      <c r="B82" s="637"/>
      <c r="C82" s="638"/>
      <c r="D82" s="638"/>
      <c r="E82" s="638"/>
      <c r="F82" s="638"/>
      <c r="G82" s="639"/>
      <c r="H82" s="639"/>
      <c r="I82" s="639"/>
      <c r="J82" s="639"/>
      <c r="K82" s="639"/>
      <c r="L82" s="639"/>
      <c r="M82" s="639"/>
      <c r="N82" s="639"/>
      <c r="O82" s="639"/>
      <c r="P82" s="639"/>
      <c r="Q82" s="639"/>
      <c r="R82" s="639"/>
      <c r="S82" s="639"/>
      <c r="T82" s="639"/>
      <c r="U82" s="639"/>
      <c r="V82" s="639"/>
      <c r="W82" s="639"/>
      <c r="X82" s="639"/>
      <c r="Y82" s="639"/>
      <c r="Z82" s="648"/>
      <c r="AA82" s="649"/>
      <c r="AB82" s="583"/>
      <c r="AC82" s="640"/>
      <c r="AD82" s="638"/>
      <c r="AE82" s="638"/>
      <c r="AF82" s="638"/>
      <c r="AG82" s="638"/>
      <c r="AH82" s="639"/>
      <c r="AI82" s="639"/>
      <c r="AJ82" s="639"/>
      <c r="AK82" s="639"/>
      <c r="AL82" s="639"/>
      <c r="AM82" s="639"/>
      <c r="AN82" s="639"/>
      <c r="AO82" s="639"/>
      <c r="AP82" s="639"/>
      <c r="AQ82" s="639"/>
      <c r="AR82" s="639"/>
      <c r="AS82" s="639"/>
      <c r="AT82" s="639"/>
      <c r="AU82" s="639"/>
      <c r="AV82" s="639"/>
      <c r="AW82" s="639"/>
      <c r="AX82" s="639"/>
      <c r="AY82" s="639"/>
      <c r="AZ82" s="639"/>
      <c r="BA82" s="650"/>
    </row>
    <row r="83" spans="2:55" ht="19.5" customHeight="1">
      <c r="B83" s="641"/>
      <c r="C83" s="651"/>
      <c r="D83" s="1416"/>
      <c r="E83" s="1416"/>
      <c r="F83" s="651"/>
      <c r="G83" s="653"/>
      <c r="H83" s="1431" t="str">
        <f>'Donnees ICCER'!$E$25</f>
        <v>C5.1: Vérifier la conformité de la livraison</v>
      </c>
      <c r="I83" s="1432"/>
      <c r="J83" s="1432"/>
      <c r="K83" s="1432"/>
      <c r="L83" s="1433"/>
      <c r="M83" s="642"/>
      <c r="N83" s="642"/>
      <c r="O83" s="653"/>
      <c r="P83" s="653"/>
      <c r="Q83" s="654"/>
      <c r="R83" s="653"/>
      <c r="S83" s="653"/>
      <c r="T83" s="653"/>
      <c r="U83" s="653"/>
      <c r="V83" s="653"/>
      <c r="W83" s="653"/>
      <c r="X83" s="653"/>
      <c r="Y83" s="653"/>
      <c r="Z83" s="655"/>
      <c r="AA83" s="649"/>
      <c r="AB83" s="583"/>
      <c r="AC83" s="643"/>
      <c r="AD83" s="651"/>
      <c r="AE83" s="1573"/>
      <c r="AF83" s="1573"/>
      <c r="AG83" s="651"/>
      <c r="AH83" s="653"/>
      <c r="AI83" s="1431" t="str">
        <f>'Donnees ICCER'!$E$27</f>
        <v>C6.1: Implanter les matériels et les supports</v>
      </c>
      <c r="AJ83" s="1432"/>
      <c r="AK83" s="1432"/>
      <c r="AL83" s="1432"/>
      <c r="AM83" s="1433"/>
      <c r="AN83" s="642"/>
      <c r="AO83" s="642"/>
      <c r="AP83" s="653"/>
      <c r="AQ83" s="653"/>
      <c r="AR83" s="654"/>
      <c r="AS83" s="653"/>
      <c r="AT83" s="653"/>
      <c r="AU83" s="653"/>
      <c r="AV83" s="653"/>
      <c r="AW83" s="653"/>
      <c r="AX83" s="653"/>
      <c r="AY83" s="653"/>
      <c r="AZ83" s="653"/>
      <c r="BA83" s="656"/>
      <c r="BB83" s="676"/>
      <c r="BC83" s="676"/>
    </row>
    <row r="84" spans="2:55" ht="30" customHeight="1">
      <c r="B84" s="1414">
        <v>22</v>
      </c>
      <c r="C84" s="1459"/>
      <c r="D84" s="1417" t="str">
        <f>'Donnees ICCER'!$C$25</f>
        <v>C5.1</v>
      </c>
      <c r="E84" s="1418"/>
      <c r="F84" s="651"/>
      <c r="G84" s="658" t="s">
        <v>211</v>
      </c>
      <c r="H84" s="1434"/>
      <c r="I84" s="1351"/>
      <c r="J84" s="1351"/>
      <c r="K84" s="1351"/>
      <c r="L84" s="1435"/>
      <c r="M84" s="1444" t="s">
        <v>212</v>
      </c>
      <c r="N84" s="1444"/>
      <c r="O84" s="1445"/>
      <c r="P84" s="1428" t="str">
        <f>REPT("g",(U84))</f>
        <v/>
      </c>
      <c r="Q84" s="1429"/>
      <c r="R84" s="1429"/>
      <c r="S84" s="1430"/>
      <c r="T84" s="663"/>
      <c r="U84" s="1036"/>
      <c r="V84" s="653"/>
      <c r="W84" s="1037"/>
      <c r="X84" s="665"/>
      <c r="Y84" s="653"/>
      <c r="Z84" s="655"/>
      <c r="AA84" s="649"/>
      <c r="AB84" s="583"/>
      <c r="AC84" s="1452">
        <v>24</v>
      </c>
      <c r="AD84" s="1459"/>
      <c r="AE84" s="1417" t="str">
        <f>'Donnees ICCER'!$C$27</f>
        <v>C6.1</v>
      </c>
      <c r="AF84" s="1418"/>
      <c r="AG84" s="651"/>
      <c r="AH84" s="658" t="s">
        <v>211</v>
      </c>
      <c r="AI84" s="1434"/>
      <c r="AJ84" s="1351"/>
      <c r="AK84" s="1351"/>
      <c r="AL84" s="1351"/>
      <c r="AM84" s="1435"/>
      <c r="AN84" s="1571" t="s">
        <v>212</v>
      </c>
      <c r="AO84" s="1444"/>
      <c r="AP84" s="1572"/>
      <c r="AQ84" s="1428" t="str">
        <f>REPT("g",(AV84))</f>
        <v/>
      </c>
      <c r="AR84" s="1429"/>
      <c r="AS84" s="1429"/>
      <c r="AT84" s="1430"/>
      <c r="AU84" s="663"/>
      <c r="AV84" s="1036">
        <f>Bilan!$AK$30</f>
        <v>0</v>
      </c>
      <c r="AW84" s="653"/>
      <c r="AX84" s="1037" t="str">
        <f>Bilan!$AM$30</f>
        <v xml:space="preserve"> </v>
      </c>
      <c r="AY84" s="665"/>
      <c r="AZ84" s="653"/>
      <c r="BA84" s="656"/>
      <c r="BB84" s="250"/>
      <c r="BC84" s="250"/>
    </row>
    <row r="85" spans="2:55" ht="19.5" customHeight="1">
      <c r="B85" s="641"/>
      <c r="C85" s="651"/>
      <c r="D85" s="1416"/>
      <c r="E85" s="1416"/>
      <c r="F85" s="651"/>
      <c r="G85" s="653"/>
      <c r="H85" s="1436"/>
      <c r="I85" s="1437"/>
      <c r="J85" s="1437"/>
      <c r="K85" s="1437"/>
      <c r="L85" s="1438"/>
      <c r="M85" s="642"/>
      <c r="N85" s="642"/>
      <c r="O85" s="653"/>
      <c r="P85" s="653"/>
      <c r="Q85" s="653"/>
      <c r="R85" s="653"/>
      <c r="S85" s="653"/>
      <c r="T85" s="653"/>
      <c r="U85" s="653"/>
      <c r="V85" s="653"/>
      <c r="W85" s="653"/>
      <c r="X85" s="653"/>
      <c r="Y85" s="653"/>
      <c r="Z85" s="655"/>
      <c r="AA85" s="649"/>
      <c r="AB85" s="583"/>
      <c r="AC85" s="643"/>
      <c r="AD85" s="651"/>
      <c r="AE85" s="1474"/>
      <c r="AF85" s="1474"/>
      <c r="AG85" s="651"/>
      <c r="AH85" s="653"/>
      <c r="AI85" s="1436"/>
      <c r="AJ85" s="1437"/>
      <c r="AK85" s="1437"/>
      <c r="AL85" s="1437"/>
      <c r="AM85" s="1438"/>
      <c r="AN85" s="642"/>
      <c r="AO85" s="642"/>
      <c r="AP85" s="653"/>
      <c r="AQ85" s="653"/>
      <c r="AR85" s="653"/>
      <c r="AS85" s="653"/>
      <c r="AT85" s="653"/>
      <c r="AU85" s="653"/>
      <c r="AV85" s="653"/>
      <c r="AW85" s="653"/>
      <c r="AX85" s="653"/>
      <c r="AY85" s="653"/>
      <c r="AZ85" s="653"/>
      <c r="BA85" s="656"/>
    </row>
    <row r="86" spans="2:55" ht="15" customHeight="1">
      <c r="B86" s="666"/>
      <c r="C86" s="667"/>
      <c r="D86" s="668"/>
      <c r="E86" s="653"/>
      <c r="F86" s="669"/>
      <c r="G86" s="653"/>
      <c r="H86" s="653"/>
      <c r="I86" s="653"/>
      <c r="J86" s="653"/>
      <c r="K86" s="653"/>
      <c r="L86" s="653"/>
      <c r="M86" s="670"/>
      <c r="N86" s="670"/>
      <c r="O86" s="670"/>
      <c r="P86" s="670"/>
      <c r="Q86" s="670"/>
      <c r="R86" s="670"/>
      <c r="S86" s="670"/>
      <c r="T86" s="670"/>
      <c r="U86" s="670"/>
      <c r="V86" s="670"/>
      <c r="W86" s="670"/>
      <c r="X86" s="670"/>
      <c r="Y86" s="670"/>
      <c r="Z86" s="671"/>
      <c r="AA86" s="672"/>
      <c r="AB86" s="673"/>
      <c r="AC86" s="674"/>
      <c r="AD86" s="667"/>
      <c r="AE86" s="668"/>
      <c r="AF86" s="653"/>
      <c r="AG86" s="669"/>
      <c r="AH86" s="653"/>
      <c r="AI86" s="653"/>
      <c r="AJ86" s="653"/>
      <c r="AK86" s="653"/>
      <c r="AL86" s="653"/>
      <c r="AM86" s="653"/>
      <c r="AN86" s="670"/>
      <c r="AO86" s="670"/>
      <c r="AP86" s="670"/>
      <c r="AQ86" s="670"/>
      <c r="AR86" s="670"/>
      <c r="AS86" s="670"/>
      <c r="AT86" s="670"/>
      <c r="AU86" s="670"/>
      <c r="AV86" s="670"/>
      <c r="AW86" s="670"/>
      <c r="AX86" s="670"/>
      <c r="AY86" s="670"/>
      <c r="AZ86" s="670"/>
      <c r="BA86" s="675"/>
    </row>
    <row r="87" spans="2:55" ht="19.5" customHeight="1">
      <c r="B87" s="641"/>
      <c r="C87" s="651"/>
      <c r="D87" s="1416"/>
      <c r="E87" s="1416"/>
      <c r="F87" s="651"/>
      <c r="G87" s="653"/>
      <c r="H87" s="1431" t="str">
        <f>'Donnees ICCER'!$E$26</f>
        <v>C5.2: Stocker les matériels et matériaux</v>
      </c>
      <c r="I87" s="1432"/>
      <c r="J87" s="1432"/>
      <c r="K87" s="1432"/>
      <c r="L87" s="1433"/>
      <c r="M87" s="642"/>
      <c r="N87" s="642"/>
      <c r="O87" s="653"/>
      <c r="P87" s="653"/>
      <c r="Q87" s="654"/>
      <c r="R87" s="653"/>
      <c r="S87" s="653"/>
      <c r="T87" s="653"/>
      <c r="U87" s="653"/>
      <c r="V87" s="653"/>
      <c r="W87" s="653"/>
      <c r="X87" s="653"/>
      <c r="Y87" s="653"/>
      <c r="Z87" s="655"/>
      <c r="AA87" s="649"/>
      <c r="AB87" s="583"/>
      <c r="AC87" s="643"/>
      <c r="AD87" s="651"/>
      <c r="AE87" s="1573"/>
      <c r="AF87" s="1573"/>
      <c r="AG87" s="651"/>
      <c r="AH87" s="653"/>
      <c r="AI87" s="1431" t="str">
        <f>'Donnees ICCER'!$E$28</f>
        <v>C6.2: Réaliser les réseaux fluidiques</v>
      </c>
      <c r="AJ87" s="1432"/>
      <c r="AK87" s="1432"/>
      <c r="AL87" s="1432"/>
      <c r="AM87" s="1433"/>
      <c r="AN87" s="642"/>
      <c r="AO87" s="642"/>
      <c r="AP87" s="653"/>
      <c r="AQ87" s="653"/>
      <c r="AR87" s="654"/>
      <c r="AS87" s="653"/>
      <c r="AT87" s="653"/>
      <c r="AU87" s="653"/>
      <c r="AV87" s="653"/>
      <c r="AW87" s="653"/>
      <c r="AX87" s="653"/>
      <c r="AY87" s="653"/>
      <c r="AZ87" s="653"/>
      <c r="BA87" s="656"/>
    </row>
    <row r="88" spans="2:55" ht="30" customHeight="1">
      <c r="B88" s="1414">
        <v>23</v>
      </c>
      <c r="C88" s="1459"/>
      <c r="D88" s="1417" t="str">
        <f>'Donnees ICCER'!$C$26</f>
        <v>C5.2</v>
      </c>
      <c r="E88" s="1418"/>
      <c r="F88" s="651"/>
      <c r="G88" s="658" t="s">
        <v>211</v>
      </c>
      <c r="H88" s="1434"/>
      <c r="I88" s="1351"/>
      <c r="J88" s="1351"/>
      <c r="K88" s="1351"/>
      <c r="L88" s="1435"/>
      <c r="M88" s="1444" t="s">
        <v>212</v>
      </c>
      <c r="N88" s="1444"/>
      <c r="O88" s="1445"/>
      <c r="P88" s="1428" t="str">
        <f>REPT("g",(U88))</f>
        <v/>
      </c>
      <c r="Q88" s="1429"/>
      <c r="R88" s="1429"/>
      <c r="S88" s="1430"/>
      <c r="T88" s="663"/>
      <c r="U88" s="1036"/>
      <c r="V88" s="653"/>
      <c r="W88" s="1037"/>
      <c r="X88" s="665"/>
      <c r="Y88" s="653"/>
      <c r="Z88" s="655"/>
      <c r="AA88" s="649"/>
      <c r="AB88" s="583"/>
      <c r="AC88" s="1452">
        <v>25</v>
      </c>
      <c r="AD88" s="1459"/>
      <c r="AE88" s="1417" t="str">
        <f>'Donnees ICCER'!$C$28</f>
        <v>C6.2</v>
      </c>
      <c r="AF88" s="1418"/>
      <c r="AG88" s="651"/>
      <c r="AH88" s="658" t="s">
        <v>211</v>
      </c>
      <c r="AI88" s="1434"/>
      <c r="AJ88" s="1351"/>
      <c r="AK88" s="1351"/>
      <c r="AL88" s="1351"/>
      <c r="AM88" s="1435"/>
      <c r="AN88" s="1571" t="s">
        <v>212</v>
      </c>
      <c r="AO88" s="1444"/>
      <c r="AP88" s="1572"/>
      <c r="AQ88" s="1428" t="str">
        <f>REPT("g",(AV88))</f>
        <v/>
      </c>
      <c r="AR88" s="1429"/>
      <c r="AS88" s="1429"/>
      <c r="AT88" s="1430"/>
      <c r="AU88" s="663"/>
      <c r="AV88" s="1036">
        <f>Bilan!$AK$30</f>
        <v>0</v>
      </c>
      <c r="AW88" s="653"/>
      <c r="AX88" s="1037" t="str">
        <f>Bilan!$AM$30</f>
        <v xml:space="preserve"> </v>
      </c>
      <c r="AY88" s="665"/>
      <c r="AZ88" s="653"/>
      <c r="BA88" s="656"/>
    </row>
    <row r="89" spans="2:55" ht="19.5" customHeight="1">
      <c r="B89" s="641"/>
      <c r="C89" s="651"/>
      <c r="D89" s="1416"/>
      <c r="E89" s="1416"/>
      <c r="F89" s="651"/>
      <c r="G89" s="653"/>
      <c r="H89" s="1436"/>
      <c r="I89" s="1437"/>
      <c r="J89" s="1437"/>
      <c r="K89" s="1437"/>
      <c r="L89" s="1438"/>
      <c r="M89" s="642"/>
      <c r="N89" s="642"/>
      <c r="O89" s="653"/>
      <c r="P89" s="653"/>
      <c r="Q89" s="653"/>
      <c r="R89" s="653"/>
      <c r="S89" s="653"/>
      <c r="T89" s="653"/>
      <c r="U89" s="653"/>
      <c r="V89" s="653"/>
      <c r="W89" s="653"/>
      <c r="X89" s="653"/>
      <c r="Y89" s="653"/>
      <c r="Z89" s="655"/>
      <c r="AA89" s="649"/>
      <c r="AB89" s="583"/>
      <c r="AC89" s="643"/>
      <c r="AD89" s="651"/>
      <c r="AE89" s="1474"/>
      <c r="AF89" s="1474"/>
      <c r="AG89" s="651"/>
      <c r="AH89" s="653"/>
      <c r="AI89" s="1436"/>
      <c r="AJ89" s="1437"/>
      <c r="AK89" s="1437"/>
      <c r="AL89" s="1437"/>
      <c r="AM89" s="1438"/>
      <c r="AN89" s="642"/>
      <c r="AO89" s="642"/>
      <c r="AP89" s="653"/>
      <c r="AQ89" s="653"/>
      <c r="AR89" s="653"/>
      <c r="AS89" s="653"/>
      <c r="AT89" s="653"/>
      <c r="AU89" s="653"/>
      <c r="AV89" s="653"/>
      <c r="AW89" s="653"/>
      <c r="AX89" s="653"/>
      <c r="AY89" s="653"/>
      <c r="AZ89" s="653"/>
      <c r="BA89" s="656"/>
    </row>
    <row r="90" spans="2:55" ht="15" customHeight="1">
      <c r="B90" s="641"/>
      <c r="C90" s="651"/>
      <c r="D90" s="668"/>
      <c r="E90" s="653"/>
      <c r="F90" s="651"/>
      <c r="G90" s="653"/>
      <c r="H90" s="709"/>
      <c r="I90" s="710"/>
      <c r="J90" s="710"/>
      <c r="K90" s="711"/>
      <c r="L90" s="712"/>
      <c r="M90" s="642"/>
      <c r="N90" s="642"/>
      <c r="O90" s="653"/>
      <c r="P90" s="653"/>
      <c r="Q90" s="653"/>
      <c r="R90" s="653"/>
      <c r="S90" s="653"/>
      <c r="T90" s="653"/>
      <c r="U90" s="653"/>
      <c r="V90" s="653"/>
      <c r="W90" s="653"/>
      <c r="X90" s="653"/>
      <c r="Y90" s="653"/>
      <c r="Z90" s="655"/>
      <c r="AA90" s="1439"/>
      <c r="AB90" s="682"/>
      <c r="AC90" s="643"/>
      <c r="AD90" s="651"/>
      <c r="AE90" s="668"/>
      <c r="AF90" s="653"/>
      <c r="AG90" s="651"/>
      <c r="AH90" s="653"/>
      <c r="AI90" s="677"/>
      <c r="AJ90" s="678"/>
      <c r="AK90" s="678"/>
      <c r="AL90" s="679"/>
      <c r="AM90" s="680"/>
      <c r="AN90" s="642"/>
      <c r="AO90" s="642"/>
      <c r="AP90" s="653"/>
      <c r="AQ90" s="653"/>
      <c r="AR90" s="653"/>
      <c r="AS90" s="653"/>
      <c r="AT90" s="653"/>
      <c r="AU90" s="653"/>
      <c r="AV90" s="653"/>
      <c r="AW90" s="653"/>
      <c r="AX90" s="653"/>
      <c r="AY90" s="653"/>
      <c r="AZ90" s="653"/>
      <c r="BA90" s="656"/>
    </row>
    <row r="91" spans="2:55" ht="19.5" customHeight="1">
      <c r="B91" s="641"/>
      <c r="C91" s="651"/>
      <c r="D91" s="651"/>
      <c r="E91" s="651"/>
      <c r="F91" s="651"/>
      <c r="G91" s="651"/>
      <c r="H91" s="651"/>
      <c r="I91" s="651"/>
      <c r="J91" s="651"/>
      <c r="K91" s="651"/>
      <c r="L91" s="651"/>
      <c r="M91" s="651"/>
      <c r="N91" s="651"/>
      <c r="O91" s="651"/>
      <c r="P91" s="651"/>
      <c r="Q91" s="651"/>
      <c r="R91" s="651"/>
      <c r="S91" s="651"/>
      <c r="T91" s="651"/>
      <c r="U91" s="651"/>
      <c r="V91" s="651"/>
      <c r="W91" s="651"/>
      <c r="X91" s="651"/>
      <c r="Y91" s="651"/>
      <c r="Z91" s="655"/>
      <c r="AA91" s="1439"/>
      <c r="AB91" s="682"/>
      <c r="AC91" s="686"/>
      <c r="AD91" s="651"/>
      <c r="AE91" s="1416"/>
      <c r="AF91" s="1416"/>
      <c r="AG91" s="651"/>
      <c r="AH91" s="653"/>
      <c r="AI91" s="1431" t="str">
        <f>'Donnees ICCER'!$E$29</f>
        <v>C6.3: Réaliser les câblages électriques</v>
      </c>
      <c r="AJ91" s="1432"/>
      <c r="AK91" s="1432"/>
      <c r="AL91" s="1432"/>
      <c r="AM91" s="1433"/>
      <c r="AN91" s="642"/>
      <c r="AO91" s="642"/>
      <c r="AP91" s="653"/>
      <c r="AQ91" s="653"/>
      <c r="AR91" s="654"/>
      <c r="AS91" s="653"/>
      <c r="AT91" s="653"/>
      <c r="AU91" s="653"/>
      <c r="AV91" s="653"/>
      <c r="AW91" s="653"/>
      <c r="AX91" s="653"/>
      <c r="AY91" s="653"/>
      <c r="AZ91" s="653"/>
      <c r="BA91" s="656"/>
    </row>
    <row r="92" spans="2:55" ht="30" customHeight="1">
      <c r="B92" s="641"/>
      <c r="C92" s="651"/>
      <c r="D92" s="651"/>
      <c r="E92" s="651"/>
      <c r="F92" s="651"/>
      <c r="G92" s="651"/>
      <c r="H92" s="651"/>
      <c r="I92" s="651"/>
      <c r="J92" s="651"/>
      <c r="K92" s="651"/>
      <c r="L92" s="651"/>
      <c r="M92" s="651"/>
      <c r="N92" s="651"/>
      <c r="O92" s="651"/>
      <c r="P92" s="651"/>
      <c r="Q92" s="651"/>
      <c r="R92" s="651"/>
      <c r="S92" s="651"/>
      <c r="T92" s="651"/>
      <c r="U92" s="651"/>
      <c r="V92" s="651"/>
      <c r="W92" s="651"/>
      <c r="X92" s="651"/>
      <c r="Y92" s="651"/>
      <c r="Z92" s="655"/>
      <c r="AA92" s="649"/>
      <c r="AB92" s="583"/>
      <c r="AC92" s="1452">
        <v>26</v>
      </c>
      <c r="AD92" s="1459"/>
      <c r="AE92" s="1417" t="str">
        <f>'Donnees ICCER'!$C$29</f>
        <v>C6.3</v>
      </c>
      <c r="AF92" s="1418"/>
      <c r="AG92" s="651"/>
      <c r="AH92" s="658" t="s">
        <v>211</v>
      </c>
      <c r="AI92" s="1434"/>
      <c r="AJ92" s="1351"/>
      <c r="AK92" s="1351"/>
      <c r="AL92" s="1351"/>
      <c r="AM92" s="1435"/>
      <c r="AN92" s="1444" t="s">
        <v>212</v>
      </c>
      <c r="AO92" s="1444"/>
      <c r="AP92" s="1445"/>
      <c r="AQ92" s="1428" t="str">
        <f>REPT("g",(AV92))</f>
        <v/>
      </c>
      <c r="AR92" s="1429"/>
      <c r="AS92" s="1429"/>
      <c r="AT92" s="1430"/>
      <c r="AU92" s="663"/>
      <c r="AV92" s="1036">
        <f>Bilan!$AK$30</f>
        <v>0</v>
      </c>
      <c r="AW92" s="653"/>
      <c r="AX92" s="1037" t="str">
        <f>Bilan!$AM$30</f>
        <v xml:space="preserve"> </v>
      </c>
      <c r="AY92" s="665"/>
      <c r="AZ92" s="653"/>
      <c r="BA92" s="656"/>
    </row>
    <row r="93" spans="2:55" ht="13.5" customHeight="1">
      <c r="B93" s="641"/>
      <c r="C93" s="651"/>
      <c r="D93" s="651"/>
      <c r="E93" s="651"/>
      <c r="F93" s="651"/>
      <c r="G93" s="651"/>
      <c r="H93" s="651"/>
      <c r="I93" s="651"/>
      <c r="J93" s="651"/>
      <c r="K93" s="651"/>
      <c r="L93" s="651"/>
      <c r="M93" s="651"/>
      <c r="N93" s="651"/>
      <c r="O93" s="651"/>
      <c r="P93" s="651"/>
      <c r="Q93" s="651"/>
      <c r="R93" s="651"/>
      <c r="S93" s="651"/>
      <c r="T93" s="651"/>
      <c r="U93" s="651"/>
      <c r="V93" s="651"/>
      <c r="W93" s="651"/>
      <c r="X93" s="651"/>
      <c r="Y93" s="651"/>
      <c r="Z93" s="655"/>
      <c r="AA93" s="1460"/>
      <c r="AB93" s="685"/>
      <c r="AC93" s="686"/>
      <c r="AD93" s="651"/>
      <c r="AE93" s="1416"/>
      <c r="AF93" s="1416"/>
      <c r="AG93" s="651"/>
      <c r="AH93" s="653"/>
      <c r="AI93" s="1436"/>
      <c r="AJ93" s="1437"/>
      <c r="AK93" s="1437"/>
      <c r="AL93" s="1437"/>
      <c r="AM93" s="1438"/>
      <c r="AN93" s="642"/>
      <c r="AO93" s="642"/>
      <c r="AP93" s="653"/>
      <c r="AQ93" s="653"/>
      <c r="AR93" s="653"/>
      <c r="AS93" s="653"/>
      <c r="AT93" s="653"/>
      <c r="AU93" s="653"/>
      <c r="AV93" s="653"/>
      <c r="AW93" s="653"/>
      <c r="AX93" s="653"/>
      <c r="AY93" s="653"/>
      <c r="AZ93" s="653"/>
      <c r="BA93" s="656"/>
    </row>
    <row r="94" spans="2:55" ht="10.5" customHeight="1">
      <c r="B94" s="641"/>
      <c r="C94" s="651"/>
      <c r="D94" s="651"/>
      <c r="E94" s="651"/>
      <c r="F94" s="651"/>
      <c r="G94" s="651"/>
      <c r="H94" s="651"/>
      <c r="I94" s="651"/>
      <c r="J94" s="651"/>
      <c r="K94" s="651"/>
      <c r="L94" s="651"/>
      <c r="M94" s="651"/>
      <c r="N94" s="651"/>
      <c r="O94" s="651"/>
      <c r="P94" s="651"/>
      <c r="Q94" s="651"/>
      <c r="R94" s="651"/>
      <c r="S94" s="651"/>
      <c r="T94" s="651"/>
      <c r="U94" s="651"/>
      <c r="V94" s="651"/>
      <c r="W94" s="651"/>
      <c r="X94" s="651"/>
      <c r="Y94" s="651"/>
      <c r="Z94" s="655"/>
      <c r="AA94" s="1460"/>
      <c r="AB94" s="685"/>
      <c r="AC94" s="686"/>
      <c r="AD94" s="651"/>
      <c r="AE94" s="694"/>
      <c r="AF94" s="651"/>
      <c r="AG94" s="651"/>
      <c r="AH94" s="651"/>
      <c r="AI94" s="651"/>
      <c r="AJ94" s="651"/>
      <c r="AK94" s="651"/>
      <c r="AL94" s="651"/>
      <c r="AM94" s="651"/>
      <c r="AN94" s="651"/>
      <c r="AO94" s="651"/>
      <c r="AP94" s="651"/>
      <c r="AQ94" s="651"/>
      <c r="AR94" s="651"/>
      <c r="AS94" s="651"/>
      <c r="AT94" s="651"/>
      <c r="AU94" s="651"/>
      <c r="AV94" s="651"/>
      <c r="AW94" s="651"/>
      <c r="AX94" s="651"/>
      <c r="AY94" s="651"/>
      <c r="AZ94" s="695"/>
      <c r="BA94" s="697"/>
    </row>
    <row r="95" spans="2:55" ht="20.100000000000001" customHeight="1">
      <c r="B95" s="641"/>
      <c r="C95" s="651"/>
      <c r="D95" s="651"/>
      <c r="E95" s="651"/>
      <c r="F95" s="651"/>
      <c r="G95" s="651"/>
      <c r="H95" s="651"/>
      <c r="I95" s="651"/>
      <c r="J95" s="651"/>
      <c r="K95" s="651"/>
      <c r="L95" s="651"/>
      <c r="M95" s="651"/>
      <c r="N95" s="651"/>
      <c r="O95" s="651"/>
      <c r="P95" s="651"/>
      <c r="Q95" s="651"/>
      <c r="R95" s="651"/>
      <c r="S95" s="651"/>
      <c r="T95" s="651"/>
      <c r="U95" s="651"/>
      <c r="V95" s="651"/>
      <c r="W95" s="651"/>
      <c r="X95" s="651"/>
      <c r="Y95" s="651"/>
      <c r="Z95" s="655"/>
      <c r="AA95" s="1439"/>
      <c r="AB95" s="682"/>
      <c r="AC95" s="686"/>
      <c r="AD95" s="651"/>
      <c r="AE95" s="1416"/>
      <c r="AF95" s="1416"/>
      <c r="AG95" s="651"/>
      <c r="AH95" s="653"/>
      <c r="AI95" s="1431" t="str">
        <f>'Donnees ICCER'!$E$30</f>
        <v>C6.4: Adopter une attitude écoresponsable</v>
      </c>
      <c r="AJ95" s="1432"/>
      <c r="AK95" s="1432"/>
      <c r="AL95" s="1432"/>
      <c r="AM95" s="1433"/>
      <c r="AN95" s="642"/>
      <c r="AO95" s="642"/>
      <c r="AP95" s="653"/>
      <c r="AQ95" s="653"/>
      <c r="AR95" s="654"/>
      <c r="AS95" s="653"/>
      <c r="AT95" s="653"/>
      <c r="AU95" s="653"/>
      <c r="AV95" s="653"/>
      <c r="AW95" s="653"/>
      <c r="AX95" s="653"/>
      <c r="AY95" s="653"/>
      <c r="AZ95" s="653"/>
      <c r="BA95" s="656"/>
    </row>
    <row r="96" spans="2:55" s="21" customFormat="1" ht="30" customHeight="1">
      <c r="B96" s="641"/>
      <c r="C96" s="651"/>
      <c r="D96" s="651"/>
      <c r="E96" s="651"/>
      <c r="F96" s="651"/>
      <c r="G96" s="651"/>
      <c r="H96" s="651"/>
      <c r="I96" s="651"/>
      <c r="J96" s="651"/>
      <c r="K96" s="651"/>
      <c r="L96" s="651"/>
      <c r="M96" s="651"/>
      <c r="N96" s="651"/>
      <c r="O96" s="651"/>
      <c r="P96" s="651"/>
      <c r="Q96" s="651"/>
      <c r="R96" s="651"/>
      <c r="S96" s="651"/>
      <c r="T96" s="651"/>
      <c r="U96" s="651"/>
      <c r="V96" s="651"/>
      <c r="W96" s="651"/>
      <c r="X96" s="651"/>
      <c r="Y96" s="651"/>
      <c r="Z96" s="655"/>
      <c r="AA96" s="1439"/>
      <c r="AB96" s="682"/>
      <c r="AC96" s="1452">
        <v>27</v>
      </c>
      <c r="AD96" s="1459"/>
      <c r="AE96" s="1417" t="str">
        <f>'Donnees ICCER'!$C$30</f>
        <v>C6.4</v>
      </c>
      <c r="AF96" s="1418"/>
      <c r="AG96" s="651"/>
      <c r="AH96" s="658" t="s">
        <v>211</v>
      </c>
      <c r="AI96" s="1434"/>
      <c r="AJ96" s="1351"/>
      <c r="AK96" s="1351"/>
      <c r="AL96" s="1351"/>
      <c r="AM96" s="1435"/>
      <c r="AN96" s="1444" t="s">
        <v>212</v>
      </c>
      <c r="AO96" s="1444"/>
      <c r="AP96" s="1445"/>
      <c r="AQ96" s="1428" t="str">
        <f>REPT("g",(AV96))</f>
        <v/>
      </c>
      <c r="AR96" s="1429"/>
      <c r="AS96" s="1429"/>
      <c r="AT96" s="1430"/>
      <c r="AU96" s="663"/>
      <c r="AV96" s="1036">
        <f>Bilan!$AK$30</f>
        <v>0</v>
      </c>
      <c r="AW96" s="653"/>
      <c r="AX96" s="1037" t="str">
        <f>Bilan!$AM$30</f>
        <v xml:space="preserve"> </v>
      </c>
      <c r="AY96" s="665"/>
      <c r="AZ96" s="653"/>
      <c r="BA96" s="656"/>
    </row>
    <row r="97" spans="2:55" ht="20.100000000000001" customHeight="1">
      <c r="B97" s="641"/>
      <c r="C97" s="651"/>
      <c r="D97" s="651"/>
      <c r="E97" s="651"/>
      <c r="F97" s="651"/>
      <c r="G97" s="651"/>
      <c r="H97" s="651"/>
      <c r="I97" s="651"/>
      <c r="J97" s="651"/>
      <c r="K97" s="651"/>
      <c r="L97" s="651"/>
      <c r="M97" s="651"/>
      <c r="N97" s="651"/>
      <c r="O97" s="651"/>
      <c r="P97" s="651"/>
      <c r="Q97" s="651"/>
      <c r="R97" s="651"/>
      <c r="S97" s="651"/>
      <c r="T97" s="651"/>
      <c r="U97" s="651"/>
      <c r="V97" s="651"/>
      <c r="W97" s="651"/>
      <c r="X97" s="651"/>
      <c r="Y97" s="651"/>
      <c r="Z97" s="655"/>
      <c r="AA97" s="649"/>
      <c r="AB97" s="583"/>
      <c r="AC97" s="686"/>
      <c r="AD97" s="651"/>
      <c r="AE97" s="1474"/>
      <c r="AF97" s="1474"/>
      <c r="AG97" s="651"/>
      <c r="AH97" s="653"/>
      <c r="AI97" s="1436"/>
      <c r="AJ97" s="1437"/>
      <c r="AK97" s="1437"/>
      <c r="AL97" s="1437"/>
      <c r="AM97" s="1438"/>
      <c r="AN97" s="642"/>
      <c r="AO97" s="642"/>
      <c r="AP97" s="653"/>
      <c r="AQ97" s="653"/>
      <c r="AR97" s="653"/>
      <c r="AS97" s="653"/>
      <c r="AT97" s="653"/>
      <c r="AU97" s="653"/>
      <c r="AV97" s="653"/>
      <c r="AW97" s="653"/>
      <c r="AX97" s="653"/>
      <c r="AY97" s="653"/>
      <c r="AZ97" s="653"/>
      <c r="BA97" s="656"/>
    </row>
    <row r="98" spans="2:55" ht="34.5" customHeight="1">
      <c r="B98" s="641"/>
      <c r="C98" s="651"/>
      <c r="D98" s="651"/>
      <c r="E98" s="651"/>
      <c r="F98" s="651"/>
      <c r="G98" s="651"/>
      <c r="H98" s="651"/>
      <c r="I98" s="651"/>
      <c r="J98" s="651"/>
      <c r="K98" s="651"/>
      <c r="L98" s="651"/>
      <c r="M98" s="651"/>
      <c r="N98" s="651"/>
      <c r="O98" s="651"/>
      <c r="P98" s="651"/>
      <c r="Q98" s="651"/>
      <c r="R98" s="651"/>
      <c r="S98" s="651"/>
      <c r="T98" s="651"/>
      <c r="U98" s="651"/>
      <c r="V98" s="651"/>
      <c r="W98" s="651"/>
      <c r="X98" s="651"/>
      <c r="Y98" s="651"/>
      <c r="Z98" s="655"/>
      <c r="AA98" s="649"/>
      <c r="AB98" s="583"/>
      <c r="AC98" s="1492"/>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646"/>
      <c r="BA98" s="708"/>
    </row>
    <row r="99" spans="2:55" ht="30" customHeight="1">
      <c r="B99" s="885"/>
      <c r="C99" s="886"/>
      <c r="D99" s="886"/>
      <c r="E99" s="886"/>
      <c r="F99" s="886"/>
      <c r="G99" s="886"/>
      <c r="H99" s="886"/>
      <c r="I99" s="886"/>
      <c r="J99" s="886"/>
      <c r="K99" s="886"/>
      <c r="L99" s="886"/>
      <c r="M99" s="887"/>
      <c r="N99" s="887"/>
      <c r="O99" s="887"/>
      <c r="P99" s="887"/>
      <c r="Q99" s="887"/>
      <c r="R99" s="887"/>
      <c r="S99" s="887"/>
      <c r="T99" s="887"/>
      <c r="U99" s="887"/>
      <c r="V99" s="887"/>
      <c r="W99" s="887"/>
      <c r="X99" s="887"/>
      <c r="Y99" s="887"/>
      <c r="Z99" s="887"/>
      <c r="AA99" s="583"/>
      <c r="AB99" s="583"/>
      <c r="AC99" s="586"/>
      <c r="AD99" s="586"/>
      <c r="AE99" s="586"/>
      <c r="AF99" s="586"/>
      <c r="AG99" s="586"/>
      <c r="AH99" s="583"/>
      <c r="AI99" s="583"/>
      <c r="AJ99" s="583"/>
      <c r="AK99" s="583"/>
      <c r="AL99" s="583"/>
      <c r="AM99" s="583"/>
      <c r="AN99" s="583"/>
      <c r="AO99" s="583"/>
      <c r="AP99" s="583"/>
      <c r="AQ99" s="583"/>
      <c r="AR99" s="583"/>
      <c r="AS99" s="583"/>
      <c r="AT99" s="583"/>
      <c r="AU99" s="583"/>
      <c r="AV99" s="583"/>
      <c r="AW99" s="583"/>
      <c r="AX99" s="583"/>
      <c r="AY99" s="583"/>
      <c r="AZ99" s="583"/>
      <c r="BA99" s="636"/>
    </row>
    <row r="100" spans="2:55" ht="20.100000000000001" customHeight="1">
      <c r="B100" s="637"/>
      <c r="C100" s="638"/>
      <c r="D100" s="1453" t="s">
        <v>126</v>
      </c>
      <c r="E100" s="1453"/>
      <c r="F100" s="1456"/>
      <c r="G100" s="1574" t="str">
        <f>'Donnees ICCER'!$E$100</f>
        <v>C7 : Mettre en service une installation</v>
      </c>
      <c r="H100" s="1574"/>
      <c r="I100" s="1574"/>
      <c r="J100" s="1574"/>
      <c r="K100" s="1574"/>
      <c r="L100" s="1574"/>
      <c r="M100" s="1574"/>
      <c r="N100" s="1574"/>
      <c r="O100" s="1574"/>
      <c r="P100" s="1574"/>
      <c r="Q100" s="1574"/>
      <c r="R100" s="1574"/>
      <c r="S100" s="1574"/>
      <c r="T100" s="1419"/>
      <c r="U100" s="639"/>
      <c r="V100" s="1419"/>
      <c r="W100" s="639"/>
      <c r="X100" s="1419"/>
      <c r="Y100" s="1419"/>
      <c r="Z100" s="1449"/>
      <c r="AA100" s="583"/>
      <c r="AB100" s="583"/>
      <c r="AC100" s="640"/>
      <c r="AD100" s="638"/>
      <c r="AE100" s="1453" t="s">
        <v>126</v>
      </c>
      <c r="AF100" s="1453"/>
      <c r="AG100" s="1456"/>
      <c r="AH100" s="1574" t="str">
        <f>'Donnees ICCER'!$E$101</f>
        <v>C8 : Contrôler et régler les paramètres</v>
      </c>
      <c r="AI100" s="1574"/>
      <c r="AJ100" s="1574"/>
      <c r="AK100" s="1574"/>
      <c r="AL100" s="1574"/>
      <c r="AM100" s="1574"/>
      <c r="AN100" s="1574"/>
      <c r="AO100" s="1574"/>
      <c r="AP100" s="1574"/>
      <c r="AQ100" s="1574"/>
      <c r="AR100" s="1574"/>
      <c r="AS100" s="1574"/>
      <c r="AT100" s="1574"/>
      <c r="AU100" s="1419"/>
      <c r="AV100" s="639"/>
      <c r="AW100" s="1419"/>
      <c r="AX100" s="639"/>
      <c r="AY100" s="1419"/>
      <c r="AZ100" s="1419"/>
      <c r="BA100" s="1422"/>
      <c r="BB100" s="676"/>
      <c r="BC100" s="676"/>
    </row>
    <row r="101" spans="2:55" ht="15" customHeight="1">
      <c r="B101" s="641"/>
      <c r="C101" s="642"/>
      <c r="D101" s="1454"/>
      <c r="E101" s="1454"/>
      <c r="F101" s="1457"/>
      <c r="G101" s="1575"/>
      <c r="H101" s="1575"/>
      <c r="I101" s="1575"/>
      <c r="J101" s="1575"/>
      <c r="K101" s="1575"/>
      <c r="L101" s="1575"/>
      <c r="M101" s="1575"/>
      <c r="N101" s="1575"/>
      <c r="O101" s="1575"/>
      <c r="P101" s="1575"/>
      <c r="Q101" s="1575"/>
      <c r="R101" s="1575"/>
      <c r="S101" s="1575"/>
      <c r="T101" s="1420"/>
      <c r="U101" s="1440">
        <f>AVERAGE(U107:U123)</f>
        <v>0</v>
      </c>
      <c r="V101" s="1420"/>
      <c r="W101" s="1425" t="str">
        <f>IFERROR(AVERAGE(W107:W123),"")</f>
        <v/>
      </c>
      <c r="X101" s="1420"/>
      <c r="Y101" s="1420"/>
      <c r="Z101" s="1450"/>
      <c r="AA101" s="649"/>
      <c r="AB101" s="583"/>
      <c r="AC101" s="643"/>
      <c r="AD101" s="642"/>
      <c r="AE101" s="1454"/>
      <c r="AF101" s="1454"/>
      <c r="AG101" s="1457"/>
      <c r="AH101" s="1575"/>
      <c r="AI101" s="1575"/>
      <c r="AJ101" s="1575"/>
      <c r="AK101" s="1575"/>
      <c r="AL101" s="1575"/>
      <c r="AM101" s="1575"/>
      <c r="AN101" s="1575"/>
      <c r="AO101" s="1575"/>
      <c r="AP101" s="1575"/>
      <c r="AQ101" s="1575"/>
      <c r="AR101" s="1575"/>
      <c r="AS101" s="1575"/>
      <c r="AT101" s="1575"/>
      <c r="AU101" s="1420"/>
      <c r="AV101" s="1440">
        <f>AVERAGE(AV107:AV123)</f>
        <v>0</v>
      </c>
      <c r="AW101" s="1420"/>
      <c r="AX101" s="1425" t="str">
        <f>IFERROR(AVERAGE(AX107:AX123),"")</f>
        <v/>
      </c>
      <c r="AY101" s="1420"/>
      <c r="AZ101" s="1420"/>
      <c r="BA101" s="1423"/>
      <c r="BB101" s="250"/>
      <c r="BC101" s="250"/>
    </row>
    <row r="102" spans="2:55" ht="20.100000000000001" customHeight="1">
      <c r="B102" s="641"/>
      <c r="C102" s="642"/>
      <c r="D102" s="1454"/>
      <c r="E102" s="1454"/>
      <c r="F102" s="1457"/>
      <c r="G102" s="1575"/>
      <c r="H102" s="1575"/>
      <c r="I102" s="1575"/>
      <c r="J102" s="1575"/>
      <c r="K102" s="1575"/>
      <c r="L102" s="1575"/>
      <c r="M102" s="1575"/>
      <c r="N102" s="1575"/>
      <c r="O102" s="1575"/>
      <c r="P102" s="1575"/>
      <c r="Q102" s="1575"/>
      <c r="R102" s="1575"/>
      <c r="S102" s="1575"/>
      <c r="T102" s="1420"/>
      <c r="U102" s="1441"/>
      <c r="V102" s="1420"/>
      <c r="W102" s="1426"/>
      <c r="X102" s="1420"/>
      <c r="Y102" s="1420"/>
      <c r="Z102" s="1450"/>
      <c r="AA102" s="649"/>
      <c r="AB102" s="583"/>
      <c r="AC102" s="643"/>
      <c r="AD102" s="642"/>
      <c r="AE102" s="1454"/>
      <c r="AF102" s="1454"/>
      <c r="AG102" s="1457"/>
      <c r="AH102" s="1575"/>
      <c r="AI102" s="1575"/>
      <c r="AJ102" s="1575"/>
      <c r="AK102" s="1575"/>
      <c r="AL102" s="1575"/>
      <c r="AM102" s="1575"/>
      <c r="AN102" s="1575"/>
      <c r="AO102" s="1575"/>
      <c r="AP102" s="1575"/>
      <c r="AQ102" s="1575"/>
      <c r="AR102" s="1575"/>
      <c r="AS102" s="1575"/>
      <c r="AT102" s="1575"/>
      <c r="AU102" s="1420"/>
      <c r="AV102" s="1441"/>
      <c r="AW102" s="1420"/>
      <c r="AX102" s="1426"/>
      <c r="AY102" s="1420"/>
      <c r="AZ102" s="1420"/>
      <c r="BA102" s="1423"/>
    </row>
    <row r="103" spans="2:55" ht="30" customHeight="1">
      <c r="B103" s="641"/>
      <c r="C103" s="642"/>
      <c r="D103" s="1454"/>
      <c r="E103" s="1454"/>
      <c r="F103" s="1457"/>
      <c r="G103" s="1575"/>
      <c r="H103" s="1575"/>
      <c r="I103" s="1575"/>
      <c r="J103" s="1575"/>
      <c r="K103" s="1575"/>
      <c r="L103" s="1575"/>
      <c r="M103" s="1575"/>
      <c r="N103" s="1575"/>
      <c r="O103" s="1575"/>
      <c r="P103" s="1575"/>
      <c r="Q103" s="1575"/>
      <c r="R103" s="1575"/>
      <c r="S103" s="1575"/>
      <c r="T103" s="1420"/>
      <c r="U103" s="1442"/>
      <c r="V103" s="1420"/>
      <c r="W103" s="1427"/>
      <c r="X103" s="1420"/>
      <c r="Y103" s="1420"/>
      <c r="Z103" s="1450"/>
      <c r="AA103" s="649"/>
      <c r="AB103" s="583"/>
      <c r="AC103" s="643"/>
      <c r="AD103" s="642"/>
      <c r="AE103" s="1454"/>
      <c r="AF103" s="1454"/>
      <c r="AG103" s="1457"/>
      <c r="AH103" s="1575"/>
      <c r="AI103" s="1575"/>
      <c r="AJ103" s="1575"/>
      <c r="AK103" s="1575"/>
      <c r="AL103" s="1575"/>
      <c r="AM103" s="1575"/>
      <c r="AN103" s="1575"/>
      <c r="AO103" s="1575"/>
      <c r="AP103" s="1575"/>
      <c r="AQ103" s="1575"/>
      <c r="AR103" s="1575"/>
      <c r="AS103" s="1575"/>
      <c r="AT103" s="1575"/>
      <c r="AU103" s="1420"/>
      <c r="AV103" s="1442"/>
      <c r="AW103" s="1420"/>
      <c r="AX103" s="1427"/>
      <c r="AY103" s="1420"/>
      <c r="AZ103" s="1420"/>
      <c r="BA103" s="1423"/>
    </row>
    <row r="104" spans="2:55" ht="20.100000000000001" customHeight="1">
      <c r="B104" s="644"/>
      <c r="C104" s="645"/>
      <c r="D104" s="1455"/>
      <c r="E104" s="1455"/>
      <c r="F104" s="1458"/>
      <c r="G104" s="1576"/>
      <c r="H104" s="1576"/>
      <c r="I104" s="1576"/>
      <c r="J104" s="1576"/>
      <c r="K104" s="1576"/>
      <c r="L104" s="1576"/>
      <c r="M104" s="1576"/>
      <c r="N104" s="1576"/>
      <c r="O104" s="1576"/>
      <c r="P104" s="1576"/>
      <c r="Q104" s="1576"/>
      <c r="R104" s="1576"/>
      <c r="S104" s="1576"/>
      <c r="T104" s="1421"/>
      <c r="U104" s="646"/>
      <c r="V104" s="1421"/>
      <c r="W104" s="646"/>
      <c r="X104" s="1421"/>
      <c r="Y104" s="1421"/>
      <c r="Z104" s="1451"/>
      <c r="AA104" s="649"/>
      <c r="AB104" s="583"/>
      <c r="AC104" s="647"/>
      <c r="AD104" s="645"/>
      <c r="AE104" s="1455"/>
      <c r="AF104" s="1455"/>
      <c r="AG104" s="1458"/>
      <c r="AH104" s="1576"/>
      <c r="AI104" s="1576"/>
      <c r="AJ104" s="1576"/>
      <c r="AK104" s="1576"/>
      <c r="AL104" s="1576"/>
      <c r="AM104" s="1576"/>
      <c r="AN104" s="1576"/>
      <c r="AO104" s="1576"/>
      <c r="AP104" s="1576"/>
      <c r="AQ104" s="1576"/>
      <c r="AR104" s="1576"/>
      <c r="AS104" s="1576"/>
      <c r="AT104" s="1576"/>
      <c r="AU104" s="1421"/>
      <c r="AV104" s="646"/>
      <c r="AW104" s="1421"/>
      <c r="AX104" s="646"/>
      <c r="AY104" s="1421"/>
      <c r="AZ104" s="1421"/>
      <c r="BA104" s="1424"/>
    </row>
    <row r="105" spans="2:55" ht="15" customHeight="1">
      <c r="B105" s="637"/>
      <c r="C105" s="638"/>
      <c r="D105" s="638"/>
      <c r="E105" s="638"/>
      <c r="F105" s="638"/>
      <c r="G105" s="639"/>
      <c r="H105" s="639"/>
      <c r="I105" s="639"/>
      <c r="J105" s="639"/>
      <c r="K105" s="639"/>
      <c r="L105" s="639"/>
      <c r="M105" s="639"/>
      <c r="N105" s="639"/>
      <c r="O105" s="639"/>
      <c r="P105" s="639"/>
      <c r="Q105" s="639"/>
      <c r="R105" s="639"/>
      <c r="S105" s="639"/>
      <c r="T105" s="639"/>
      <c r="U105" s="639"/>
      <c r="V105" s="639"/>
      <c r="W105" s="639"/>
      <c r="X105" s="639"/>
      <c r="Y105" s="639"/>
      <c r="Z105" s="648"/>
      <c r="AA105" s="649"/>
      <c r="AB105" s="583"/>
      <c r="AC105" s="640"/>
      <c r="AD105" s="638"/>
      <c r="AE105" s="638"/>
      <c r="AF105" s="638"/>
      <c r="AG105" s="638"/>
      <c r="AH105" s="639"/>
      <c r="AI105" s="639"/>
      <c r="AJ105" s="639"/>
      <c r="AK105" s="639"/>
      <c r="AL105" s="639"/>
      <c r="AM105" s="639"/>
      <c r="AN105" s="639"/>
      <c r="AO105" s="639"/>
      <c r="AP105" s="639"/>
      <c r="AQ105" s="639"/>
      <c r="AR105" s="639"/>
      <c r="AS105" s="639"/>
      <c r="AT105" s="639"/>
      <c r="AU105" s="639"/>
      <c r="AV105" s="639"/>
      <c r="AW105" s="639"/>
      <c r="AX105" s="639"/>
      <c r="AY105" s="639"/>
      <c r="AZ105" s="639"/>
      <c r="BA105" s="650"/>
    </row>
    <row r="106" spans="2:55" ht="19.5" customHeight="1">
      <c r="B106" s="683"/>
      <c r="C106" s="651"/>
      <c r="D106" s="1416"/>
      <c r="E106" s="1416"/>
      <c r="F106" s="651"/>
      <c r="G106" s="653"/>
      <c r="H106" s="1431" t="str">
        <f>'Donnees ICCER'!$E$31</f>
        <v>C7.1: Autocontrôler la conformité des réalisations des réseaux fluidiques et électriques.</v>
      </c>
      <c r="I106" s="1432"/>
      <c r="J106" s="1432"/>
      <c r="K106" s="1432"/>
      <c r="L106" s="1433"/>
      <c r="M106" s="642"/>
      <c r="N106" s="642"/>
      <c r="O106" s="653"/>
      <c r="P106" s="653"/>
      <c r="Q106" s="654"/>
      <c r="R106" s="653"/>
      <c r="S106" s="653"/>
      <c r="T106" s="653"/>
      <c r="U106" s="653"/>
      <c r="V106" s="653"/>
      <c r="W106" s="653"/>
      <c r="X106" s="653"/>
      <c r="Y106" s="653"/>
      <c r="Z106" s="655"/>
      <c r="AA106" s="649"/>
      <c r="AB106" s="583"/>
      <c r="AC106" s="643"/>
      <c r="AD106" s="651"/>
      <c r="AE106" s="1416"/>
      <c r="AF106" s="1416"/>
      <c r="AG106" s="651"/>
      <c r="AH106" s="653"/>
      <c r="AI106" s="1431" t="str">
        <f>'Donnees ICCER'!$E$36</f>
        <v>C8.1: Ajuster les réglages des systèmes de régulation et de sécurité</v>
      </c>
      <c r="AJ106" s="1432"/>
      <c r="AK106" s="1432"/>
      <c r="AL106" s="1432"/>
      <c r="AM106" s="1433"/>
      <c r="AN106" s="642"/>
      <c r="AO106" s="642"/>
      <c r="AP106" s="653"/>
      <c r="AQ106" s="653"/>
      <c r="AR106" s="654"/>
      <c r="AS106" s="653"/>
      <c r="AT106" s="653"/>
      <c r="AU106" s="653"/>
      <c r="AV106" s="653"/>
      <c r="AW106" s="653"/>
      <c r="AX106" s="653"/>
      <c r="AY106" s="653"/>
      <c r="AZ106" s="653"/>
      <c r="BA106" s="656"/>
    </row>
    <row r="107" spans="2:55" s="21" customFormat="1" ht="30" customHeight="1">
      <c r="B107" s="1414">
        <v>28</v>
      </c>
      <c r="C107" s="1459"/>
      <c r="D107" s="1417" t="str">
        <f>'Donnees ICCER'!$C$31</f>
        <v>C7.1</v>
      </c>
      <c r="E107" s="1418"/>
      <c r="F107" s="651"/>
      <c r="G107" s="658" t="s">
        <v>211</v>
      </c>
      <c r="H107" s="1434"/>
      <c r="I107" s="1351"/>
      <c r="J107" s="1351"/>
      <c r="K107" s="1351"/>
      <c r="L107" s="1435"/>
      <c r="M107" s="1444" t="s">
        <v>212</v>
      </c>
      <c r="N107" s="1444"/>
      <c r="O107" s="1445"/>
      <c r="P107" s="1428" t="str">
        <f>REPT("g",(U107))</f>
        <v/>
      </c>
      <c r="Q107" s="1429"/>
      <c r="R107" s="1429"/>
      <c r="S107" s="1430"/>
      <c r="T107" s="663"/>
      <c r="U107" s="1036">
        <f>Bilan!$AK$38</f>
        <v>0</v>
      </c>
      <c r="V107" s="653"/>
      <c r="W107" s="1037" t="str">
        <f>Bilan!$AM$38</f>
        <v xml:space="preserve"> </v>
      </c>
      <c r="X107" s="665"/>
      <c r="Y107" s="653"/>
      <c r="Z107" s="655"/>
      <c r="AA107" s="649"/>
      <c r="AB107" s="583"/>
      <c r="AC107" s="1452">
        <v>33</v>
      </c>
      <c r="AD107" s="1459"/>
      <c r="AE107" s="1417" t="str">
        <f>'Donnees ICCER'!$C$36</f>
        <v>C8.1</v>
      </c>
      <c r="AF107" s="1418"/>
      <c r="AG107" s="651"/>
      <c r="AH107" s="658" t="s">
        <v>211</v>
      </c>
      <c r="AI107" s="1434"/>
      <c r="AJ107" s="1351"/>
      <c r="AK107" s="1351"/>
      <c r="AL107" s="1351"/>
      <c r="AM107" s="1435"/>
      <c r="AN107" s="1444" t="s">
        <v>212</v>
      </c>
      <c r="AO107" s="1444"/>
      <c r="AP107" s="1445"/>
      <c r="AQ107" s="1428" t="str">
        <f>REPT("g",(AV107))</f>
        <v/>
      </c>
      <c r="AR107" s="1429"/>
      <c r="AS107" s="1429"/>
      <c r="AT107" s="1430"/>
      <c r="AU107" s="663"/>
      <c r="AV107" s="1036">
        <f>Bilan!$AK$34</f>
        <v>0</v>
      </c>
      <c r="AW107" s="653"/>
      <c r="AX107" s="1037" t="str">
        <f>Bilan!$AM$34</f>
        <v xml:space="preserve"> </v>
      </c>
      <c r="AY107" s="665"/>
      <c r="AZ107" s="653"/>
      <c r="BA107" s="656"/>
    </row>
    <row r="108" spans="2:55" ht="19.5" customHeight="1">
      <c r="B108" s="683"/>
      <c r="C108" s="651"/>
      <c r="D108" s="1416"/>
      <c r="E108" s="1416"/>
      <c r="F108" s="651"/>
      <c r="G108" s="653"/>
      <c r="H108" s="1436"/>
      <c r="I108" s="1437"/>
      <c r="J108" s="1437"/>
      <c r="K108" s="1437"/>
      <c r="L108" s="1438"/>
      <c r="M108" s="642"/>
      <c r="N108" s="642"/>
      <c r="O108" s="653"/>
      <c r="P108" s="653"/>
      <c r="Q108" s="653"/>
      <c r="R108" s="653"/>
      <c r="S108" s="653"/>
      <c r="T108" s="653"/>
      <c r="U108" s="653"/>
      <c r="V108" s="653"/>
      <c r="W108" s="653"/>
      <c r="X108" s="653"/>
      <c r="Y108" s="653"/>
      <c r="Z108" s="655"/>
      <c r="AA108" s="649"/>
      <c r="AB108" s="583"/>
      <c r="AC108" s="686"/>
      <c r="AD108" s="651"/>
      <c r="AE108" s="1416"/>
      <c r="AF108" s="1416"/>
      <c r="AG108" s="651"/>
      <c r="AH108" s="653"/>
      <c r="AI108" s="1436"/>
      <c r="AJ108" s="1437"/>
      <c r="AK108" s="1437"/>
      <c r="AL108" s="1437"/>
      <c r="AM108" s="1438"/>
      <c r="AN108" s="642"/>
      <c r="AO108" s="642"/>
      <c r="AP108" s="653"/>
      <c r="AQ108" s="653"/>
      <c r="AR108" s="653"/>
      <c r="AS108" s="653"/>
      <c r="AT108" s="653"/>
      <c r="AU108" s="653"/>
      <c r="AV108" s="653"/>
      <c r="AW108" s="653"/>
      <c r="AX108" s="653"/>
      <c r="AY108" s="653"/>
      <c r="AZ108" s="653"/>
      <c r="BA108" s="656"/>
    </row>
    <row r="109" spans="2:55" ht="15" customHeight="1">
      <c r="B109" s="683"/>
      <c r="C109" s="651"/>
      <c r="D109" s="694"/>
      <c r="E109" s="651"/>
      <c r="F109" s="651"/>
      <c r="G109" s="651"/>
      <c r="H109" s="651"/>
      <c r="I109" s="651"/>
      <c r="J109" s="651"/>
      <c r="K109" s="651"/>
      <c r="L109" s="651"/>
      <c r="M109" s="651"/>
      <c r="N109" s="651"/>
      <c r="O109" s="651"/>
      <c r="P109" s="651"/>
      <c r="Q109" s="651"/>
      <c r="R109" s="651"/>
      <c r="S109" s="651"/>
      <c r="T109" s="651"/>
      <c r="U109" s="651"/>
      <c r="V109" s="651"/>
      <c r="W109" s="651"/>
      <c r="X109" s="651"/>
      <c r="Y109" s="695"/>
      <c r="Z109" s="696"/>
      <c r="AA109" s="649"/>
      <c r="AB109" s="583"/>
      <c r="AC109" s="686"/>
      <c r="AD109" s="667"/>
      <c r="AE109" s="668"/>
      <c r="AF109" s="653"/>
      <c r="AG109" s="669"/>
      <c r="AH109" s="653"/>
      <c r="AI109" s="687"/>
      <c r="AJ109" s="679"/>
      <c r="AK109" s="679"/>
      <c r="AL109" s="679"/>
      <c r="AM109" s="679"/>
      <c r="AN109" s="653"/>
      <c r="AO109" s="653"/>
      <c r="AP109" s="653"/>
      <c r="AQ109" s="653"/>
      <c r="AR109" s="653"/>
      <c r="AS109" s="653"/>
      <c r="AT109" s="653"/>
      <c r="AU109" s="653"/>
      <c r="AV109" s="653"/>
      <c r="AW109" s="653"/>
      <c r="AX109" s="653"/>
      <c r="AY109" s="653"/>
      <c r="AZ109" s="653"/>
      <c r="BA109" s="656"/>
    </row>
    <row r="110" spans="2:55" ht="19.5" customHeight="1">
      <c r="B110" s="683"/>
      <c r="C110" s="651"/>
      <c r="D110" s="1416"/>
      <c r="E110" s="1416"/>
      <c r="F110" s="651"/>
      <c r="G110" s="653"/>
      <c r="H110" s="1431" t="str">
        <f>'Donnees ICCER'!$E$32</f>
        <v>C7.2: Identifier les risques professionnels</v>
      </c>
      <c r="I110" s="1432"/>
      <c r="J110" s="1432"/>
      <c r="K110" s="1432"/>
      <c r="L110" s="1433"/>
      <c r="M110" s="642"/>
      <c r="N110" s="642"/>
      <c r="O110" s="653"/>
      <c r="P110" s="653"/>
      <c r="Q110" s="654"/>
      <c r="R110" s="653"/>
      <c r="S110" s="653"/>
      <c r="T110" s="653"/>
      <c r="U110" s="653"/>
      <c r="V110" s="653"/>
      <c r="W110" s="653"/>
      <c r="X110" s="653"/>
      <c r="Y110" s="653"/>
      <c r="Z110" s="655"/>
      <c r="AA110" s="672"/>
      <c r="AB110" s="673"/>
      <c r="AC110" s="643"/>
      <c r="AD110" s="651"/>
      <c r="AE110" s="1416"/>
      <c r="AF110" s="1416"/>
      <c r="AG110" s="651"/>
      <c r="AH110" s="653"/>
      <c r="AI110" s="1431" t="str">
        <f>'Donnees ICCER'!$E$37</f>
        <v>C8.2: Réaliser les mesures nécessaires pour valider le fonctionnement de l’installation</v>
      </c>
      <c r="AJ110" s="1432"/>
      <c r="AK110" s="1432"/>
      <c r="AL110" s="1432"/>
      <c r="AM110" s="1433"/>
      <c r="AN110" s="642"/>
      <c r="AO110" s="642"/>
      <c r="AP110" s="653"/>
      <c r="AQ110" s="653"/>
      <c r="AR110" s="654"/>
      <c r="AS110" s="653"/>
      <c r="AT110" s="653"/>
      <c r="AU110" s="653"/>
      <c r="AV110" s="653"/>
      <c r="AW110" s="653"/>
      <c r="AX110" s="653"/>
      <c r="AY110" s="653"/>
      <c r="AZ110" s="653"/>
      <c r="BA110" s="656"/>
    </row>
    <row r="111" spans="2:55" ht="27.95" customHeight="1">
      <c r="B111" s="1414">
        <v>29</v>
      </c>
      <c r="C111" s="1459"/>
      <c r="D111" s="1417" t="str">
        <f>'Donnees ICCER'!$C$32</f>
        <v>C7.2</v>
      </c>
      <c r="E111" s="1418"/>
      <c r="F111" s="651"/>
      <c r="G111" s="658" t="s">
        <v>211</v>
      </c>
      <c r="H111" s="1434"/>
      <c r="I111" s="1351"/>
      <c r="J111" s="1351"/>
      <c r="K111" s="1351"/>
      <c r="L111" s="1435"/>
      <c r="M111" s="1444" t="s">
        <v>212</v>
      </c>
      <c r="N111" s="1444"/>
      <c r="O111" s="1445"/>
      <c r="P111" s="1428" t="str">
        <f>REPT("g",(U111))</f>
        <v/>
      </c>
      <c r="Q111" s="1429"/>
      <c r="R111" s="1429"/>
      <c r="S111" s="1430"/>
      <c r="T111" s="663"/>
      <c r="U111" s="1036">
        <f>Bilan!$AK$38</f>
        <v>0</v>
      </c>
      <c r="V111" s="653"/>
      <c r="W111" s="1037" t="str">
        <f>Bilan!$AM$38</f>
        <v xml:space="preserve"> </v>
      </c>
      <c r="X111" s="665"/>
      <c r="Y111" s="653"/>
      <c r="Z111" s="655"/>
      <c r="AA111" s="649"/>
      <c r="AB111" s="583"/>
      <c r="AC111" s="1452">
        <v>34</v>
      </c>
      <c r="AD111" s="1459"/>
      <c r="AE111" s="1417" t="str">
        <f>'Donnees ICCER'!$C$37</f>
        <v>C8.2</v>
      </c>
      <c r="AF111" s="1418"/>
      <c r="AG111" s="651"/>
      <c r="AH111" s="658" t="s">
        <v>211</v>
      </c>
      <c r="AI111" s="1434"/>
      <c r="AJ111" s="1351"/>
      <c r="AK111" s="1351"/>
      <c r="AL111" s="1351"/>
      <c r="AM111" s="1435"/>
      <c r="AN111" s="1444" t="s">
        <v>212</v>
      </c>
      <c r="AO111" s="1444"/>
      <c r="AP111" s="1445"/>
      <c r="AQ111" s="1428" t="str">
        <f>REPT("g",(AV111))</f>
        <v/>
      </c>
      <c r="AR111" s="1429"/>
      <c r="AS111" s="1429"/>
      <c r="AT111" s="1430"/>
      <c r="AU111" s="663"/>
      <c r="AV111" s="1036">
        <f>Bilan!$AK$34</f>
        <v>0</v>
      </c>
      <c r="AW111" s="653"/>
      <c r="AX111" s="1037" t="str">
        <f>Bilan!$AM$34</f>
        <v xml:space="preserve"> </v>
      </c>
      <c r="AY111" s="665"/>
      <c r="AZ111" s="653"/>
      <c r="BA111" s="656"/>
    </row>
    <row r="112" spans="2:55" ht="19.5" customHeight="1">
      <c r="B112" s="683"/>
      <c r="C112" s="651"/>
      <c r="D112" s="1474"/>
      <c r="E112" s="1474"/>
      <c r="F112" s="651"/>
      <c r="G112" s="653"/>
      <c r="H112" s="1436"/>
      <c r="I112" s="1437"/>
      <c r="J112" s="1437"/>
      <c r="K112" s="1437"/>
      <c r="L112" s="1438"/>
      <c r="M112" s="642"/>
      <c r="N112" s="642"/>
      <c r="O112" s="653"/>
      <c r="P112" s="653"/>
      <c r="Q112" s="653"/>
      <c r="R112" s="653"/>
      <c r="S112" s="653"/>
      <c r="T112" s="653"/>
      <c r="U112" s="653"/>
      <c r="V112" s="653"/>
      <c r="W112" s="653"/>
      <c r="X112" s="653"/>
      <c r="Y112" s="653"/>
      <c r="Z112" s="655"/>
      <c r="AA112" s="649"/>
      <c r="AB112" s="583"/>
      <c r="AC112" s="686"/>
      <c r="AD112" s="651"/>
      <c r="AE112" s="1416"/>
      <c r="AF112" s="1416"/>
      <c r="AG112" s="651"/>
      <c r="AH112" s="653"/>
      <c r="AI112" s="1436"/>
      <c r="AJ112" s="1437"/>
      <c r="AK112" s="1437"/>
      <c r="AL112" s="1437"/>
      <c r="AM112" s="1438"/>
      <c r="AN112" s="642"/>
      <c r="AO112" s="642"/>
      <c r="AP112" s="653"/>
      <c r="AQ112" s="653"/>
      <c r="AR112" s="653"/>
      <c r="AS112" s="653"/>
      <c r="AT112" s="653"/>
      <c r="AU112" s="653"/>
      <c r="AV112" s="653"/>
      <c r="AW112" s="653"/>
      <c r="AX112" s="653"/>
      <c r="AY112" s="653"/>
      <c r="AZ112" s="653"/>
      <c r="BA112" s="656"/>
    </row>
    <row r="113" spans="2:55" ht="15" customHeight="1">
      <c r="B113" s="641"/>
      <c r="C113" s="651"/>
      <c r="D113" s="668"/>
      <c r="E113" s="653"/>
      <c r="F113" s="651"/>
      <c r="G113" s="653"/>
      <c r="H113" s="677"/>
      <c r="I113" s="678"/>
      <c r="J113" s="678"/>
      <c r="K113" s="679"/>
      <c r="L113" s="680"/>
      <c r="M113" s="642"/>
      <c r="N113" s="642"/>
      <c r="O113" s="653"/>
      <c r="P113" s="653"/>
      <c r="Q113" s="653"/>
      <c r="R113" s="653"/>
      <c r="S113" s="653"/>
      <c r="T113" s="653"/>
      <c r="U113" s="653"/>
      <c r="V113" s="653"/>
      <c r="W113" s="653"/>
      <c r="X113" s="653"/>
      <c r="Y113" s="653"/>
      <c r="Z113" s="655"/>
      <c r="AA113" s="649"/>
      <c r="AB113" s="583"/>
      <c r="AC113" s="643"/>
      <c r="AD113" s="651"/>
      <c r="AE113" s="668"/>
      <c r="AF113" s="653"/>
      <c r="AG113" s="651"/>
      <c r="AH113" s="653"/>
      <c r="AI113" s="677"/>
      <c r="AJ113" s="678"/>
      <c r="AK113" s="678"/>
      <c r="AL113" s="679"/>
      <c r="AM113" s="680"/>
      <c r="AN113" s="642"/>
      <c r="AO113" s="642"/>
      <c r="AP113" s="653"/>
      <c r="AQ113" s="653"/>
      <c r="AR113" s="653"/>
      <c r="AS113" s="653"/>
      <c r="AT113" s="653"/>
      <c r="AU113" s="653"/>
      <c r="AV113" s="653"/>
      <c r="AW113" s="653"/>
      <c r="AX113" s="653"/>
      <c r="AY113" s="653"/>
      <c r="AZ113" s="653"/>
      <c r="BA113" s="656"/>
    </row>
    <row r="114" spans="2:55" ht="19.5" customHeight="1">
      <c r="B114" s="641"/>
      <c r="C114" s="651"/>
      <c r="D114" s="1416"/>
      <c r="E114" s="1416"/>
      <c r="F114" s="651"/>
      <c r="G114" s="653"/>
      <c r="H114" s="1475" t="str">
        <f>'Donnees ICCER'!$E$33</f>
        <v>C7.3: Réaliser les modes opératoires concernant les essais d'étanchéité et de résistance à la pression</v>
      </c>
      <c r="I114" s="1476"/>
      <c r="J114" s="1476"/>
      <c r="K114" s="1476"/>
      <c r="L114" s="1477"/>
      <c r="M114" s="642"/>
      <c r="N114" s="642"/>
      <c r="O114" s="653"/>
      <c r="P114" s="653"/>
      <c r="Q114" s="654"/>
      <c r="R114" s="653"/>
      <c r="S114" s="653"/>
      <c r="T114" s="653"/>
      <c r="U114" s="653"/>
      <c r="V114" s="653"/>
      <c r="W114" s="653"/>
      <c r="X114" s="653"/>
      <c r="Y114" s="653"/>
      <c r="Z114" s="696"/>
      <c r="AA114" s="649"/>
      <c r="AB114" s="682"/>
      <c r="AC114" s="643"/>
      <c r="AD114" s="651"/>
      <c r="AE114" s="1416"/>
      <c r="AF114" s="1416"/>
      <c r="AG114" s="651"/>
      <c r="AH114" s="653"/>
      <c r="AI114" s="1431" t="str">
        <f>'Donnees ICCER'!$E$38</f>
        <v>C8.3: Respecter les règles de sécurité</v>
      </c>
      <c r="AJ114" s="1432"/>
      <c r="AK114" s="1432"/>
      <c r="AL114" s="1432"/>
      <c r="AM114" s="1433"/>
      <c r="AN114" s="642"/>
      <c r="AO114" s="642"/>
      <c r="AP114" s="653"/>
      <c r="AQ114" s="653"/>
      <c r="AR114" s="654"/>
      <c r="AS114" s="653"/>
      <c r="AT114" s="653"/>
      <c r="AU114" s="653"/>
      <c r="AV114" s="653"/>
      <c r="AW114" s="653"/>
      <c r="AX114" s="653"/>
      <c r="AY114" s="653"/>
      <c r="AZ114" s="653"/>
      <c r="BA114" s="656"/>
    </row>
    <row r="115" spans="2:55" ht="30" customHeight="1">
      <c r="B115" s="1414">
        <v>30</v>
      </c>
      <c r="C115" s="1459"/>
      <c r="D115" s="1417" t="str">
        <f>'Donnees ICCER'!$C$33</f>
        <v>C7.3</v>
      </c>
      <c r="E115" s="1418"/>
      <c r="F115" s="651"/>
      <c r="G115" s="658" t="s">
        <v>211</v>
      </c>
      <c r="H115" s="1478"/>
      <c r="I115" s="1479"/>
      <c r="J115" s="1479"/>
      <c r="K115" s="1479"/>
      <c r="L115" s="1480"/>
      <c r="M115" s="1444" t="s">
        <v>212</v>
      </c>
      <c r="N115" s="1444"/>
      <c r="O115" s="1445"/>
      <c r="P115" s="1428" t="str">
        <f>REPT("g",(U115))</f>
        <v/>
      </c>
      <c r="Q115" s="1429"/>
      <c r="R115" s="1429"/>
      <c r="S115" s="1430"/>
      <c r="T115" s="663"/>
      <c r="U115" s="1036">
        <f>Bilan!$AK$38</f>
        <v>0</v>
      </c>
      <c r="V115" s="653"/>
      <c r="W115" s="1037" t="str">
        <f>Bilan!$AM$38</f>
        <v xml:space="preserve"> </v>
      </c>
      <c r="X115" s="665"/>
      <c r="Y115" s="653"/>
      <c r="Z115" s="655"/>
      <c r="AA115" s="672"/>
      <c r="AB115" s="682"/>
      <c r="AC115" s="1452">
        <v>35</v>
      </c>
      <c r="AD115" s="1415"/>
      <c r="AE115" s="1417" t="str">
        <f>'Donnees ICCER'!$C$38</f>
        <v>C8.3</v>
      </c>
      <c r="AF115" s="1418"/>
      <c r="AG115" s="651"/>
      <c r="AH115" s="658" t="s">
        <v>211</v>
      </c>
      <c r="AI115" s="1434"/>
      <c r="AJ115" s="1351"/>
      <c r="AK115" s="1351"/>
      <c r="AL115" s="1351"/>
      <c r="AM115" s="1435"/>
      <c r="AN115" s="1444" t="s">
        <v>212</v>
      </c>
      <c r="AO115" s="1444"/>
      <c r="AP115" s="1445"/>
      <c r="AQ115" s="1428" t="str">
        <f>REPT("g",(AV115))</f>
        <v/>
      </c>
      <c r="AR115" s="1429"/>
      <c r="AS115" s="1429"/>
      <c r="AT115" s="1430"/>
      <c r="AU115" s="663"/>
      <c r="AV115" s="1036">
        <f>Bilan!$AK$34</f>
        <v>0</v>
      </c>
      <c r="AW115" s="653"/>
      <c r="AX115" s="1037" t="str">
        <f>Bilan!$AM$34</f>
        <v xml:space="preserve"> </v>
      </c>
      <c r="AY115" s="665"/>
      <c r="AZ115" s="653"/>
      <c r="BA115" s="656"/>
    </row>
    <row r="116" spans="2:55" ht="19.5" customHeight="1">
      <c r="B116" s="683"/>
      <c r="C116" s="651"/>
      <c r="D116" s="1416"/>
      <c r="E116" s="1416"/>
      <c r="F116" s="651"/>
      <c r="G116" s="653"/>
      <c r="H116" s="1481"/>
      <c r="I116" s="1482"/>
      <c r="J116" s="1482"/>
      <c r="K116" s="1482"/>
      <c r="L116" s="1483"/>
      <c r="M116" s="642"/>
      <c r="N116" s="642"/>
      <c r="O116" s="653"/>
      <c r="P116" s="653"/>
      <c r="Q116" s="653"/>
      <c r="R116" s="653"/>
      <c r="S116" s="653"/>
      <c r="T116" s="653"/>
      <c r="U116" s="653"/>
      <c r="V116" s="653"/>
      <c r="W116" s="653"/>
      <c r="X116" s="653"/>
      <c r="Y116" s="653"/>
      <c r="Z116" s="655"/>
      <c r="AA116" s="649"/>
      <c r="AB116" s="583"/>
      <c r="AC116" s="643"/>
      <c r="AD116" s="651"/>
      <c r="AE116" s="1416"/>
      <c r="AF116" s="1416"/>
      <c r="AG116" s="651"/>
      <c r="AH116" s="653"/>
      <c r="AI116" s="1436"/>
      <c r="AJ116" s="1437"/>
      <c r="AK116" s="1437"/>
      <c r="AL116" s="1437"/>
      <c r="AM116" s="1438"/>
      <c r="AN116" s="642"/>
      <c r="AO116" s="642"/>
      <c r="AP116" s="653"/>
      <c r="AQ116" s="653"/>
      <c r="AR116" s="653"/>
      <c r="AS116" s="653"/>
      <c r="AT116" s="653"/>
      <c r="AU116" s="653"/>
      <c r="AV116" s="653"/>
      <c r="AW116" s="653"/>
      <c r="AX116" s="653"/>
      <c r="AY116" s="653"/>
      <c r="AZ116" s="653"/>
      <c r="BA116" s="656"/>
      <c r="BB116" s="676"/>
      <c r="BC116" s="676"/>
    </row>
    <row r="117" spans="2:55" ht="15" customHeight="1">
      <c r="B117" s="683"/>
      <c r="C117" s="651"/>
      <c r="D117" s="668"/>
      <c r="E117" s="653"/>
      <c r="F117" s="651"/>
      <c r="G117" s="653"/>
      <c r="H117" s="677"/>
      <c r="I117" s="678"/>
      <c r="J117" s="678"/>
      <c r="K117" s="679"/>
      <c r="L117" s="680"/>
      <c r="M117" s="642"/>
      <c r="N117" s="642"/>
      <c r="O117" s="653"/>
      <c r="P117" s="653"/>
      <c r="Q117" s="653"/>
      <c r="R117" s="653"/>
      <c r="S117" s="653"/>
      <c r="T117" s="653"/>
      <c r="U117" s="653"/>
      <c r="V117" s="653"/>
      <c r="W117" s="653"/>
      <c r="X117" s="653"/>
      <c r="Y117" s="653"/>
      <c r="Z117" s="655"/>
      <c r="AA117" s="649"/>
      <c r="AB117" s="685"/>
      <c r="AC117" s="1452"/>
      <c r="AD117" s="1415"/>
      <c r="AE117" s="1415"/>
      <c r="AF117" s="1415"/>
      <c r="AG117" s="1415"/>
      <c r="AH117" s="1415"/>
      <c r="AI117" s="1415"/>
      <c r="AJ117" s="1415"/>
      <c r="AK117" s="1415"/>
      <c r="AL117" s="1415"/>
      <c r="AM117" s="1415"/>
      <c r="AN117" s="1415"/>
      <c r="AO117" s="1415"/>
      <c r="AP117" s="1415"/>
      <c r="AQ117" s="1415"/>
      <c r="AR117" s="1415"/>
      <c r="AS117" s="1415"/>
      <c r="AT117" s="1415"/>
      <c r="AU117" s="1415"/>
      <c r="AV117" s="1415"/>
      <c r="AW117" s="1415"/>
      <c r="AX117" s="1415"/>
      <c r="AY117" s="1415"/>
      <c r="AZ117" s="1415"/>
      <c r="BA117" s="1473"/>
    </row>
    <row r="118" spans="2:55" ht="19.5" customHeight="1">
      <c r="B118" s="641"/>
      <c r="C118" s="651"/>
      <c r="D118" s="1416"/>
      <c r="E118" s="1416"/>
      <c r="F118" s="651"/>
      <c r="G118" s="653"/>
      <c r="H118" s="1431" t="str">
        <f>'Donnees ICCER'!$E$34</f>
        <v>C7.4: Prérégler les appareils de régulation et de sécurité</v>
      </c>
      <c r="I118" s="1432"/>
      <c r="J118" s="1432"/>
      <c r="K118" s="1432"/>
      <c r="L118" s="1433"/>
      <c r="M118" s="642"/>
      <c r="N118" s="642"/>
      <c r="O118" s="653"/>
      <c r="P118" s="653"/>
      <c r="Q118" s="654"/>
      <c r="R118" s="653"/>
      <c r="S118" s="653"/>
      <c r="T118" s="653"/>
      <c r="U118" s="653"/>
      <c r="V118" s="653"/>
      <c r="W118" s="653"/>
      <c r="X118" s="653"/>
      <c r="Y118" s="653"/>
      <c r="Z118" s="655"/>
      <c r="AA118" s="649"/>
      <c r="AB118" s="685"/>
      <c r="AC118" s="1452"/>
      <c r="AD118" s="1415"/>
      <c r="AE118" s="1415"/>
      <c r="AF118" s="1415"/>
      <c r="AG118" s="1415"/>
      <c r="AH118" s="1415"/>
      <c r="AI118" s="1415"/>
      <c r="AJ118" s="1415"/>
      <c r="AK118" s="1415"/>
      <c r="AL118" s="1415"/>
      <c r="AM118" s="1415"/>
      <c r="AN118" s="1415"/>
      <c r="AO118" s="1415"/>
      <c r="AP118" s="1415"/>
      <c r="AQ118" s="1415"/>
      <c r="AR118" s="1415"/>
      <c r="AS118" s="1415"/>
      <c r="AT118" s="1415"/>
      <c r="AU118" s="1415"/>
      <c r="AV118" s="1415"/>
      <c r="AW118" s="1415"/>
      <c r="AX118" s="1415"/>
      <c r="AY118" s="1415"/>
      <c r="AZ118" s="1415"/>
      <c r="BA118" s="1473"/>
    </row>
    <row r="119" spans="2:55" ht="30" customHeight="1">
      <c r="B119" s="1414">
        <v>31</v>
      </c>
      <c r="C119" s="1459"/>
      <c r="D119" s="1417" t="str">
        <f>'Donnees ICCER'!$C$34</f>
        <v>C7.4</v>
      </c>
      <c r="E119" s="1418"/>
      <c r="F119" s="651"/>
      <c r="G119" s="658" t="s">
        <v>211</v>
      </c>
      <c r="H119" s="1434"/>
      <c r="I119" s="1351"/>
      <c r="J119" s="1351"/>
      <c r="K119" s="1351"/>
      <c r="L119" s="1435"/>
      <c r="M119" s="1444" t="s">
        <v>212</v>
      </c>
      <c r="N119" s="1444"/>
      <c r="O119" s="1445"/>
      <c r="P119" s="1428" t="str">
        <f>REPT("g",(U119))</f>
        <v/>
      </c>
      <c r="Q119" s="1429"/>
      <c r="R119" s="1429"/>
      <c r="S119" s="1430"/>
      <c r="T119" s="663"/>
      <c r="U119" s="1036">
        <f>Bilan!$AK$38</f>
        <v>0</v>
      </c>
      <c r="V119" s="653"/>
      <c r="W119" s="1037" t="str">
        <f>Bilan!$AM$38</f>
        <v xml:space="preserve"> </v>
      </c>
      <c r="X119" s="665"/>
      <c r="Y119" s="653"/>
      <c r="Z119" s="655"/>
      <c r="AA119" s="681"/>
      <c r="AB119" s="682"/>
      <c r="AC119" s="1452"/>
      <c r="AD119" s="1415"/>
      <c r="AE119" s="1415"/>
      <c r="AF119" s="1415"/>
      <c r="AG119" s="1415"/>
      <c r="AH119" s="1415"/>
      <c r="AI119" s="1415"/>
      <c r="AJ119" s="1415"/>
      <c r="AK119" s="1415"/>
      <c r="AL119" s="1415"/>
      <c r="AM119" s="1415"/>
      <c r="AN119" s="1415"/>
      <c r="AO119" s="1415"/>
      <c r="AP119" s="1415"/>
      <c r="AQ119" s="1415"/>
      <c r="AR119" s="1415"/>
      <c r="AS119" s="1415"/>
      <c r="AT119" s="1415"/>
      <c r="AU119" s="1415"/>
      <c r="AV119" s="1415"/>
      <c r="AW119" s="1415"/>
      <c r="AX119" s="1415"/>
      <c r="AY119" s="1415"/>
      <c r="AZ119" s="1415"/>
      <c r="BA119" s="1473"/>
    </row>
    <row r="120" spans="2:55" ht="19.5" customHeight="1">
      <c r="B120" s="683"/>
      <c r="C120" s="651"/>
      <c r="D120" s="1416"/>
      <c r="E120" s="1416"/>
      <c r="F120" s="651"/>
      <c r="G120" s="653"/>
      <c r="H120" s="1436"/>
      <c r="I120" s="1437"/>
      <c r="J120" s="1437"/>
      <c r="K120" s="1437"/>
      <c r="L120" s="1438"/>
      <c r="M120" s="642"/>
      <c r="N120" s="642"/>
      <c r="O120" s="653"/>
      <c r="P120" s="653"/>
      <c r="Q120" s="653"/>
      <c r="R120" s="653"/>
      <c r="S120" s="653"/>
      <c r="T120" s="653"/>
      <c r="U120" s="653"/>
      <c r="V120" s="653"/>
      <c r="W120" s="653"/>
      <c r="X120" s="653"/>
      <c r="Y120" s="653"/>
      <c r="Z120" s="655"/>
      <c r="AA120" s="649"/>
      <c r="AB120" s="682"/>
      <c r="AC120" s="1452"/>
      <c r="AD120" s="1415"/>
      <c r="AE120" s="1415"/>
      <c r="AF120" s="1415"/>
      <c r="AG120" s="1415"/>
      <c r="AH120" s="1415"/>
      <c r="AI120" s="1415"/>
      <c r="AJ120" s="1415"/>
      <c r="AK120" s="1415"/>
      <c r="AL120" s="1415"/>
      <c r="AM120" s="1415"/>
      <c r="AN120" s="1415"/>
      <c r="AO120" s="1415"/>
      <c r="AP120" s="1415"/>
      <c r="AQ120" s="1415"/>
      <c r="AR120" s="1415"/>
      <c r="AS120" s="1415"/>
      <c r="AT120" s="1415"/>
      <c r="AU120" s="1415"/>
      <c r="AV120" s="1415"/>
      <c r="AW120" s="1415"/>
      <c r="AX120" s="1415"/>
      <c r="AY120" s="1415"/>
      <c r="AZ120" s="1415"/>
      <c r="BA120" s="1473"/>
    </row>
    <row r="121" spans="2:55" ht="15" customHeight="1">
      <c r="B121" s="666"/>
      <c r="C121" s="667"/>
      <c r="D121" s="668"/>
      <c r="E121" s="653"/>
      <c r="F121" s="669"/>
      <c r="G121" s="653"/>
      <c r="H121" s="653"/>
      <c r="I121" s="653"/>
      <c r="J121" s="653"/>
      <c r="K121" s="653"/>
      <c r="L121" s="653"/>
      <c r="M121" s="670"/>
      <c r="N121" s="670"/>
      <c r="O121" s="670"/>
      <c r="P121" s="670"/>
      <c r="Q121" s="670"/>
      <c r="R121" s="670"/>
      <c r="S121" s="670"/>
      <c r="T121" s="670"/>
      <c r="U121" s="670"/>
      <c r="V121" s="670"/>
      <c r="W121" s="670"/>
      <c r="X121" s="670"/>
      <c r="Y121" s="670"/>
      <c r="Z121" s="655"/>
      <c r="AA121" s="649"/>
      <c r="AB121" s="583"/>
      <c r="AC121" s="1452"/>
      <c r="AD121" s="1415"/>
      <c r="AE121" s="1415"/>
      <c r="AF121" s="1415"/>
      <c r="AG121" s="1415"/>
      <c r="AH121" s="1415"/>
      <c r="AI121" s="1415"/>
      <c r="AJ121" s="1415"/>
      <c r="AK121" s="1415"/>
      <c r="AL121" s="1415"/>
      <c r="AM121" s="1415"/>
      <c r="AN121" s="1415"/>
      <c r="AO121" s="1415"/>
      <c r="AP121" s="1415"/>
      <c r="AQ121" s="1415"/>
      <c r="AR121" s="1415"/>
      <c r="AS121" s="1415"/>
      <c r="AT121" s="1415"/>
      <c r="AU121" s="1415"/>
      <c r="AV121" s="1415"/>
      <c r="AW121" s="1415"/>
      <c r="AX121" s="1415"/>
      <c r="AY121" s="1415"/>
      <c r="AZ121" s="1415"/>
      <c r="BA121" s="1473"/>
    </row>
    <row r="122" spans="2:55" ht="19.5" customHeight="1">
      <c r="B122" s="641"/>
      <c r="C122" s="651"/>
      <c r="D122" s="1416"/>
      <c r="E122" s="1416"/>
      <c r="F122" s="651"/>
      <c r="G122" s="653"/>
      <c r="H122" s="1431" t="str">
        <f>'Donnees ICCER'!$E$35</f>
        <v>C7.5: Mettre en service tout ou partie d’une installation</v>
      </c>
      <c r="I122" s="1432"/>
      <c r="J122" s="1432"/>
      <c r="K122" s="1432"/>
      <c r="L122" s="1433"/>
      <c r="M122" s="642"/>
      <c r="N122" s="642"/>
      <c r="O122" s="653"/>
      <c r="P122" s="653"/>
      <c r="Q122" s="654"/>
      <c r="R122" s="653"/>
      <c r="S122" s="653"/>
      <c r="T122" s="653"/>
      <c r="U122" s="653"/>
      <c r="V122" s="653"/>
      <c r="W122" s="653"/>
      <c r="X122" s="653"/>
      <c r="Y122" s="653"/>
      <c r="Z122" s="655"/>
      <c r="AA122" s="649"/>
      <c r="AB122" s="583"/>
      <c r="AC122" s="1452"/>
      <c r="AD122" s="1415"/>
      <c r="AE122" s="1415"/>
      <c r="AF122" s="1415"/>
      <c r="AG122" s="1415"/>
      <c r="AH122" s="1415"/>
      <c r="AI122" s="1415"/>
      <c r="AJ122" s="1415"/>
      <c r="AK122" s="1415"/>
      <c r="AL122" s="1415"/>
      <c r="AM122" s="1415"/>
      <c r="AN122" s="1415"/>
      <c r="AO122" s="1415"/>
      <c r="AP122" s="1415"/>
      <c r="AQ122" s="1415"/>
      <c r="AR122" s="1415"/>
      <c r="AS122" s="1415"/>
      <c r="AT122" s="1415"/>
      <c r="AU122" s="1415"/>
      <c r="AV122" s="1415"/>
      <c r="AW122" s="1415"/>
      <c r="AX122" s="1415"/>
      <c r="AY122" s="1415"/>
      <c r="AZ122" s="1415"/>
      <c r="BA122" s="1473"/>
    </row>
    <row r="123" spans="2:55" ht="30" customHeight="1">
      <c r="B123" s="1414">
        <v>32</v>
      </c>
      <c r="C123" s="1459"/>
      <c r="D123" s="1417" t="str">
        <f>'Donnees ICCER'!$C$35</f>
        <v>C7.5</v>
      </c>
      <c r="E123" s="1418"/>
      <c r="F123" s="651"/>
      <c r="G123" s="658" t="s">
        <v>211</v>
      </c>
      <c r="H123" s="1434"/>
      <c r="I123" s="1351"/>
      <c r="J123" s="1351"/>
      <c r="K123" s="1351"/>
      <c r="L123" s="1435"/>
      <c r="M123" s="1444" t="s">
        <v>212</v>
      </c>
      <c r="N123" s="1444"/>
      <c r="O123" s="1445"/>
      <c r="P123" s="1428" t="str">
        <f>REPT("g",(U123))</f>
        <v/>
      </c>
      <c r="Q123" s="1429"/>
      <c r="R123" s="1429"/>
      <c r="S123" s="1430"/>
      <c r="T123" s="663"/>
      <c r="U123" s="1036">
        <f>Bilan!$AK$38</f>
        <v>0</v>
      </c>
      <c r="V123" s="653"/>
      <c r="W123" s="1037" t="str">
        <f>Bilan!$AM$38</f>
        <v xml:space="preserve"> </v>
      </c>
      <c r="X123" s="665"/>
      <c r="Y123" s="653"/>
      <c r="Z123" s="655"/>
      <c r="AA123" s="681"/>
      <c r="AB123" s="583"/>
      <c r="AC123" s="1452"/>
      <c r="AD123" s="1415"/>
      <c r="AE123" s="1415"/>
      <c r="AF123" s="1415"/>
      <c r="AG123" s="1415"/>
      <c r="AH123" s="1415"/>
      <c r="AI123" s="1415"/>
      <c r="AJ123" s="1415"/>
      <c r="AK123" s="1415"/>
      <c r="AL123" s="1415"/>
      <c r="AM123" s="1415"/>
      <c r="AN123" s="1415"/>
      <c r="AO123" s="1415"/>
      <c r="AP123" s="1415"/>
      <c r="AQ123" s="1415"/>
      <c r="AR123" s="1415"/>
      <c r="AS123" s="1415"/>
      <c r="AT123" s="1415"/>
      <c r="AU123" s="1415"/>
      <c r="AV123" s="1415"/>
      <c r="AW123" s="1415"/>
      <c r="AX123" s="1415"/>
      <c r="AY123" s="1415"/>
      <c r="AZ123" s="1415"/>
      <c r="BA123" s="1473"/>
    </row>
    <row r="124" spans="2:55" ht="19.5" customHeight="1">
      <c r="B124" s="683"/>
      <c r="C124" s="651"/>
      <c r="D124" s="1416"/>
      <c r="E124" s="1416"/>
      <c r="F124" s="651"/>
      <c r="G124" s="653"/>
      <c r="H124" s="1436"/>
      <c r="I124" s="1437"/>
      <c r="J124" s="1437"/>
      <c r="K124" s="1437"/>
      <c r="L124" s="1438"/>
      <c r="M124" s="642"/>
      <c r="N124" s="642"/>
      <c r="O124" s="653"/>
      <c r="P124" s="653"/>
      <c r="Q124" s="653"/>
      <c r="R124" s="653"/>
      <c r="S124" s="653"/>
      <c r="T124" s="653"/>
      <c r="U124" s="653"/>
      <c r="V124" s="653"/>
      <c r="W124" s="653"/>
      <c r="X124" s="653"/>
      <c r="Y124" s="653"/>
      <c r="Z124" s="655"/>
      <c r="AA124" s="681"/>
      <c r="AB124" s="693"/>
      <c r="AC124" s="1452"/>
      <c r="AD124" s="1415"/>
      <c r="AE124" s="1415"/>
      <c r="AF124" s="1415"/>
      <c r="AG124" s="1415"/>
      <c r="AH124" s="1415"/>
      <c r="AI124" s="1415"/>
      <c r="AJ124" s="1415"/>
      <c r="AK124" s="1415"/>
      <c r="AL124" s="1415"/>
      <c r="AM124" s="1415"/>
      <c r="AN124" s="1415"/>
      <c r="AO124" s="1415"/>
      <c r="AP124" s="1415"/>
      <c r="AQ124" s="1415"/>
      <c r="AR124" s="1415"/>
      <c r="AS124" s="1415"/>
      <c r="AT124" s="1415"/>
      <c r="AU124" s="1415"/>
      <c r="AV124" s="1415"/>
      <c r="AW124" s="1415"/>
      <c r="AX124" s="1415"/>
      <c r="AY124" s="1415"/>
      <c r="AZ124" s="1415"/>
      <c r="BA124" s="1473"/>
    </row>
    <row r="125" spans="2:55" ht="34.5" customHeight="1">
      <c r="B125" s="702"/>
      <c r="C125" s="703"/>
      <c r="D125" s="703"/>
      <c r="E125" s="703"/>
      <c r="F125" s="704"/>
      <c r="G125" s="646"/>
      <c r="H125" s="646"/>
      <c r="I125" s="646"/>
      <c r="J125" s="646"/>
      <c r="K125" s="646"/>
      <c r="L125" s="646"/>
      <c r="M125" s="646"/>
      <c r="N125" s="646"/>
      <c r="O125" s="646"/>
      <c r="P125" s="646"/>
      <c r="Q125" s="646"/>
      <c r="R125" s="646"/>
      <c r="S125" s="646"/>
      <c r="T125" s="646"/>
      <c r="U125" s="646"/>
      <c r="V125" s="646"/>
      <c r="W125" s="705"/>
      <c r="X125" s="646"/>
      <c r="Y125" s="646"/>
      <c r="Z125" s="706"/>
      <c r="AA125" s="692"/>
      <c r="AB125" s="693"/>
      <c r="AC125" s="1492"/>
      <c r="AD125" s="1493"/>
      <c r="AE125" s="1493"/>
      <c r="AF125" s="1493"/>
      <c r="AG125" s="1493"/>
      <c r="AH125" s="1493"/>
      <c r="AI125" s="1493"/>
      <c r="AJ125" s="1493"/>
      <c r="AK125" s="1493"/>
      <c r="AL125" s="1493"/>
      <c r="AM125" s="1493"/>
      <c r="AN125" s="1493"/>
      <c r="AO125" s="1493"/>
      <c r="AP125" s="1493"/>
      <c r="AQ125" s="1493"/>
      <c r="AR125" s="1493"/>
      <c r="AS125" s="1493"/>
      <c r="AT125" s="1493"/>
      <c r="AU125" s="1493"/>
      <c r="AV125" s="1493"/>
      <c r="AW125" s="1493"/>
      <c r="AX125" s="1493"/>
      <c r="AY125" s="1493"/>
      <c r="AZ125" s="1493"/>
      <c r="BA125" s="1587"/>
    </row>
    <row r="126" spans="2:55" ht="30" customHeight="1">
      <c r="B126" s="635"/>
      <c r="C126" s="586"/>
      <c r="D126" s="586"/>
      <c r="E126" s="586"/>
      <c r="F126" s="586"/>
      <c r="G126" s="586"/>
      <c r="H126" s="586"/>
      <c r="I126" s="586"/>
      <c r="J126" s="586"/>
      <c r="K126" s="586"/>
      <c r="L126" s="586"/>
      <c r="M126" s="583"/>
      <c r="N126" s="583"/>
      <c r="O126" s="583"/>
      <c r="P126" s="583"/>
      <c r="Q126" s="583"/>
      <c r="R126" s="583"/>
      <c r="S126" s="583"/>
      <c r="T126" s="583"/>
      <c r="U126" s="583"/>
      <c r="V126" s="583"/>
      <c r="W126" s="583"/>
      <c r="X126" s="583"/>
      <c r="Y126" s="583"/>
      <c r="Z126" s="583"/>
      <c r="AA126" s="583"/>
      <c r="AB126" s="583"/>
      <c r="AC126" s="586"/>
      <c r="AD126" s="586"/>
      <c r="AE126" s="586"/>
      <c r="AF126" s="586"/>
      <c r="AG126" s="586"/>
      <c r="AH126" s="583"/>
      <c r="AI126" s="583"/>
      <c r="AJ126" s="583"/>
      <c r="AK126" s="583"/>
      <c r="AL126" s="583"/>
      <c r="AM126" s="583"/>
      <c r="AN126" s="583"/>
      <c r="AO126" s="583"/>
      <c r="AP126" s="583"/>
      <c r="AQ126" s="583"/>
      <c r="AR126" s="583"/>
      <c r="AS126" s="583"/>
      <c r="AT126" s="583"/>
      <c r="AU126" s="583"/>
      <c r="AV126" s="583"/>
      <c r="AW126" s="583"/>
      <c r="AX126" s="583"/>
      <c r="AY126" s="583"/>
      <c r="AZ126" s="583"/>
      <c r="BA126" s="636"/>
    </row>
    <row r="127" spans="2:55" ht="20.100000000000001" customHeight="1">
      <c r="B127" s="637"/>
      <c r="C127" s="638"/>
      <c r="D127" s="1453" t="s">
        <v>126</v>
      </c>
      <c r="E127" s="1453"/>
      <c r="F127" s="1456"/>
      <c r="G127" s="1574" t="str">
        <f>'Donnees ICCER'!$E$102</f>
        <v>C9 : Réaliser des opérations d’amélioration de l’efficacité énergétique</v>
      </c>
      <c r="H127" s="1574"/>
      <c r="I127" s="1574"/>
      <c r="J127" s="1574"/>
      <c r="K127" s="1574"/>
      <c r="L127" s="1574"/>
      <c r="M127" s="1574"/>
      <c r="N127" s="1574"/>
      <c r="O127" s="1574"/>
      <c r="P127" s="1574"/>
      <c r="Q127" s="1574"/>
      <c r="R127" s="1574"/>
      <c r="S127" s="1574"/>
      <c r="T127" s="1419"/>
      <c r="U127" s="639"/>
      <c r="V127" s="1419"/>
      <c r="W127" s="639"/>
      <c r="X127" s="1419"/>
      <c r="Y127" s="1419"/>
      <c r="Z127" s="1449"/>
      <c r="AA127" s="583"/>
      <c r="AB127" s="583"/>
      <c r="AC127" s="640"/>
      <c r="AD127" s="638"/>
      <c r="AE127" s="1453" t="s">
        <v>126</v>
      </c>
      <c r="AF127" s="1453"/>
      <c r="AG127" s="1456"/>
      <c r="AH127" s="1574" t="str">
        <f>'Donnees ICCER'!$E$103</f>
        <v>C10 : Réaliser des travaux de dépannage</v>
      </c>
      <c r="AI127" s="1574"/>
      <c r="AJ127" s="1574"/>
      <c r="AK127" s="1574"/>
      <c r="AL127" s="1574"/>
      <c r="AM127" s="1574"/>
      <c r="AN127" s="1574"/>
      <c r="AO127" s="1574"/>
      <c r="AP127" s="1574"/>
      <c r="AQ127" s="1574"/>
      <c r="AR127" s="1574"/>
      <c r="AS127" s="1574"/>
      <c r="AT127" s="1574"/>
      <c r="AU127" s="1419"/>
      <c r="AV127" s="639"/>
      <c r="AW127" s="1419"/>
      <c r="AX127" s="639"/>
      <c r="AY127" s="1419"/>
      <c r="AZ127" s="1419"/>
      <c r="BA127" s="1422"/>
      <c r="BB127" s="676"/>
      <c r="BC127" s="676"/>
    </row>
    <row r="128" spans="2:55" ht="15" customHeight="1">
      <c r="B128" s="641"/>
      <c r="C128" s="642"/>
      <c r="D128" s="1454"/>
      <c r="E128" s="1454"/>
      <c r="F128" s="1457"/>
      <c r="G128" s="1575"/>
      <c r="H128" s="1575"/>
      <c r="I128" s="1575"/>
      <c r="J128" s="1575"/>
      <c r="K128" s="1575"/>
      <c r="L128" s="1575"/>
      <c r="M128" s="1575"/>
      <c r="N128" s="1575"/>
      <c r="O128" s="1575"/>
      <c r="P128" s="1575"/>
      <c r="Q128" s="1575"/>
      <c r="R128" s="1575"/>
      <c r="S128" s="1575"/>
      <c r="T128" s="1420"/>
      <c r="U128" s="1440">
        <f>AVERAGE(U134:U154)</f>
        <v>0</v>
      </c>
      <c r="V128" s="1420"/>
      <c r="W128" s="1425" t="str">
        <f>IFERROR(AVERAGE(W134:W154),"")</f>
        <v/>
      </c>
      <c r="X128" s="1420"/>
      <c r="Y128" s="1420"/>
      <c r="Z128" s="1450"/>
      <c r="AA128" s="583"/>
      <c r="AB128" s="583"/>
      <c r="AC128" s="643"/>
      <c r="AD128" s="642"/>
      <c r="AE128" s="1454"/>
      <c r="AF128" s="1454"/>
      <c r="AG128" s="1457"/>
      <c r="AH128" s="1575"/>
      <c r="AI128" s="1575"/>
      <c r="AJ128" s="1575"/>
      <c r="AK128" s="1575"/>
      <c r="AL128" s="1575"/>
      <c r="AM128" s="1575"/>
      <c r="AN128" s="1575"/>
      <c r="AO128" s="1575"/>
      <c r="AP128" s="1575"/>
      <c r="AQ128" s="1575"/>
      <c r="AR128" s="1575"/>
      <c r="AS128" s="1575"/>
      <c r="AT128" s="1575"/>
      <c r="AU128" s="1420"/>
      <c r="AV128" s="1440">
        <f>AVERAGE(AV134:AV182)</f>
        <v>0</v>
      </c>
      <c r="AW128" s="1420"/>
      <c r="AX128" s="1425" t="str">
        <f>IFERROR(AVERAGE(AX134:AX182),"")</f>
        <v/>
      </c>
      <c r="AY128" s="1420"/>
      <c r="AZ128" s="1420"/>
      <c r="BA128" s="1423"/>
      <c r="BB128" s="250"/>
      <c r="BC128" s="250"/>
    </row>
    <row r="129" spans="2:55" ht="20.100000000000001" customHeight="1">
      <c r="B129" s="641"/>
      <c r="C129" s="642"/>
      <c r="D129" s="1454"/>
      <c r="E129" s="1454"/>
      <c r="F129" s="1457"/>
      <c r="G129" s="1575"/>
      <c r="H129" s="1575"/>
      <c r="I129" s="1575"/>
      <c r="J129" s="1575"/>
      <c r="K129" s="1575"/>
      <c r="L129" s="1575"/>
      <c r="M129" s="1575"/>
      <c r="N129" s="1575"/>
      <c r="O129" s="1575"/>
      <c r="P129" s="1575"/>
      <c r="Q129" s="1575"/>
      <c r="R129" s="1575"/>
      <c r="S129" s="1575"/>
      <c r="T129" s="1420"/>
      <c r="U129" s="1441"/>
      <c r="V129" s="1420"/>
      <c r="W129" s="1426"/>
      <c r="X129" s="1420"/>
      <c r="Y129" s="1420"/>
      <c r="Z129" s="1450"/>
      <c r="AA129" s="583"/>
      <c r="AB129" s="583"/>
      <c r="AC129" s="643"/>
      <c r="AD129" s="642"/>
      <c r="AE129" s="1454"/>
      <c r="AF129" s="1454"/>
      <c r="AG129" s="1457"/>
      <c r="AH129" s="1575"/>
      <c r="AI129" s="1575"/>
      <c r="AJ129" s="1575"/>
      <c r="AK129" s="1575"/>
      <c r="AL129" s="1575"/>
      <c r="AM129" s="1575"/>
      <c r="AN129" s="1575"/>
      <c r="AO129" s="1575"/>
      <c r="AP129" s="1575"/>
      <c r="AQ129" s="1575"/>
      <c r="AR129" s="1575"/>
      <c r="AS129" s="1575"/>
      <c r="AT129" s="1575"/>
      <c r="AU129" s="1420"/>
      <c r="AV129" s="1441"/>
      <c r="AW129" s="1420"/>
      <c r="AX129" s="1426"/>
      <c r="AY129" s="1420"/>
      <c r="AZ129" s="1420"/>
      <c r="BA129" s="1423"/>
    </row>
    <row r="130" spans="2:55" ht="30" customHeight="1">
      <c r="B130" s="641"/>
      <c r="C130" s="642"/>
      <c r="D130" s="1454"/>
      <c r="E130" s="1454"/>
      <c r="F130" s="1457"/>
      <c r="G130" s="1575"/>
      <c r="H130" s="1575"/>
      <c r="I130" s="1575"/>
      <c r="J130" s="1575"/>
      <c r="K130" s="1575"/>
      <c r="L130" s="1575"/>
      <c r="M130" s="1575"/>
      <c r="N130" s="1575"/>
      <c r="O130" s="1575"/>
      <c r="P130" s="1575"/>
      <c r="Q130" s="1575"/>
      <c r="R130" s="1575"/>
      <c r="S130" s="1575"/>
      <c r="T130" s="1420"/>
      <c r="U130" s="1442"/>
      <c r="V130" s="1420"/>
      <c r="W130" s="1427"/>
      <c r="X130" s="1420"/>
      <c r="Y130" s="1420"/>
      <c r="Z130" s="1450"/>
      <c r="AA130" s="583"/>
      <c r="AB130" s="583"/>
      <c r="AC130" s="643"/>
      <c r="AD130" s="642"/>
      <c r="AE130" s="1454"/>
      <c r="AF130" s="1454"/>
      <c r="AG130" s="1457"/>
      <c r="AH130" s="1575"/>
      <c r="AI130" s="1575"/>
      <c r="AJ130" s="1575"/>
      <c r="AK130" s="1575"/>
      <c r="AL130" s="1575"/>
      <c r="AM130" s="1575"/>
      <c r="AN130" s="1575"/>
      <c r="AO130" s="1575"/>
      <c r="AP130" s="1575"/>
      <c r="AQ130" s="1575"/>
      <c r="AR130" s="1575"/>
      <c r="AS130" s="1575"/>
      <c r="AT130" s="1575"/>
      <c r="AU130" s="1420"/>
      <c r="AV130" s="1442"/>
      <c r="AW130" s="1420"/>
      <c r="AX130" s="1427"/>
      <c r="AY130" s="1420"/>
      <c r="AZ130" s="1420"/>
      <c r="BA130" s="1423"/>
    </row>
    <row r="131" spans="2:55" ht="20.100000000000001" customHeight="1">
      <c r="B131" s="644"/>
      <c r="C131" s="645"/>
      <c r="D131" s="1455"/>
      <c r="E131" s="1455"/>
      <c r="F131" s="1458"/>
      <c r="G131" s="1576"/>
      <c r="H131" s="1576"/>
      <c r="I131" s="1576"/>
      <c r="J131" s="1576"/>
      <c r="K131" s="1576"/>
      <c r="L131" s="1576"/>
      <c r="M131" s="1576"/>
      <c r="N131" s="1576"/>
      <c r="O131" s="1576"/>
      <c r="P131" s="1576"/>
      <c r="Q131" s="1576"/>
      <c r="R131" s="1576"/>
      <c r="S131" s="1576"/>
      <c r="T131" s="1421"/>
      <c r="U131" s="646"/>
      <c r="V131" s="1421"/>
      <c r="W131" s="646"/>
      <c r="X131" s="1421"/>
      <c r="Y131" s="1421"/>
      <c r="Z131" s="1451"/>
      <c r="AA131" s="583"/>
      <c r="AB131" s="583"/>
      <c r="AC131" s="647"/>
      <c r="AD131" s="645"/>
      <c r="AE131" s="1455"/>
      <c r="AF131" s="1455"/>
      <c r="AG131" s="1458"/>
      <c r="AH131" s="1576"/>
      <c r="AI131" s="1576"/>
      <c r="AJ131" s="1576"/>
      <c r="AK131" s="1576"/>
      <c r="AL131" s="1576"/>
      <c r="AM131" s="1576"/>
      <c r="AN131" s="1576"/>
      <c r="AO131" s="1576"/>
      <c r="AP131" s="1576"/>
      <c r="AQ131" s="1576"/>
      <c r="AR131" s="1576"/>
      <c r="AS131" s="1576"/>
      <c r="AT131" s="1576"/>
      <c r="AU131" s="1421"/>
      <c r="AV131" s="646"/>
      <c r="AW131" s="1421"/>
      <c r="AX131" s="646"/>
      <c r="AY131" s="1421"/>
      <c r="AZ131" s="1421"/>
      <c r="BA131" s="1424"/>
    </row>
    <row r="132" spans="2:55" ht="15" customHeight="1">
      <c r="B132" s="637"/>
      <c r="C132" s="638"/>
      <c r="D132" s="638"/>
      <c r="E132" s="638"/>
      <c r="F132" s="638"/>
      <c r="G132" s="639"/>
      <c r="H132" s="639"/>
      <c r="I132" s="639"/>
      <c r="J132" s="639"/>
      <c r="K132" s="639"/>
      <c r="L132" s="639"/>
      <c r="M132" s="639"/>
      <c r="N132" s="639"/>
      <c r="O132" s="639"/>
      <c r="P132" s="639"/>
      <c r="Q132" s="639"/>
      <c r="R132" s="639"/>
      <c r="S132" s="639"/>
      <c r="T132" s="639"/>
      <c r="U132" s="639"/>
      <c r="V132" s="639"/>
      <c r="W132" s="639"/>
      <c r="X132" s="639"/>
      <c r="Y132" s="639"/>
      <c r="Z132" s="648"/>
      <c r="AA132" s="583"/>
      <c r="AB132" s="583"/>
      <c r="AC132" s="640"/>
      <c r="AD132" s="638"/>
      <c r="AE132" s="638"/>
      <c r="AF132" s="638"/>
      <c r="AG132" s="638"/>
      <c r="AH132" s="639"/>
      <c r="AI132" s="639"/>
      <c r="AJ132" s="639"/>
      <c r="AK132" s="639"/>
      <c r="AL132" s="639"/>
      <c r="AM132" s="639"/>
      <c r="AN132" s="639"/>
      <c r="AO132" s="639"/>
      <c r="AP132" s="639"/>
      <c r="AQ132" s="639"/>
      <c r="AR132" s="639"/>
      <c r="AS132" s="639"/>
      <c r="AT132" s="639"/>
      <c r="AU132" s="639"/>
      <c r="AV132" s="639"/>
      <c r="AW132" s="639"/>
      <c r="AX132" s="639"/>
      <c r="AY132" s="639"/>
      <c r="AZ132" s="639"/>
      <c r="BA132" s="650"/>
    </row>
    <row r="133" spans="2:55" ht="19.5" customHeight="1">
      <c r="B133" s="641"/>
      <c r="C133" s="651"/>
      <c r="D133" s="1573"/>
      <c r="E133" s="1573"/>
      <c r="F133" s="651"/>
      <c r="G133" s="653"/>
      <c r="H133" s="1431" t="str">
        <f>'Donnees ICCER'!$E$39</f>
        <v>C9.1: Analyser l’environnement de travail et les conditions de l’intervention</v>
      </c>
      <c r="I133" s="1432"/>
      <c r="J133" s="1432"/>
      <c r="K133" s="1432"/>
      <c r="L133" s="1433"/>
      <c r="M133" s="642"/>
      <c r="N133" s="642"/>
      <c r="O133" s="653"/>
      <c r="P133" s="653"/>
      <c r="Q133" s="654"/>
      <c r="R133" s="653"/>
      <c r="S133" s="653"/>
      <c r="T133" s="653"/>
      <c r="U133" s="653"/>
      <c r="V133" s="653"/>
      <c r="W133" s="653"/>
      <c r="X133" s="653"/>
      <c r="Y133" s="653"/>
      <c r="Z133" s="655"/>
      <c r="AA133" s="583"/>
      <c r="AB133" s="583"/>
      <c r="AC133" s="643"/>
      <c r="AD133" s="651"/>
      <c r="AE133" s="1416"/>
      <c r="AF133" s="1416"/>
      <c r="AG133" s="651"/>
      <c r="AH133" s="653"/>
      <c r="AI133" s="1431" t="str">
        <f>'Donnees ICCER'!$E$44</f>
        <v>C10.1: Établir le constat de défaillance</v>
      </c>
      <c r="AJ133" s="1432"/>
      <c r="AK133" s="1432"/>
      <c r="AL133" s="1432"/>
      <c r="AM133" s="1433"/>
      <c r="AN133" s="642"/>
      <c r="AO133" s="642"/>
      <c r="AP133" s="653"/>
      <c r="AQ133" s="653"/>
      <c r="AR133" s="654"/>
      <c r="AS133" s="653"/>
      <c r="AT133" s="653"/>
      <c r="AU133" s="653"/>
      <c r="AV133" s="653"/>
      <c r="AW133" s="653"/>
      <c r="AX133" s="653"/>
      <c r="AY133" s="653"/>
      <c r="AZ133" s="653"/>
      <c r="BA133" s="656"/>
    </row>
    <row r="134" spans="2:55" s="21" customFormat="1" ht="30" customHeight="1">
      <c r="B134" s="1414">
        <v>36</v>
      </c>
      <c r="C134" s="1459"/>
      <c r="D134" s="1417" t="str">
        <f>'Donnees ICCER'!$C$39</f>
        <v>C9.1</v>
      </c>
      <c r="E134" s="1418"/>
      <c r="F134" s="651"/>
      <c r="G134" s="658" t="s">
        <v>211</v>
      </c>
      <c r="H134" s="1434"/>
      <c r="I134" s="1351"/>
      <c r="J134" s="1351"/>
      <c r="K134" s="1351"/>
      <c r="L134" s="1435"/>
      <c r="M134" s="1571" t="s">
        <v>212</v>
      </c>
      <c r="N134" s="1444"/>
      <c r="O134" s="1572"/>
      <c r="P134" s="1428" t="str">
        <f>REPT("g",(U134))</f>
        <v/>
      </c>
      <c r="Q134" s="1429"/>
      <c r="R134" s="1429"/>
      <c r="S134" s="1430"/>
      <c r="T134" s="663"/>
      <c r="U134" s="1036">
        <f>Bilan!$AK$42</f>
        <v>0</v>
      </c>
      <c r="V134" s="653"/>
      <c r="W134" s="1037" t="str">
        <f>Bilan!$AM$42</f>
        <v xml:space="preserve"> </v>
      </c>
      <c r="X134" s="665"/>
      <c r="Y134" s="653"/>
      <c r="Z134" s="655"/>
      <c r="AA134" s="583"/>
      <c r="AB134" s="583"/>
      <c r="AC134" s="1452">
        <v>41</v>
      </c>
      <c r="AD134" s="1415"/>
      <c r="AE134" s="1417" t="str">
        <f>'Donnees ICCER'!$C$44</f>
        <v>C10.1</v>
      </c>
      <c r="AF134" s="1418"/>
      <c r="AG134" s="651"/>
      <c r="AH134" s="658" t="s">
        <v>211</v>
      </c>
      <c r="AI134" s="1434"/>
      <c r="AJ134" s="1351"/>
      <c r="AK134" s="1351"/>
      <c r="AL134" s="1351"/>
      <c r="AM134" s="1435"/>
      <c r="AN134" s="1444" t="s">
        <v>212</v>
      </c>
      <c r="AO134" s="1444"/>
      <c r="AP134" s="1445"/>
      <c r="AQ134" s="1428" t="str">
        <f>REPT("g",(AV134))</f>
        <v/>
      </c>
      <c r="AR134" s="1429"/>
      <c r="AS134" s="1429"/>
      <c r="AT134" s="1430"/>
      <c r="AU134" s="663"/>
      <c r="AV134" s="1036">
        <f>Bilan!$AK$42</f>
        <v>0</v>
      </c>
      <c r="AW134" s="653"/>
      <c r="AX134" s="1037" t="str">
        <f>Bilan!$AM$42</f>
        <v xml:space="preserve"> </v>
      </c>
      <c r="AY134" s="665"/>
      <c r="AZ134" s="653"/>
      <c r="BA134" s="656"/>
    </row>
    <row r="135" spans="2:55" ht="19.5" customHeight="1">
      <c r="B135" s="641"/>
      <c r="C135" s="651"/>
      <c r="D135" s="1474"/>
      <c r="E135" s="1474"/>
      <c r="F135" s="651"/>
      <c r="G135" s="653"/>
      <c r="H135" s="1436"/>
      <c r="I135" s="1437"/>
      <c r="J135" s="1437"/>
      <c r="K135" s="1437"/>
      <c r="L135" s="1438"/>
      <c r="M135" s="642"/>
      <c r="N135" s="642"/>
      <c r="O135" s="653"/>
      <c r="P135" s="653"/>
      <c r="Q135" s="653"/>
      <c r="R135" s="653"/>
      <c r="S135" s="653"/>
      <c r="T135" s="653"/>
      <c r="U135" s="653"/>
      <c r="V135" s="653"/>
      <c r="W135" s="653"/>
      <c r="X135" s="653"/>
      <c r="Y135" s="653"/>
      <c r="Z135" s="655"/>
      <c r="AA135" s="583"/>
      <c r="AB135" s="583"/>
      <c r="AC135" s="643"/>
      <c r="AD135" s="651"/>
      <c r="AE135" s="1416"/>
      <c r="AF135" s="1416"/>
      <c r="AG135" s="651"/>
      <c r="AH135" s="653"/>
      <c r="AI135" s="1436"/>
      <c r="AJ135" s="1437"/>
      <c r="AK135" s="1437"/>
      <c r="AL135" s="1437"/>
      <c r="AM135" s="1438"/>
      <c r="AN135" s="642"/>
      <c r="AO135" s="642"/>
      <c r="AP135" s="653"/>
      <c r="AQ135" s="653"/>
      <c r="AR135" s="653"/>
      <c r="AS135" s="653"/>
      <c r="AT135" s="653"/>
      <c r="AU135" s="653"/>
      <c r="AV135" s="653"/>
      <c r="AW135" s="653"/>
      <c r="AX135" s="653"/>
      <c r="AY135" s="653"/>
      <c r="AZ135" s="653"/>
      <c r="BA135" s="656"/>
    </row>
    <row r="136" spans="2:55" ht="17.100000000000001" customHeight="1">
      <c r="B136" s="666"/>
      <c r="C136" s="667"/>
      <c r="D136" s="668"/>
      <c r="E136" s="653"/>
      <c r="F136" s="669"/>
      <c r="G136" s="653"/>
      <c r="H136" s="653"/>
      <c r="I136" s="653"/>
      <c r="J136" s="653"/>
      <c r="K136" s="653"/>
      <c r="L136" s="653"/>
      <c r="M136" s="670"/>
      <c r="N136" s="670"/>
      <c r="O136" s="670"/>
      <c r="P136" s="670"/>
      <c r="Q136" s="670"/>
      <c r="R136" s="670"/>
      <c r="S136" s="670"/>
      <c r="T136" s="670"/>
      <c r="U136" s="670"/>
      <c r="V136" s="670"/>
      <c r="W136" s="670"/>
      <c r="X136" s="670"/>
      <c r="Y136" s="670"/>
      <c r="Z136" s="671"/>
      <c r="AA136" s="673"/>
      <c r="AB136" s="673"/>
      <c r="AC136" s="674"/>
      <c r="AD136" s="667"/>
      <c r="AE136" s="668"/>
      <c r="AF136" s="653"/>
      <c r="AG136" s="669"/>
      <c r="AH136" s="653"/>
      <c r="AI136" s="653"/>
      <c r="AJ136" s="653"/>
      <c r="AK136" s="653"/>
      <c r="AL136" s="653"/>
      <c r="AM136" s="653"/>
      <c r="AN136" s="670"/>
      <c r="AO136" s="670"/>
      <c r="AP136" s="670"/>
      <c r="AQ136" s="670"/>
      <c r="AR136" s="670"/>
      <c r="AS136" s="670"/>
      <c r="AT136" s="670"/>
      <c r="AU136" s="670"/>
      <c r="AV136" s="670"/>
      <c r="AW136" s="670"/>
      <c r="AX136" s="670"/>
      <c r="AY136" s="670"/>
      <c r="AZ136" s="670"/>
      <c r="BA136" s="675"/>
    </row>
    <row r="137" spans="2:55" ht="19.5" customHeight="1">
      <c r="B137" s="641"/>
      <c r="C137" s="651"/>
      <c r="D137" s="1573"/>
      <c r="E137" s="1573"/>
      <c r="F137" s="651"/>
      <c r="G137" s="653"/>
      <c r="H137" s="1431" t="str">
        <f>'Donnees ICCER'!$E$40</f>
        <v>C9.2: Analyser les risques liés à l’intervention</v>
      </c>
      <c r="I137" s="1432"/>
      <c r="J137" s="1432"/>
      <c r="K137" s="1432"/>
      <c r="L137" s="1433"/>
      <c r="M137" s="642"/>
      <c r="N137" s="642"/>
      <c r="O137" s="653"/>
      <c r="P137" s="653"/>
      <c r="Q137" s="654"/>
      <c r="R137" s="653"/>
      <c r="S137" s="653"/>
      <c r="T137" s="653"/>
      <c r="U137" s="653"/>
      <c r="V137" s="653"/>
      <c r="W137" s="653"/>
      <c r="X137" s="653"/>
      <c r="Y137" s="653"/>
      <c r="Z137" s="655"/>
      <c r="AA137" s="583"/>
      <c r="AB137" s="583"/>
      <c r="AC137" s="643"/>
      <c r="AD137" s="651"/>
      <c r="AE137" s="1573"/>
      <c r="AF137" s="1573"/>
      <c r="AG137" s="651"/>
      <c r="AH137" s="653"/>
      <c r="AI137" s="1431" t="str">
        <f>'Donnees ICCER'!$E$45</f>
        <v>C10.2: Émettre des hypothèses de panne et/ou de dysfonctionnement</v>
      </c>
      <c r="AJ137" s="1432"/>
      <c r="AK137" s="1432"/>
      <c r="AL137" s="1432"/>
      <c r="AM137" s="1433"/>
      <c r="AN137" s="642"/>
      <c r="AO137" s="642"/>
      <c r="AP137" s="653"/>
      <c r="AQ137" s="653"/>
      <c r="AR137" s="654"/>
      <c r="AS137" s="653"/>
      <c r="AT137" s="653"/>
      <c r="AU137" s="653"/>
      <c r="AV137" s="653"/>
      <c r="AW137" s="653"/>
      <c r="AX137" s="653"/>
      <c r="AY137" s="653"/>
      <c r="AZ137" s="653"/>
      <c r="BA137" s="656"/>
    </row>
    <row r="138" spans="2:55" ht="27.95" customHeight="1">
      <c r="B138" s="1414">
        <v>37</v>
      </c>
      <c r="C138" s="1459"/>
      <c r="D138" s="1417" t="str">
        <f>'Donnees ICCER'!$C$40</f>
        <v>C9.2</v>
      </c>
      <c r="E138" s="1418"/>
      <c r="F138" s="651"/>
      <c r="G138" s="658" t="s">
        <v>211</v>
      </c>
      <c r="H138" s="1434"/>
      <c r="I138" s="1351"/>
      <c r="J138" s="1351"/>
      <c r="K138" s="1351"/>
      <c r="L138" s="1435"/>
      <c r="M138" s="1571" t="s">
        <v>212</v>
      </c>
      <c r="N138" s="1444"/>
      <c r="O138" s="1572"/>
      <c r="P138" s="1428" t="str">
        <f>REPT("g",(U138))</f>
        <v/>
      </c>
      <c r="Q138" s="1429"/>
      <c r="R138" s="1429"/>
      <c r="S138" s="1430"/>
      <c r="T138" s="663"/>
      <c r="U138" s="1036">
        <f>Bilan!$AK$42</f>
        <v>0</v>
      </c>
      <c r="V138" s="653"/>
      <c r="W138" s="1037" t="str">
        <f>Bilan!$AM$42</f>
        <v xml:space="preserve"> </v>
      </c>
      <c r="X138" s="665"/>
      <c r="Y138" s="653"/>
      <c r="Z138" s="655"/>
      <c r="AA138" s="583"/>
      <c r="AB138" s="583"/>
      <c r="AC138" s="1452">
        <v>42</v>
      </c>
      <c r="AD138" s="1459"/>
      <c r="AE138" s="1417" t="str">
        <f>'Donnees ICCER'!$C$45</f>
        <v>C10.2</v>
      </c>
      <c r="AF138" s="1418"/>
      <c r="AG138" s="651"/>
      <c r="AH138" s="658" t="s">
        <v>211</v>
      </c>
      <c r="AI138" s="1434"/>
      <c r="AJ138" s="1351"/>
      <c r="AK138" s="1351"/>
      <c r="AL138" s="1351"/>
      <c r="AM138" s="1435"/>
      <c r="AN138" s="1571" t="s">
        <v>212</v>
      </c>
      <c r="AO138" s="1444"/>
      <c r="AP138" s="1572"/>
      <c r="AQ138" s="1428" t="str">
        <f>REPT("g",(AV138))</f>
        <v/>
      </c>
      <c r="AR138" s="1429"/>
      <c r="AS138" s="1429"/>
      <c r="AT138" s="1430"/>
      <c r="AU138" s="663"/>
      <c r="AV138" s="1036">
        <f>Bilan!$AK$42</f>
        <v>0</v>
      </c>
      <c r="AW138" s="653"/>
      <c r="AX138" s="1037" t="str">
        <f>Bilan!$AM$42</f>
        <v xml:space="preserve"> </v>
      </c>
      <c r="AY138" s="665"/>
      <c r="AZ138" s="653"/>
      <c r="BA138" s="656"/>
    </row>
    <row r="139" spans="2:55" ht="19.5" customHeight="1">
      <c r="B139" s="641"/>
      <c r="C139" s="651"/>
      <c r="D139" s="1474"/>
      <c r="E139" s="1474"/>
      <c r="F139" s="651"/>
      <c r="G139" s="653"/>
      <c r="H139" s="1436"/>
      <c r="I139" s="1437"/>
      <c r="J139" s="1437"/>
      <c r="K139" s="1437"/>
      <c r="L139" s="1438"/>
      <c r="M139" s="642"/>
      <c r="N139" s="642"/>
      <c r="O139" s="653"/>
      <c r="P139" s="653"/>
      <c r="Q139" s="653"/>
      <c r="R139" s="653"/>
      <c r="S139" s="653"/>
      <c r="T139" s="653"/>
      <c r="U139" s="653"/>
      <c r="V139" s="653"/>
      <c r="W139" s="653"/>
      <c r="X139" s="653"/>
      <c r="Y139" s="653"/>
      <c r="Z139" s="655"/>
      <c r="AA139" s="583"/>
      <c r="AB139" s="583"/>
      <c r="AC139" s="643"/>
      <c r="AD139" s="651"/>
      <c r="AE139" s="1474"/>
      <c r="AF139" s="1474"/>
      <c r="AG139" s="651"/>
      <c r="AH139" s="653"/>
      <c r="AI139" s="1436"/>
      <c r="AJ139" s="1437"/>
      <c r="AK139" s="1437"/>
      <c r="AL139" s="1437"/>
      <c r="AM139" s="1438"/>
      <c r="AN139" s="642"/>
      <c r="AO139" s="642"/>
      <c r="AP139" s="653"/>
      <c r="AQ139" s="653"/>
      <c r="AR139" s="653"/>
      <c r="AS139" s="653"/>
      <c r="AT139" s="653"/>
      <c r="AU139" s="653"/>
      <c r="AV139" s="653"/>
      <c r="AW139" s="653"/>
      <c r="AX139" s="653"/>
      <c r="AY139" s="653"/>
      <c r="AZ139" s="653"/>
      <c r="BA139" s="656"/>
    </row>
    <row r="140" spans="2:55" ht="15" customHeight="1">
      <c r="B140" s="641"/>
      <c r="C140" s="651"/>
      <c r="D140" s="668"/>
      <c r="E140" s="653"/>
      <c r="F140" s="651"/>
      <c r="G140" s="653"/>
      <c r="H140" s="677"/>
      <c r="I140" s="678"/>
      <c r="J140" s="678"/>
      <c r="K140" s="679"/>
      <c r="L140" s="680"/>
      <c r="M140" s="642"/>
      <c r="N140" s="642"/>
      <c r="O140" s="653"/>
      <c r="P140" s="653"/>
      <c r="Q140" s="653"/>
      <c r="R140" s="653"/>
      <c r="S140" s="653"/>
      <c r="T140" s="653"/>
      <c r="U140" s="653"/>
      <c r="V140" s="653"/>
      <c r="W140" s="653"/>
      <c r="X140" s="653"/>
      <c r="Y140" s="653"/>
      <c r="Z140" s="655"/>
      <c r="AA140" s="1488"/>
      <c r="AB140" s="682"/>
      <c r="AC140" s="643"/>
      <c r="AD140" s="651"/>
      <c r="AE140" s="668"/>
      <c r="AF140" s="653"/>
      <c r="AG140" s="651"/>
      <c r="AH140" s="653"/>
      <c r="AI140" s="677"/>
      <c r="AJ140" s="678"/>
      <c r="AK140" s="678"/>
      <c r="AL140" s="679"/>
      <c r="AM140" s="680"/>
      <c r="AN140" s="642"/>
      <c r="AO140" s="642"/>
      <c r="AP140" s="653"/>
      <c r="AQ140" s="653"/>
      <c r="AR140" s="653"/>
      <c r="AS140" s="653"/>
      <c r="AT140" s="653"/>
      <c r="AU140" s="653"/>
      <c r="AV140" s="653"/>
      <c r="AW140" s="653"/>
      <c r="AX140" s="653"/>
      <c r="AY140" s="653"/>
      <c r="AZ140" s="653"/>
      <c r="BA140" s="656"/>
    </row>
    <row r="141" spans="2:55" ht="19.5" customHeight="1">
      <c r="B141" s="641"/>
      <c r="C141" s="651"/>
      <c r="D141" s="1573"/>
      <c r="E141" s="1573"/>
      <c r="F141" s="651"/>
      <c r="G141" s="653"/>
      <c r="H141" s="1431" t="str">
        <f>'Donnees ICCER'!$E$41</f>
        <v>C9.3: Exploiter les données du dossier technique</v>
      </c>
      <c r="I141" s="1432"/>
      <c r="J141" s="1432"/>
      <c r="K141" s="1432"/>
      <c r="L141" s="1433"/>
      <c r="M141" s="642"/>
      <c r="N141" s="642"/>
      <c r="O141" s="653"/>
      <c r="P141" s="653"/>
      <c r="Q141" s="654"/>
      <c r="R141" s="653"/>
      <c r="S141" s="653"/>
      <c r="T141" s="653"/>
      <c r="U141" s="653"/>
      <c r="V141" s="653"/>
      <c r="W141" s="653"/>
      <c r="X141" s="653"/>
      <c r="Y141" s="653"/>
      <c r="Z141" s="655"/>
      <c r="AA141" s="1488"/>
      <c r="AB141" s="682"/>
      <c r="AC141" s="643"/>
      <c r="AD141" s="651"/>
      <c r="AE141" s="1416"/>
      <c r="AF141" s="1416"/>
      <c r="AG141" s="651"/>
      <c r="AH141" s="653"/>
      <c r="AI141" s="1431" t="str">
        <f>'Donnees ICCER'!$E$46</f>
        <v>C10.3: Effectuer des mesures, des contrôles, des tests permettant de valider ou non les hypothèses en respectant les règles de sécurité</v>
      </c>
      <c r="AJ141" s="1432"/>
      <c r="AK141" s="1432"/>
      <c r="AL141" s="1432"/>
      <c r="AM141" s="1433"/>
      <c r="AN141" s="642"/>
      <c r="AO141" s="642"/>
      <c r="AP141" s="653"/>
      <c r="AQ141" s="653"/>
      <c r="AR141" s="654"/>
      <c r="AS141" s="653"/>
      <c r="AT141" s="653"/>
      <c r="AU141" s="653"/>
      <c r="AV141" s="653"/>
      <c r="AW141" s="653"/>
      <c r="AX141" s="653"/>
      <c r="AY141" s="653"/>
      <c r="AZ141" s="653"/>
      <c r="BA141" s="656"/>
    </row>
    <row r="142" spans="2:55" ht="30" customHeight="1">
      <c r="B142" s="1414">
        <v>38</v>
      </c>
      <c r="C142" s="1459"/>
      <c r="D142" s="1417" t="str">
        <f>'Donnees ICCER'!$C$41</f>
        <v>C9.3</v>
      </c>
      <c r="E142" s="1418"/>
      <c r="F142" s="651"/>
      <c r="G142" s="658" t="s">
        <v>211</v>
      </c>
      <c r="H142" s="1434"/>
      <c r="I142" s="1351"/>
      <c r="J142" s="1351"/>
      <c r="K142" s="1351"/>
      <c r="L142" s="1435"/>
      <c r="M142" s="1571" t="s">
        <v>212</v>
      </c>
      <c r="N142" s="1444"/>
      <c r="O142" s="1572"/>
      <c r="P142" s="1428" t="str">
        <f>REPT("g",(U142))</f>
        <v/>
      </c>
      <c r="Q142" s="1429"/>
      <c r="R142" s="1429"/>
      <c r="S142" s="1430"/>
      <c r="T142" s="663"/>
      <c r="U142" s="1036">
        <f>Bilan!$AK$42</f>
        <v>0</v>
      </c>
      <c r="V142" s="653"/>
      <c r="W142" s="1037" t="str">
        <f>Bilan!$AM$42</f>
        <v xml:space="preserve"> </v>
      </c>
      <c r="X142" s="665"/>
      <c r="Y142" s="653"/>
      <c r="Z142" s="655"/>
      <c r="AA142" s="583"/>
      <c r="AB142" s="583"/>
      <c r="AC142" s="1452">
        <v>43</v>
      </c>
      <c r="AD142" s="1415"/>
      <c r="AE142" s="1417" t="str">
        <f>'Donnees ICCER'!$C$46</f>
        <v>C10.3</v>
      </c>
      <c r="AF142" s="1418"/>
      <c r="AG142" s="651"/>
      <c r="AH142" s="658" t="s">
        <v>211</v>
      </c>
      <c r="AI142" s="1434"/>
      <c r="AJ142" s="1351"/>
      <c r="AK142" s="1351"/>
      <c r="AL142" s="1351"/>
      <c r="AM142" s="1435"/>
      <c r="AN142" s="1444" t="s">
        <v>212</v>
      </c>
      <c r="AO142" s="1444"/>
      <c r="AP142" s="1445"/>
      <c r="AQ142" s="1428" t="str">
        <f>REPT("g",(AV142))</f>
        <v/>
      </c>
      <c r="AR142" s="1429"/>
      <c r="AS142" s="1429"/>
      <c r="AT142" s="1430"/>
      <c r="AU142" s="663"/>
      <c r="AV142" s="1036">
        <f>Bilan!$AK$42</f>
        <v>0</v>
      </c>
      <c r="AW142" s="653"/>
      <c r="AX142" s="1037" t="str">
        <f>Bilan!$AM$42</f>
        <v xml:space="preserve"> </v>
      </c>
      <c r="AY142" s="665"/>
      <c r="AZ142" s="653"/>
      <c r="BA142" s="656"/>
    </row>
    <row r="143" spans="2:55" ht="19.5" customHeight="1">
      <c r="B143" s="683"/>
      <c r="C143" s="651"/>
      <c r="D143" s="1474"/>
      <c r="E143" s="1474"/>
      <c r="F143" s="651"/>
      <c r="G143" s="653"/>
      <c r="H143" s="1436"/>
      <c r="I143" s="1437"/>
      <c r="J143" s="1437"/>
      <c r="K143" s="1437"/>
      <c r="L143" s="1438"/>
      <c r="M143" s="642"/>
      <c r="N143" s="642"/>
      <c r="O143" s="653"/>
      <c r="P143" s="653"/>
      <c r="Q143" s="653"/>
      <c r="R143" s="653"/>
      <c r="S143" s="653"/>
      <c r="T143" s="653"/>
      <c r="U143" s="653"/>
      <c r="V143" s="653"/>
      <c r="W143" s="653"/>
      <c r="X143" s="653"/>
      <c r="Y143" s="653"/>
      <c r="Z143" s="655"/>
      <c r="AA143" s="1487"/>
      <c r="AB143" s="685"/>
      <c r="AC143" s="686"/>
      <c r="AD143" s="651"/>
      <c r="AE143" s="1416"/>
      <c r="AF143" s="1416"/>
      <c r="AG143" s="651"/>
      <c r="AH143" s="653"/>
      <c r="AI143" s="1436"/>
      <c r="AJ143" s="1437"/>
      <c r="AK143" s="1437"/>
      <c r="AL143" s="1437"/>
      <c r="AM143" s="1438"/>
      <c r="AN143" s="642"/>
      <c r="AO143" s="642"/>
      <c r="AP143" s="653"/>
      <c r="AQ143" s="653"/>
      <c r="AR143" s="653"/>
      <c r="AS143" s="653"/>
      <c r="AT143" s="653"/>
      <c r="AU143" s="653"/>
      <c r="AV143" s="653"/>
      <c r="AW143" s="653"/>
      <c r="AX143" s="653"/>
      <c r="AY143" s="653"/>
      <c r="AZ143" s="653"/>
      <c r="BA143" s="656"/>
      <c r="BB143" s="676"/>
      <c r="BC143" s="676"/>
    </row>
    <row r="144" spans="2:55" ht="15" customHeight="1">
      <c r="B144" s="683"/>
      <c r="C144" s="651"/>
      <c r="D144" s="668"/>
      <c r="E144" s="653"/>
      <c r="F144" s="651"/>
      <c r="G144" s="653"/>
      <c r="H144" s="677"/>
      <c r="I144" s="678"/>
      <c r="J144" s="678"/>
      <c r="K144" s="679"/>
      <c r="L144" s="680"/>
      <c r="M144" s="642"/>
      <c r="N144" s="642"/>
      <c r="O144" s="653"/>
      <c r="P144" s="653"/>
      <c r="Q144" s="653"/>
      <c r="R144" s="653"/>
      <c r="S144" s="653"/>
      <c r="T144" s="653"/>
      <c r="U144" s="653"/>
      <c r="V144" s="653"/>
      <c r="W144" s="653"/>
      <c r="X144" s="653"/>
      <c r="Y144" s="653"/>
      <c r="Z144" s="655"/>
      <c r="AA144" s="1487"/>
      <c r="AB144" s="685"/>
      <c r="AC144" s="686"/>
      <c r="AD144" s="651"/>
      <c r="AE144" s="668"/>
      <c r="AF144" s="653"/>
      <c r="AG144" s="651"/>
      <c r="AH144" s="653"/>
      <c r="AI144" s="677"/>
      <c r="AJ144" s="678"/>
      <c r="AK144" s="678"/>
      <c r="AL144" s="679"/>
      <c r="AM144" s="680"/>
      <c r="AN144" s="642"/>
      <c r="AO144" s="642"/>
      <c r="AP144" s="653"/>
      <c r="AQ144" s="653"/>
      <c r="AR144" s="653"/>
      <c r="AS144" s="653"/>
      <c r="AT144" s="653"/>
      <c r="AU144" s="653"/>
      <c r="AV144" s="653"/>
      <c r="AW144" s="653"/>
      <c r="AX144" s="653"/>
      <c r="AY144" s="653"/>
      <c r="AZ144" s="653"/>
      <c r="BA144" s="656"/>
      <c r="BB144" s="250"/>
      <c r="BC144" s="250"/>
    </row>
    <row r="145" spans="2:53" ht="19.5" customHeight="1">
      <c r="B145" s="683"/>
      <c r="C145" s="651"/>
      <c r="D145" s="1416"/>
      <c r="E145" s="1416"/>
      <c r="F145" s="651"/>
      <c r="G145" s="653"/>
      <c r="H145" s="1431" t="str">
        <f>'Donnees ICCER'!$E$42</f>
        <v>C9.4: Réaliser l’intervention d’ordre technique et/ou réglementaire</v>
      </c>
      <c r="I145" s="1432"/>
      <c r="J145" s="1432"/>
      <c r="K145" s="1432"/>
      <c r="L145" s="1433"/>
      <c r="M145" s="642"/>
      <c r="N145" s="642"/>
      <c r="O145" s="653"/>
      <c r="P145" s="653"/>
      <c r="Q145" s="654"/>
      <c r="R145" s="653"/>
      <c r="S145" s="653"/>
      <c r="T145" s="653"/>
      <c r="U145" s="653"/>
      <c r="V145" s="653"/>
      <c r="W145" s="653"/>
      <c r="X145" s="653"/>
      <c r="Y145" s="653"/>
      <c r="Z145" s="655"/>
      <c r="AA145" s="583"/>
      <c r="AB145" s="583"/>
      <c r="AC145" s="686"/>
      <c r="AD145" s="651"/>
      <c r="AE145" s="1416"/>
      <c r="AF145" s="1416"/>
      <c r="AG145" s="651"/>
      <c r="AH145" s="653"/>
      <c r="AI145" s="1431" t="str">
        <f>'Donnees ICCER'!$E$47</f>
        <v>C10.4: Identifier le composant défectueux et/ou la cause de la défaillance</v>
      </c>
      <c r="AJ145" s="1432"/>
      <c r="AK145" s="1432"/>
      <c r="AL145" s="1432"/>
      <c r="AM145" s="1433"/>
      <c r="AN145" s="642"/>
      <c r="AO145" s="642"/>
      <c r="AP145" s="653"/>
      <c r="AQ145" s="653"/>
      <c r="AR145" s="654"/>
      <c r="AS145" s="653"/>
      <c r="AT145" s="653"/>
      <c r="AU145" s="653"/>
      <c r="AV145" s="653"/>
      <c r="AW145" s="653"/>
      <c r="AX145" s="653"/>
      <c r="AY145" s="653"/>
      <c r="AZ145" s="653"/>
      <c r="BA145" s="656"/>
    </row>
    <row r="146" spans="2:53" ht="30" customHeight="1">
      <c r="B146" s="1414">
        <v>39</v>
      </c>
      <c r="C146" s="1415"/>
      <c r="D146" s="1417" t="str">
        <f>'Donnees ICCER'!$C$42</f>
        <v>C9.4</v>
      </c>
      <c r="E146" s="1418"/>
      <c r="F146" s="651"/>
      <c r="G146" s="658" t="s">
        <v>211</v>
      </c>
      <c r="H146" s="1434"/>
      <c r="I146" s="1351"/>
      <c r="J146" s="1351"/>
      <c r="K146" s="1351"/>
      <c r="L146" s="1435"/>
      <c r="M146" s="1444" t="s">
        <v>212</v>
      </c>
      <c r="N146" s="1444"/>
      <c r="O146" s="1445"/>
      <c r="P146" s="1428" t="str">
        <f>REPT("g",(U146))</f>
        <v/>
      </c>
      <c r="Q146" s="1429"/>
      <c r="R146" s="1429"/>
      <c r="S146" s="1430"/>
      <c r="T146" s="663"/>
      <c r="U146" s="1036">
        <f>Bilan!$AK$42</f>
        <v>0</v>
      </c>
      <c r="V146" s="653"/>
      <c r="W146" s="1037" t="str">
        <f>Bilan!$AM$42</f>
        <v xml:space="preserve"> </v>
      </c>
      <c r="X146" s="665"/>
      <c r="Y146" s="653"/>
      <c r="Z146" s="655"/>
      <c r="AA146" s="583"/>
      <c r="AB146" s="583"/>
      <c r="AC146" s="1452">
        <v>44</v>
      </c>
      <c r="AD146" s="1415"/>
      <c r="AE146" s="1417" t="str">
        <f>'Donnees ICCER'!$C$47</f>
        <v>C10.4</v>
      </c>
      <c r="AF146" s="1418"/>
      <c r="AG146" s="651"/>
      <c r="AH146" s="658" t="s">
        <v>211</v>
      </c>
      <c r="AI146" s="1434"/>
      <c r="AJ146" s="1351"/>
      <c r="AK146" s="1351"/>
      <c r="AL146" s="1351"/>
      <c r="AM146" s="1435"/>
      <c r="AN146" s="1444" t="s">
        <v>212</v>
      </c>
      <c r="AO146" s="1444"/>
      <c r="AP146" s="1445"/>
      <c r="AQ146" s="1428" t="str">
        <f>REPT("g",(AV146))</f>
        <v/>
      </c>
      <c r="AR146" s="1429"/>
      <c r="AS146" s="1429"/>
      <c r="AT146" s="1430"/>
      <c r="AU146" s="663"/>
      <c r="AV146" s="1036">
        <f>Bilan!$AK$42</f>
        <v>0</v>
      </c>
      <c r="AW146" s="653"/>
      <c r="AX146" s="1037" t="str">
        <f>Bilan!$AM$42</f>
        <v xml:space="preserve"> </v>
      </c>
      <c r="AY146" s="665"/>
      <c r="AZ146" s="653"/>
      <c r="BA146" s="656"/>
    </row>
    <row r="147" spans="2:53" ht="19.5" customHeight="1">
      <c r="B147" s="683"/>
      <c r="C147" s="651"/>
      <c r="D147" s="1416"/>
      <c r="E147" s="1416"/>
      <c r="F147" s="651"/>
      <c r="G147" s="653"/>
      <c r="H147" s="1436"/>
      <c r="I147" s="1437"/>
      <c r="J147" s="1437"/>
      <c r="K147" s="1437"/>
      <c r="L147" s="1438"/>
      <c r="M147" s="642"/>
      <c r="N147" s="642"/>
      <c r="O147" s="653"/>
      <c r="P147" s="653"/>
      <c r="Q147" s="653"/>
      <c r="R147" s="653"/>
      <c r="S147" s="653"/>
      <c r="T147" s="653"/>
      <c r="U147" s="653"/>
      <c r="V147" s="653"/>
      <c r="W147" s="653"/>
      <c r="X147" s="653"/>
      <c r="Y147" s="653"/>
      <c r="Z147" s="655"/>
      <c r="AA147" s="583"/>
      <c r="AB147" s="583"/>
      <c r="AC147" s="686"/>
      <c r="AD147" s="651"/>
      <c r="AE147" s="1416"/>
      <c r="AF147" s="1416"/>
      <c r="AG147" s="651"/>
      <c r="AH147" s="653"/>
      <c r="AI147" s="1436"/>
      <c r="AJ147" s="1437"/>
      <c r="AK147" s="1437"/>
      <c r="AL147" s="1437"/>
      <c r="AM147" s="1438"/>
      <c r="AN147" s="642"/>
      <c r="AO147" s="642"/>
      <c r="AP147" s="653"/>
      <c r="AQ147" s="653"/>
      <c r="AR147" s="653"/>
      <c r="AS147" s="653"/>
      <c r="AT147" s="653"/>
      <c r="AU147" s="653"/>
      <c r="AV147" s="653"/>
      <c r="AW147" s="653"/>
      <c r="AX147" s="653"/>
      <c r="AY147" s="653"/>
      <c r="AZ147" s="653"/>
      <c r="BA147" s="656"/>
    </row>
    <row r="148" spans="2:53" ht="15" customHeight="1">
      <c r="B148" s="888"/>
      <c r="C148" s="889"/>
      <c r="D148" s="889"/>
      <c r="E148" s="889"/>
      <c r="F148" s="889"/>
      <c r="G148" s="889"/>
      <c r="H148" s="889"/>
      <c r="I148" s="889"/>
      <c r="J148" s="889"/>
      <c r="K148" s="889"/>
      <c r="L148" s="889"/>
      <c r="M148" s="889"/>
      <c r="N148" s="889"/>
      <c r="O148" s="889"/>
      <c r="P148" s="889"/>
      <c r="Q148" s="889"/>
      <c r="R148" s="889"/>
      <c r="S148" s="889"/>
      <c r="T148" s="889"/>
      <c r="U148" s="889"/>
      <c r="V148" s="889"/>
      <c r="W148" s="889"/>
      <c r="X148" s="889"/>
      <c r="Y148" s="889"/>
      <c r="Z148" s="890"/>
      <c r="AA148" s="689"/>
      <c r="AB148" s="689"/>
      <c r="AC148" s="686"/>
      <c r="AD148" s="667"/>
      <c r="AE148" s="668"/>
      <c r="AF148" s="653"/>
      <c r="AG148" s="669"/>
      <c r="AH148" s="653"/>
      <c r="AI148" s="687"/>
      <c r="AJ148" s="679"/>
      <c r="AK148" s="679"/>
      <c r="AL148" s="679"/>
      <c r="AM148" s="679"/>
      <c r="AN148" s="653"/>
      <c r="AO148" s="653"/>
      <c r="AP148" s="653"/>
      <c r="AQ148" s="653"/>
      <c r="AR148" s="653"/>
      <c r="AS148" s="653"/>
      <c r="AT148" s="653"/>
      <c r="AU148" s="653"/>
      <c r="AV148" s="653"/>
      <c r="AW148" s="653"/>
      <c r="AX148" s="653"/>
      <c r="AY148" s="653"/>
      <c r="AZ148" s="653"/>
      <c r="BA148" s="656"/>
    </row>
    <row r="149" spans="2:53" ht="19.5" customHeight="1">
      <c r="B149" s="641"/>
      <c r="C149" s="651"/>
      <c r="D149" s="1416"/>
      <c r="E149" s="1416"/>
      <c r="F149" s="651"/>
      <c r="G149" s="653"/>
      <c r="H149" s="1431" t="str">
        <f>'Donnees ICCER'!$E$43</f>
        <v>C9.5: Évacuer les déchets</v>
      </c>
      <c r="I149" s="1432"/>
      <c r="J149" s="1432"/>
      <c r="K149" s="1432"/>
      <c r="L149" s="1433"/>
      <c r="M149" s="642"/>
      <c r="N149" s="642"/>
      <c r="O149" s="653"/>
      <c r="P149" s="653"/>
      <c r="Q149" s="654"/>
      <c r="R149" s="653"/>
      <c r="S149" s="653"/>
      <c r="T149" s="653"/>
      <c r="U149" s="653"/>
      <c r="V149" s="653"/>
      <c r="W149" s="653"/>
      <c r="X149" s="653"/>
      <c r="Y149" s="653"/>
      <c r="Z149" s="655"/>
      <c r="AA149" s="691"/>
      <c r="AB149" s="691"/>
      <c r="AC149" s="686"/>
      <c r="AD149" s="651"/>
      <c r="AE149" s="1416"/>
      <c r="AF149" s="1416"/>
      <c r="AG149" s="651"/>
      <c r="AH149" s="653"/>
      <c r="AI149" s="1431" t="str">
        <f>'Donnees ICCER'!$E$48</f>
        <v>C10.5: Informer sa hiérarchie</v>
      </c>
      <c r="AJ149" s="1432"/>
      <c r="AK149" s="1432"/>
      <c r="AL149" s="1432"/>
      <c r="AM149" s="1433"/>
      <c r="AN149" s="642"/>
      <c r="AO149" s="642"/>
      <c r="AP149" s="653"/>
      <c r="AQ149" s="653"/>
      <c r="AR149" s="654"/>
      <c r="AS149" s="653"/>
      <c r="AT149" s="653"/>
      <c r="AU149" s="653"/>
      <c r="AV149" s="653"/>
      <c r="AW149" s="653"/>
      <c r="AX149" s="653"/>
      <c r="AY149" s="653"/>
      <c r="AZ149" s="653"/>
      <c r="BA149" s="656"/>
    </row>
    <row r="150" spans="2:53" ht="30" customHeight="1">
      <c r="B150" s="1414">
        <v>40</v>
      </c>
      <c r="C150" s="1415"/>
      <c r="D150" s="1417" t="str">
        <f>'Donnees ICCER'!$C$43</f>
        <v>C9.5</v>
      </c>
      <c r="E150" s="1418"/>
      <c r="F150" s="651"/>
      <c r="G150" s="658" t="s">
        <v>211</v>
      </c>
      <c r="H150" s="1434"/>
      <c r="I150" s="1351"/>
      <c r="J150" s="1351"/>
      <c r="K150" s="1351"/>
      <c r="L150" s="1435"/>
      <c r="M150" s="1444" t="s">
        <v>212</v>
      </c>
      <c r="N150" s="1444"/>
      <c r="O150" s="1445"/>
      <c r="P150" s="1428" t="str">
        <f>REPT("g",(U150))</f>
        <v/>
      </c>
      <c r="Q150" s="1429"/>
      <c r="R150" s="1429"/>
      <c r="S150" s="1430"/>
      <c r="T150" s="663"/>
      <c r="U150" s="1036">
        <f>Bilan!$AK$42</f>
        <v>0</v>
      </c>
      <c r="V150" s="653"/>
      <c r="W150" s="1037" t="str">
        <f>Bilan!$AM$42</f>
        <v xml:space="preserve"> </v>
      </c>
      <c r="X150" s="665"/>
      <c r="Y150" s="653"/>
      <c r="Z150" s="655"/>
      <c r="AA150" s="583"/>
      <c r="AB150" s="583"/>
      <c r="AC150" s="1452">
        <v>45</v>
      </c>
      <c r="AD150" s="1415"/>
      <c r="AE150" s="1417" t="str">
        <f>'Donnees ICCER'!$C$48</f>
        <v>C10.5</v>
      </c>
      <c r="AF150" s="1418"/>
      <c r="AG150" s="651"/>
      <c r="AH150" s="658" t="s">
        <v>211</v>
      </c>
      <c r="AI150" s="1434"/>
      <c r="AJ150" s="1351"/>
      <c r="AK150" s="1351"/>
      <c r="AL150" s="1351"/>
      <c r="AM150" s="1435"/>
      <c r="AN150" s="1444" t="s">
        <v>212</v>
      </c>
      <c r="AO150" s="1444"/>
      <c r="AP150" s="1445"/>
      <c r="AQ150" s="1428" t="str">
        <f>REPT("g",(AV150))</f>
        <v/>
      </c>
      <c r="AR150" s="1429"/>
      <c r="AS150" s="1429"/>
      <c r="AT150" s="1430"/>
      <c r="AU150" s="663"/>
      <c r="AV150" s="1036">
        <f>Bilan!$AK$42</f>
        <v>0</v>
      </c>
      <c r="AW150" s="653"/>
      <c r="AX150" s="1037" t="str">
        <f>Bilan!$AM$42</f>
        <v xml:space="preserve"> </v>
      </c>
      <c r="AY150" s="665"/>
      <c r="AZ150" s="653"/>
      <c r="BA150" s="656"/>
    </row>
    <row r="151" spans="2:53" ht="19.5" customHeight="1">
      <c r="B151" s="641"/>
      <c r="C151" s="651"/>
      <c r="D151" s="1416"/>
      <c r="E151" s="1416"/>
      <c r="F151" s="651"/>
      <c r="G151" s="653"/>
      <c r="H151" s="1436"/>
      <c r="I151" s="1437"/>
      <c r="J151" s="1437"/>
      <c r="K151" s="1437"/>
      <c r="L151" s="1438"/>
      <c r="M151" s="642"/>
      <c r="N151" s="642"/>
      <c r="O151" s="653"/>
      <c r="P151" s="653"/>
      <c r="Q151" s="653"/>
      <c r="R151" s="653"/>
      <c r="S151" s="653"/>
      <c r="T151" s="653"/>
      <c r="U151" s="653"/>
      <c r="V151" s="653"/>
      <c r="W151" s="653"/>
      <c r="X151" s="653"/>
      <c r="Y151" s="653"/>
      <c r="Z151" s="655"/>
      <c r="AA151" s="693"/>
      <c r="AB151" s="693"/>
      <c r="AC151" s="686"/>
      <c r="AD151" s="651"/>
      <c r="AE151" s="1416"/>
      <c r="AF151" s="1416"/>
      <c r="AG151" s="651"/>
      <c r="AH151" s="653"/>
      <c r="AI151" s="1436"/>
      <c r="AJ151" s="1437"/>
      <c r="AK151" s="1437"/>
      <c r="AL151" s="1437"/>
      <c r="AM151" s="1438"/>
      <c r="AN151" s="642"/>
      <c r="AO151" s="642"/>
      <c r="AP151" s="653"/>
      <c r="AQ151" s="653"/>
      <c r="AR151" s="653"/>
      <c r="AS151" s="653"/>
      <c r="AT151" s="653"/>
      <c r="AU151" s="653"/>
      <c r="AV151" s="653"/>
      <c r="AW151" s="653"/>
      <c r="AX151" s="653"/>
      <c r="AY151" s="653"/>
      <c r="AZ151" s="653"/>
      <c r="BA151" s="656"/>
    </row>
    <row r="152" spans="2:53" ht="13.5" customHeight="1">
      <c r="B152" s="641"/>
      <c r="C152" s="651"/>
      <c r="D152" s="668"/>
      <c r="E152" s="653"/>
      <c r="F152" s="651"/>
      <c r="G152" s="653"/>
      <c r="H152" s="677"/>
      <c r="I152" s="678"/>
      <c r="J152" s="678"/>
      <c r="K152" s="679"/>
      <c r="L152" s="680"/>
      <c r="M152" s="642"/>
      <c r="N152" s="642"/>
      <c r="O152" s="653"/>
      <c r="P152" s="653"/>
      <c r="Q152" s="653"/>
      <c r="R152" s="653"/>
      <c r="S152" s="653"/>
      <c r="T152" s="653"/>
      <c r="U152" s="653"/>
      <c r="V152" s="653"/>
      <c r="W152" s="653"/>
      <c r="X152" s="653"/>
      <c r="Y152" s="653"/>
      <c r="Z152" s="655"/>
      <c r="AA152" s="1488"/>
      <c r="AB152" s="682"/>
      <c r="AC152" s="686"/>
      <c r="AD152" s="651"/>
      <c r="AE152" s="694"/>
      <c r="AF152" s="651"/>
      <c r="AG152" s="651"/>
      <c r="AH152" s="651"/>
      <c r="AI152" s="651"/>
      <c r="AJ152" s="651"/>
      <c r="AK152" s="651"/>
      <c r="AL152" s="651"/>
      <c r="AM152" s="651"/>
      <c r="AN152" s="651"/>
      <c r="AO152" s="651"/>
      <c r="AP152" s="651"/>
      <c r="AQ152" s="651"/>
      <c r="AR152" s="651"/>
      <c r="AS152" s="651"/>
      <c r="AT152" s="651"/>
      <c r="AU152" s="651"/>
      <c r="AV152" s="651"/>
      <c r="AW152" s="651"/>
      <c r="AX152" s="651"/>
      <c r="AY152" s="651"/>
      <c r="AZ152" s="695"/>
      <c r="BA152" s="697"/>
    </row>
    <row r="153" spans="2:53" ht="19.5" customHeight="1">
      <c r="B153" s="641"/>
      <c r="C153" s="651"/>
      <c r="D153" s="1416"/>
      <c r="E153" s="1416"/>
      <c r="F153" s="651"/>
      <c r="G153" s="653"/>
      <c r="H153" s="1431" t="str">
        <f>'Donnees ICCER'!$E$44</f>
        <v>C10.1: Établir le constat de défaillance</v>
      </c>
      <c r="I153" s="1432"/>
      <c r="J153" s="1432"/>
      <c r="K153" s="1432"/>
      <c r="L153" s="1433"/>
      <c r="M153" s="642"/>
      <c r="N153" s="642"/>
      <c r="O153" s="653"/>
      <c r="P153" s="653"/>
      <c r="Q153" s="654"/>
      <c r="R153" s="653"/>
      <c r="S153" s="653"/>
      <c r="T153" s="653"/>
      <c r="U153" s="653"/>
      <c r="V153" s="653"/>
      <c r="W153" s="653"/>
      <c r="X153" s="653"/>
      <c r="Y153" s="653"/>
      <c r="Z153" s="655"/>
      <c r="AA153" s="1488"/>
      <c r="AB153" s="682"/>
      <c r="AC153" s="686"/>
      <c r="AD153" s="651"/>
      <c r="AE153" s="1416"/>
      <c r="AF153" s="1416"/>
      <c r="AG153" s="651"/>
      <c r="AH153" s="653"/>
      <c r="AI153" s="1431" t="str">
        <f>'Donnees ICCER'!$E$49</f>
        <v>C10.6: Approvisionner en matériels, équipements et outillages</v>
      </c>
      <c r="AJ153" s="1432"/>
      <c r="AK153" s="1432"/>
      <c r="AL153" s="1432"/>
      <c r="AM153" s="1433"/>
      <c r="AN153" s="642"/>
      <c r="AO153" s="642"/>
      <c r="AP153" s="653"/>
      <c r="AQ153" s="653"/>
      <c r="AR153" s="654"/>
      <c r="AS153" s="653"/>
      <c r="AT153" s="653"/>
      <c r="AU153" s="653"/>
      <c r="AV153" s="653"/>
      <c r="AW153" s="653"/>
      <c r="AX153" s="653"/>
      <c r="AY153" s="653"/>
      <c r="AZ153" s="653"/>
      <c r="BA153" s="656"/>
    </row>
    <row r="154" spans="2:53" ht="30" customHeight="1">
      <c r="B154" s="1414">
        <v>41</v>
      </c>
      <c r="C154" s="1415"/>
      <c r="D154" s="1417" t="str">
        <f>'Donnees ICCER'!$C$44</f>
        <v>C10.1</v>
      </c>
      <c r="E154" s="1418"/>
      <c r="F154" s="651"/>
      <c r="G154" s="658" t="s">
        <v>211</v>
      </c>
      <c r="H154" s="1434"/>
      <c r="I154" s="1351"/>
      <c r="J154" s="1351"/>
      <c r="K154" s="1351"/>
      <c r="L154" s="1435"/>
      <c r="M154" s="1444" t="s">
        <v>212</v>
      </c>
      <c r="N154" s="1444"/>
      <c r="O154" s="1445"/>
      <c r="P154" s="1428" t="str">
        <f>REPT("g",(U154))</f>
        <v/>
      </c>
      <c r="Q154" s="1429"/>
      <c r="R154" s="1429"/>
      <c r="S154" s="1430"/>
      <c r="T154" s="663"/>
      <c r="U154" s="1036">
        <f>Bilan!$AK$42</f>
        <v>0</v>
      </c>
      <c r="V154" s="653"/>
      <c r="W154" s="1037" t="str">
        <f>Bilan!$AM$42</f>
        <v xml:space="preserve"> </v>
      </c>
      <c r="X154" s="665"/>
      <c r="Y154" s="653"/>
      <c r="Z154" s="655"/>
      <c r="AA154" s="583"/>
      <c r="AB154" s="583"/>
      <c r="AC154" s="1452">
        <v>46</v>
      </c>
      <c r="AD154" s="1415"/>
      <c r="AE154" s="1417" t="str">
        <f>'Donnees ICCER'!$C$49</f>
        <v>C10.6</v>
      </c>
      <c r="AF154" s="1418"/>
      <c r="AG154" s="651"/>
      <c r="AH154" s="658" t="s">
        <v>211</v>
      </c>
      <c r="AI154" s="1434"/>
      <c r="AJ154" s="1351"/>
      <c r="AK154" s="1351"/>
      <c r="AL154" s="1351"/>
      <c r="AM154" s="1435"/>
      <c r="AN154" s="1444" t="s">
        <v>212</v>
      </c>
      <c r="AO154" s="1444"/>
      <c r="AP154" s="1445"/>
      <c r="AQ154" s="1428" t="str">
        <f>REPT("g",(AV154))</f>
        <v/>
      </c>
      <c r="AR154" s="1429"/>
      <c r="AS154" s="1429"/>
      <c r="AT154" s="1430"/>
      <c r="AU154" s="663"/>
      <c r="AV154" s="1036">
        <f>Bilan!$AK$42</f>
        <v>0</v>
      </c>
      <c r="AW154" s="653"/>
      <c r="AX154" s="1037" t="str">
        <f>Bilan!$AM$42</f>
        <v xml:space="preserve"> </v>
      </c>
      <c r="AY154" s="665"/>
      <c r="AZ154" s="653"/>
      <c r="BA154" s="656"/>
    </row>
    <row r="155" spans="2:53" ht="19.5" customHeight="1">
      <c r="B155" s="683"/>
      <c r="C155" s="651"/>
      <c r="D155" s="1416"/>
      <c r="E155" s="1416"/>
      <c r="F155" s="651"/>
      <c r="G155" s="653"/>
      <c r="H155" s="1436"/>
      <c r="I155" s="1437"/>
      <c r="J155" s="1437"/>
      <c r="K155" s="1437"/>
      <c r="L155" s="1438"/>
      <c r="M155" s="642"/>
      <c r="N155" s="642"/>
      <c r="O155" s="653"/>
      <c r="P155" s="653"/>
      <c r="Q155" s="653"/>
      <c r="R155" s="653"/>
      <c r="S155" s="653"/>
      <c r="T155" s="653"/>
      <c r="U155" s="653"/>
      <c r="V155" s="653"/>
      <c r="W155" s="653"/>
      <c r="X155" s="653"/>
      <c r="Y155" s="653"/>
      <c r="Z155" s="655"/>
      <c r="AA155" s="1487"/>
      <c r="AB155" s="685"/>
      <c r="AC155" s="686"/>
      <c r="AD155" s="651"/>
      <c r="AE155" s="1416"/>
      <c r="AF155" s="1416"/>
      <c r="AG155" s="651"/>
      <c r="AH155" s="653"/>
      <c r="AI155" s="1436"/>
      <c r="AJ155" s="1437"/>
      <c r="AK155" s="1437"/>
      <c r="AL155" s="1437"/>
      <c r="AM155" s="1438"/>
      <c r="AN155" s="642"/>
      <c r="AO155" s="642"/>
      <c r="AP155" s="653"/>
      <c r="AQ155" s="653"/>
      <c r="AR155" s="653"/>
      <c r="AS155" s="653"/>
      <c r="AT155" s="653"/>
      <c r="AU155" s="653"/>
      <c r="AV155" s="653"/>
      <c r="AW155" s="653"/>
      <c r="AX155" s="653"/>
      <c r="AY155" s="653"/>
      <c r="AZ155" s="653"/>
      <c r="BA155" s="656"/>
    </row>
    <row r="156" spans="2:53" ht="20.100000000000001" customHeight="1">
      <c r="B156" s="888"/>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90"/>
      <c r="AA156" s="1487"/>
      <c r="AB156" s="685"/>
      <c r="AC156" s="686"/>
      <c r="AD156" s="651"/>
      <c r="AE156" s="694"/>
      <c r="AF156" s="651"/>
      <c r="AG156" s="651"/>
      <c r="AH156" s="653"/>
      <c r="AI156" s="677"/>
      <c r="AJ156" s="678"/>
      <c r="AK156" s="678"/>
      <c r="AL156" s="679"/>
      <c r="AM156" s="680"/>
      <c r="AN156" s="642"/>
      <c r="AO156" s="642"/>
      <c r="AP156" s="653"/>
      <c r="AQ156" s="653"/>
      <c r="AR156" s="653"/>
      <c r="AS156" s="653"/>
      <c r="AT156" s="653"/>
      <c r="AU156" s="653"/>
      <c r="AV156" s="653"/>
      <c r="AW156" s="653"/>
      <c r="AX156" s="653"/>
      <c r="AY156" s="653"/>
      <c r="AZ156" s="653"/>
      <c r="BA156" s="656"/>
    </row>
    <row r="157" spans="2:53" s="21" customFormat="1" ht="19.5" customHeight="1">
      <c r="B157" s="1414"/>
      <c r="C157" s="1415"/>
      <c r="D157" s="1415"/>
      <c r="E157" s="1415"/>
      <c r="F157" s="1415"/>
      <c r="G157" s="1415"/>
      <c r="H157" s="1415"/>
      <c r="I157" s="1415"/>
      <c r="J157" s="1415"/>
      <c r="K157" s="1415"/>
      <c r="L157" s="1415"/>
      <c r="M157" s="1415"/>
      <c r="N157" s="1415"/>
      <c r="O157" s="1415"/>
      <c r="P157" s="1415"/>
      <c r="Q157" s="1415"/>
      <c r="R157" s="1415"/>
      <c r="S157" s="1415"/>
      <c r="T157" s="1415"/>
      <c r="U157" s="1415"/>
      <c r="V157" s="1415"/>
      <c r="W157" s="1415"/>
      <c r="X157" s="1415"/>
      <c r="Y157" s="1415"/>
      <c r="Z157" s="1443"/>
      <c r="AA157" s="691"/>
      <c r="AB157" s="691"/>
      <c r="AC157" s="686"/>
      <c r="AD157" s="651"/>
      <c r="AE157" s="1416"/>
      <c r="AF157" s="1416"/>
      <c r="AG157" s="651"/>
      <c r="AH157" s="653"/>
      <c r="AI157" s="1431" t="str">
        <f>'Donnees ICCER'!$E$50</f>
        <v>C10.7: Consigner le système</v>
      </c>
      <c r="AJ157" s="1432"/>
      <c r="AK157" s="1432"/>
      <c r="AL157" s="1432"/>
      <c r="AM157" s="1433"/>
      <c r="AN157" s="642"/>
      <c r="AO157" s="642"/>
      <c r="AP157" s="653"/>
      <c r="AQ157" s="653"/>
      <c r="AR157" s="654"/>
      <c r="AS157" s="653"/>
      <c r="AT157" s="653"/>
      <c r="AU157" s="653"/>
      <c r="AV157" s="653"/>
      <c r="AW157" s="653"/>
      <c r="AX157" s="653"/>
      <c r="AY157" s="653"/>
      <c r="AZ157" s="653"/>
      <c r="BA157" s="656"/>
    </row>
    <row r="158" spans="2:53" ht="30" customHeight="1">
      <c r="B158" s="1414"/>
      <c r="C158" s="1415"/>
      <c r="D158" s="1415"/>
      <c r="E158" s="1415"/>
      <c r="F158" s="1415"/>
      <c r="G158" s="1415"/>
      <c r="H158" s="1415"/>
      <c r="I158" s="1415"/>
      <c r="J158" s="1415"/>
      <c r="K158" s="1415"/>
      <c r="L158" s="1415"/>
      <c r="M158" s="1415"/>
      <c r="N158" s="1415"/>
      <c r="O158" s="1415"/>
      <c r="P158" s="1415"/>
      <c r="Q158" s="1415"/>
      <c r="R158" s="1415"/>
      <c r="S158" s="1415"/>
      <c r="T158" s="1415"/>
      <c r="U158" s="1415"/>
      <c r="V158" s="1415"/>
      <c r="W158" s="1415"/>
      <c r="X158" s="1415"/>
      <c r="Y158" s="1415"/>
      <c r="Z158" s="1443"/>
      <c r="AA158" s="583"/>
      <c r="AB158" s="583"/>
      <c r="AC158" s="1452">
        <v>47</v>
      </c>
      <c r="AD158" s="1415"/>
      <c r="AE158" s="1417" t="str">
        <f>'Donnees ICCER'!$C$50</f>
        <v>C10.7</v>
      </c>
      <c r="AF158" s="1418"/>
      <c r="AG158" s="651"/>
      <c r="AH158" s="658" t="s">
        <v>211</v>
      </c>
      <c r="AI158" s="1434"/>
      <c r="AJ158" s="1351"/>
      <c r="AK158" s="1351"/>
      <c r="AL158" s="1351"/>
      <c r="AM158" s="1435"/>
      <c r="AN158" s="1444" t="s">
        <v>212</v>
      </c>
      <c r="AO158" s="1444"/>
      <c r="AP158" s="1445"/>
      <c r="AQ158" s="1428" t="str">
        <f>REPT("g",(AV158))</f>
        <v/>
      </c>
      <c r="AR158" s="1429"/>
      <c r="AS158" s="1429"/>
      <c r="AT158" s="1430"/>
      <c r="AU158" s="663"/>
      <c r="AV158" s="1036">
        <f>Bilan!$AK$42</f>
        <v>0</v>
      </c>
      <c r="AW158" s="653"/>
      <c r="AX158" s="1037" t="str">
        <f>Bilan!$AM$42</f>
        <v xml:space="preserve"> </v>
      </c>
      <c r="AY158" s="665"/>
      <c r="AZ158" s="653"/>
      <c r="BA158" s="656"/>
    </row>
    <row r="159" spans="2:53" ht="19.5" customHeight="1">
      <c r="B159" s="1414"/>
      <c r="C159" s="1415"/>
      <c r="D159" s="1415"/>
      <c r="E159" s="1415"/>
      <c r="F159" s="1415"/>
      <c r="G159" s="1415"/>
      <c r="H159" s="1415"/>
      <c r="I159" s="1415"/>
      <c r="J159" s="1415"/>
      <c r="K159" s="1415"/>
      <c r="L159" s="1415"/>
      <c r="M159" s="1415"/>
      <c r="N159" s="1415"/>
      <c r="O159" s="1415"/>
      <c r="P159" s="1415"/>
      <c r="Q159" s="1415"/>
      <c r="R159" s="1415"/>
      <c r="S159" s="1415"/>
      <c r="T159" s="1415"/>
      <c r="U159" s="1415"/>
      <c r="V159" s="1415"/>
      <c r="W159" s="1415"/>
      <c r="X159" s="1415"/>
      <c r="Y159" s="1415"/>
      <c r="Z159" s="1443"/>
      <c r="AA159" s="685"/>
      <c r="AB159" s="685"/>
      <c r="AC159" s="686"/>
      <c r="AD159" s="651"/>
      <c r="AE159" s="1416"/>
      <c r="AF159" s="1416"/>
      <c r="AG159" s="651"/>
      <c r="AH159" s="653"/>
      <c r="AI159" s="1436"/>
      <c r="AJ159" s="1437"/>
      <c r="AK159" s="1437"/>
      <c r="AL159" s="1437"/>
      <c r="AM159" s="1438"/>
      <c r="AN159" s="642"/>
      <c r="AO159" s="642"/>
      <c r="AP159" s="653"/>
      <c r="AQ159" s="653"/>
      <c r="AR159" s="653"/>
      <c r="AS159" s="653"/>
      <c r="AT159" s="653"/>
      <c r="AU159" s="653"/>
      <c r="AV159" s="653"/>
      <c r="AW159" s="653"/>
      <c r="AX159" s="653"/>
      <c r="AY159" s="653"/>
      <c r="AZ159" s="653"/>
      <c r="BA159" s="656"/>
    </row>
    <row r="160" spans="2:53" ht="20.100000000000001" customHeight="1">
      <c r="B160" s="1414"/>
      <c r="C160" s="1415"/>
      <c r="D160" s="1415"/>
      <c r="E160" s="1415"/>
      <c r="F160" s="1415"/>
      <c r="G160" s="1415"/>
      <c r="H160" s="1415"/>
      <c r="I160" s="1415"/>
      <c r="J160" s="1415"/>
      <c r="K160" s="1415"/>
      <c r="L160" s="1415"/>
      <c r="M160" s="1415"/>
      <c r="N160" s="1415"/>
      <c r="O160" s="1415"/>
      <c r="P160" s="1415"/>
      <c r="Q160" s="1415"/>
      <c r="R160" s="1415"/>
      <c r="S160" s="1415"/>
      <c r="T160" s="1415"/>
      <c r="U160" s="1415"/>
      <c r="V160" s="1415"/>
      <c r="W160" s="1415"/>
      <c r="X160" s="1415"/>
      <c r="Y160" s="1415"/>
      <c r="Z160" s="1443"/>
      <c r="AA160" s="689"/>
      <c r="AB160" s="689"/>
      <c r="AC160" s="891"/>
      <c r="AD160" s="889"/>
      <c r="AE160" s="889"/>
      <c r="AF160" s="889"/>
      <c r="AG160" s="889"/>
      <c r="AH160" s="889"/>
      <c r="AI160" s="889"/>
      <c r="AJ160" s="889"/>
      <c r="AK160" s="889"/>
      <c r="AL160" s="889"/>
      <c r="AM160" s="889"/>
      <c r="AN160" s="889"/>
      <c r="AO160" s="889"/>
      <c r="AP160" s="889"/>
      <c r="AQ160" s="889"/>
      <c r="AR160" s="889"/>
      <c r="AS160" s="889"/>
      <c r="AT160" s="889"/>
      <c r="AU160" s="889"/>
      <c r="AV160" s="889"/>
      <c r="AW160" s="889"/>
      <c r="AX160" s="889"/>
      <c r="AY160" s="889"/>
      <c r="AZ160" s="889"/>
      <c r="BA160" s="892"/>
    </row>
    <row r="161" spans="2:55" ht="19.5" customHeight="1">
      <c r="B161" s="1414"/>
      <c r="C161" s="1415"/>
      <c r="D161" s="1415"/>
      <c r="E161" s="1415"/>
      <c r="F161" s="1415"/>
      <c r="G161" s="1415"/>
      <c r="H161" s="1415"/>
      <c r="I161" s="1415"/>
      <c r="J161" s="1415"/>
      <c r="K161" s="1415"/>
      <c r="L161" s="1415"/>
      <c r="M161" s="1415"/>
      <c r="N161" s="1415"/>
      <c r="O161" s="1415"/>
      <c r="P161" s="1415"/>
      <c r="Q161" s="1415"/>
      <c r="R161" s="1415"/>
      <c r="S161" s="1415"/>
      <c r="T161" s="1415"/>
      <c r="U161" s="1415"/>
      <c r="V161" s="1415"/>
      <c r="W161" s="1415"/>
      <c r="X161" s="1415"/>
      <c r="Y161" s="1415"/>
      <c r="Z161" s="1443"/>
      <c r="AA161" s="691"/>
      <c r="AB161" s="691"/>
      <c r="AC161" s="686"/>
      <c r="AD161" s="651"/>
      <c r="AE161" s="1416"/>
      <c r="AF161" s="1416"/>
      <c r="AG161" s="651"/>
      <c r="AH161" s="653"/>
      <c r="AI161" s="1431" t="str">
        <f>'Donnees ICCER'!$E$51</f>
        <v>C10.8: Effectuer la dépose du composant défectueux</v>
      </c>
      <c r="AJ161" s="1432"/>
      <c r="AK161" s="1432"/>
      <c r="AL161" s="1432"/>
      <c r="AM161" s="1433"/>
      <c r="AN161" s="642"/>
      <c r="AO161" s="642"/>
      <c r="AP161" s="653"/>
      <c r="AQ161" s="653"/>
      <c r="AR161" s="654"/>
      <c r="AS161" s="653"/>
      <c r="AT161" s="653"/>
      <c r="AU161" s="653"/>
      <c r="AV161" s="653"/>
      <c r="AW161" s="653"/>
      <c r="AX161" s="653"/>
      <c r="AY161" s="653"/>
      <c r="AZ161" s="653"/>
      <c r="BA161" s="656"/>
    </row>
    <row r="162" spans="2:55" ht="30" customHeight="1">
      <c r="B162" s="1414"/>
      <c r="C162" s="1415"/>
      <c r="D162" s="1415"/>
      <c r="E162" s="1415"/>
      <c r="F162" s="1415"/>
      <c r="G162" s="1415"/>
      <c r="H162" s="1415"/>
      <c r="I162" s="1415"/>
      <c r="J162" s="1415"/>
      <c r="K162" s="1415"/>
      <c r="L162" s="1415"/>
      <c r="M162" s="1415"/>
      <c r="N162" s="1415"/>
      <c r="O162" s="1415"/>
      <c r="P162" s="1415"/>
      <c r="Q162" s="1415"/>
      <c r="R162" s="1415"/>
      <c r="S162" s="1415"/>
      <c r="T162" s="1415"/>
      <c r="U162" s="1415"/>
      <c r="V162" s="1415"/>
      <c r="W162" s="1415"/>
      <c r="X162" s="1415"/>
      <c r="Y162" s="1415"/>
      <c r="Z162" s="1443"/>
      <c r="AA162" s="583"/>
      <c r="AB162" s="583"/>
      <c r="AC162" s="1452">
        <v>48</v>
      </c>
      <c r="AD162" s="1415"/>
      <c r="AE162" s="1417" t="str">
        <f>'Donnees ICCER'!$C$51</f>
        <v>C10.8</v>
      </c>
      <c r="AF162" s="1418"/>
      <c r="AG162" s="651"/>
      <c r="AH162" s="658" t="s">
        <v>211</v>
      </c>
      <c r="AI162" s="1434"/>
      <c r="AJ162" s="1351"/>
      <c r="AK162" s="1351"/>
      <c r="AL162" s="1351"/>
      <c r="AM162" s="1435"/>
      <c r="AN162" s="1444" t="s">
        <v>212</v>
      </c>
      <c r="AO162" s="1444"/>
      <c r="AP162" s="1445"/>
      <c r="AQ162" s="1428" t="str">
        <f>REPT("g",(AV162))</f>
        <v/>
      </c>
      <c r="AR162" s="1429"/>
      <c r="AS162" s="1429"/>
      <c r="AT162" s="1430"/>
      <c r="AU162" s="663"/>
      <c r="AV162" s="1036">
        <f>Bilan!$AK$42</f>
        <v>0</v>
      </c>
      <c r="AW162" s="653"/>
      <c r="AX162" s="1037" t="str">
        <f>Bilan!$AM$42</f>
        <v xml:space="preserve"> </v>
      </c>
      <c r="AY162" s="665"/>
      <c r="AZ162" s="653"/>
      <c r="BA162" s="656"/>
      <c r="BB162" s="676"/>
      <c r="BC162" s="676"/>
    </row>
    <row r="163" spans="2:55" ht="19.5" customHeight="1">
      <c r="B163" s="1414"/>
      <c r="C163" s="1415"/>
      <c r="D163" s="1415"/>
      <c r="E163" s="1415"/>
      <c r="F163" s="1415"/>
      <c r="G163" s="1415"/>
      <c r="H163" s="1415"/>
      <c r="I163" s="1415"/>
      <c r="J163" s="1415"/>
      <c r="K163" s="1415"/>
      <c r="L163" s="1415"/>
      <c r="M163" s="1415"/>
      <c r="N163" s="1415"/>
      <c r="O163" s="1415"/>
      <c r="P163" s="1415"/>
      <c r="Q163" s="1415"/>
      <c r="R163" s="1415"/>
      <c r="S163" s="1415"/>
      <c r="T163" s="1415"/>
      <c r="U163" s="1415"/>
      <c r="V163" s="1415"/>
      <c r="W163" s="1415"/>
      <c r="X163" s="1415"/>
      <c r="Y163" s="1415"/>
      <c r="Z163" s="1443"/>
      <c r="AA163" s="693"/>
      <c r="AB163" s="693"/>
      <c r="AC163" s="686"/>
      <c r="AD163" s="651"/>
      <c r="AE163" s="1416"/>
      <c r="AF163" s="1416"/>
      <c r="AG163" s="651"/>
      <c r="AH163" s="653"/>
      <c r="AI163" s="1436"/>
      <c r="AJ163" s="1437"/>
      <c r="AK163" s="1437"/>
      <c r="AL163" s="1437"/>
      <c r="AM163" s="1438"/>
      <c r="AN163" s="642"/>
      <c r="AO163" s="642"/>
      <c r="AP163" s="653"/>
      <c r="AQ163" s="653"/>
      <c r="AR163" s="653"/>
      <c r="AS163" s="653"/>
      <c r="AT163" s="653"/>
      <c r="AU163" s="653"/>
      <c r="AV163" s="653"/>
      <c r="AW163" s="653"/>
      <c r="AX163" s="653"/>
      <c r="AY163" s="653"/>
      <c r="AZ163" s="653"/>
      <c r="BA163" s="656"/>
      <c r="BB163" s="250"/>
      <c r="BC163" s="250"/>
    </row>
    <row r="164" spans="2:55" ht="20.100000000000001" customHeight="1">
      <c r="B164" s="1414"/>
      <c r="C164" s="1415"/>
      <c r="D164" s="1415"/>
      <c r="E164" s="1415"/>
      <c r="F164" s="1415"/>
      <c r="G164" s="1415"/>
      <c r="H164" s="1415"/>
      <c r="I164" s="1415"/>
      <c r="J164" s="1415"/>
      <c r="K164" s="1415"/>
      <c r="L164" s="1415"/>
      <c r="M164" s="1415"/>
      <c r="N164" s="1415"/>
      <c r="O164" s="1415"/>
      <c r="P164" s="1415"/>
      <c r="Q164" s="1415"/>
      <c r="R164" s="1415"/>
      <c r="S164" s="1415"/>
      <c r="T164" s="1415"/>
      <c r="U164" s="1415"/>
      <c r="V164" s="1415"/>
      <c r="W164" s="1415"/>
      <c r="X164" s="1415"/>
      <c r="Y164" s="1415"/>
      <c r="Z164" s="1443"/>
      <c r="AA164" s="1488"/>
      <c r="AB164" s="682"/>
      <c r="AC164" s="686"/>
      <c r="AD164" s="651"/>
      <c r="AE164" s="694"/>
      <c r="AF164" s="651"/>
      <c r="AG164" s="651"/>
      <c r="AH164" s="651"/>
      <c r="AI164" s="651"/>
      <c r="AJ164" s="651"/>
      <c r="AK164" s="651"/>
      <c r="AL164" s="651"/>
      <c r="AM164" s="651"/>
      <c r="AN164" s="651"/>
      <c r="AO164" s="651"/>
      <c r="AP164" s="651"/>
      <c r="AQ164" s="651"/>
      <c r="AR164" s="651"/>
      <c r="AS164" s="651"/>
      <c r="AT164" s="651"/>
      <c r="AU164" s="651"/>
      <c r="AV164" s="651"/>
      <c r="AW164" s="651"/>
      <c r="AX164" s="651"/>
      <c r="AY164" s="651"/>
      <c r="AZ164" s="695"/>
      <c r="BA164" s="697"/>
    </row>
    <row r="165" spans="2:55" ht="19.5" customHeight="1">
      <c r="B165" s="1414"/>
      <c r="C165" s="1415"/>
      <c r="D165" s="1415"/>
      <c r="E165" s="1415"/>
      <c r="F165" s="1415"/>
      <c r="G165" s="1415"/>
      <c r="H165" s="1415"/>
      <c r="I165" s="1415"/>
      <c r="J165" s="1415"/>
      <c r="K165" s="1415"/>
      <c r="L165" s="1415"/>
      <c r="M165" s="1415"/>
      <c r="N165" s="1415"/>
      <c r="O165" s="1415"/>
      <c r="P165" s="1415"/>
      <c r="Q165" s="1415"/>
      <c r="R165" s="1415"/>
      <c r="S165" s="1415"/>
      <c r="T165" s="1415"/>
      <c r="U165" s="1415"/>
      <c r="V165" s="1415"/>
      <c r="W165" s="1415"/>
      <c r="X165" s="1415"/>
      <c r="Y165" s="1415"/>
      <c r="Z165" s="1443"/>
      <c r="AA165" s="1488"/>
      <c r="AB165" s="682"/>
      <c r="AC165" s="686"/>
      <c r="AD165" s="651"/>
      <c r="AE165" s="1416"/>
      <c r="AF165" s="1416"/>
      <c r="AG165" s="651"/>
      <c r="AH165" s="653"/>
      <c r="AI165" s="1431" t="str">
        <f>'Donnees ICCER'!$E$52</f>
        <v>C10.9: Installer le composant de remplacement</v>
      </c>
      <c r="AJ165" s="1432"/>
      <c r="AK165" s="1432"/>
      <c r="AL165" s="1432"/>
      <c r="AM165" s="1433"/>
      <c r="AN165" s="642"/>
      <c r="AO165" s="642"/>
      <c r="AP165" s="653"/>
      <c r="AQ165" s="653"/>
      <c r="AR165" s="654"/>
      <c r="AS165" s="653"/>
      <c r="AT165" s="653"/>
      <c r="AU165" s="653"/>
      <c r="AV165" s="653"/>
      <c r="AW165" s="653"/>
      <c r="AX165" s="653"/>
      <c r="AY165" s="653"/>
      <c r="AZ165" s="653"/>
      <c r="BA165" s="656"/>
    </row>
    <row r="166" spans="2:55" ht="30" customHeight="1">
      <c r="B166" s="1414"/>
      <c r="C166" s="1415"/>
      <c r="D166" s="1415"/>
      <c r="E166" s="1415"/>
      <c r="F166" s="1415"/>
      <c r="G166" s="1415"/>
      <c r="H166" s="1415"/>
      <c r="I166" s="1415"/>
      <c r="J166" s="1415"/>
      <c r="K166" s="1415"/>
      <c r="L166" s="1415"/>
      <c r="M166" s="1415"/>
      <c r="N166" s="1415"/>
      <c r="O166" s="1415"/>
      <c r="P166" s="1415"/>
      <c r="Q166" s="1415"/>
      <c r="R166" s="1415"/>
      <c r="S166" s="1415"/>
      <c r="T166" s="1415"/>
      <c r="U166" s="1415"/>
      <c r="V166" s="1415"/>
      <c r="W166" s="1415"/>
      <c r="X166" s="1415"/>
      <c r="Y166" s="1415"/>
      <c r="Z166" s="1443"/>
      <c r="AA166" s="583"/>
      <c r="AB166" s="583"/>
      <c r="AC166" s="1452">
        <v>49</v>
      </c>
      <c r="AD166" s="1415"/>
      <c r="AE166" s="1417" t="str">
        <f>'Donnees ICCER'!$C$52</f>
        <v>C10.9</v>
      </c>
      <c r="AF166" s="1418"/>
      <c r="AG166" s="651"/>
      <c r="AH166" s="658" t="s">
        <v>211</v>
      </c>
      <c r="AI166" s="1434"/>
      <c r="AJ166" s="1351"/>
      <c r="AK166" s="1351"/>
      <c r="AL166" s="1351"/>
      <c r="AM166" s="1435"/>
      <c r="AN166" s="1444" t="s">
        <v>212</v>
      </c>
      <c r="AO166" s="1444"/>
      <c r="AP166" s="1445"/>
      <c r="AQ166" s="1428" t="str">
        <f>REPT("g",(AV166))</f>
        <v/>
      </c>
      <c r="AR166" s="1429"/>
      <c r="AS166" s="1429"/>
      <c r="AT166" s="1430"/>
      <c r="AU166" s="663"/>
      <c r="AV166" s="1036">
        <f>Bilan!$AK$42</f>
        <v>0</v>
      </c>
      <c r="AW166" s="653"/>
      <c r="AX166" s="1037" t="str">
        <f>Bilan!$AM$42</f>
        <v xml:space="preserve"> </v>
      </c>
      <c r="AY166" s="665"/>
      <c r="AZ166" s="653"/>
      <c r="BA166" s="656"/>
    </row>
    <row r="167" spans="2:55" ht="19.5" customHeight="1">
      <c r="B167" s="1414"/>
      <c r="C167" s="1415"/>
      <c r="D167" s="1415"/>
      <c r="E167" s="1415"/>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1443"/>
      <c r="AA167" s="1487"/>
      <c r="AB167" s="685"/>
      <c r="AC167" s="686"/>
      <c r="AD167" s="651"/>
      <c r="AE167" s="1416"/>
      <c r="AF167" s="1416"/>
      <c r="AG167" s="651"/>
      <c r="AH167" s="653"/>
      <c r="AI167" s="1436"/>
      <c r="AJ167" s="1437"/>
      <c r="AK167" s="1437"/>
      <c r="AL167" s="1437"/>
      <c r="AM167" s="1438"/>
      <c r="AN167" s="642"/>
      <c r="AO167" s="642"/>
      <c r="AP167" s="653"/>
      <c r="AQ167" s="653"/>
      <c r="AR167" s="653"/>
      <c r="AS167" s="653"/>
      <c r="AT167" s="653"/>
      <c r="AU167" s="653"/>
      <c r="AV167" s="653"/>
      <c r="AW167" s="653"/>
      <c r="AX167" s="653"/>
      <c r="AY167" s="653"/>
      <c r="AZ167" s="653"/>
      <c r="BA167" s="656"/>
    </row>
    <row r="168" spans="2:55" ht="20.100000000000001" customHeight="1">
      <c r="B168" s="1414"/>
      <c r="C168" s="1415"/>
      <c r="D168" s="1415"/>
      <c r="E168" s="1415"/>
      <c r="F168" s="1415"/>
      <c r="G168" s="1415"/>
      <c r="H168" s="1415"/>
      <c r="I168" s="1415"/>
      <c r="J168" s="1415"/>
      <c r="K168" s="1415"/>
      <c r="L168" s="1415"/>
      <c r="M168" s="1415"/>
      <c r="N168" s="1415"/>
      <c r="O168" s="1415"/>
      <c r="P168" s="1415"/>
      <c r="Q168" s="1415"/>
      <c r="R168" s="1415"/>
      <c r="S168" s="1415"/>
      <c r="T168" s="1415"/>
      <c r="U168" s="1415"/>
      <c r="V168" s="1415"/>
      <c r="W168" s="1415"/>
      <c r="X168" s="1415"/>
      <c r="Y168" s="1415"/>
      <c r="Z168" s="1443"/>
      <c r="AA168" s="1487"/>
      <c r="AB168" s="685"/>
      <c r="AC168" s="686"/>
      <c r="AD168" s="651"/>
      <c r="AE168" s="694"/>
      <c r="AF168" s="651"/>
      <c r="AG168" s="651"/>
      <c r="AH168" s="653"/>
      <c r="AI168" s="677"/>
      <c r="AJ168" s="678"/>
      <c r="AK168" s="678"/>
      <c r="AL168" s="679"/>
      <c r="AM168" s="680"/>
      <c r="AN168" s="642"/>
      <c r="AO168" s="642"/>
      <c r="AP168" s="653"/>
      <c r="AQ168" s="653"/>
      <c r="AR168" s="653"/>
      <c r="AS168" s="653"/>
      <c r="AT168" s="653"/>
      <c r="AU168" s="653"/>
      <c r="AV168" s="653"/>
      <c r="AW168" s="653"/>
      <c r="AX168" s="653"/>
      <c r="AY168" s="653"/>
      <c r="AZ168" s="653"/>
      <c r="BA168" s="656"/>
    </row>
    <row r="169" spans="2:55" s="21" customFormat="1" ht="19.5" customHeight="1">
      <c r="B169" s="1414"/>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43"/>
      <c r="AA169" s="691"/>
      <c r="AB169" s="691"/>
      <c r="AC169" s="686"/>
      <c r="AD169" s="651"/>
      <c r="AE169" s="1416"/>
      <c r="AF169" s="1416"/>
      <c r="AG169" s="651"/>
      <c r="AH169" s="653"/>
      <c r="AI169" s="1431" t="str">
        <f>'Donnees ICCER'!$E$53</f>
        <v>C10.10: Déconsigner le système</v>
      </c>
      <c r="AJ169" s="1432"/>
      <c r="AK169" s="1432"/>
      <c r="AL169" s="1432"/>
      <c r="AM169" s="1433"/>
      <c r="AN169" s="642"/>
      <c r="AO169" s="642"/>
      <c r="AP169" s="653"/>
      <c r="AQ169" s="653"/>
      <c r="AR169" s="654"/>
      <c r="AS169" s="653"/>
      <c r="AT169" s="653"/>
      <c r="AU169" s="653"/>
      <c r="AV169" s="653"/>
      <c r="AW169" s="653"/>
      <c r="AX169" s="653"/>
      <c r="AY169" s="653"/>
      <c r="AZ169" s="653"/>
      <c r="BA169" s="656"/>
    </row>
    <row r="170" spans="2:55" ht="30" customHeight="1">
      <c r="B170" s="1414"/>
      <c r="C170" s="1415"/>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43"/>
      <c r="AA170" s="583"/>
      <c r="AB170" s="583"/>
      <c r="AC170" s="1452">
        <v>50</v>
      </c>
      <c r="AD170" s="1415"/>
      <c r="AE170" s="1417" t="str">
        <f>'Donnees ICCER'!$C$53</f>
        <v>C10.10</v>
      </c>
      <c r="AF170" s="1418"/>
      <c r="AG170" s="651"/>
      <c r="AH170" s="658" t="s">
        <v>211</v>
      </c>
      <c r="AI170" s="1434"/>
      <c r="AJ170" s="1351"/>
      <c r="AK170" s="1351"/>
      <c r="AL170" s="1351"/>
      <c r="AM170" s="1435"/>
      <c r="AN170" s="1444" t="s">
        <v>212</v>
      </c>
      <c r="AO170" s="1444"/>
      <c r="AP170" s="1445"/>
      <c r="AQ170" s="1428" t="str">
        <f>REPT("g",(AV170))</f>
        <v/>
      </c>
      <c r="AR170" s="1429"/>
      <c r="AS170" s="1429"/>
      <c r="AT170" s="1430"/>
      <c r="AU170" s="663"/>
      <c r="AV170" s="1036">
        <f>Bilan!$AK$42</f>
        <v>0</v>
      </c>
      <c r="AW170" s="653"/>
      <c r="AX170" s="1037" t="str">
        <f>Bilan!$AM$42</f>
        <v xml:space="preserve"> </v>
      </c>
      <c r="AY170" s="665"/>
      <c r="AZ170" s="653"/>
      <c r="BA170" s="656"/>
    </row>
    <row r="171" spans="2:55" ht="19.5" customHeight="1">
      <c r="B171" s="1414"/>
      <c r="C171" s="1415"/>
      <c r="D171" s="1415"/>
      <c r="E171" s="1415"/>
      <c r="F171" s="1415"/>
      <c r="G171" s="1415"/>
      <c r="H171" s="1415"/>
      <c r="I171" s="1415"/>
      <c r="J171" s="1415"/>
      <c r="K171" s="1415"/>
      <c r="L171" s="1415"/>
      <c r="M171" s="1415"/>
      <c r="N171" s="1415"/>
      <c r="O171" s="1415"/>
      <c r="P171" s="1415"/>
      <c r="Q171" s="1415"/>
      <c r="R171" s="1415"/>
      <c r="S171" s="1415"/>
      <c r="T171" s="1415"/>
      <c r="U171" s="1415"/>
      <c r="V171" s="1415"/>
      <c r="W171" s="1415"/>
      <c r="X171" s="1415"/>
      <c r="Y171" s="1415"/>
      <c r="Z171" s="1443"/>
      <c r="AA171" s="685"/>
      <c r="AB171" s="685"/>
      <c r="AC171" s="686"/>
      <c r="AD171" s="651"/>
      <c r="AE171" s="1416"/>
      <c r="AF171" s="1416"/>
      <c r="AG171" s="651"/>
      <c r="AH171" s="653"/>
      <c r="AI171" s="1436"/>
      <c r="AJ171" s="1437"/>
      <c r="AK171" s="1437"/>
      <c r="AL171" s="1437"/>
      <c r="AM171" s="1438"/>
      <c r="AN171" s="642"/>
      <c r="AO171" s="642"/>
      <c r="AP171" s="653"/>
      <c r="AQ171" s="653"/>
      <c r="AR171" s="653"/>
      <c r="AS171" s="653"/>
      <c r="AT171" s="653"/>
      <c r="AU171" s="653"/>
      <c r="AV171" s="653"/>
      <c r="AW171" s="653"/>
      <c r="AX171" s="653"/>
      <c r="AY171" s="653"/>
      <c r="AZ171" s="653"/>
      <c r="BA171" s="656"/>
    </row>
    <row r="172" spans="2:55" ht="18.95" customHeight="1">
      <c r="B172" s="1414"/>
      <c r="C172" s="1415"/>
      <c r="D172" s="1415"/>
      <c r="E172" s="1415"/>
      <c r="F172" s="1415"/>
      <c r="G172" s="1415"/>
      <c r="H172" s="1415"/>
      <c r="I172" s="1415"/>
      <c r="J172" s="1415"/>
      <c r="K172" s="1415"/>
      <c r="L172" s="1415"/>
      <c r="M172" s="1415"/>
      <c r="N172" s="1415"/>
      <c r="O172" s="1415"/>
      <c r="P172" s="1415"/>
      <c r="Q172" s="1415"/>
      <c r="R172" s="1415"/>
      <c r="S172" s="1415"/>
      <c r="T172" s="1415"/>
      <c r="U172" s="1415"/>
      <c r="V172" s="1415"/>
      <c r="W172" s="1415"/>
      <c r="X172" s="1415"/>
      <c r="Y172" s="1415"/>
      <c r="Z172" s="1443"/>
      <c r="AA172" s="693"/>
      <c r="AB172" s="693"/>
      <c r="AC172" s="686"/>
      <c r="AD172" s="651"/>
      <c r="AE172" s="694"/>
      <c r="AF172" s="651"/>
      <c r="AG172" s="651"/>
      <c r="AH172" s="651"/>
      <c r="AI172" s="651"/>
      <c r="AJ172" s="651"/>
      <c r="AK172" s="651"/>
      <c r="AL172" s="651"/>
      <c r="AM172" s="651"/>
      <c r="AN172" s="651"/>
      <c r="AO172" s="651"/>
      <c r="AP172" s="651"/>
      <c r="AQ172" s="651"/>
      <c r="AR172" s="651"/>
      <c r="AS172" s="651"/>
      <c r="AT172" s="651"/>
      <c r="AU172" s="651"/>
      <c r="AV172" s="651"/>
      <c r="AW172" s="651"/>
      <c r="AX172" s="651"/>
      <c r="AY172" s="651"/>
      <c r="AZ172" s="651"/>
      <c r="BA172" s="701"/>
    </row>
    <row r="173" spans="2:55" ht="19.5" customHeight="1">
      <c r="B173" s="1414"/>
      <c r="C173" s="1415"/>
      <c r="D173" s="1415"/>
      <c r="E173" s="1415"/>
      <c r="F173" s="1415"/>
      <c r="G173" s="1415"/>
      <c r="H173" s="1415"/>
      <c r="I173" s="1415"/>
      <c r="J173" s="1415"/>
      <c r="K173" s="1415"/>
      <c r="L173" s="1415"/>
      <c r="M173" s="1415"/>
      <c r="N173" s="1415"/>
      <c r="O173" s="1415"/>
      <c r="P173" s="1415"/>
      <c r="Q173" s="1415"/>
      <c r="R173" s="1415"/>
      <c r="S173" s="1415"/>
      <c r="T173" s="1415"/>
      <c r="U173" s="1415"/>
      <c r="V173" s="1415"/>
      <c r="W173" s="1415"/>
      <c r="X173" s="1415"/>
      <c r="Y173" s="1415"/>
      <c r="Z173" s="1443"/>
      <c r="AA173" s="693"/>
      <c r="AB173" s="693"/>
      <c r="AC173" s="686"/>
      <c r="AD173" s="651"/>
      <c r="AE173" s="1416"/>
      <c r="AF173" s="1416"/>
      <c r="AG173" s="651"/>
      <c r="AH173" s="653"/>
      <c r="AI173" s="1431" t="str">
        <f>'Donnees ICCER'!$E$54</f>
        <v>C10.11: Réaliser les réglages permettant la remise en service</v>
      </c>
      <c r="AJ173" s="1432"/>
      <c r="AK173" s="1432"/>
      <c r="AL173" s="1432"/>
      <c r="AM173" s="1433"/>
      <c r="AN173" s="642"/>
      <c r="AO173" s="642"/>
      <c r="AP173" s="653"/>
      <c r="AQ173" s="653"/>
      <c r="AR173" s="654"/>
      <c r="AS173" s="653"/>
      <c r="AT173" s="653"/>
      <c r="AU173" s="653"/>
      <c r="AV173" s="653"/>
      <c r="AW173" s="653"/>
      <c r="AX173" s="653"/>
      <c r="AY173" s="653"/>
      <c r="AZ173" s="653"/>
      <c r="BA173" s="656"/>
    </row>
    <row r="174" spans="2:55" ht="30" customHeight="1">
      <c r="B174" s="1414"/>
      <c r="C174" s="1415"/>
      <c r="D174" s="1415"/>
      <c r="E174" s="1415"/>
      <c r="F174" s="1415"/>
      <c r="G174" s="1415"/>
      <c r="H174" s="1415"/>
      <c r="I174" s="1415"/>
      <c r="J174" s="1415"/>
      <c r="K174" s="1415"/>
      <c r="L174" s="1415"/>
      <c r="M174" s="1415"/>
      <c r="N174" s="1415"/>
      <c r="O174" s="1415"/>
      <c r="P174" s="1415"/>
      <c r="Q174" s="1415"/>
      <c r="R174" s="1415"/>
      <c r="S174" s="1415"/>
      <c r="T174" s="1415"/>
      <c r="U174" s="1415"/>
      <c r="V174" s="1415"/>
      <c r="W174" s="1415"/>
      <c r="X174" s="1415"/>
      <c r="Y174" s="1415"/>
      <c r="Z174" s="1443"/>
      <c r="AA174" s="583"/>
      <c r="AB174" s="583"/>
      <c r="AC174" s="1452">
        <v>51</v>
      </c>
      <c r="AD174" s="1415"/>
      <c r="AE174" s="1417" t="str">
        <f>'Donnees ICCER'!$C$54</f>
        <v>C10.11</v>
      </c>
      <c r="AF174" s="1418"/>
      <c r="AG174" s="651"/>
      <c r="AH174" s="658" t="s">
        <v>211</v>
      </c>
      <c r="AI174" s="1434"/>
      <c r="AJ174" s="1351"/>
      <c r="AK174" s="1351"/>
      <c r="AL174" s="1351"/>
      <c r="AM174" s="1435"/>
      <c r="AN174" s="1444" t="s">
        <v>212</v>
      </c>
      <c r="AO174" s="1444"/>
      <c r="AP174" s="1445"/>
      <c r="AQ174" s="1428" t="str">
        <f>REPT("g",(AV174))</f>
        <v/>
      </c>
      <c r="AR174" s="1429"/>
      <c r="AS174" s="1429"/>
      <c r="AT174" s="1430"/>
      <c r="AU174" s="663"/>
      <c r="AV174" s="1036">
        <f>Bilan!$AK$42</f>
        <v>0</v>
      </c>
      <c r="AW174" s="653"/>
      <c r="AX174" s="1037" t="str">
        <f>Bilan!$AM$42</f>
        <v xml:space="preserve"> </v>
      </c>
      <c r="AY174" s="665"/>
      <c r="AZ174" s="653"/>
      <c r="BA174" s="656"/>
    </row>
    <row r="175" spans="2:55" ht="19.5" customHeight="1">
      <c r="B175" s="1414"/>
      <c r="C175" s="1415"/>
      <c r="D175" s="1415"/>
      <c r="E175" s="1415"/>
      <c r="F175" s="1415"/>
      <c r="G175" s="1415"/>
      <c r="H175" s="1415"/>
      <c r="I175" s="1415"/>
      <c r="J175" s="1415"/>
      <c r="K175" s="1415"/>
      <c r="L175" s="1415"/>
      <c r="M175" s="1415"/>
      <c r="N175" s="1415"/>
      <c r="O175" s="1415"/>
      <c r="P175" s="1415"/>
      <c r="Q175" s="1415"/>
      <c r="R175" s="1415"/>
      <c r="S175" s="1415"/>
      <c r="T175" s="1415"/>
      <c r="U175" s="1415"/>
      <c r="V175" s="1415"/>
      <c r="W175" s="1415"/>
      <c r="X175" s="1415"/>
      <c r="Y175" s="1415"/>
      <c r="Z175" s="1443"/>
      <c r="AA175" s="693"/>
      <c r="AB175" s="693"/>
      <c r="AC175" s="686"/>
      <c r="AD175" s="651"/>
      <c r="AE175" s="1416"/>
      <c r="AF175" s="1416"/>
      <c r="AG175" s="651"/>
      <c r="AH175" s="653"/>
      <c r="AI175" s="1436"/>
      <c r="AJ175" s="1437"/>
      <c r="AK175" s="1437"/>
      <c r="AL175" s="1437"/>
      <c r="AM175" s="1438"/>
      <c r="AN175" s="642"/>
      <c r="AO175" s="642"/>
      <c r="AP175" s="653"/>
      <c r="AQ175" s="653"/>
      <c r="AR175" s="653"/>
      <c r="AS175" s="653"/>
      <c r="AT175" s="653"/>
      <c r="AU175" s="653"/>
      <c r="AV175" s="653"/>
      <c r="AW175" s="653"/>
      <c r="AX175" s="653"/>
      <c r="AY175" s="653"/>
      <c r="AZ175" s="653"/>
      <c r="BA175" s="656"/>
    </row>
    <row r="176" spans="2:55" ht="20.100000000000001" customHeight="1">
      <c r="B176" s="1414"/>
      <c r="C176" s="1415"/>
      <c r="D176" s="1415"/>
      <c r="E176" s="1415"/>
      <c r="F176" s="1415"/>
      <c r="G176" s="1415"/>
      <c r="H176" s="1415"/>
      <c r="I176" s="1415"/>
      <c r="J176" s="1415"/>
      <c r="K176" s="1415"/>
      <c r="L176" s="1415"/>
      <c r="M176" s="1415"/>
      <c r="N176" s="1415"/>
      <c r="O176" s="1415"/>
      <c r="P176" s="1415"/>
      <c r="Q176" s="1415"/>
      <c r="R176" s="1415"/>
      <c r="S176" s="1415"/>
      <c r="T176" s="1415"/>
      <c r="U176" s="1415"/>
      <c r="V176" s="1415"/>
      <c r="W176" s="1415"/>
      <c r="X176" s="1415"/>
      <c r="Y176" s="1415"/>
      <c r="Z176" s="1443"/>
      <c r="AA176" s="693"/>
      <c r="AB176" s="693"/>
      <c r="AC176" s="686"/>
      <c r="AD176" s="651"/>
      <c r="AE176" s="694"/>
      <c r="AF176" s="651"/>
      <c r="AG176" s="651"/>
      <c r="AH176" s="651"/>
      <c r="AI176" s="651"/>
      <c r="AJ176" s="651"/>
      <c r="AK176" s="651"/>
      <c r="AL176" s="651"/>
      <c r="AM176" s="651"/>
      <c r="AN176" s="651"/>
      <c r="AO176" s="651"/>
      <c r="AP176" s="651"/>
      <c r="AQ176" s="651"/>
      <c r="AR176" s="651"/>
      <c r="AS176" s="651"/>
      <c r="AT176" s="651"/>
      <c r="AU176" s="651"/>
      <c r="AV176" s="651"/>
      <c r="AW176" s="651"/>
      <c r="AX176" s="651"/>
      <c r="AY176" s="651"/>
      <c r="AZ176" s="651"/>
      <c r="BA176" s="701"/>
    </row>
    <row r="177" spans="2:55 16369:16369" ht="19.5" customHeight="1">
      <c r="B177" s="1414"/>
      <c r="C177" s="1415"/>
      <c r="D177" s="1415"/>
      <c r="E177" s="1415"/>
      <c r="F177" s="1415"/>
      <c r="G177" s="1415"/>
      <c r="H177" s="1415"/>
      <c r="I177" s="1415"/>
      <c r="J177" s="1415"/>
      <c r="K177" s="1415"/>
      <c r="L177" s="1415"/>
      <c r="M177" s="1415"/>
      <c r="N177" s="1415"/>
      <c r="O177" s="1415"/>
      <c r="P177" s="1415"/>
      <c r="Q177" s="1415"/>
      <c r="R177" s="1415"/>
      <c r="S177" s="1415"/>
      <c r="T177" s="1415"/>
      <c r="U177" s="1415"/>
      <c r="V177" s="1415"/>
      <c r="W177" s="1415"/>
      <c r="X177" s="1415"/>
      <c r="Y177" s="1415"/>
      <c r="Z177" s="1443"/>
      <c r="AA177" s="693"/>
      <c r="AB177" s="693"/>
      <c r="AC177" s="686"/>
      <c r="AD177" s="651"/>
      <c r="AE177" s="1416"/>
      <c r="AF177" s="1416"/>
      <c r="AG177" s="651"/>
      <c r="AH177" s="653"/>
      <c r="AI177" s="1431" t="str">
        <f>'Donnees ICCER'!$E$55</f>
        <v>C10.12: Remettre en service le système</v>
      </c>
      <c r="AJ177" s="1432"/>
      <c r="AK177" s="1432"/>
      <c r="AL177" s="1432"/>
      <c r="AM177" s="1433"/>
      <c r="AN177" s="642"/>
      <c r="AO177" s="642"/>
      <c r="AP177" s="653"/>
      <c r="AQ177" s="653"/>
      <c r="AR177" s="654"/>
      <c r="AS177" s="653"/>
      <c r="AT177" s="653"/>
      <c r="AU177" s="653"/>
      <c r="AV177" s="653"/>
      <c r="AW177" s="653"/>
      <c r="AX177" s="653"/>
      <c r="AY177" s="653"/>
      <c r="AZ177" s="653"/>
      <c r="BA177" s="656"/>
    </row>
    <row r="178" spans="2:55 16369:16369" ht="30" customHeight="1">
      <c r="B178" s="1414"/>
      <c r="C178" s="1415"/>
      <c r="D178" s="1415"/>
      <c r="E178" s="1415"/>
      <c r="F178" s="1415"/>
      <c r="G178" s="1415"/>
      <c r="H178" s="1415"/>
      <c r="I178" s="1415"/>
      <c r="J178" s="1415"/>
      <c r="K178" s="1415"/>
      <c r="L178" s="1415"/>
      <c r="M178" s="1415"/>
      <c r="N178" s="1415"/>
      <c r="O178" s="1415"/>
      <c r="P178" s="1415"/>
      <c r="Q178" s="1415"/>
      <c r="R178" s="1415"/>
      <c r="S178" s="1415"/>
      <c r="T178" s="1415"/>
      <c r="U178" s="1415"/>
      <c r="V178" s="1415"/>
      <c r="W178" s="1415"/>
      <c r="X178" s="1415"/>
      <c r="Y178" s="1415"/>
      <c r="Z178" s="1443"/>
      <c r="AA178" s="583"/>
      <c r="AB178" s="583"/>
      <c r="AC178" s="1452">
        <v>52</v>
      </c>
      <c r="AD178" s="1415"/>
      <c r="AE178" s="1417" t="str">
        <f>'Donnees ICCER'!$C$55</f>
        <v>C10.12</v>
      </c>
      <c r="AF178" s="1418"/>
      <c r="AG178" s="651"/>
      <c r="AH178" s="658" t="s">
        <v>211</v>
      </c>
      <c r="AI178" s="1434"/>
      <c r="AJ178" s="1351"/>
      <c r="AK178" s="1351"/>
      <c r="AL178" s="1351"/>
      <c r="AM178" s="1435"/>
      <c r="AN178" s="642" t="s">
        <v>212</v>
      </c>
      <c r="AO178" s="642"/>
      <c r="AP178" s="659"/>
      <c r="AQ178" s="660" t="str">
        <f>REPT("g",(AV178))</f>
        <v/>
      </c>
      <c r="AR178" s="661"/>
      <c r="AS178" s="661"/>
      <c r="AT178" s="662"/>
      <c r="AU178" s="663"/>
      <c r="AV178" s="1036">
        <f>Bilan!$AK$42</f>
        <v>0</v>
      </c>
      <c r="AW178" s="653"/>
      <c r="AX178" s="1037" t="str">
        <f>Bilan!$AM$42</f>
        <v xml:space="preserve"> </v>
      </c>
      <c r="AY178" s="665"/>
      <c r="AZ178" s="653"/>
      <c r="BA178" s="656"/>
      <c r="BB178" s="676"/>
      <c r="BC178" s="676"/>
    </row>
    <row r="179" spans="2:55 16369:16369" ht="19.5" customHeight="1">
      <c r="B179" s="1414"/>
      <c r="C179" s="1415"/>
      <c r="D179" s="1415"/>
      <c r="E179" s="1415"/>
      <c r="F179" s="1415"/>
      <c r="G179" s="1415"/>
      <c r="H179" s="1415"/>
      <c r="I179" s="1415"/>
      <c r="J179" s="1415"/>
      <c r="K179" s="1415"/>
      <c r="L179" s="1415"/>
      <c r="M179" s="1415"/>
      <c r="N179" s="1415"/>
      <c r="O179" s="1415"/>
      <c r="P179" s="1415"/>
      <c r="Q179" s="1415"/>
      <c r="R179" s="1415"/>
      <c r="S179" s="1415"/>
      <c r="T179" s="1415"/>
      <c r="U179" s="1415"/>
      <c r="V179" s="1415"/>
      <c r="W179" s="1415"/>
      <c r="X179" s="1415"/>
      <c r="Y179" s="1415"/>
      <c r="Z179" s="1443"/>
      <c r="AA179" s="693"/>
      <c r="AB179" s="693"/>
      <c r="AC179" s="686"/>
      <c r="AD179" s="651"/>
      <c r="AE179" s="1416"/>
      <c r="AF179" s="1416"/>
      <c r="AG179" s="651"/>
      <c r="AH179" s="653"/>
      <c r="AI179" s="1436"/>
      <c r="AJ179" s="1437"/>
      <c r="AK179" s="1437"/>
      <c r="AL179" s="1437"/>
      <c r="AM179" s="1438"/>
      <c r="AN179" s="642"/>
      <c r="AO179" s="642"/>
      <c r="AP179" s="653"/>
      <c r="AQ179" s="653"/>
      <c r="AR179" s="653"/>
      <c r="AS179" s="653"/>
      <c r="AT179" s="653"/>
      <c r="AU179" s="653"/>
      <c r="AV179" s="653"/>
      <c r="AW179" s="653"/>
      <c r="AX179" s="653"/>
      <c r="AY179" s="653"/>
      <c r="AZ179" s="653"/>
      <c r="BA179" s="656"/>
      <c r="BB179" s="250"/>
      <c r="BC179" s="250"/>
    </row>
    <row r="180" spans="2:55 16369:16369" ht="20.100000000000001" customHeight="1">
      <c r="B180" s="1414"/>
      <c r="C180" s="1415"/>
      <c r="D180" s="1415"/>
      <c r="E180" s="1415"/>
      <c r="F180" s="1415"/>
      <c r="G180" s="1415"/>
      <c r="H180" s="1415"/>
      <c r="I180" s="1415"/>
      <c r="J180" s="1415"/>
      <c r="K180" s="1415"/>
      <c r="L180" s="1415"/>
      <c r="M180" s="1415"/>
      <c r="N180" s="1415"/>
      <c r="O180" s="1415"/>
      <c r="P180" s="1415"/>
      <c r="Q180" s="1415"/>
      <c r="R180" s="1415"/>
      <c r="S180" s="1415"/>
      <c r="T180" s="1415"/>
      <c r="U180" s="1415"/>
      <c r="V180" s="1415"/>
      <c r="W180" s="1415"/>
      <c r="X180" s="1415"/>
      <c r="Y180" s="1415"/>
      <c r="Z180" s="1443"/>
      <c r="AA180" s="693"/>
      <c r="AB180" s="693"/>
      <c r="AC180" s="686"/>
      <c r="AD180" s="651"/>
      <c r="AE180" s="694"/>
      <c r="AF180" s="651"/>
      <c r="AG180" s="651"/>
      <c r="AH180" s="651"/>
      <c r="AI180" s="651"/>
      <c r="AJ180" s="651"/>
      <c r="AK180" s="651"/>
      <c r="AL180" s="651"/>
      <c r="AM180" s="651"/>
      <c r="AN180" s="651"/>
      <c r="AO180" s="651"/>
      <c r="AP180" s="651"/>
      <c r="AQ180" s="651"/>
      <c r="AR180" s="651"/>
      <c r="AS180" s="651"/>
      <c r="AT180" s="651"/>
      <c r="AU180" s="651"/>
      <c r="AV180" s="651"/>
      <c r="AW180" s="651"/>
      <c r="AX180" s="651"/>
      <c r="AY180" s="651"/>
      <c r="AZ180" s="651"/>
      <c r="BA180" s="701"/>
    </row>
    <row r="181" spans="2:55 16369:16369" ht="19.5" customHeight="1">
      <c r="B181" s="1414"/>
      <c r="C181" s="1415"/>
      <c r="D181" s="1415"/>
      <c r="E181" s="1415"/>
      <c r="F181" s="1415"/>
      <c r="G181" s="1415"/>
      <c r="H181" s="1415"/>
      <c r="I181" s="1415"/>
      <c r="J181" s="1415"/>
      <c r="K181" s="1415"/>
      <c r="L181" s="1415"/>
      <c r="M181" s="1415"/>
      <c r="N181" s="1415"/>
      <c r="O181" s="1415"/>
      <c r="P181" s="1415"/>
      <c r="Q181" s="1415"/>
      <c r="R181" s="1415"/>
      <c r="S181" s="1415"/>
      <c r="T181" s="1415"/>
      <c r="U181" s="1415"/>
      <c r="V181" s="1415"/>
      <c r="W181" s="1415"/>
      <c r="X181" s="1415"/>
      <c r="Y181" s="1415"/>
      <c r="Z181" s="1443"/>
      <c r="AA181" s="693"/>
      <c r="AB181" s="693"/>
      <c r="AC181" s="686"/>
      <c r="AD181" s="651"/>
      <c r="AE181" s="1416"/>
      <c r="AF181" s="1416"/>
      <c r="AG181" s="651"/>
      <c r="AH181" s="653"/>
      <c r="AI181" s="1431" t="str">
        <f>'Donnees ICCER'!$E$56</f>
        <v>C10.13: Évacuer les déchets</v>
      </c>
      <c r="AJ181" s="1432"/>
      <c r="AK181" s="1432"/>
      <c r="AL181" s="1432"/>
      <c r="AM181" s="1433"/>
      <c r="AN181" s="642"/>
      <c r="AO181" s="642"/>
      <c r="AP181" s="653"/>
      <c r="AQ181" s="653"/>
      <c r="AR181" s="654"/>
      <c r="AS181" s="653"/>
      <c r="AT181" s="653"/>
      <c r="AU181" s="653"/>
      <c r="AV181" s="653"/>
      <c r="AW181" s="653"/>
      <c r="AX181" s="653"/>
      <c r="AY181" s="653"/>
      <c r="AZ181" s="653"/>
      <c r="BA181" s="656"/>
    </row>
    <row r="182" spans="2:55 16369:16369" ht="30" customHeight="1">
      <c r="B182" s="1414"/>
      <c r="C182" s="1415"/>
      <c r="D182" s="1415"/>
      <c r="E182" s="1415"/>
      <c r="F182" s="1415"/>
      <c r="G182" s="1415"/>
      <c r="H182" s="1415"/>
      <c r="I182" s="1415"/>
      <c r="J182" s="1415"/>
      <c r="K182" s="1415"/>
      <c r="L182" s="1415"/>
      <c r="M182" s="1415"/>
      <c r="N182" s="1415"/>
      <c r="O182" s="1415"/>
      <c r="P182" s="1415"/>
      <c r="Q182" s="1415"/>
      <c r="R182" s="1415"/>
      <c r="S182" s="1415"/>
      <c r="T182" s="1415"/>
      <c r="U182" s="1415"/>
      <c r="V182" s="1415"/>
      <c r="W182" s="1415"/>
      <c r="X182" s="1415"/>
      <c r="Y182" s="1415"/>
      <c r="Z182" s="1443"/>
      <c r="AA182" s="693"/>
      <c r="AB182" s="693"/>
      <c r="AC182" s="1452">
        <v>53</v>
      </c>
      <c r="AD182" s="1415"/>
      <c r="AE182" s="1417" t="str">
        <f>'Donnees ICCER'!$C$56</f>
        <v>C10.13</v>
      </c>
      <c r="AF182" s="1418"/>
      <c r="AG182" s="651"/>
      <c r="AH182" s="658" t="s">
        <v>211</v>
      </c>
      <c r="AI182" s="1434"/>
      <c r="AJ182" s="1351"/>
      <c r="AK182" s="1351"/>
      <c r="AL182" s="1351"/>
      <c r="AM182" s="1435"/>
      <c r="AN182" s="1444" t="s">
        <v>212</v>
      </c>
      <c r="AO182" s="1444"/>
      <c r="AP182" s="1445"/>
      <c r="AQ182" s="1428" t="str">
        <f>REPT("g",(AV182))</f>
        <v/>
      </c>
      <c r="AR182" s="1429"/>
      <c r="AS182" s="1429"/>
      <c r="AT182" s="1430"/>
      <c r="AU182" s="663"/>
      <c r="AV182" s="1036">
        <f>Bilan!$AK$42</f>
        <v>0</v>
      </c>
      <c r="AW182" s="653"/>
      <c r="AX182" s="1037" t="str">
        <f>Bilan!$AM$42</f>
        <v xml:space="preserve"> </v>
      </c>
      <c r="AY182" s="665"/>
      <c r="AZ182" s="653"/>
      <c r="BA182" s="656"/>
    </row>
    <row r="183" spans="2:55 16369:16369" ht="19.5" customHeight="1">
      <c r="B183" s="1414"/>
      <c r="C183" s="1415"/>
      <c r="D183" s="1415"/>
      <c r="E183" s="1415"/>
      <c r="F183" s="1415"/>
      <c r="G183" s="1415"/>
      <c r="H183" s="1415"/>
      <c r="I183" s="1415"/>
      <c r="J183" s="1415"/>
      <c r="K183" s="1415"/>
      <c r="L183" s="1415"/>
      <c r="M183" s="1415"/>
      <c r="N183" s="1415"/>
      <c r="O183" s="1415"/>
      <c r="P183" s="1415"/>
      <c r="Q183" s="1415"/>
      <c r="R183" s="1415"/>
      <c r="S183" s="1415"/>
      <c r="T183" s="1415"/>
      <c r="U183" s="1415"/>
      <c r="V183" s="1415"/>
      <c r="W183" s="1415"/>
      <c r="X183" s="1415"/>
      <c r="Y183" s="1415"/>
      <c r="Z183" s="1443"/>
      <c r="AA183" s="693"/>
      <c r="AB183" s="693"/>
      <c r="AC183" s="643"/>
      <c r="AD183" s="651"/>
      <c r="AE183" s="1416"/>
      <c r="AF183" s="1416"/>
      <c r="AG183" s="651"/>
      <c r="AH183" s="653"/>
      <c r="AI183" s="1436"/>
      <c r="AJ183" s="1437"/>
      <c r="AK183" s="1437"/>
      <c r="AL183" s="1437"/>
      <c r="AM183" s="1438"/>
      <c r="AN183" s="642"/>
      <c r="AO183" s="642"/>
      <c r="AP183" s="653"/>
      <c r="AQ183" s="653"/>
      <c r="AR183" s="653"/>
      <c r="AS183" s="653"/>
      <c r="AT183" s="653"/>
      <c r="AU183" s="653"/>
      <c r="AV183" s="653"/>
      <c r="AW183" s="653"/>
      <c r="AX183" s="653"/>
      <c r="AY183" s="653"/>
      <c r="AZ183" s="653"/>
      <c r="BA183" s="656"/>
    </row>
    <row r="184" spans="2:55 16369:16369" s="21" customFormat="1" ht="34.5" customHeight="1">
      <c r="B184" s="702"/>
      <c r="C184" s="703"/>
      <c r="D184" s="703"/>
      <c r="E184" s="703"/>
      <c r="F184" s="704"/>
      <c r="G184" s="646"/>
      <c r="H184" s="646"/>
      <c r="I184" s="646"/>
      <c r="J184" s="646"/>
      <c r="K184" s="646"/>
      <c r="L184" s="646"/>
      <c r="M184" s="646"/>
      <c r="N184" s="646"/>
      <c r="O184" s="646"/>
      <c r="P184" s="646"/>
      <c r="Q184" s="646"/>
      <c r="R184" s="646"/>
      <c r="S184" s="646"/>
      <c r="T184" s="646"/>
      <c r="U184" s="646"/>
      <c r="V184" s="646"/>
      <c r="W184" s="705"/>
      <c r="X184" s="646"/>
      <c r="Y184" s="646"/>
      <c r="Z184" s="706"/>
      <c r="AA184" s="692"/>
      <c r="AB184" s="693"/>
      <c r="AC184" s="707"/>
      <c r="AD184" s="703"/>
      <c r="AE184" s="703"/>
      <c r="AF184" s="703"/>
      <c r="AG184" s="704"/>
      <c r="AH184" s="646"/>
      <c r="AI184" s="646"/>
      <c r="AJ184" s="646"/>
      <c r="AK184" s="646"/>
      <c r="AL184" s="646"/>
      <c r="AM184" s="646"/>
      <c r="AN184" s="646"/>
      <c r="AO184" s="646"/>
      <c r="AP184" s="646"/>
      <c r="AQ184" s="646"/>
      <c r="AR184" s="646"/>
      <c r="AS184" s="646"/>
      <c r="AT184" s="646"/>
      <c r="AU184" s="646"/>
      <c r="AV184" s="646"/>
      <c r="AW184" s="646"/>
      <c r="AX184" s="705"/>
      <c r="AY184" s="646"/>
      <c r="AZ184" s="646"/>
      <c r="BA184" s="708"/>
    </row>
    <row r="185" spans="2:55 16369:16369" s="21" customFormat="1" ht="33.75" customHeight="1">
      <c r="B185" s="635"/>
      <c r="C185" s="586"/>
      <c r="D185" s="586"/>
      <c r="E185" s="586"/>
      <c r="F185" s="586"/>
      <c r="G185" s="586"/>
      <c r="H185" s="586"/>
      <c r="I185" s="586"/>
      <c r="J185" s="586"/>
      <c r="K185" s="586"/>
      <c r="L185" s="586"/>
      <c r="M185" s="583"/>
      <c r="N185" s="583"/>
      <c r="O185" s="583"/>
      <c r="P185" s="583"/>
      <c r="Q185" s="583"/>
      <c r="R185" s="583"/>
      <c r="S185" s="583"/>
      <c r="T185" s="583"/>
      <c r="U185" s="583"/>
      <c r="V185" s="583"/>
      <c r="W185" s="583"/>
      <c r="X185" s="583"/>
      <c r="Y185" s="583"/>
      <c r="Z185" s="583"/>
      <c r="AA185" s="583"/>
      <c r="AB185" s="583"/>
      <c r="AC185" s="586"/>
      <c r="AD185" s="586"/>
      <c r="AE185" s="586"/>
      <c r="AF185" s="586"/>
      <c r="AG185" s="586"/>
      <c r="AH185" s="583"/>
      <c r="AI185" s="583"/>
      <c r="AJ185" s="583"/>
      <c r="AK185" s="583"/>
      <c r="AL185" s="583"/>
      <c r="AM185" s="583"/>
      <c r="AN185" s="583"/>
      <c r="AO185" s="583"/>
      <c r="AP185" s="583"/>
      <c r="AQ185" s="583"/>
      <c r="AR185" s="583"/>
      <c r="AS185" s="583"/>
      <c r="AT185" s="583"/>
      <c r="AU185" s="583"/>
      <c r="AV185" s="583"/>
      <c r="AW185" s="583"/>
      <c r="AX185" s="583"/>
      <c r="AY185" s="583"/>
      <c r="AZ185" s="583"/>
      <c r="BA185" s="636"/>
      <c r="XEO185" s="651"/>
    </row>
    <row r="186" spans="2:55 16369:16369" s="21" customFormat="1" ht="20.25" customHeight="1">
      <c r="B186" s="637"/>
      <c r="C186" s="638"/>
      <c r="D186" s="1453" t="s">
        <v>126</v>
      </c>
      <c r="E186" s="1453"/>
      <c r="F186" s="1456"/>
      <c r="G186" s="1574" t="str">
        <f>'Donnees ICCER'!$E$104</f>
        <v>C11 : Consigner et transmettre les informations</v>
      </c>
      <c r="H186" s="1574"/>
      <c r="I186" s="1574"/>
      <c r="J186" s="1574"/>
      <c r="K186" s="1574"/>
      <c r="L186" s="1574"/>
      <c r="M186" s="1574"/>
      <c r="N186" s="1574"/>
      <c r="O186" s="1574"/>
      <c r="P186" s="1574"/>
      <c r="Q186" s="1574"/>
      <c r="R186" s="1574"/>
      <c r="S186" s="1574"/>
      <c r="T186" s="1419"/>
      <c r="U186" s="639"/>
      <c r="V186" s="1419"/>
      <c r="W186" s="639"/>
      <c r="X186" s="1419"/>
      <c r="Y186" s="1419"/>
      <c r="Z186" s="1449"/>
      <c r="AA186" s="583"/>
      <c r="AB186" s="583"/>
      <c r="AC186" s="640"/>
      <c r="AD186" s="638"/>
      <c r="AE186" s="1453" t="s">
        <v>126</v>
      </c>
      <c r="AF186" s="1453"/>
      <c r="AG186" s="1456"/>
      <c r="AH186" s="1574" t="str">
        <f>'Donnees ICCER'!$E$105</f>
        <v>C12 : Communiquer, rendre compte de son intervention à l’écrit et/ou à l’oral</v>
      </c>
      <c r="AI186" s="1574"/>
      <c r="AJ186" s="1574"/>
      <c r="AK186" s="1574"/>
      <c r="AL186" s="1574"/>
      <c r="AM186" s="1574"/>
      <c r="AN186" s="1574"/>
      <c r="AO186" s="1574"/>
      <c r="AP186" s="1574"/>
      <c r="AQ186" s="1574"/>
      <c r="AR186" s="1574"/>
      <c r="AS186" s="1574"/>
      <c r="AT186" s="1574"/>
      <c r="AU186" s="1419"/>
      <c r="AV186" s="639"/>
      <c r="AW186" s="1419"/>
      <c r="AX186" s="639"/>
      <c r="AY186" s="1419"/>
      <c r="AZ186" s="1419"/>
      <c r="BA186" s="1422"/>
    </row>
    <row r="187" spans="2:55 16369:16369" s="21" customFormat="1" ht="15.75" customHeight="1">
      <c r="B187" s="641"/>
      <c r="C187" s="642"/>
      <c r="D187" s="1454"/>
      <c r="E187" s="1454"/>
      <c r="F187" s="1457"/>
      <c r="G187" s="1575"/>
      <c r="H187" s="1575"/>
      <c r="I187" s="1575"/>
      <c r="J187" s="1575"/>
      <c r="K187" s="1575"/>
      <c r="L187" s="1575"/>
      <c r="M187" s="1575"/>
      <c r="N187" s="1575"/>
      <c r="O187" s="1575"/>
      <c r="P187" s="1575"/>
      <c r="Q187" s="1575"/>
      <c r="R187" s="1575"/>
      <c r="S187" s="1575"/>
      <c r="T187" s="1420"/>
      <c r="U187" s="1440">
        <f>AVERAGE(U193:U198)</f>
        <v>0</v>
      </c>
      <c r="V187" s="1420"/>
      <c r="W187" s="1425" t="str">
        <f>IFERROR(AVERAGE(W193:W197),"")</f>
        <v/>
      </c>
      <c r="X187" s="1420"/>
      <c r="Y187" s="1420"/>
      <c r="Z187" s="1450"/>
      <c r="AA187" s="583"/>
      <c r="AB187" s="583"/>
      <c r="AC187" s="643"/>
      <c r="AD187" s="642"/>
      <c r="AE187" s="1454"/>
      <c r="AF187" s="1454"/>
      <c r="AG187" s="1457"/>
      <c r="AH187" s="1575"/>
      <c r="AI187" s="1575"/>
      <c r="AJ187" s="1575"/>
      <c r="AK187" s="1575"/>
      <c r="AL187" s="1575"/>
      <c r="AM187" s="1575"/>
      <c r="AN187" s="1575"/>
      <c r="AO187" s="1575"/>
      <c r="AP187" s="1575"/>
      <c r="AQ187" s="1575"/>
      <c r="AR187" s="1575"/>
      <c r="AS187" s="1575"/>
      <c r="AT187" s="1575"/>
      <c r="AU187" s="1420"/>
      <c r="AV187" s="1440" t="e">
        <f>AVERAGE(AV193:AV198)</f>
        <v>#DIV/0!</v>
      </c>
      <c r="AW187" s="1420"/>
      <c r="AX187" s="1425" t="str">
        <f>IFERROR(AVERAGE(AX193:AX197),"")</f>
        <v/>
      </c>
      <c r="AY187" s="1420"/>
      <c r="AZ187" s="1420"/>
      <c r="BA187" s="1423"/>
    </row>
    <row r="188" spans="2:55 16369:16369" s="21" customFormat="1" ht="15" customHeight="1">
      <c r="B188" s="641"/>
      <c r="C188" s="642"/>
      <c r="D188" s="1454"/>
      <c r="E188" s="1454"/>
      <c r="F188" s="1457"/>
      <c r="G188" s="1575"/>
      <c r="H188" s="1575"/>
      <c r="I188" s="1575"/>
      <c r="J188" s="1575"/>
      <c r="K188" s="1575"/>
      <c r="L188" s="1575"/>
      <c r="M188" s="1575"/>
      <c r="N188" s="1575"/>
      <c r="O188" s="1575"/>
      <c r="P188" s="1575"/>
      <c r="Q188" s="1575"/>
      <c r="R188" s="1575"/>
      <c r="S188" s="1575"/>
      <c r="T188" s="1420"/>
      <c r="U188" s="1441"/>
      <c r="V188" s="1420"/>
      <c r="W188" s="1426"/>
      <c r="X188" s="1420"/>
      <c r="Y188" s="1420"/>
      <c r="Z188" s="1450"/>
      <c r="AA188" s="583"/>
      <c r="AB188" s="583"/>
      <c r="AC188" s="643"/>
      <c r="AD188" s="642"/>
      <c r="AE188" s="1454"/>
      <c r="AF188" s="1454"/>
      <c r="AG188" s="1457"/>
      <c r="AH188" s="1575"/>
      <c r="AI188" s="1575"/>
      <c r="AJ188" s="1575"/>
      <c r="AK188" s="1575"/>
      <c r="AL188" s="1575"/>
      <c r="AM188" s="1575"/>
      <c r="AN188" s="1575"/>
      <c r="AO188" s="1575"/>
      <c r="AP188" s="1575"/>
      <c r="AQ188" s="1575"/>
      <c r="AR188" s="1575"/>
      <c r="AS188" s="1575"/>
      <c r="AT188" s="1575"/>
      <c r="AU188" s="1420"/>
      <c r="AV188" s="1441"/>
      <c r="AW188" s="1420"/>
      <c r="AX188" s="1426"/>
      <c r="AY188" s="1420"/>
      <c r="AZ188" s="1420"/>
      <c r="BA188" s="1423"/>
    </row>
    <row r="189" spans="2:55 16369:16369" s="21" customFormat="1" ht="35.1" customHeight="1">
      <c r="B189" s="641"/>
      <c r="C189" s="642"/>
      <c r="D189" s="1454"/>
      <c r="E189" s="1454"/>
      <c r="F189" s="1457"/>
      <c r="G189" s="1575"/>
      <c r="H189" s="1575"/>
      <c r="I189" s="1575"/>
      <c r="J189" s="1575"/>
      <c r="K189" s="1575"/>
      <c r="L189" s="1575"/>
      <c r="M189" s="1575"/>
      <c r="N189" s="1575"/>
      <c r="O189" s="1575"/>
      <c r="P189" s="1575"/>
      <c r="Q189" s="1575"/>
      <c r="R189" s="1575"/>
      <c r="S189" s="1575"/>
      <c r="T189" s="1420"/>
      <c r="U189" s="1442"/>
      <c r="V189" s="1420"/>
      <c r="W189" s="1427"/>
      <c r="X189" s="1420"/>
      <c r="Y189" s="1420"/>
      <c r="Z189" s="1450"/>
      <c r="AA189" s="583"/>
      <c r="AB189" s="583"/>
      <c r="AC189" s="643"/>
      <c r="AD189" s="642"/>
      <c r="AE189" s="1454"/>
      <c r="AF189" s="1454"/>
      <c r="AG189" s="1457"/>
      <c r="AH189" s="1575"/>
      <c r="AI189" s="1575"/>
      <c r="AJ189" s="1575"/>
      <c r="AK189" s="1575"/>
      <c r="AL189" s="1575"/>
      <c r="AM189" s="1575"/>
      <c r="AN189" s="1575"/>
      <c r="AO189" s="1575"/>
      <c r="AP189" s="1575"/>
      <c r="AQ189" s="1575"/>
      <c r="AR189" s="1575"/>
      <c r="AS189" s="1575"/>
      <c r="AT189" s="1575"/>
      <c r="AU189" s="1420"/>
      <c r="AV189" s="1442"/>
      <c r="AW189" s="1420"/>
      <c r="AX189" s="1427"/>
      <c r="AY189" s="1420"/>
      <c r="AZ189" s="1420"/>
      <c r="BA189" s="1423"/>
    </row>
    <row r="190" spans="2:55 16369:16369" s="21" customFormat="1" ht="15" customHeight="1">
      <c r="B190" s="644"/>
      <c r="C190" s="645"/>
      <c r="D190" s="1455"/>
      <c r="E190" s="1455"/>
      <c r="F190" s="1458"/>
      <c r="G190" s="1576"/>
      <c r="H190" s="1576"/>
      <c r="I190" s="1576"/>
      <c r="J190" s="1576"/>
      <c r="K190" s="1576"/>
      <c r="L190" s="1576"/>
      <c r="M190" s="1576"/>
      <c r="N190" s="1576"/>
      <c r="O190" s="1576"/>
      <c r="P190" s="1576"/>
      <c r="Q190" s="1576"/>
      <c r="R190" s="1576"/>
      <c r="S190" s="1576"/>
      <c r="T190" s="1421"/>
      <c r="U190" s="646"/>
      <c r="V190" s="1421"/>
      <c r="W190" s="646"/>
      <c r="X190" s="1421"/>
      <c r="Y190" s="1421"/>
      <c r="Z190" s="1451"/>
      <c r="AA190" s="583"/>
      <c r="AB190" s="583"/>
      <c r="AC190" s="647"/>
      <c r="AD190" s="645"/>
      <c r="AE190" s="1455"/>
      <c r="AF190" s="1455"/>
      <c r="AG190" s="1458"/>
      <c r="AH190" s="1576"/>
      <c r="AI190" s="1576"/>
      <c r="AJ190" s="1576"/>
      <c r="AK190" s="1576"/>
      <c r="AL190" s="1576"/>
      <c r="AM190" s="1576"/>
      <c r="AN190" s="1576"/>
      <c r="AO190" s="1576"/>
      <c r="AP190" s="1576"/>
      <c r="AQ190" s="1576"/>
      <c r="AR190" s="1576"/>
      <c r="AS190" s="1576"/>
      <c r="AT190" s="1576"/>
      <c r="AU190" s="1421"/>
      <c r="AV190" s="646"/>
      <c r="AW190" s="1421"/>
      <c r="AX190" s="646"/>
      <c r="AY190" s="1421"/>
      <c r="AZ190" s="1421"/>
      <c r="BA190" s="1424"/>
    </row>
    <row r="191" spans="2:55 16369:16369" s="482" customFormat="1" ht="15.75" customHeight="1">
      <c r="B191" s="637"/>
      <c r="C191" s="638"/>
      <c r="D191" s="638"/>
      <c r="E191" s="638"/>
      <c r="F191" s="638"/>
      <c r="G191" s="639"/>
      <c r="H191" s="639"/>
      <c r="I191" s="639"/>
      <c r="J191" s="639"/>
      <c r="K191" s="639"/>
      <c r="L191" s="639"/>
      <c r="M191" s="639"/>
      <c r="N191" s="639"/>
      <c r="O191" s="639"/>
      <c r="P191" s="639"/>
      <c r="Q191" s="639"/>
      <c r="R191" s="639"/>
      <c r="S191" s="639"/>
      <c r="T191" s="639"/>
      <c r="U191" s="639"/>
      <c r="V191" s="639"/>
      <c r="W191" s="639"/>
      <c r="X191" s="639"/>
      <c r="Y191" s="639"/>
      <c r="Z191" s="648"/>
      <c r="AA191" s="649"/>
      <c r="AB191" s="583"/>
      <c r="AC191" s="640"/>
      <c r="AD191" s="638"/>
      <c r="AE191" s="638"/>
      <c r="AF191" s="638"/>
      <c r="AG191" s="638"/>
      <c r="AH191" s="639"/>
      <c r="AI191" s="639"/>
      <c r="AJ191" s="639"/>
      <c r="AK191" s="639"/>
      <c r="AL191" s="639"/>
      <c r="AM191" s="639"/>
      <c r="AN191" s="639"/>
      <c r="AO191" s="639"/>
      <c r="AP191" s="639"/>
      <c r="AQ191" s="639"/>
      <c r="AR191" s="639"/>
      <c r="AS191" s="639"/>
      <c r="AT191" s="639"/>
      <c r="AU191" s="639"/>
      <c r="AV191" s="639"/>
      <c r="AW191" s="639"/>
      <c r="AX191" s="639"/>
      <c r="AY191" s="639"/>
      <c r="AZ191" s="639"/>
      <c r="BA191" s="650"/>
    </row>
    <row r="192" spans="2:55 16369:16369" ht="19.5" customHeight="1">
      <c r="B192" s="641"/>
      <c r="C192" s="651"/>
      <c r="D192" s="1416"/>
      <c r="E192" s="1416"/>
      <c r="F192" s="651"/>
      <c r="G192" s="653"/>
      <c r="H192" s="1578" t="str">
        <f>'Donnees ICCER'!$E$57</f>
        <v>C11.1: Compléter la fiche d’intervention/bordereau de suivi de déchet dangereux. Choisir et compléter les fiches d’autocontrôle des installations</v>
      </c>
      <c r="I192" s="1579"/>
      <c r="J192" s="1579"/>
      <c r="K192" s="1579"/>
      <c r="L192" s="1580"/>
      <c r="M192" s="642"/>
      <c r="N192" s="642"/>
      <c r="O192" s="653"/>
      <c r="P192" s="653"/>
      <c r="Q192" s="654"/>
      <c r="R192" s="653"/>
      <c r="S192" s="653"/>
      <c r="T192" s="653"/>
      <c r="U192" s="653"/>
      <c r="V192" s="653"/>
      <c r="W192" s="653"/>
      <c r="X192" s="653"/>
      <c r="Y192" s="653"/>
      <c r="Z192" s="655"/>
      <c r="AA192" s="649"/>
      <c r="AB192" s="583"/>
      <c r="AC192" s="643"/>
      <c r="AD192" s="651"/>
      <c r="AE192" s="1416"/>
      <c r="AF192" s="1416"/>
      <c r="AG192" s="651"/>
      <c r="AH192" s="653"/>
      <c r="AI192" s="1431" t="str">
        <f>'Donnees ICCER'!$E$59</f>
        <v>C12.1: Expliquer l’état d’avancement des opérations, leurs contraintes et leurs difficultés</v>
      </c>
      <c r="AJ192" s="1432"/>
      <c r="AK192" s="1432"/>
      <c r="AL192" s="1432"/>
      <c r="AM192" s="1433"/>
      <c r="AN192" s="642"/>
      <c r="AO192" s="642"/>
      <c r="AP192" s="653"/>
      <c r="AQ192" s="653"/>
      <c r="AR192" s="654"/>
      <c r="AS192" s="653"/>
      <c r="AT192" s="653"/>
      <c r="AU192" s="653"/>
      <c r="AV192" s="653"/>
      <c r="AW192" s="653"/>
      <c r="AX192" s="653"/>
      <c r="AY192" s="653"/>
      <c r="AZ192" s="653"/>
      <c r="BA192" s="656"/>
    </row>
    <row r="193" spans="2:53" ht="35.1" customHeight="1">
      <c r="B193" s="1414">
        <v>54</v>
      </c>
      <c r="C193" s="1415"/>
      <c r="D193" s="1417" t="str">
        <f>'Donnees ICCER'!$C$57</f>
        <v>C11.1</v>
      </c>
      <c r="E193" s="1418"/>
      <c r="F193" s="651"/>
      <c r="G193" s="658" t="s">
        <v>211</v>
      </c>
      <c r="H193" s="1581"/>
      <c r="I193" s="1582"/>
      <c r="J193" s="1582"/>
      <c r="K193" s="1582"/>
      <c r="L193" s="1583"/>
      <c r="M193" s="1444" t="s">
        <v>212</v>
      </c>
      <c r="N193" s="1444"/>
      <c r="O193" s="1445"/>
      <c r="P193" s="1428" t="str">
        <f>REPT("g",(U193))</f>
        <v/>
      </c>
      <c r="Q193" s="1429"/>
      <c r="R193" s="1429"/>
      <c r="S193" s="1430"/>
      <c r="T193" s="663"/>
      <c r="U193" s="1036">
        <f>Bilan!$AK$47</f>
        <v>0</v>
      </c>
      <c r="V193" s="653"/>
      <c r="W193" s="1037" t="str">
        <f>Bilan!$AM$47</f>
        <v xml:space="preserve"> </v>
      </c>
      <c r="X193" s="665"/>
      <c r="Y193" s="653"/>
      <c r="Z193" s="655"/>
      <c r="AA193" s="649"/>
      <c r="AB193" s="583"/>
      <c r="AC193" s="1452">
        <v>56</v>
      </c>
      <c r="AD193" s="1415"/>
      <c r="AE193" s="1417" t="str">
        <f>'Donnees ICCER'!$C$59</f>
        <v>C12.1</v>
      </c>
      <c r="AF193" s="1418"/>
      <c r="AG193" s="651"/>
      <c r="AH193" s="658" t="s">
        <v>211</v>
      </c>
      <c r="AI193" s="1434"/>
      <c r="AJ193" s="1351"/>
      <c r="AK193" s="1351"/>
      <c r="AL193" s="1351"/>
      <c r="AM193" s="1435"/>
      <c r="AN193" s="1444" t="s">
        <v>212</v>
      </c>
      <c r="AO193" s="1444"/>
      <c r="AP193" s="1445"/>
      <c r="AQ193" s="1428" t="str">
        <f>REPT("g",(AV193))</f>
        <v/>
      </c>
      <c r="AR193" s="1429"/>
      <c r="AS193" s="1429"/>
      <c r="AT193" s="1430"/>
      <c r="AU193" s="663"/>
      <c r="AV193" s="1036"/>
      <c r="AW193" s="653"/>
      <c r="AX193" s="1037"/>
      <c r="AY193" s="665"/>
      <c r="AZ193" s="653"/>
      <c r="BA193" s="656"/>
    </row>
    <row r="194" spans="2:53" ht="19.5" customHeight="1">
      <c r="B194" s="641"/>
      <c r="C194" s="651"/>
      <c r="D194" s="1416"/>
      <c r="E194" s="1416"/>
      <c r="F194" s="651"/>
      <c r="G194" s="653"/>
      <c r="H194" s="1584"/>
      <c r="I194" s="1585"/>
      <c r="J194" s="1585"/>
      <c r="K194" s="1585"/>
      <c r="L194" s="1586"/>
      <c r="M194" s="642"/>
      <c r="N194" s="642"/>
      <c r="O194" s="653"/>
      <c r="P194" s="653"/>
      <c r="Q194" s="653"/>
      <c r="R194" s="653"/>
      <c r="S194" s="653"/>
      <c r="T194" s="653"/>
      <c r="U194" s="653"/>
      <c r="V194" s="653"/>
      <c r="W194" s="653"/>
      <c r="X194" s="653"/>
      <c r="Y194" s="653"/>
      <c r="Z194" s="655"/>
      <c r="AA194" s="649"/>
      <c r="AB194" s="583"/>
      <c r="AC194" s="643"/>
      <c r="AD194" s="651"/>
      <c r="AE194" s="1416"/>
      <c r="AF194" s="1416"/>
      <c r="AG194" s="651"/>
      <c r="AH194" s="653"/>
      <c r="AI194" s="1436"/>
      <c r="AJ194" s="1437"/>
      <c r="AK194" s="1437"/>
      <c r="AL194" s="1437"/>
      <c r="AM194" s="1438"/>
      <c r="AN194" s="642"/>
      <c r="AO194" s="642"/>
      <c r="AP194" s="653"/>
      <c r="AQ194" s="653"/>
      <c r="AR194" s="653"/>
      <c r="AS194" s="653"/>
      <c r="AT194" s="653"/>
      <c r="AU194" s="653"/>
      <c r="AV194" s="653"/>
      <c r="AW194" s="653"/>
      <c r="AX194" s="653"/>
      <c r="AY194" s="653"/>
      <c r="AZ194" s="653"/>
      <c r="BA194" s="656"/>
    </row>
    <row r="195" spans="2:53" ht="15" customHeight="1">
      <c r="B195" s="666"/>
      <c r="C195" s="667"/>
      <c r="D195" s="668"/>
      <c r="E195" s="653"/>
      <c r="F195" s="669"/>
      <c r="G195" s="653"/>
      <c r="H195" s="653"/>
      <c r="I195" s="653"/>
      <c r="J195" s="653"/>
      <c r="K195" s="653"/>
      <c r="L195" s="653"/>
      <c r="M195" s="670"/>
      <c r="N195" s="670"/>
      <c r="O195" s="670"/>
      <c r="P195" s="670"/>
      <c r="Q195" s="670"/>
      <c r="R195" s="670"/>
      <c r="S195" s="670"/>
      <c r="T195" s="670"/>
      <c r="U195" s="670"/>
      <c r="V195" s="670"/>
      <c r="W195" s="670"/>
      <c r="X195" s="670"/>
      <c r="Y195" s="670"/>
      <c r="Z195" s="671"/>
      <c r="AA195" s="672"/>
      <c r="AB195" s="673"/>
      <c r="AC195" s="674"/>
      <c r="AD195" s="667"/>
      <c r="AE195" s="668"/>
      <c r="AF195" s="653"/>
      <c r="AG195" s="669"/>
      <c r="AH195" s="653"/>
      <c r="AI195" s="653"/>
      <c r="AJ195" s="653"/>
      <c r="AK195" s="653"/>
      <c r="AL195" s="653"/>
      <c r="AM195" s="653"/>
      <c r="AN195" s="670"/>
      <c r="AO195" s="670"/>
      <c r="AP195" s="670"/>
      <c r="AQ195" s="670"/>
      <c r="AR195" s="670"/>
      <c r="AS195" s="670"/>
      <c r="AT195" s="670"/>
      <c r="AU195" s="670"/>
      <c r="AV195" s="670"/>
      <c r="AW195" s="670"/>
      <c r="AX195" s="670"/>
      <c r="AY195" s="670"/>
      <c r="AZ195" s="670"/>
      <c r="BA195" s="675"/>
    </row>
    <row r="196" spans="2:53" ht="19.5" customHeight="1">
      <c r="B196" s="641"/>
      <c r="C196" s="651"/>
      <c r="D196" s="1416"/>
      <c r="E196" s="1416"/>
      <c r="F196" s="651"/>
      <c r="G196" s="653"/>
      <c r="H196" s="1431" t="str">
        <f>'Donnees ICCER'!$E$58</f>
        <v>C11.2: Rédiger un rapport de mise en service, un bon d’intervention</v>
      </c>
      <c r="I196" s="1432"/>
      <c r="J196" s="1432"/>
      <c r="K196" s="1432"/>
      <c r="L196" s="1433"/>
      <c r="M196" s="642"/>
      <c r="N196" s="642"/>
      <c r="O196" s="653"/>
      <c r="P196" s="653"/>
      <c r="Q196" s="654"/>
      <c r="R196" s="653"/>
      <c r="S196" s="653"/>
      <c r="T196" s="653"/>
      <c r="U196" s="653"/>
      <c r="V196" s="653"/>
      <c r="W196" s="653"/>
      <c r="X196" s="653"/>
      <c r="Y196" s="653"/>
      <c r="Z196" s="655"/>
      <c r="AA196" s="649"/>
      <c r="AB196" s="583"/>
      <c r="AC196" s="643"/>
      <c r="AD196" s="651"/>
      <c r="AE196" s="1416"/>
      <c r="AF196" s="1416"/>
      <c r="AG196" s="651"/>
      <c r="AH196" s="653"/>
      <c r="AI196" s="1431" t="str">
        <f>'Donnees ICCER'!$E$60</f>
        <v>C12.2: Rédiger un compte-rendu, un rapport d’activité</v>
      </c>
      <c r="AJ196" s="1432"/>
      <c r="AK196" s="1432"/>
      <c r="AL196" s="1432"/>
      <c r="AM196" s="1433"/>
      <c r="AN196" s="642"/>
      <c r="AO196" s="642"/>
      <c r="AP196" s="653"/>
      <c r="AQ196" s="653"/>
      <c r="AR196" s="654"/>
      <c r="AS196" s="653"/>
      <c r="AT196" s="653"/>
      <c r="AU196" s="653"/>
      <c r="AV196" s="653"/>
      <c r="AW196" s="653"/>
      <c r="AX196" s="653"/>
      <c r="AY196" s="653"/>
      <c r="AZ196" s="653"/>
      <c r="BA196" s="656"/>
    </row>
    <row r="197" spans="2:53" ht="30" customHeight="1">
      <c r="B197" s="1414">
        <v>55</v>
      </c>
      <c r="C197" s="1415"/>
      <c r="D197" s="1417" t="str">
        <f>'Donnees ICCER'!$C$58</f>
        <v>C11.2</v>
      </c>
      <c r="E197" s="1418"/>
      <c r="F197" s="651"/>
      <c r="G197" s="658" t="s">
        <v>211</v>
      </c>
      <c r="H197" s="1434"/>
      <c r="I197" s="1351"/>
      <c r="J197" s="1351"/>
      <c r="K197" s="1351"/>
      <c r="L197" s="1435"/>
      <c r="M197" s="1444" t="s">
        <v>212</v>
      </c>
      <c r="N197" s="1444"/>
      <c r="O197" s="1445"/>
      <c r="P197" s="1428" t="str">
        <f>REPT("g",(U197))</f>
        <v/>
      </c>
      <c r="Q197" s="1429"/>
      <c r="R197" s="1429"/>
      <c r="S197" s="1430"/>
      <c r="T197" s="663"/>
      <c r="U197" s="1036">
        <f>Bilan!$AK$47</f>
        <v>0</v>
      </c>
      <c r="V197" s="653"/>
      <c r="W197" s="1037" t="str">
        <f>Bilan!$AM$47</f>
        <v xml:space="preserve"> </v>
      </c>
      <c r="X197" s="665"/>
      <c r="Y197" s="653"/>
      <c r="Z197" s="655"/>
      <c r="AA197" s="649"/>
      <c r="AB197" s="583"/>
      <c r="AC197" s="1452">
        <v>57</v>
      </c>
      <c r="AD197" s="1415"/>
      <c r="AE197" s="1417" t="str">
        <f>'Donnees ICCER'!$C$60</f>
        <v>C12.2</v>
      </c>
      <c r="AF197" s="1418"/>
      <c r="AG197" s="651"/>
      <c r="AH197" s="658" t="s">
        <v>211</v>
      </c>
      <c r="AI197" s="1434"/>
      <c r="AJ197" s="1351"/>
      <c r="AK197" s="1351"/>
      <c r="AL197" s="1351"/>
      <c r="AM197" s="1435"/>
      <c r="AN197" s="1444" t="s">
        <v>212</v>
      </c>
      <c r="AO197" s="1444"/>
      <c r="AP197" s="1445"/>
      <c r="AQ197" s="1428" t="str">
        <f>REPT("g",(AV197))</f>
        <v/>
      </c>
      <c r="AR197" s="1429"/>
      <c r="AS197" s="1429"/>
      <c r="AT197" s="1430"/>
      <c r="AU197" s="663"/>
      <c r="AV197" s="1036"/>
      <c r="AW197" s="653"/>
      <c r="AX197" s="1037"/>
      <c r="AY197" s="665"/>
      <c r="AZ197" s="653"/>
      <c r="BA197" s="656"/>
    </row>
    <row r="198" spans="2:53" ht="19.5" customHeight="1">
      <c r="B198" s="641"/>
      <c r="C198" s="651"/>
      <c r="D198" s="1416"/>
      <c r="E198" s="1416"/>
      <c r="F198" s="651"/>
      <c r="G198" s="653"/>
      <c r="H198" s="1436"/>
      <c r="I198" s="1437"/>
      <c r="J198" s="1437"/>
      <c r="K198" s="1437"/>
      <c r="L198" s="1438"/>
      <c r="M198" s="642"/>
      <c r="N198" s="642"/>
      <c r="O198" s="653"/>
      <c r="P198" s="653"/>
      <c r="Q198" s="653"/>
      <c r="R198" s="653"/>
      <c r="S198" s="653"/>
      <c r="T198" s="653"/>
      <c r="U198" s="653"/>
      <c r="V198" s="653"/>
      <c r="W198" s="653"/>
      <c r="X198" s="653"/>
      <c r="Y198" s="653"/>
      <c r="Z198" s="655"/>
      <c r="AA198" s="649"/>
      <c r="AB198" s="583"/>
      <c r="AC198" s="643"/>
      <c r="AD198" s="651"/>
      <c r="AE198" s="1416"/>
      <c r="AF198" s="1416"/>
      <c r="AG198" s="651"/>
      <c r="AH198" s="653"/>
      <c r="AI198" s="1436"/>
      <c r="AJ198" s="1437"/>
      <c r="AK198" s="1437"/>
      <c r="AL198" s="1437"/>
      <c r="AM198" s="1438"/>
      <c r="AN198" s="642"/>
      <c r="AO198" s="642"/>
      <c r="AP198" s="653"/>
      <c r="AQ198" s="653"/>
      <c r="AR198" s="653"/>
      <c r="AS198" s="653"/>
      <c r="AT198" s="653"/>
      <c r="AU198" s="653"/>
      <c r="AV198" s="653"/>
      <c r="AW198" s="653"/>
      <c r="AX198" s="653"/>
      <c r="AY198" s="653"/>
      <c r="AZ198" s="653"/>
      <c r="BA198" s="656"/>
    </row>
    <row r="199" spans="2:53" ht="34.5" customHeight="1">
      <c r="B199" s="702"/>
      <c r="C199" s="703"/>
      <c r="D199" s="703"/>
      <c r="E199" s="703"/>
      <c r="F199" s="704"/>
      <c r="G199" s="646"/>
      <c r="H199" s="646"/>
      <c r="I199" s="646"/>
      <c r="J199" s="646"/>
      <c r="K199" s="646"/>
      <c r="L199" s="646"/>
      <c r="M199" s="646"/>
      <c r="N199" s="646"/>
      <c r="O199" s="646"/>
      <c r="P199" s="646"/>
      <c r="Q199" s="646"/>
      <c r="R199" s="646"/>
      <c r="S199" s="646"/>
      <c r="T199" s="646"/>
      <c r="U199" s="646"/>
      <c r="V199" s="646"/>
      <c r="W199" s="705"/>
      <c r="X199" s="646"/>
      <c r="Y199" s="646"/>
      <c r="Z199" s="706"/>
      <c r="AA199" s="692"/>
      <c r="AB199" s="719"/>
      <c r="AC199" s="703"/>
      <c r="AD199" s="703"/>
      <c r="AE199" s="703"/>
      <c r="AF199" s="703"/>
      <c r="AG199" s="704"/>
      <c r="AH199" s="646"/>
      <c r="AI199" s="646"/>
      <c r="AJ199" s="646"/>
      <c r="AK199" s="646"/>
      <c r="AL199" s="646"/>
      <c r="AM199" s="646"/>
      <c r="AN199" s="646"/>
      <c r="AO199" s="646"/>
      <c r="AP199" s="646"/>
      <c r="AQ199" s="646"/>
      <c r="AR199" s="646"/>
      <c r="AS199" s="646"/>
      <c r="AT199" s="646"/>
      <c r="AU199" s="646"/>
      <c r="AV199" s="646"/>
      <c r="AW199" s="646"/>
      <c r="AX199" s="705"/>
      <c r="AY199" s="646"/>
      <c r="AZ199" s="646"/>
      <c r="BA199" s="708"/>
    </row>
    <row r="200" spans="2:53" ht="30" customHeight="1">
      <c r="B200" s="635"/>
      <c r="C200" s="586"/>
      <c r="D200" s="586"/>
      <c r="E200" s="586"/>
      <c r="F200" s="586"/>
      <c r="G200" s="586"/>
      <c r="H200" s="586"/>
      <c r="I200" s="586"/>
      <c r="J200" s="586"/>
      <c r="K200" s="586"/>
      <c r="L200" s="586"/>
      <c r="M200" s="583"/>
      <c r="N200" s="583"/>
      <c r="O200" s="583"/>
      <c r="P200" s="583"/>
      <c r="Q200" s="583"/>
      <c r="R200" s="583"/>
      <c r="S200" s="583"/>
      <c r="T200" s="583"/>
      <c r="U200" s="583"/>
      <c r="V200" s="583"/>
      <c r="W200" s="583"/>
      <c r="X200" s="583"/>
      <c r="Y200" s="583"/>
      <c r="Z200" s="583"/>
      <c r="AA200" s="583"/>
      <c r="AB200" s="583"/>
      <c r="AC200" s="586"/>
      <c r="AD200" s="586"/>
      <c r="AE200" s="586"/>
      <c r="AF200" s="586"/>
      <c r="AG200" s="586"/>
      <c r="AH200" s="583"/>
      <c r="AI200" s="583"/>
      <c r="AJ200" s="583"/>
      <c r="AK200" s="583"/>
      <c r="AL200" s="583"/>
      <c r="AM200" s="583"/>
      <c r="AN200" s="583"/>
      <c r="AO200" s="583"/>
      <c r="AP200" s="583"/>
      <c r="AQ200" s="583"/>
      <c r="AR200" s="583"/>
      <c r="AS200" s="583"/>
      <c r="AT200" s="583"/>
      <c r="AU200" s="583"/>
      <c r="AV200" s="583"/>
      <c r="AW200" s="583"/>
      <c r="AX200" s="583"/>
      <c r="AY200" s="583"/>
      <c r="AZ200" s="583"/>
      <c r="BA200" s="636"/>
    </row>
    <row r="201" spans="2:53" ht="19.5" customHeight="1">
      <c r="B201" s="637"/>
      <c r="C201" s="638"/>
      <c r="D201" s="1453" t="s">
        <v>126</v>
      </c>
      <c r="E201" s="1453"/>
      <c r="F201" s="1456"/>
      <c r="G201" s="1574" t="str">
        <f>'Donnees ICCER'!$E$106</f>
        <v>C13 : Conseiller le client et/ou l’exploitant du système</v>
      </c>
      <c r="H201" s="1574"/>
      <c r="I201" s="1574"/>
      <c r="J201" s="1574"/>
      <c r="K201" s="1574"/>
      <c r="L201" s="1574"/>
      <c r="M201" s="1574"/>
      <c r="N201" s="1574"/>
      <c r="O201" s="1574"/>
      <c r="P201" s="1574"/>
      <c r="Q201" s="1574"/>
      <c r="R201" s="1574"/>
      <c r="S201" s="1574"/>
      <c r="T201" s="1419"/>
      <c r="U201" s="639"/>
      <c r="V201" s="1419"/>
      <c r="W201" s="639"/>
      <c r="X201" s="1419"/>
      <c r="Y201" s="1419"/>
      <c r="Z201" s="1449"/>
      <c r="AA201" s="583"/>
      <c r="AB201" s="583"/>
      <c r="AC201" s="640"/>
      <c r="AD201" s="638"/>
      <c r="AE201" s="1453" t="s">
        <v>126</v>
      </c>
      <c r="AF201" s="1453"/>
      <c r="AG201" s="1456"/>
      <c r="AH201" s="1574" t="s">
        <v>312</v>
      </c>
      <c r="AI201" s="1574"/>
      <c r="AJ201" s="1574"/>
      <c r="AK201" s="1574"/>
      <c r="AL201" s="1574"/>
      <c r="AM201" s="1574"/>
      <c r="AN201" s="1574"/>
      <c r="AO201" s="1574"/>
      <c r="AP201" s="1574"/>
      <c r="AQ201" s="1574"/>
      <c r="AR201" s="1574"/>
      <c r="AS201" s="1574"/>
      <c r="AT201" s="1574"/>
      <c r="AU201" s="1419"/>
      <c r="AV201" s="639"/>
      <c r="AW201" s="1419"/>
      <c r="AX201" s="639"/>
      <c r="AY201" s="1419"/>
      <c r="AZ201" s="1419"/>
      <c r="BA201" s="1422"/>
    </row>
    <row r="202" spans="2:53" ht="19.5" customHeight="1">
      <c r="B202" s="641"/>
      <c r="C202" s="642"/>
      <c r="D202" s="1454"/>
      <c r="E202" s="1454"/>
      <c r="F202" s="1457"/>
      <c r="G202" s="1575"/>
      <c r="H202" s="1575"/>
      <c r="I202" s="1575"/>
      <c r="J202" s="1575"/>
      <c r="K202" s="1575"/>
      <c r="L202" s="1575"/>
      <c r="M202" s="1575"/>
      <c r="N202" s="1575"/>
      <c r="O202" s="1575"/>
      <c r="P202" s="1575"/>
      <c r="Q202" s="1575"/>
      <c r="R202" s="1575"/>
      <c r="S202" s="1575"/>
      <c r="T202" s="1420"/>
      <c r="U202" s="1440">
        <f>AVERAGE(U208:U221)</f>
        <v>0</v>
      </c>
      <c r="V202" s="1420"/>
      <c r="W202" s="1425" t="str">
        <f>IFERROR(AVERAGE(W208:W221),"")</f>
        <v/>
      </c>
      <c r="X202" s="1420"/>
      <c r="Y202" s="1420"/>
      <c r="Z202" s="1450"/>
      <c r="AA202" s="583"/>
      <c r="AB202" s="583"/>
      <c r="AC202" s="643"/>
      <c r="AD202" s="642"/>
      <c r="AE202" s="1454"/>
      <c r="AF202" s="1454"/>
      <c r="AG202" s="1457"/>
      <c r="AH202" s="1575"/>
      <c r="AI202" s="1575"/>
      <c r="AJ202" s="1575"/>
      <c r="AK202" s="1575"/>
      <c r="AL202" s="1575"/>
      <c r="AM202" s="1575"/>
      <c r="AN202" s="1575"/>
      <c r="AO202" s="1575"/>
      <c r="AP202" s="1575"/>
      <c r="AQ202" s="1575"/>
      <c r="AR202" s="1575"/>
      <c r="AS202" s="1575"/>
      <c r="AT202" s="1575"/>
      <c r="AU202" s="1420"/>
      <c r="AV202" s="1440" t="e">
        <f>AVERAGE(AV208:AV221)</f>
        <v>#DIV/0!</v>
      </c>
      <c r="AW202" s="1420"/>
      <c r="AX202" s="1425" t="str">
        <f>IFERROR(AVERAGE(AX208:AX221),"")</f>
        <v/>
      </c>
      <c r="AY202" s="1420"/>
      <c r="AZ202" s="1420"/>
      <c r="BA202" s="1423"/>
    </row>
    <row r="203" spans="2:53" ht="19.5" customHeight="1">
      <c r="B203" s="641"/>
      <c r="C203" s="642"/>
      <c r="D203" s="1454"/>
      <c r="E203" s="1454"/>
      <c r="F203" s="1457"/>
      <c r="G203" s="1575"/>
      <c r="H203" s="1575"/>
      <c r="I203" s="1575"/>
      <c r="J203" s="1575"/>
      <c r="K203" s="1575"/>
      <c r="L203" s="1575"/>
      <c r="M203" s="1575"/>
      <c r="N203" s="1575"/>
      <c r="O203" s="1575"/>
      <c r="P203" s="1575"/>
      <c r="Q203" s="1575"/>
      <c r="R203" s="1575"/>
      <c r="S203" s="1575"/>
      <c r="T203" s="1420"/>
      <c r="U203" s="1441"/>
      <c r="V203" s="1420"/>
      <c r="W203" s="1426"/>
      <c r="X203" s="1420"/>
      <c r="Y203" s="1420"/>
      <c r="Z203" s="1450"/>
      <c r="AA203" s="583"/>
      <c r="AB203" s="583"/>
      <c r="AC203" s="643"/>
      <c r="AD203" s="642"/>
      <c r="AE203" s="1454"/>
      <c r="AF203" s="1454"/>
      <c r="AG203" s="1457"/>
      <c r="AH203" s="1575"/>
      <c r="AI203" s="1575"/>
      <c r="AJ203" s="1575"/>
      <c r="AK203" s="1575"/>
      <c r="AL203" s="1575"/>
      <c r="AM203" s="1575"/>
      <c r="AN203" s="1575"/>
      <c r="AO203" s="1575"/>
      <c r="AP203" s="1575"/>
      <c r="AQ203" s="1575"/>
      <c r="AR203" s="1575"/>
      <c r="AS203" s="1575"/>
      <c r="AT203" s="1575"/>
      <c r="AU203" s="1420"/>
      <c r="AV203" s="1441"/>
      <c r="AW203" s="1420"/>
      <c r="AX203" s="1426"/>
      <c r="AY203" s="1420"/>
      <c r="AZ203" s="1420"/>
      <c r="BA203" s="1423"/>
    </row>
    <row r="204" spans="2:53" ht="33.75">
      <c r="B204" s="641"/>
      <c r="C204" s="642"/>
      <c r="D204" s="1454"/>
      <c r="E204" s="1454"/>
      <c r="F204" s="1457"/>
      <c r="G204" s="1575"/>
      <c r="H204" s="1575"/>
      <c r="I204" s="1575"/>
      <c r="J204" s="1575"/>
      <c r="K204" s="1575"/>
      <c r="L204" s="1575"/>
      <c r="M204" s="1575"/>
      <c r="N204" s="1575"/>
      <c r="O204" s="1575"/>
      <c r="P204" s="1575"/>
      <c r="Q204" s="1575"/>
      <c r="R204" s="1575"/>
      <c r="S204" s="1575"/>
      <c r="T204" s="1420"/>
      <c r="U204" s="1442"/>
      <c r="V204" s="1420"/>
      <c r="W204" s="1427"/>
      <c r="X204" s="1420"/>
      <c r="Y204" s="1420"/>
      <c r="Z204" s="1450"/>
      <c r="AA204" s="583"/>
      <c r="AB204" s="583"/>
      <c r="AC204" s="643"/>
      <c r="AD204" s="642"/>
      <c r="AE204" s="1454"/>
      <c r="AF204" s="1454"/>
      <c r="AG204" s="1457"/>
      <c r="AH204" s="1575"/>
      <c r="AI204" s="1575"/>
      <c r="AJ204" s="1575"/>
      <c r="AK204" s="1575"/>
      <c r="AL204" s="1575"/>
      <c r="AM204" s="1575"/>
      <c r="AN204" s="1575"/>
      <c r="AO204" s="1575"/>
      <c r="AP204" s="1575"/>
      <c r="AQ204" s="1575"/>
      <c r="AR204" s="1575"/>
      <c r="AS204" s="1575"/>
      <c r="AT204" s="1575"/>
      <c r="AU204" s="1420"/>
      <c r="AV204" s="1442"/>
      <c r="AW204" s="1420"/>
      <c r="AX204" s="1427"/>
      <c r="AY204" s="1420"/>
      <c r="AZ204" s="1420"/>
      <c r="BA204" s="1423"/>
    </row>
    <row r="205" spans="2:53" ht="19.5" customHeight="1">
      <c r="B205" s="644"/>
      <c r="C205" s="645"/>
      <c r="D205" s="1455"/>
      <c r="E205" s="1455"/>
      <c r="F205" s="1458"/>
      <c r="G205" s="1576"/>
      <c r="H205" s="1576"/>
      <c r="I205" s="1576"/>
      <c r="J205" s="1576"/>
      <c r="K205" s="1576"/>
      <c r="L205" s="1576"/>
      <c r="M205" s="1576"/>
      <c r="N205" s="1576"/>
      <c r="O205" s="1576"/>
      <c r="P205" s="1576"/>
      <c r="Q205" s="1576"/>
      <c r="R205" s="1576"/>
      <c r="S205" s="1576"/>
      <c r="T205" s="1421"/>
      <c r="U205" s="646"/>
      <c r="V205" s="1421"/>
      <c r="W205" s="646"/>
      <c r="X205" s="1421"/>
      <c r="Y205" s="1421"/>
      <c r="Z205" s="1451"/>
      <c r="AA205" s="583"/>
      <c r="AB205" s="583"/>
      <c r="AC205" s="647"/>
      <c r="AD205" s="645"/>
      <c r="AE205" s="1455"/>
      <c r="AF205" s="1455"/>
      <c r="AG205" s="1458"/>
      <c r="AH205" s="1576"/>
      <c r="AI205" s="1576"/>
      <c r="AJ205" s="1576"/>
      <c r="AK205" s="1576"/>
      <c r="AL205" s="1576"/>
      <c r="AM205" s="1576"/>
      <c r="AN205" s="1576"/>
      <c r="AO205" s="1576"/>
      <c r="AP205" s="1576"/>
      <c r="AQ205" s="1576"/>
      <c r="AR205" s="1576"/>
      <c r="AS205" s="1576"/>
      <c r="AT205" s="1576"/>
      <c r="AU205" s="1421"/>
      <c r="AV205" s="646"/>
      <c r="AW205" s="1421"/>
      <c r="AX205" s="646"/>
      <c r="AY205" s="1421"/>
      <c r="AZ205" s="1421"/>
      <c r="BA205" s="1424"/>
    </row>
    <row r="206" spans="2:53">
      <c r="B206" s="637"/>
      <c r="C206" s="638"/>
      <c r="D206" s="638"/>
      <c r="E206" s="638"/>
      <c r="F206" s="638"/>
      <c r="G206" s="639"/>
      <c r="H206" s="639"/>
      <c r="I206" s="639"/>
      <c r="J206" s="639"/>
      <c r="K206" s="639"/>
      <c r="L206" s="639"/>
      <c r="M206" s="639"/>
      <c r="N206" s="639"/>
      <c r="O206" s="639"/>
      <c r="P206" s="639"/>
      <c r="Q206" s="639"/>
      <c r="R206" s="639"/>
      <c r="S206" s="639"/>
      <c r="T206" s="639"/>
      <c r="U206" s="639"/>
      <c r="V206" s="639"/>
      <c r="W206" s="639"/>
      <c r="X206" s="639"/>
      <c r="Y206" s="639"/>
      <c r="Z206" s="648"/>
      <c r="AA206" s="649"/>
      <c r="AB206" s="718"/>
      <c r="AC206" s="638"/>
      <c r="AD206" s="638"/>
      <c r="AE206" s="638"/>
      <c r="AF206" s="638"/>
      <c r="AG206" s="638"/>
      <c r="AH206" s="639"/>
      <c r="AI206" s="639"/>
      <c r="AJ206" s="639"/>
      <c r="AK206" s="639"/>
      <c r="AL206" s="639"/>
      <c r="AM206" s="639"/>
      <c r="AN206" s="639"/>
      <c r="AO206" s="639"/>
      <c r="AP206" s="639"/>
      <c r="AQ206" s="639"/>
      <c r="AR206" s="639"/>
      <c r="AS206" s="639"/>
      <c r="AT206" s="639"/>
      <c r="AU206" s="639"/>
      <c r="AV206" s="639"/>
      <c r="AW206" s="639"/>
      <c r="AX206" s="639"/>
      <c r="AY206" s="639"/>
      <c r="AZ206" s="639"/>
      <c r="BA206" s="650"/>
    </row>
    <row r="207" spans="2:53" ht="19.5" customHeight="1">
      <c r="B207" s="641"/>
      <c r="C207" s="651"/>
      <c r="D207" s="1416"/>
      <c r="E207" s="1416"/>
      <c r="F207" s="651"/>
      <c r="G207" s="653"/>
      <c r="H207" s="1431" t="str">
        <f>'Donnees ICCER'!$E$61</f>
        <v>C13.1: Écouter et questionner le client et/ou l’exploitant sur ses besoins</v>
      </c>
      <c r="I207" s="1432"/>
      <c r="J207" s="1432"/>
      <c r="K207" s="1432"/>
      <c r="L207" s="1433"/>
      <c r="M207" s="642"/>
      <c r="N207" s="642"/>
      <c r="O207" s="653"/>
      <c r="P207" s="653"/>
      <c r="Q207" s="654"/>
      <c r="R207" s="653"/>
      <c r="S207" s="653"/>
      <c r="T207" s="653"/>
      <c r="U207" s="653"/>
      <c r="V207" s="653"/>
      <c r="W207" s="653"/>
      <c r="X207" s="653"/>
      <c r="Y207" s="653"/>
      <c r="Z207" s="655"/>
      <c r="AA207" s="649"/>
      <c r="AB207" s="718"/>
      <c r="AC207" s="651"/>
      <c r="AD207" s="651"/>
      <c r="AE207" s="1416"/>
      <c r="AF207" s="1416"/>
      <c r="AG207" s="651"/>
      <c r="AH207" s="653"/>
      <c r="AI207" s="1463"/>
      <c r="AJ207" s="1464"/>
      <c r="AK207" s="1464"/>
      <c r="AL207" s="1464"/>
      <c r="AM207" s="1465"/>
      <c r="AN207" s="642"/>
      <c r="AO207" s="642"/>
      <c r="AP207" s="653"/>
      <c r="AQ207" s="653"/>
      <c r="AR207" s="654"/>
      <c r="AS207" s="653"/>
      <c r="AT207" s="653"/>
      <c r="AU207" s="653"/>
      <c r="AV207" s="653"/>
      <c r="AW207" s="653"/>
      <c r="AX207" s="653"/>
      <c r="AY207" s="653"/>
      <c r="AZ207" s="653"/>
      <c r="BA207" s="656"/>
    </row>
    <row r="208" spans="2:53" ht="30" customHeight="1">
      <c r="B208" s="1414">
        <v>58</v>
      </c>
      <c r="C208" s="1415"/>
      <c r="D208" s="1417" t="str">
        <f>'Donnees ICCER'!$C$61</f>
        <v>C13.1</v>
      </c>
      <c r="E208" s="1418"/>
      <c r="F208" s="651"/>
      <c r="G208" s="658" t="s">
        <v>211</v>
      </c>
      <c r="H208" s="1434"/>
      <c r="I208" s="1351"/>
      <c r="J208" s="1351"/>
      <c r="K208" s="1351"/>
      <c r="L208" s="1435"/>
      <c r="M208" s="1444" t="s">
        <v>212</v>
      </c>
      <c r="N208" s="1444"/>
      <c r="O208" s="1445"/>
      <c r="P208" s="1428" t="str">
        <f>REPT("g",(U208))</f>
        <v/>
      </c>
      <c r="Q208" s="1429"/>
      <c r="R208" s="1429"/>
      <c r="S208" s="1430"/>
      <c r="T208" s="663"/>
      <c r="U208" s="1036">
        <f>Bilan!$AK$51</f>
        <v>0</v>
      </c>
      <c r="V208" s="653"/>
      <c r="W208" s="1037" t="str">
        <f>Bilan!$AM$51</f>
        <v xml:space="preserve"> </v>
      </c>
      <c r="X208" s="665"/>
      <c r="Y208" s="653"/>
      <c r="Z208" s="655"/>
      <c r="AA208" s="649"/>
      <c r="AB208" s="718"/>
      <c r="AC208" s="1415">
        <v>62</v>
      </c>
      <c r="AD208" s="1415"/>
      <c r="AE208" s="1461"/>
      <c r="AF208" s="1462"/>
      <c r="AG208" s="651"/>
      <c r="AH208" s="658"/>
      <c r="AI208" s="1466"/>
      <c r="AJ208" s="1467"/>
      <c r="AK208" s="1467"/>
      <c r="AL208" s="1467"/>
      <c r="AM208" s="1468"/>
      <c r="AN208" s="1444" t="s">
        <v>212</v>
      </c>
      <c r="AO208" s="1444"/>
      <c r="AP208" s="1445"/>
      <c r="AQ208" s="1428" t="str">
        <f>REPT("g",(AV208))</f>
        <v/>
      </c>
      <c r="AR208" s="1429"/>
      <c r="AS208" s="1429"/>
      <c r="AT208" s="1430"/>
      <c r="AU208" s="663"/>
      <c r="AV208" s="1036"/>
      <c r="AW208" s="653"/>
      <c r="AX208" s="1037"/>
      <c r="AY208" s="665"/>
      <c r="AZ208" s="653"/>
      <c r="BA208" s="656"/>
    </row>
    <row r="209" spans="2:53" ht="19.5" customHeight="1">
      <c r="B209" s="641"/>
      <c r="C209" s="651"/>
      <c r="D209" s="1416"/>
      <c r="E209" s="1416"/>
      <c r="F209" s="651"/>
      <c r="G209" s="653"/>
      <c r="H209" s="1436"/>
      <c r="I209" s="1437"/>
      <c r="J209" s="1437"/>
      <c r="K209" s="1437"/>
      <c r="L209" s="1438"/>
      <c r="M209" s="642"/>
      <c r="N209" s="642"/>
      <c r="O209" s="653"/>
      <c r="P209" s="653"/>
      <c r="Q209" s="653"/>
      <c r="R209" s="653"/>
      <c r="S209" s="653"/>
      <c r="T209" s="653"/>
      <c r="U209" s="653"/>
      <c r="V209" s="653"/>
      <c r="W209" s="653"/>
      <c r="X209" s="653"/>
      <c r="Y209" s="653"/>
      <c r="Z209" s="655"/>
      <c r="AA209" s="649"/>
      <c r="AB209" s="718"/>
      <c r="AC209" s="651"/>
      <c r="AD209" s="651"/>
      <c r="AE209" s="1416"/>
      <c r="AF209" s="1416"/>
      <c r="AG209" s="651"/>
      <c r="AH209" s="653"/>
      <c r="AI209" s="1469"/>
      <c r="AJ209" s="1470"/>
      <c r="AK209" s="1470"/>
      <c r="AL209" s="1470"/>
      <c r="AM209" s="1471"/>
      <c r="AN209" s="642"/>
      <c r="AO209" s="642"/>
      <c r="AP209" s="653"/>
      <c r="AQ209" s="653"/>
      <c r="AR209" s="653"/>
      <c r="AS209" s="653"/>
      <c r="AT209" s="653"/>
      <c r="AU209" s="653"/>
      <c r="AV209" s="653"/>
      <c r="AW209" s="653"/>
      <c r="AX209" s="653"/>
      <c r="AY209" s="653"/>
      <c r="AZ209" s="653"/>
      <c r="BA209" s="656"/>
    </row>
    <row r="210" spans="2:53" ht="15" customHeight="1">
      <c r="B210" s="666"/>
      <c r="C210" s="667"/>
      <c r="D210" s="668"/>
      <c r="E210" s="653"/>
      <c r="F210" s="669"/>
      <c r="G210" s="653"/>
      <c r="H210" s="653"/>
      <c r="I210" s="653"/>
      <c r="J210" s="653"/>
      <c r="K210" s="653"/>
      <c r="L210" s="653"/>
      <c r="M210" s="670"/>
      <c r="N210" s="670"/>
      <c r="O210" s="670"/>
      <c r="P210" s="670"/>
      <c r="Q210" s="670"/>
      <c r="R210" s="670"/>
      <c r="S210" s="670"/>
      <c r="T210" s="670"/>
      <c r="U210" s="670"/>
      <c r="V210" s="670"/>
      <c r="W210" s="670"/>
      <c r="X210" s="670"/>
      <c r="Y210" s="670"/>
      <c r="Z210" s="671"/>
      <c r="AA210" s="672"/>
      <c r="AB210" s="725"/>
      <c r="AC210" s="667"/>
      <c r="AD210" s="667"/>
      <c r="AE210" s="668"/>
      <c r="AF210" s="653"/>
      <c r="AG210" s="669"/>
      <c r="AH210" s="653"/>
      <c r="AI210" s="653"/>
      <c r="AJ210" s="653"/>
      <c r="AK210" s="653"/>
      <c r="AL210" s="653"/>
      <c r="AM210" s="653"/>
      <c r="AN210" s="670"/>
      <c r="AO210" s="670"/>
      <c r="AP210" s="670"/>
      <c r="AQ210" s="670"/>
      <c r="AR210" s="670"/>
      <c r="AS210" s="670"/>
      <c r="AT210" s="670"/>
      <c r="AU210" s="670"/>
      <c r="AV210" s="670"/>
      <c r="AW210" s="670"/>
      <c r="AX210" s="670"/>
      <c r="AY210" s="670"/>
      <c r="AZ210" s="670"/>
      <c r="BA210" s="675"/>
    </row>
    <row r="211" spans="2:53" ht="19.5" customHeight="1">
      <c r="B211" s="641"/>
      <c r="C211" s="651"/>
      <c r="D211" s="1416"/>
      <c r="E211" s="1416"/>
      <c r="F211" s="651"/>
      <c r="G211" s="653"/>
      <c r="H211" s="1431" t="str">
        <f>'Donnees ICCER'!$E$62</f>
        <v>C13.2: Expliquer le fonctionnement et l’utilisation de l’installation au client et/ou à l’exploitant</v>
      </c>
      <c r="I211" s="1432"/>
      <c r="J211" s="1432"/>
      <c r="K211" s="1432"/>
      <c r="L211" s="1433"/>
      <c r="M211" s="642"/>
      <c r="N211" s="642"/>
      <c r="O211" s="653"/>
      <c r="P211" s="653"/>
      <c r="Q211" s="654"/>
      <c r="R211" s="653"/>
      <c r="S211" s="653"/>
      <c r="T211" s="653"/>
      <c r="U211" s="653"/>
      <c r="V211" s="653"/>
      <c r="W211" s="653"/>
      <c r="X211" s="653"/>
      <c r="Y211" s="653"/>
      <c r="Z211" s="655"/>
      <c r="AA211" s="649"/>
      <c r="AB211" s="718"/>
      <c r="AC211" s="651"/>
      <c r="AD211" s="651"/>
      <c r="AE211" s="1416"/>
      <c r="AF211" s="1416"/>
      <c r="AG211" s="651"/>
      <c r="AH211" s="653"/>
      <c r="AI211" s="1463"/>
      <c r="AJ211" s="1464"/>
      <c r="AK211" s="1464"/>
      <c r="AL211" s="1464"/>
      <c r="AM211" s="1465"/>
      <c r="AN211" s="642"/>
      <c r="AO211" s="642"/>
      <c r="AP211" s="653"/>
      <c r="AQ211" s="653"/>
      <c r="AR211" s="654"/>
      <c r="AS211" s="653"/>
      <c r="AT211" s="653"/>
      <c r="AU211" s="653"/>
      <c r="AV211" s="653"/>
      <c r="AW211" s="653"/>
      <c r="AX211" s="653"/>
      <c r="AY211" s="653"/>
      <c r="AZ211" s="653"/>
      <c r="BA211" s="656"/>
    </row>
    <row r="212" spans="2:53" ht="30" customHeight="1">
      <c r="B212" s="1414">
        <v>59</v>
      </c>
      <c r="C212" s="1415"/>
      <c r="D212" s="1417" t="str">
        <f>'Donnees ICCER'!$C$62</f>
        <v>C13.2</v>
      </c>
      <c r="E212" s="1418"/>
      <c r="F212" s="651"/>
      <c r="G212" s="658" t="s">
        <v>211</v>
      </c>
      <c r="H212" s="1434"/>
      <c r="I212" s="1351"/>
      <c r="J212" s="1351"/>
      <c r="K212" s="1351"/>
      <c r="L212" s="1435"/>
      <c r="M212" s="1444" t="s">
        <v>212</v>
      </c>
      <c r="N212" s="1444"/>
      <c r="O212" s="1445"/>
      <c r="P212" s="1428" t="str">
        <f>REPT("g",(U212))</f>
        <v/>
      </c>
      <c r="Q212" s="1429"/>
      <c r="R212" s="1429"/>
      <c r="S212" s="1430"/>
      <c r="T212" s="663"/>
      <c r="U212" s="1036">
        <f>Bilan!$AK$51</f>
        <v>0</v>
      </c>
      <c r="V212" s="653"/>
      <c r="W212" s="1037" t="str">
        <f>Bilan!$AM$51</f>
        <v xml:space="preserve"> </v>
      </c>
      <c r="X212" s="665"/>
      <c r="Y212" s="653"/>
      <c r="Z212" s="655"/>
      <c r="AA212" s="649"/>
      <c r="AB212" s="718"/>
      <c r="AC212" s="1415">
        <v>63</v>
      </c>
      <c r="AD212" s="1415"/>
      <c r="AE212" s="1461"/>
      <c r="AF212" s="1462"/>
      <c r="AG212" s="651"/>
      <c r="AH212" s="658"/>
      <c r="AI212" s="1466"/>
      <c r="AJ212" s="1467"/>
      <c r="AK212" s="1467"/>
      <c r="AL212" s="1467"/>
      <c r="AM212" s="1468"/>
      <c r="AN212" s="1444" t="s">
        <v>212</v>
      </c>
      <c r="AO212" s="1444"/>
      <c r="AP212" s="1445"/>
      <c r="AQ212" s="1428" t="str">
        <f>REPT("g",(AV212))</f>
        <v/>
      </c>
      <c r="AR212" s="1429"/>
      <c r="AS212" s="1429"/>
      <c r="AT212" s="1430"/>
      <c r="AU212" s="663"/>
      <c r="AV212" s="1036"/>
      <c r="AW212" s="653"/>
      <c r="AX212" s="1037"/>
      <c r="AY212" s="665"/>
      <c r="AZ212" s="653"/>
      <c r="BA212" s="656"/>
    </row>
    <row r="213" spans="2:53" ht="19.5" customHeight="1">
      <c r="B213" s="641"/>
      <c r="C213" s="651"/>
      <c r="D213" s="1416"/>
      <c r="E213" s="1416"/>
      <c r="F213" s="651"/>
      <c r="G213" s="653"/>
      <c r="H213" s="1436"/>
      <c r="I213" s="1437"/>
      <c r="J213" s="1437"/>
      <c r="K213" s="1437"/>
      <c r="L213" s="1438"/>
      <c r="M213" s="642"/>
      <c r="N213" s="642"/>
      <c r="O213" s="653"/>
      <c r="P213" s="653"/>
      <c r="Q213" s="653"/>
      <c r="R213" s="653"/>
      <c r="S213" s="653"/>
      <c r="T213" s="653"/>
      <c r="U213" s="653"/>
      <c r="V213" s="653"/>
      <c r="W213" s="653"/>
      <c r="X213" s="653"/>
      <c r="Y213" s="653"/>
      <c r="Z213" s="655"/>
      <c r="AA213" s="649"/>
      <c r="AB213" s="718"/>
      <c r="AC213" s="651"/>
      <c r="AD213" s="651"/>
      <c r="AE213" s="1416"/>
      <c r="AF213" s="1416"/>
      <c r="AG213" s="651"/>
      <c r="AH213" s="653"/>
      <c r="AI213" s="1469"/>
      <c r="AJ213" s="1470"/>
      <c r="AK213" s="1470"/>
      <c r="AL213" s="1470"/>
      <c r="AM213" s="1471"/>
      <c r="AN213" s="642"/>
      <c r="AO213" s="642"/>
      <c r="AP213" s="653"/>
      <c r="AQ213" s="653"/>
      <c r="AR213" s="653"/>
      <c r="AS213" s="653"/>
      <c r="AT213" s="653"/>
      <c r="AU213" s="653"/>
      <c r="AV213" s="653"/>
      <c r="AW213" s="653"/>
      <c r="AX213" s="653"/>
      <c r="AY213" s="653"/>
      <c r="AZ213" s="653"/>
      <c r="BA213" s="656"/>
    </row>
    <row r="214" spans="2:53" ht="15" customHeight="1">
      <c r="B214" s="641"/>
      <c r="C214" s="651"/>
      <c r="D214" s="668"/>
      <c r="E214" s="653"/>
      <c r="F214" s="651"/>
      <c r="G214" s="653"/>
      <c r="H214" s="677"/>
      <c r="I214" s="678"/>
      <c r="J214" s="678"/>
      <c r="K214" s="679"/>
      <c r="L214" s="680"/>
      <c r="M214" s="642"/>
      <c r="N214" s="642"/>
      <c r="O214" s="653"/>
      <c r="P214" s="653"/>
      <c r="Q214" s="653"/>
      <c r="R214" s="653"/>
      <c r="S214" s="653"/>
      <c r="T214" s="653"/>
      <c r="U214" s="653"/>
      <c r="V214" s="653"/>
      <c r="W214" s="653"/>
      <c r="X214" s="653"/>
      <c r="Y214" s="653"/>
      <c r="Z214" s="655"/>
      <c r="AA214" s="1439"/>
      <c r="AB214" s="720"/>
      <c r="AC214" s="651"/>
      <c r="AD214" s="651"/>
      <c r="AE214" s="668"/>
      <c r="AF214" s="653"/>
      <c r="AG214" s="651"/>
      <c r="AH214" s="653"/>
      <c r="AI214" s="677"/>
      <c r="AJ214" s="678"/>
      <c r="AK214" s="678"/>
      <c r="AL214" s="679"/>
      <c r="AM214" s="680"/>
      <c r="AN214" s="642"/>
      <c r="AO214" s="642"/>
      <c r="AP214" s="653"/>
      <c r="AQ214" s="653"/>
      <c r="AR214" s="653"/>
      <c r="AS214" s="653"/>
      <c r="AT214" s="653"/>
      <c r="AU214" s="653"/>
      <c r="AV214" s="653"/>
      <c r="AW214" s="653"/>
      <c r="AX214" s="653"/>
      <c r="AY214" s="653"/>
      <c r="AZ214" s="653"/>
      <c r="BA214" s="656"/>
    </row>
    <row r="215" spans="2:53" ht="19.5" customHeight="1">
      <c r="B215" s="641"/>
      <c r="C215" s="651"/>
      <c r="D215" s="1416"/>
      <c r="E215" s="1416"/>
      <c r="F215" s="651"/>
      <c r="G215" s="653"/>
      <c r="H215" s="1431" t="str">
        <f>'Donnees ICCER'!$E$63</f>
        <v>C13.3: Informer oralement des consignes de sécurité</v>
      </c>
      <c r="I215" s="1432"/>
      <c r="J215" s="1432"/>
      <c r="K215" s="1432"/>
      <c r="L215" s="1433"/>
      <c r="M215" s="642"/>
      <c r="N215" s="642"/>
      <c r="O215" s="653"/>
      <c r="P215" s="653"/>
      <c r="Q215" s="654"/>
      <c r="R215" s="653"/>
      <c r="S215" s="653"/>
      <c r="T215" s="653"/>
      <c r="U215" s="653"/>
      <c r="V215" s="653"/>
      <c r="W215" s="653"/>
      <c r="X215" s="653"/>
      <c r="Y215" s="653"/>
      <c r="Z215" s="655"/>
      <c r="AA215" s="1439"/>
      <c r="AB215" s="720"/>
      <c r="AC215" s="651"/>
      <c r="AD215" s="651"/>
      <c r="AE215" s="1416"/>
      <c r="AF215" s="1416"/>
      <c r="AG215" s="651"/>
      <c r="AH215" s="653"/>
      <c r="AI215" s="1463"/>
      <c r="AJ215" s="1464"/>
      <c r="AK215" s="1464"/>
      <c r="AL215" s="1464"/>
      <c r="AM215" s="1465"/>
      <c r="AN215" s="642"/>
      <c r="AO215" s="642"/>
      <c r="AP215" s="653"/>
      <c r="AQ215" s="653"/>
      <c r="AR215" s="654"/>
      <c r="AS215" s="653"/>
      <c r="AT215" s="653"/>
      <c r="AU215" s="653"/>
      <c r="AV215" s="653"/>
      <c r="AW215" s="653"/>
      <c r="AX215" s="653"/>
      <c r="AY215" s="653"/>
      <c r="AZ215" s="653"/>
      <c r="BA215" s="656"/>
    </row>
    <row r="216" spans="2:53" ht="30" customHeight="1">
      <c r="B216" s="1414">
        <v>60</v>
      </c>
      <c r="C216" s="1415"/>
      <c r="D216" s="1417" t="str">
        <f>'Donnees ICCER'!$C$63</f>
        <v>C13.3</v>
      </c>
      <c r="E216" s="1418"/>
      <c r="F216" s="651"/>
      <c r="G216" s="658" t="s">
        <v>211</v>
      </c>
      <c r="H216" s="1434"/>
      <c r="I216" s="1351"/>
      <c r="J216" s="1351"/>
      <c r="K216" s="1351"/>
      <c r="L216" s="1435"/>
      <c r="M216" s="1444" t="s">
        <v>212</v>
      </c>
      <c r="N216" s="1444"/>
      <c r="O216" s="1445"/>
      <c r="P216" s="1428" t="str">
        <f>REPT("g",(U216))</f>
        <v/>
      </c>
      <c r="Q216" s="1429"/>
      <c r="R216" s="1429"/>
      <c r="S216" s="1430"/>
      <c r="T216" s="663"/>
      <c r="U216" s="1036">
        <f>Bilan!$AK$51</f>
        <v>0</v>
      </c>
      <c r="V216" s="653"/>
      <c r="W216" s="1037" t="str">
        <f>Bilan!$AM$51</f>
        <v xml:space="preserve"> </v>
      </c>
      <c r="X216" s="665"/>
      <c r="Y216" s="653"/>
      <c r="Z216" s="655"/>
      <c r="AA216" s="649"/>
      <c r="AB216" s="718"/>
      <c r="AC216" s="1415">
        <v>64</v>
      </c>
      <c r="AD216" s="1415"/>
      <c r="AE216" s="1461"/>
      <c r="AF216" s="1462"/>
      <c r="AG216" s="651"/>
      <c r="AH216" s="658"/>
      <c r="AI216" s="1466"/>
      <c r="AJ216" s="1467"/>
      <c r="AK216" s="1467"/>
      <c r="AL216" s="1467"/>
      <c r="AM216" s="1468"/>
      <c r="AN216" s="1444" t="s">
        <v>212</v>
      </c>
      <c r="AO216" s="1444"/>
      <c r="AP216" s="1445"/>
      <c r="AQ216" s="1428" t="str">
        <f>REPT("g",(AV216))</f>
        <v/>
      </c>
      <c r="AR216" s="1429"/>
      <c r="AS216" s="1429"/>
      <c r="AT216" s="1430"/>
      <c r="AU216" s="663"/>
      <c r="AV216" s="1036"/>
      <c r="AW216" s="653"/>
      <c r="AX216" s="1037"/>
      <c r="AY216" s="665"/>
      <c r="AZ216" s="653"/>
      <c r="BA216" s="656"/>
    </row>
    <row r="217" spans="2:53" ht="19.5" customHeight="1">
      <c r="B217" s="683"/>
      <c r="C217" s="651"/>
      <c r="D217" s="1416"/>
      <c r="E217" s="1416"/>
      <c r="F217" s="651"/>
      <c r="G217" s="653"/>
      <c r="H217" s="1436"/>
      <c r="I217" s="1437"/>
      <c r="J217" s="1437"/>
      <c r="K217" s="1437"/>
      <c r="L217" s="1438"/>
      <c r="M217" s="642"/>
      <c r="N217" s="642"/>
      <c r="O217" s="653"/>
      <c r="P217" s="653"/>
      <c r="Q217" s="653"/>
      <c r="R217" s="653"/>
      <c r="S217" s="653"/>
      <c r="T217" s="653"/>
      <c r="U217" s="653"/>
      <c r="V217" s="653"/>
      <c r="W217" s="653"/>
      <c r="X217" s="653"/>
      <c r="Y217" s="653"/>
      <c r="Z217" s="655"/>
      <c r="AA217" s="1460"/>
      <c r="AB217" s="721"/>
      <c r="AC217" s="726"/>
      <c r="AD217" s="651"/>
      <c r="AE217" s="1416"/>
      <c r="AF217" s="1416"/>
      <c r="AG217" s="651"/>
      <c r="AH217" s="653"/>
      <c r="AI217" s="1469"/>
      <c r="AJ217" s="1470"/>
      <c r="AK217" s="1470"/>
      <c r="AL217" s="1470"/>
      <c r="AM217" s="1471"/>
      <c r="AN217" s="642"/>
      <c r="AO217" s="642"/>
      <c r="AP217" s="653"/>
      <c r="AQ217" s="653"/>
      <c r="AR217" s="653"/>
      <c r="AS217" s="653"/>
      <c r="AT217" s="653"/>
      <c r="AU217" s="653"/>
      <c r="AV217" s="653"/>
      <c r="AW217" s="653"/>
      <c r="AX217" s="653"/>
      <c r="AY217" s="653"/>
      <c r="AZ217" s="653"/>
      <c r="BA217" s="656"/>
    </row>
    <row r="218" spans="2:53" ht="15" customHeight="1">
      <c r="B218" s="683"/>
      <c r="C218" s="651"/>
      <c r="D218" s="668"/>
      <c r="E218" s="653"/>
      <c r="F218" s="651"/>
      <c r="G218" s="653"/>
      <c r="H218" s="677"/>
      <c r="I218" s="678"/>
      <c r="J218" s="678"/>
      <c r="K218" s="679"/>
      <c r="L218" s="680"/>
      <c r="M218" s="642"/>
      <c r="N218" s="642"/>
      <c r="O218" s="653"/>
      <c r="P218" s="653"/>
      <c r="Q218" s="653"/>
      <c r="R218" s="653"/>
      <c r="S218" s="653"/>
      <c r="T218" s="653"/>
      <c r="U218" s="653"/>
      <c r="V218" s="653"/>
      <c r="W218" s="653"/>
      <c r="X218" s="653"/>
      <c r="Y218" s="653"/>
      <c r="Z218" s="655"/>
      <c r="AA218" s="1460"/>
      <c r="AB218" s="721"/>
      <c r="AC218" s="726"/>
      <c r="AD218" s="651"/>
      <c r="AE218" s="668"/>
      <c r="AF218" s="653"/>
      <c r="AG218" s="651"/>
      <c r="AH218" s="653"/>
      <c r="AI218" s="677"/>
      <c r="AJ218" s="678"/>
      <c r="AK218" s="678"/>
      <c r="AL218" s="679"/>
      <c r="AM218" s="680"/>
      <c r="AN218" s="642"/>
      <c r="AO218" s="642"/>
      <c r="AP218" s="653"/>
      <c r="AQ218" s="653"/>
      <c r="AR218" s="653"/>
      <c r="AS218" s="653"/>
      <c r="AT218" s="653"/>
      <c r="AU218" s="653"/>
      <c r="AV218" s="653"/>
      <c r="AW218" s="653"/>
      <c r="AX218" s="653"/>
      <c r="AY218" s="653"/>
      <c r="AZ218" s="653"/>
      <c r="BA218" s="656"/>
    </row>
    <row r="219" spans="2:53" ht="19.5" customHeight="1">
      <c r="B219" s="683"/>
      <c r="C219" s="651"/>
      <c r="D219" s="1416"/>
      <c r="E219" s="1416"/>
      <c r="F219" s="651"/>
      <c r="G219" s="653"/>
      <c r="H219" s="1431" t="str">
        <f>'Donnees ICCER'!$E$64</f>
        <v>C13.4: Proposer une solution technique au client et/ou à l’exploitant</v>
      </c>
      <c r="I219" s="1432"/>
      <c r="J219" s="1432"/>
      <c r="K219" s="1432"/>
      <c r="L219" s="1433"/>
      <c r="M219" s="642"/>
      <c r="N219" s="642"/>
      <c r="O219" s="653"/>
      <c r="P219" s="653"/>
      <c r="Q219" s="654"/>
      <c r="R219" s="653"/>
      <c r="S219" s="653"/>
      <c r="T219" s="653"/>
      <c r="U219" s="653"/>
      <c r="V219" s="653"/>
      <c r="W219" s="653"/>
      <c r="X219" s="653"/>
      <c r="Y219" s="653"/>
      <c r="Z219" s="655"/>
      <c r="AA219" s="649"/>
      <c r="AB219" s="718"/>
      <c r="AC219" s="726"/>
      <c r="AD219" s="651"/>
      <c r="AE219" s="1416"/>
      <c r="AF219" s="1416"/>
      <c r="AG219" s="651"/>
      <c r="AH219" s="653"/>
      <c r="AI219" s="1463"/>
      <c r="AJ219" s="1464"/>
      <c r="AK219" s="1464"/>
      <c r="AL219" s="1464"/>
      <c r="AM219" s="1465"/>
      <c r="AN219" s="642"/>
      <c r="AO219" s="642"/>
      <c r="AP219" s="653"/>
      <c r="AQ219" s="653"/>
      <c r="AR219" s="654"/>
      <c r="AS219" s="653"/>
      <c r="AT219" s="653"/>
      <c r="AU219" s="653"/>
      <c r="AV219" s="653"/>
      <c r="AW219" s="653"/>
      <c r="AX219" s="653"/>
      <c r="AY219" s="653"/>
      <c r="AZ219" s="653"/>
      <c r="BA219" s="656"/>
    </row>
    <row r="220" spans="2:53" ht="30" customHeight="1">
      <c r="B220" s="1414">
        <v>61</v>
      </c>
      <c r="C220" s="1415"/>
      <c r="D220" s="1417" t="str">
        <f>'Donnees ICCER'!$C$64</f>
        <v>C13.4</v>
      </c>
      <c r="E220" s="1418"/>
      <c r="F220" s="651"/>
      <c r="G220" s="658" t="s">
        <v>211</v>
      </c>
      <c r="H220" s="1434"/>
      <c r="I220" s="1351"/>
      <c r="J220" s="1351"/>
      <c r="K220" s="1351"/>
      <c r="L220" s="1435"/>
      <c r="M220" s="1444" t="s">
        <v>212</v>
      </c>
      <c r="N220" s="1444"/>
      <c r="O220" s="1445"/>
      <c r="P220" s="1428" t="str">
        <f>REPT("g",(U220))</f>
        <v/>
      </c>
      <c r="Q220" s="1429"/>
      <c r="R220" s="1429"/>
      <c r="S220" s="1430"/>
      <c r="T220" s="663"/>
      <c r="U220" s="1036">
        <f>Bilan!$AK$51</f>
        <v>0</v>
      </c>
      <c r="V220" s="653"/>
      <c r="W220" s="1037" t="str">
        <f>Bilan!$AM$51</f>
        <v xml:space="preserve"> </v>
      </c>
      <c r="X220" s="665"/>
      <c r="Y220" s="653"/>
      <c r="Z220" s="655"/>
      <c r="AA220" s="649"/>
      <c r="AB220" s="718"/>
      <c r="AC220" s="1415">
        <v>65</v>
      </c>
      <c r="AD220" s="1415"/>
      <c r="AE220" s="1461"/>
      <c r="AF220" s="1462"/>
      <c r="AG220" s="651"/>
      <c r="AH220" s="658"/>
      <c r="AI220" s="1466"/>
      <c r="AJ220" s="1467"/>
      <c r="AK220" s="1467"/>
      <c r="AL220" s="1467"/>
      <c r="AM220" s="1468"/>
      <c r="AN220" s="1444" t="s">
        <v>212</v>
      </c>
      <c r="AO220" s="1444"/>
      <c r="AP220" s="1445"/>
      <c r="AQ220" s="1428" t="str">
        <f>REPT("g",(AV220))</f>
        <v/>
      </c>
      <c r="AR220" s="1429"/>
      <c r="AS220" s="1429"/>
      <c r="AT220" s="1430"/>
      <c r="AU220" s="663"/>
      <c r="AV220" s="1036"/>
      <c r="AW220" s="653"/>
      <c r="AX220" s="1037"/>
      <c r="AY220" s="665"/>
      <c r="AZ220" s="653"/>
      <c r="BA220" s="656"/>
    </row>
    <row r="221" spans="2:53" ht="19.5" customHeight="1">
      <c r="B221" s="683"/>
      <c r="C221" s="651"/>
      <c r="D221" s="1416"/>
      <c r="E221" s="1416"/>
      <c r="F221" s="651"/>
      <c r="G221" s="653"/>
      <c r="H221" s="1436"/>
      <c r="I221" s="1437"/>
      <c r="J221" s="1437"/>
      <c r="K221" s="1437"/>
      <c r="L221" s="1438"/>
      <c r="M221" s="642"/>
      <c r="N221" s="642"/>
      <c r="O221" s="653"/>
      <c r="P221" s="653"/>
      <c r="Q221" s="653"/>
      <c r="R221" s="653"/>
      <c r="S221" s="653"/>
      <c r="T221" s="653"/>
      <c r="U221" s="653"/>
      <c r="V221" s="653"/>
      <c r="W221" s="653"/>
      <c r="X221" s="653"/>
      <c r="Y221" s="653"/>
      <c r="Z221" s="655"/>
      <c r="AA221" s="649"/>
      <c r="AB221" s="718"/>
      <c r="AC221" s="726"/>
      <c r="AD221" s="651"/>
      <c r="AE221" s="1416"/>
      <c r="AF221" s="1416"/>
      <c r="AG221" s="651"/>
      <c r="AH221" s="653"/>
      <c r="AI221" s="1469"/>
      <c r="AJ221" s="1470"/>
      <c r="AK221" s="1470"/>
      <c r="AL221" s="1470"/>
      <c r="AM221" s="1471"/>
      <c r="AN221" s="642"/>
      <c r="AO221" s="642"/>
      <c r="AP221" s="653"/>
      <c r="AQ221" s="653"/>
      <c r="AR221" s="653"/>
      <c r="AS221" s="653"/>
      <c r="AT221" s="653"/>
      <c r="AU221" s="653"/>
      <c r="AV221" s="653"/>
      <c r="AW221" s="653"/>
      <c r="AX221" s="653"/>
      <c r="AY221" s="653"/>
      <c r="AZ221" s="653"/>
      <c r="BA221" s="656"/>
    </row>
    <row r="222" spans="2:53" ht="34.5" customHeight="1">
      <c r="B222" s="702"/>
      <c r="C222" s="703"/>
      <c r="D222" s="703"/>
      <c r="E222" s="703"/>
      <c r="F222" s="704"/>
      <c r="G222" s="646"/>
      <c r="H222" s="646"/>
      <c r="I222" s="646"/>
      <c r="J222" s="646"/>
      <c r="K222" s="646"/>
      <c r="L222" s="646"/>
      <c r="M222" s="646"/>
      <c r="N222" s="646"/>
      <c r="O222" s="646"/>
      <c r="P222" s="646"/>
      <c r="Q222" s="646"/>
      <c r="R222" s="646"/>
      <c r="S222" s="646"/>
      <c r="T222" s="646"/>
      <c r="U222" s="646"/>
      <c r="V222" s="646"/>
      <c r="W222" s="705"/>
      <c r="X222" s="646"/>
      <c r="Y222" s="646"/>
      <c r="Z222" s="706"/>
      <c r="AA222" s="692"/>
      <c r="AB222" s="719"/>
      <c r="AC222" s="703"/>
      <c r="AD222" s="703"/>
      <c r="AE222" s="703"/>
      <c r="AF222" s="703"/>
      <c r="AG222" s="704"/>
      <c r="AH222" s="646"/>
      <c r="AI222" s="646"/>
      <c r="AJ222" s="646"/>
      <c r="AK222" s="646"/>
      <c r="AL222" s="646"/>
      <c r="AM222" s="646"/>
      <c r="AN222" s="646"/>
      <c r="AO222" s="646"/>
      <c r="AP222" s="646"/>
      <c r="AQ222" s="646"/>
      <c r="AR222" s="646"/>
      <c r="AS222" s="646"/>
      <c r="AT222" s="646"/>
      <c r="AU222" s="646"/>
      <c r="AV222" s="646"/>
      <c r="AW222" s="646"/>
      <c r="AX222" s="705"/>
      <c r="AY222" s="646"/>
      <c r="AZ222" s="646"/>
      <c r="BA222" s="708"/>
    </row>
    <row r="223" spans="2:53" ht="22.5" customHeight="1">
      <c r="B223" s="635"/>
      <c r="C223" s="586"/>
      <c r="D223" s="586"/>
      <c r="E223" s="586"/>
      <c r="F223" s="586"/>
      <c r="G223" s="586"/>
      <c r="H223" s="586"/>
      <c r="I223" s="586"/>
      <c r="J223" s="586"/>
      <c r="K223" s="586"/>
      <c r="L223" s="586"/>
      <c r="M223" s="583"/>
      <c r="N223" s="583"/>
      <c r="O223" s="583"/>
      <c r="P223" s="583"/>
      <c r="Q223" s="583"/>
      <c r="R223" s="583"/>
      <c r="S223" s="583"/>
      <c r="T223" s="583"/>
      <c r="U223" s="583"/>
      <c r="V223" s="583"/>
      <c r="W223" s="583"/>
      <c r="X223" s="583"/>
      <c r="Y223" s="583"/>
      <c r="Z223" s="583"/>
      <c r="AA223" s="583"/>
      <c r="AB223" s="583"/>
      <c r="AC223" s="586"/>
      <c r="AD223" s="586"/>
      <c r="AE223" s="586"/>
      <c r="AF223" s="586"/>
      <c r="AG223" s="586"/>
      <c r="AH223" s="583"/>
      <c r="AI223" s="583"/>
      <c r="AJ223" s="583"/>
      <c r="AK223" s="583"/>
      <c r="AL223" s="583"/>
      <c r="AM223" s="583"/>
      <c r="AN223" s="583"/>
      <c r="AO223" s="583"/>
      <c r="AP223" s="583"/>
      <c r="AQ223" s="583"/>
      <c r="AR223" s="583"/>
      <c r="AS223" s="583"/>
      <c r="AT223" s="583"/>
      <c r="AU223" s="583"/>
      <c r="AV223" s="583"/>
      <c r="AW223" s="583"/>
      <c r="AX223" s="583"/>
      <c r="AY223" s="583"/>
      <c r="AZ223" s="583"/>
      <c r="BA223" s="636"/>
    </row>
    <row r="224" spans="2:53" ht="22.5" customHeight="1">
      <c r="B224" s="727"/>
      <c r="C224" s="728"/>
      <c r="D224" s="728"/>
      <c r="E224" s="728"/>
      <c r="F224" s="728"/>
      <c r="G224" s="728"/>
      <c r="H224" s="728"/>
      <c r="I224" s="728"/>
      <c r="J224" s="728"/>
      <c r="K224" s="728"/>
      <c r="L224" s="728"/>
      <c r="M224" s="729"/>
      <c r="N224" s="729"/>
      <c r="O224" s="729"/>
      <c r="P224" s="729"/>
      <c r="Q224" s="729"/>
      <c r="R224" s="729"/>
      <c r="S224" s="729"/>
      <c r="T224" s="729"/>
      <c r="U224" s="729"/>
      <c r="V224" s="729"/>
      <c r="W224" s="729"/>
      <c r="X224" s="729"/>
      <c r="Y224" s="729"/>
      <c r="Z224" s="729"/>
      <c r="AA224" s="729"/>
      <c r="AB224" s="729"/>
      <c r="AC224" s="728"/>
      <c r="AD224" s="728"/>
      <c r="AE224" s="728"/>
      <c r="AF224" s="728"/>
      <c r="AG224" s="728"/>
      <c r="AH224" s="729"/>
      <c r="AI224" s="729"/>
      <c r="AJ224" s="729"/>
      <c r="AK224" s="729"/>
      <c r="AL224" s="729"/>
      <c r="AM224" s="729"/>
      <c r="AN224" s="729"/>
      <c r="AO224" s="729"/>
      <c r="AP224" s="729"/>
      <c r="AQ224" s="729"/>
      <c r="AR224" s="729"/>
      <c r="AS224" s="729"/>
      <c r="AT224" s="729"/>
      <c r="AU224" s="729"/>
      <c r="AV224" s="729"/>
      <c r="AW224" s="729"/>
      <c r="AX224" s="729"/>
      <c r="AY224" s="729"/>
      <c r="AZ224" s="729"/>
      <c r="BA224" s="730"/>
    </row>
    <row r="225" spans="2:53" ht="133.5" customHeight="1">
      <c r="B225" s="732"/>
      <c r="C225" s="733"/>
      <c r="D225" s="733"/>
      <c r="E225" s="733"/>
      <c r="F225" s="734"/>
      <c r="G225" s="735"/>
      <c r="H225" s="735"/>
      <c r="I225" s="735"/>
      <c r="J225" s="735"/>
      <c r="K225" s="735"/>
      <c r="L225" s="735"/>
      <c r="M225" s="735"/>
      <c r="N225" s="735"/>
      <c r="O225" s="735"/>
      <c r="P225" s="735"/>
      <c r="Q225" s="735"/>
      <c r="R225" s="735"/>
      <c r="S225" s="735"/>
      <c r="T225" s="735"/>
      <c r="U225" s="735"/>
      <c r="V225" s="735"/>
      <c r="W225" s="736"/>
      <c r="X225" s="735"/>
      <c r="Y225" s="735"/>
      <c r="Z225" s="735"/>
      <c r="AA225" s="737"/>
      <c r="AB225" s="737"/>
      <c r="AC225" s="733"/>
      <c r="AD225" s="733"/>
      <c r="AE225" s="733"/>
      <c r="AF225" s="733"/>
      <c r="AG225" s="734"/>
      <c r="AH225" s="735"/>
      <c r="AI225" s="735"/>
      <c r="AJ225" s="735"/>
      <c r="AK225" s="735"/>
      <c r="AL225" s="735"/>
      <c r="AM225" s="735"/>
      <c r="AN225" s="735"/>
      <c r="AO225" s="735"/>
      <c r="AP225" s="735"/>
      <c r="AQ225" s="735"/>
      <c r="AR225" s="735"/>
      <c r="AS225" s="735"/>
      <c r="AT225" s="735"/>
      <c r="AU225" s="735"/>
      <c r="AV225" s="735"/>
      <c r="AW225" s="735"/>
      <c r="AX225" s="736"/>
      <c r="AY225" s="735"/>
      <c r="AZ225" s="735"/>
      <c r="BA225" s="738"/>
    </row>
    <row r="226" spans="2:53">
      <c r="B226" s="630"/>
      <c r="BA226" s="739"/>
    </row>
    <row r="227" spans="2:53">
      <c r="B227" s="740"/>
      <c r="C227" s="741"/>
      <c r="D227" s="741"/>
      <c r="E227" s="742"/>
      <c r="F227" s="1472" t="str">
        <f>Données!AF3</f>
        <v xml:space="preserve">Conception et réalisation : Thierry GÉRARD IEN-ET STI Design &amp; Métiers d'art - Version 5.2 • Septembre 2020    
Adaptation Equipe Académique Rennes [ 07 83 77 09 55 ] - Version 5.2 • Mars 2021 </v>
      </c>
      <c r="G227" s="1472"/>
      <c r="H227" s="1472"/>
      <c r="I227" s="1472"/>
      <c r="J227" s="1472"/>
      <c r="K227" s="1472"/>
      <c r="L227" s="1472"/>
      <c r="M227" s="1472"/>
      <c r="N227" s="1472"/>
      <c r="O227" s="1472"/>
      <c r="P227" s="1472"/>
      <c r="Q227" s="1472"/>
      <c r="R227" s="1472"/>
      <c r="S227" s="1472"/>
      <c r="T227" s="1472"/>
      <c r="U227" s="742"/>
      <c r="V227" s="742"/>
      <c r="W227" s="742"/>
      <c r="X227" s="742"/>
      <c r="Y227" s="742"/>
      <c r="Z227" s="742"/>
      <c r="AA227" s="742"/>
      <c r="AB227" s="742"/>
      <c r="AC227" s="742"/>
      <c r="AD227" s="742"/>
      <c r="AE227" s="742"/>
      <c r="AF227" s="742"/>
      <c r="AG227" s="742"/>
      <c r="AH227" s="742"/>
      <c r="AI227" s="742"/>
      <c r="AJ227" s="742"/>
      <c r="AK227" s="742"/>
      <c r="AL227" s="742"/>
      <c r="AM227" s="742"/>
      <c r="AN227" s="742"/>
      <c r="AO227" s="742"/>
      <c r="AP227" s="742"/>
      <c r="AQ227" s="742"/>
      <c r="AR227" s="742"/>
      <c r="AS227" s="742"/>
      <c r="AT227" s="742"/>
      <c r="AU227" s="742"/>
      <c r="AV227" s="742"/>
      <c r="AW227" s="742"/>
      <c r="AX227" s="743"/>
      <c r="AY227" s="743"/>
      <c r="AZ227" s="743"/>
      <c r="BA227" s="744"/>
    </row>
  </sheetData>
  <sheetProtection sheet="1"/>
  <mergeCells count="608">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AE27:AF27"/>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B30:C30"/>
    <mergeCell ref="D30:E30"/>
    <mergeCell ref="M30:O30"/>
    <mergeCell ref="P30:S30"/>
    <mergeCell ref="AC30:AD30"/>
    <mergeCell ref="AE30:AF30"/>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D39:E39"/>
    <mergeCell ref="AE39:AF39"/>
    <mergeCell ref="D41:E41"/>
    <mergeCell ref="H41:L43"/>
    <mergeCell ref="AE41:AF41"/>
    <mergeCell ref="AI41:AM43"/>
    <mergeCell ref="AN42:AP42"/>
    <mergeCell ref="AQ42:AT42"/>
    <mergeCell ref="D43:E43"/>
    <mergeCell ref="AE43:AF43"/>
    <mergeCell ref="AE45:AF45"/>
    <mergeCell ref="AI45:AM47"/>
    <mergeCell ref="AC46:AD46"/>
    <mergeCell ref="AE46:AF46"/>
    <mergeCell ref="AE51:AF51"/>
    <mergeCell ref="H49:L51"/>
    <mergeCell ref="B50:C50"/>
    <mergeCell ref="B42:C42"/>
    <mergeCell ref="D42:E42"/>
    <mergeCell ref="M42:O42"/>
    <mergeCell ref="P42:S42"/>
    <mergeCell ref="AC42:AD42"/>
    <mergeCell ref="AE42:AF42"/>
    <mergeCell ref="D50:E50"/>
    <mergeCell ref="M50:O50"/>
    <mergeCell ref="P50:S50"/>
    <mergeCell ref="D51:E51"/>
    <mergeCell ref="AA45:AA46"/>
    <mergeCell ref="AA42:AA43"/>
    <mergeCell ref="AN46:AP46"/>
    <mergeCell ref="AQ46:AT46"/>
    <mergeCell ref="AE47:AF47"/>
    <mergeCell ref="AE49:AF49"/>
    <mergeCell ref="AI49:AM51"/>
    <mergeCell ref="AC50:AD50"/>
    <mergeCell ref="AE50:AF50"/>
    <mergeCell ref="AN50:AP50"/>
    <mergeCell ref="AQ50:AT50"/>
    <mergeCell ref="AE54:AF58"/>
    <mergeCell ref="AG54:AG58"/>
    <mergeCell ref="AH54:AT58"/>
    <mergeCell ref="AU54:AU58"/>
    <mergeCell ref="AW54:AW58"/>
    <mergeCell ref="AY54:BA58"/>
    <mergeCell ref="AV55:AV57"/>
    <mergeCell ref="AX55:AX57"/>
    <mergeCell ref="D54:E58"/>
    <mergeCell ref="F54:F58"/>
    <mergeCell ref="G54:S58"/>
    <mergeCell ref="T54:T58"/>
    <mergeCell ref="V54:V58"/>
    <mergeCell ref="X54:Z58"/>
    <mergeCell ref="U55:U57"/>
    <mergeCell ref="W55:W57"/>
    <mergeCell ref="AN61:AP61"/>
    <mergeCell ref="AQ61:AT61"/>
    <mergeCell ref="D62:E62"/>
    <mergeCell ref="AE62:AF62"/>
    <mergeCell ref="D64:E64"/>
    <mergeCell ref="H64:L66"/>
    <mergeCell ref="M69:O69"/>
    <mergeCell ref="P69:S69"/>
    <mergeCell ref="D70:E70"/>
    <mergeCell ref="H60:L62"/>
    <mergeCell ref="AE60:AF60"/>
    <mergeCell ref="AI60:AM62"/>
    <mergeCell ref="D61:E61"/>
    <mergeCell ref="M61:O61"/>
    <mergeCell ref="P61:S61"/>
    <mergeCell ref="AC61:AD61"/>
    <mergeCell ref="AE61:AF61"/>
    <mergeCell ref="AN69:AP69"/>
    <mergeCell ref="AQ69:AT69"/>
    <mergeCell ref="AN65:AP65"/>
    <mergeCell ref="AQ65:AT65"/>
    <mergeCell ref="D60:E60"/>
    <mergeCell ref="AE68:AF68"/>
    <mergeCell ref="AI68:AM70"/>
    <mergeCell ref="T77:T81"/>
    <mergeCell ref="V77:V81"/>
    <mergeCell ref="X77:Z81"/>
    <mergeCell ref="U78:U80"/>
    <mergeCell ref="W78:W80"/>
    <mergeCell ref="D83:E83"/>
    <mergeCell ref="H83:L85"/>
    <mergeCell ref="AC84:AD84"/>
    <mergeCell ref="AE84:AF84"/>
    <mergeCell ref="AA90:AA91"/>
    <mergeCell ref="AE91:AF91"/>
    <mergeCell ref="AC92:AD92"/>
    <mergeCell ref="AE92:AF92"/>
    <mergeCell ref="AQ96:AT96"/>
    <mergeCell ref="AE97:AF97"/>
    <mergeCell ref="AC98:AY98"/>
    <mergeCell ref="AE95:AF95"/>
    <mergeCell ref="AI95:AM97"/>
    <mergeCell ref="AC96:AD96"/>
    <mergeCell ref="AE96:AF96"/>
    <mergeCell ref="AN96:AP96"/>
    <mergeCell ref="AA93:AA94"/>
    <mergeCell ref="AE93:AF93"/>
    <mergeCell ref="AA95:AA96"/>
    <mergeCell ref="AN107:AP107"/>
    <mergeCell ref="AY100:BA104"/>
    <mergeCell ref="U101:U103"/>
    <mergeCell ref="W101:W103"/>
    <mergeCell ref="AV101:AV103"/>
    <mergeCell ref="AX101:AX103"/>
    <mergeCell ref="D106:E106"/>
    <mergeCell ref="H106:L108"/>
    <mergeCell ref="AI106:AM108"/>
    <mergeCell ref="AQ107:AT107"/>
    <mergeCell ref="X100:Z104"/>
    <mergeCell ref="AE100:AF104"/>
    <mergeCell ref="AG100:AG104"/>
    <mergeCell ref="AH100:AT104"/>
    <mergeCell ref="AU100:AU104"/>
    <mergeCell ref="AW100:AW104"/>
    <mergeCell ref="AE106:AF106"/>
    <mergeCell ref="AE107:AF107"/>
    <mergeCell ref="AE108:AF108"/>
    <mergeCell ref="D100:E104"/>
    <mergeCell ref="F100:F104"/>
    <mergeCell ref="G100:S104"/>
    <mergeCell ref="T100:T104"/>
    <mergeCell ref="V100:V104"/>
    <mergeCell ref="AN115:AP115"/>
    <mergeCell ref="AE115:AF115"/>
    <mergeCell ref="AE116:AF116"/>
    <mergeCell ref="AC117:BA125"/>
    <mergeCell ref="D120:E120"/>
    <mergeCell ref="AN111:AP111"/>
    <mergeCell ref="AQ111:AT111"/>
    <mergeCell ref="D112:E112"/>
    <mergeCell ref="D114:E114"/>
    <mergeCell ref="H114:L116"/>
    <mergeCell ref="AI114:AM116"/>
    <mergeCell ref="AQ115:AT115"/>
    <mergeCell ref="D116:E116"/>
    <mergeCell ref="H110:L112"/>
    <mergeCell ref="AI110:AM112"/>
    <mergeCell ref="D110:E110"/>
    <mergeCell ref="D111:E111"/>
    <mergeCell ref="M111:O111"/>
    <mergeCell ref="P111:S111"/>
    <mergeCell ref="AC111:AD111"/>
    <mergeCell ref="AE111:AF111"/>
    <mergeCell ref="AE112:AF112"/>
    <mergeCell ref="AE114:AF114"/>
    <mergeCell ref="AE110:AF110"/>
    <mergeCell ref="AG127:AG131"/>
    <mergeCell ref="AH127:AT131"/>
    <mergeCell ref="AU127:AU131"/>
    <mergeCell ref="AW127:AW131"/>
    <mergeCell ref="AY127:BA131"/>
    <mergeCell ref="AV128:AV130"/>
    <mergeCell ref="AX128:AX130"/>
    <mergeCell ref="D127:E131"/>
    <mergeCell ref="F127:F131"/>
    <mergeCell ref="G127:S131"/>
    <mergeCell ref="T127:T131"/>
    <mergeCell ref="V127:V131"/>
    <mergeCell ref="X127:Z131"/>
    <mergeCell ref="U128:U130"/>
    <mergeCell ref="W128:W130"/>
    <mergeCell ref="AE127:AF131"/>
    <mergeCell ref="D135:E135"/>
    <mergeCell ref="AE135:AF135"/>
    <mergeCell ref="D137:E137"/>
    <mergeCell ref="H137:L139"/>
    <mergeCell ref="AE137:AF137"/>
    <mergeCell ref="AI137:AM139"/>
    <mergeCell ref="AN138:AP138"/>
    <mergeCell ref="AQ138:AT138"/>
    <mergeCell ref="H133:L135"/>
    <mergeCell ref="AE133:AF133"/>
    <mergeCell ref="AI133:AM135"/>
    <mergeCell ref="D134:E134"/>
    <mergeCell ref="M134:O134"/>
    <mergeCell ref="P134:S134"/>
    <mergeCell ref="AC134:AD134"/>
    <mergeCell ref="AE134:AF134"/>
    <mergeCell ref="AE139:AF139"/>
    <mergeCell ref="AC138:AD138"/>
    <mergeCell ref="AE138:AF138"/>
    <mergeCell ref="AG186:AG190"/>
    <mergeCell ref="AH186:AT190"/>
    <mergeCell ref="AE192:AF192"/>
    <mergeCell ref="AI192:AM194"/>
    <mergeCell ref="AE161:AF161"/>
    <mergeCell ref="AI161:AM163"/>
    <mergeCell ref="AC162:AD162"/>
    <mergeCell ref="AE162:AF162"/>
    <mergeCell ref="AN162:AP162"/>
    <mergeCell ref="AQ162:AT162"/>
    <mergeCell ref="AE163:AF163"/>
    <mergeCell ref="AI169:AM171"/>
    <mergeCell ref="AC170:AD170"/>
    <mergeCell ref="AE170:AF170"/>
    <mergeCell ref="AN170:AP170"/>
    <mergeCell ref="AQ170:AT170"/>
    <mergeCell ref="AE171:AF171"/>
    <mergeCell ref="AE165:AF165"/>
    <mergeCell ref="AI165:AM167"/>
    <mergeCell ref="AC166:AD166"/>
    <mergeCell ref="AE166:AF166"/>
    <mergeCell ref="AN166:AP166"/>
    <mergeCell ref="AQ166:AT166"/>
    <mergeCell ref="AE167:AF167"/>
    <mergeCell ref="AU186:AU190"/>
    <mergeCell ref="AW186:AW190"/>
    <mergeCell ref="AY186:BA190"/>
    <mergeCell ref="U187:U189"/>
    <mergeCell ref="W187:W189"/>
    <mergeCell ref="AV187:AV189"/>
    <mergeCell ref="AX187:AX189"/>
    <mergeCell ref="AE198:AF198"/>
    <mergeCell ref="B197:C197"/>
    <mergeCell ref="D197:E197"/>
    <mergeCell ref="M197:O197"/>
    <mergeCell ref="P197:S197"/>
    <mergeCell ref="AC197:AD197"/>
    <mergeCell ref="AE197:AF197"/>
    <mergeCell ref="AN193:AP193"/>
    <mergeCell ref="AQ193:AT193"/>
    <mergeCell ref="D194:E194"/>
    <mergeCell ref="AE194:AF194"/>
    <mergeCell ref="D196:E196"/>
    <mergeCell ref="H196:L198"/>
    <mergeCell ref="AE196:AF196"/>
    <mergeCell ref="AI196:AM198"/>
    <mergeCell ref="AN197:AP197"/>
    <mergeCell ref="AQ197:AT197"/>
    <mergeCell ref="AY201:BA205"/>
    <mergeCell ref="AV202:AV204"/>
    <mergeCell ref="AX202:AX204"/>
    <mergeCell ref="D201:E205"/>
    <mergeCell ref="F201:F205"/>
    <mergeCell ref="G201:S205"/>
    <mergeCell ref="T201:T205"/>
    <mergeCell ref="V201:V205"/>
    <mergeCell ref="X201:Z205"/>
    <mergeCell ref="U202:U204"/>
    <mergeCell ref="W202:W204"/>
    <mergeCell ref="AE201:AF205"/>
    <mergeCell ref="AG201:AG205"/>
    <mergeCell ref="AH201:AT205"/>
    <mergeCell ref="AU201:AU205"/>
    <mergeCell ref="AW201:AW205"/>
    <mergeCell ref="AN208:AP208"/>
    <mergeCell ref="AQ208:AT208"/>
    <mergeCell ref="D209:E209"/>
    <mergeCell ref="AE209:AF209"/>
    <mergeCell ref="D211:E211"/>
    <mergeCell ref="H211:L213"/>
    <mergeCell ref="AE211:AF211"/>
    <mergeCell ref="AI211:AM213"/>
    <mergeCell ref="AN212:AP212"/>
    <mergeCell ref="AQ212:AT212"/>
    <mergeCell ref="H207:L209"/>
    <mergeCell ref="AE207:AF207"/>
    <mergeCell ref="AI207:AM209"/>
    <mergeCell ref="D208:E208"/>
    <mergeCell ref="M208:O208"/>
    <mergeCell ref="P208:S208"/>
    <mergeCell ref="AC208:AD208"/>
    <mergeCell ref="AE208:AF208"/>
    <mergeCell ref="AE213:AF213"/>
    <mergeCell ref="AN216:AP216"/>
    <mergeCell ref="AQ216:AT216"/>
    <mergeCell ref="D217:E217"/>
    <mergeCell ref="AA217:AA218"/>
    <mergeCell ref="AE217:AF217"/>
    <mergeCell ref="D219:E219"/>
    <mergeCell ref="H219:L221"/>
    <mergeCell ref="AE219:AF219"/>
    <mergeCell ref="AI219:AM221"/>
    <mergeCell ref="AN220:AP220"/>
    <mergeCell ref="AI215:AM217"/>
    <mergeCell ref="D216:E216"/>
    <mergeCell ref="M216:O216"/>
    <mergeCell ref="P216:S216"/>
    <mergeCell ref="AC216:AD216"/>
    <mergeCell ref="AE216:AF216"/>
    <mergeCell ref="AQ220:AT220"/>
    <mergeCell ref="D221:E221"/>
    <mergeCell ref="AE221:AF221"/>
    <mergeCell ref="AA214:AA215"/>
    <mergeCell ref="D215:E215"/>
    <mergeCell ref="H215:L217"/>
    <mergeCell ref="AE215:AF215"/>
    <mergeCell ref="AC220:AD220"/>
    <mergeCell ref="F227:T227"/>
    <mergeCell ref="D45:E45"/>
    <mergeCell ref="H45:L47"/>
    <mergeCell ref="B46:C46"/>
    <mergeCell ref="D46:E46"/>
    <mergeCell ref="M46:O46"/>
    <mergeCell ref="P46:S46"/>
    <mergeCell ref="D47:E47"/>
    <mergeCell ref="D49:E49"/>
    <mergeCell ref="B216:C216"/>
    <mergeCell ref="D213:E213"/>
    <mergeCell ref="D207:E207"/>
    <mergeCell ref="B208:C208"/>
    <mergeCell ref="D198:E198"/>
    <mergeCell ref="D192:E192"/>
    <mergeCell ref="B146:C146"/>
    <mergeCell ref="B212:C212"/>
    <mergeCell ref="D212:E212"/>
    <mergeCell ref="M212:O212"/>
    <mergeCell ref="P212:S212"/>
    <mergeCell ref="D133:E133"/>
    <mergeCell ref="T186:T190"/>
    <mergeCell ref="D108:E108"/>
    <mergeCell ref="D89:E89"/>
    <mergeCell ref="B220:C220"/>
    <mergeCell ref="D220:E220"/>
    <mergeCell ref="M220:O220"/>
    <mergeCell ref="P220:S220"/>
    <mergeCell ref="AC193:AD193"/>
    <mergeCell ref="AE193:AF193"/>
    <mergeCell ref="AE155:AF155"/>
    <mergeCell ref="AE157:AF157"/>
    <mergeCell ref="B193:C193"/>
    <mergeCell ref="AC158:AD158"/>
    <mergeCell ref="AE158:AF158"/>
    <mergeCell ref="AE220:AF220"/>
    <mergeCell ref="AC212:AD212"/>
    <mergeCell ref="AE212:AF212"/>
    <mergeCell ref="V186:V190"/>
    <mergeCell ref="X186:Z190"/>
    <mergeCell ref="AE186:AF190"/>
    <mergeCell ref="AA164:AA165"/>
    <mergeCell ref="AA167:AA168"/>
    <mergeCell ref="AA155:AA156"/>
    <mergeCell ref="AE159:AF159"/>
    <mergeCell ref="D193:E193"/>
    <mergeCell ref="M193:O193"/>
    <mergeCell ref="P193:S193"/>
    <mergeCell ref="D186:E190"/>
    <mergeCell ref="F186:F190"/>
    <mergeCell ref="G186:S190"/>
    <mergeCell ref="H192:L194"/>
    <mergeCell ref="D72:E72"/>
    <mergeCell ref="H72:L74"/>
    <mergeCell ref="D88:E88"/>
    <mergeCell ref="M88:O88"/>
    <mergeCell ref="P88:S88"/>
    <mergeCell ref="D155:E155"/>
    <mergeCell ref="D122:E122"/>
    <mergeCell ref="D85:E85"/>
    <mergeCell ref="D87:E87"/>
    <mergeCell ref="H87:L89"/>
    <mergeCell ref="D149:E149"/>
    <mergeCell ref="H149:L151"/>
    <mergeCell ref="D153:E153"/>
    <mergeCell ref="H153:L155"/>
    <mergeCell ref="D146:E146"/>
    <mergeCell ref="M146:O146"/>
    <mergeCell ref="P146:S146"/>
    <mergeCell ref="M115:O115"/>
    <mergeCell ref="P115:S115"/>
    <mergeCell ref="P119:S119"/>
    <mergeCell ref="B111:C111"/>
    <mergeCell ref="B107:C107"/>
    <mergeCell ref="D77:E81"/>
    <mergeCell ref="F77:F81"/>
    <mergeCell ref="G77:S81"/>
    <mergeCell ref="B88:C88"/>
    <mergeCell ref="B84:C84"/>
    <mergeCell ref="D84:E84"/>
    <mergeCell ref="M84:O84"/>
    <mergeCell ref="P84:S84"/>
    <mergeCell ref="D107:E107"/>
    <mergeCell ref="M107:O107"/>
    <mergeCell ref="P107:S107"/>
    <mergeCell ref="B73:C73"/>
    <mergeCell ref="D73:E73"/>
    <mergeCell ref="M73:O73"/>
    <mergeCell ref="P73:S73"/>
    <mergeCell ref="D74:E74"/>
    <mergeCell ref="AC69:AD69"/>
    <mergeCell ref="AE69:AF69"/>
    <mergeCell ref="AA67:AA68"/>
    <mergeCell ref="D68:E68"/>
    <mergeCell ref="H68:L70"/>
    <mergeCell ref="B69:C69"/>
    <mergeCell ref="D69:E69"/>
    <mergeCell ref="AC73:BA74"/>
    <mergeCell ref="AA72:AA73"/>
    <mergeCell ref="B61:C61"/>
    <mergeCell ref="AE70:AF70"/>
    <mergeCell ref="AE64:AF64"/>
    <mergeCell ref="B65:C65"/>
    <mergeCell ref="D65:E65"/>
    <mergeCell ref="M65:O65"/>
    <mergeCell ref="P65:S65"/>
    <mergeCell ref="D66:E66"/>
    <mergeCell ref="AI64:AM66"/>
    <mergeCell ref="AC65:AD65"/>
    <mergeCell ref="AE65:AF65"/>
    <mergeCell ref="AE66:AF66"/>
    <mergeCell ref="AA70:AA71"/>
    <mergeCell ref="AC75:AY75"/>
    <mergeCell ref="AN92:AP92"/>
    <mergeCell ref="AQ92:AT92"/>
    <mergeCell ref="AI91:AM93"/>
    <mergeCell ref="AE77:AF81"/>
    <mergeCell ref="AG77:AG81"/>
    <mergeCell ref="AH77:AT81"/>
    <mergeCell ref="AU77:AU81"/>
    <mergeCell ref="AW77:AW81"/>
    <mergeCell ref="AY77:BA81"/>
    <mergeCell ref="AV78:AV80"/>
    <mergeCell ref="AX78:AX80"/>
    <mergeCell ref="AN84:AP84"/>
    <mergeCell ref="AQ84:AT84"/>
    <mergeCell ref="AI87:AM89"/>
    <mergeCell ref="AN88:AP88"/>
    <mergeCell ref="AQ88:AT88"/>
    <mergeCell ref="AE83:AF83"/>
    <mergeCell ref="AE89:AF89"/>
    <mergeCell ref="AC88:AD88"/>
    <mergeCell ref="AE88:AF88"/>
    <mergeCell ref="AE85:AF85"/>
    <mergeCell ref="AE87:AF87"/>
    <mergeCell ref="AI83:AM85"/>
    <mergeCell ref="AC115:AD115"/>
    <mergeCell ref="AC107:AD107"/>
    <mergeCell ref="B150:C150"/>
    <mergeCell ref="D150:E150"/>
    <mergeCell ref="M150:O150"/>
    <mergeCell ref="P150:S150"/>
    <mergeCell ref="D151:E151"/>
    <mergeCell ref="AE151:AF151"/>
    <mergeCell ref="AE153:AF153"/>
    <mergeCell ref="B142:C142"/>
    <mergeCell ref="D139:E139"/>
    <mergeCell ref="B138:C138"/>
    <mergeCell ref="D138:E138"/>
    <mergeCell ref="M138:O138"/>
    <mergeCell ref="P138:S138"/>
    <mergeCell ref="B134:C134"/>
    <mergeCell ref="P123:S123"/>
    <mergeCell ref="H122:L124"/>
    <mergeCell ref="D119:E119"/>
    <mergeCell ref="H118:L120"/>
    <mergeCell ref="B119:C119"/>
    <mergeCell ref="M119:O119"/>
    <mergeCell ref="B115:C115"/>
    <mergeCell ref="D115:E115"/>
    <mergeCell ref="AN182:AP182"/>
    <mergeCell ref="AQ182:AT182"/>
    <mergeCell ref="AE183:AF183"/>
    <mergeCell ref="B157:Z183"/>
    <mergeCell ref="AE177:AF177"/>
    <mergeCell ref="AI177:AM179"/>
    <mergeCell ref="AC178:AD178"/>
    <mergeCell ref="AE178:AF178"/>
    <mergeCell ref="AE179:AF179"/>
    <mergeCell ref="AE181:AF181"/>
    <mergeCell ref="AI181:AM183"/>
    <mergeCell ref="AC182:AD182"/>
    <mergeCell ref="AE182:AF182"/>
    <mergeCell ref="AE173:AF173"/>
    <mergeCell ref="AI173:AM175"/>
    <mergeCell ref="AC174:AD174"/>
    <mergeCell ref="AE174:AF174"/>
    <mergeCell ref="AN174:AP174"/>
    <mergeCell ref="AI157:AM159"/>
    <mergeCell ref="AN158:AP158"/>
    <mergeCell ref="AQ158:AT158"/>
    <mergeCell ref="AQ174:AT174"/>
    <mergeCell ref="AE175:AF175"/>
    <mergeCell ref="AE169:AF169"/>
    <mergeCell ref="D118:E118"/>
    <mergeCell ref="B123:C123"/>
    <mergeCell ref="M123:O123"/>
    <mergeCell ref="AE146:AF146"/>
    <mergeCell ref="AA152:AA153"/>
    <mergeCell ref="B154:C154"/>
    <mergeCell ref="D154:E154"/>
    <mergeCell ref="M154:O154"/>
    <mergeCell ref="P154:S154"/>
    <mergeCell ref="AE154:AF154"/>
    <mergeCell ref="AE149:AF149"/>
    <mergeCell ref="D143:E143"/>
    <mergeCell ref="AA143:AA144"/>
    <mergeCell ref="AE143:AF143"/>
    <mergeCell ref="D145:E145"/>
    <mergeCell ref="H145:L147"/>
    <mergeCell ref="AE145:AF145"/>
    <mergeCell ref="D142:E142"/>
    <mergeCell ref="M142:O142"/>
    <mergeCell ref="P142:S142"/>
    <mergeCell ref="AC142:AD142"/>
    <mergeCell ref="AE142:AF142"/>
    <mergeCell ref="AA140:AA141"/>
    <mergeCell ref="D141:E141"/>
    <mergeCell ref="AI153:AM155"/>
    <mergeCell ref="AC154:AD154"/>
    <mergeCell ref="AI149:AM151"/>
    <mergeCell ref="AC150:AD150"/>
    <mergeCell ref="AE150:AF150"/>
    <mergeCell ref="AN150:AP150"/>
    <mergeCell ref="AQ150:AT150"/>
    <mergeCell ref="AN154:AP154"/>
    <mergeCell ref="D123:E123"/>
    <mergeCell ref="D124:E124"/>
    <mergeCell ref="AQ154:AT154"/>
    <mergeCell ref="AQ142:AT142"/>
    <mergeCell ref="AI145:AM147"/>
    <mergeCell ref="AN146:AP146"/>
    <mergeCell ref="AI141:AM143"/>
    <mergeCell ref="H141:L143"/>
    <mergeCell ref="AE141:AF141"/>
    <mergeCell ref="AQ146:AT146"/>
    <mergeCell ref="D147:E147"/>
    <mergeCell ref="AE147:AF147"/>
    <mergeCell ref="AN142:AP142"/>
    <mergeCell ref="AC146:AD146"/>
    <mergeCell ref="AN134:AP134"/>
    <mergeCell ref="AQ134:AT134"/>
  </mergeCells>
  <conditionalFormatting sqref="T26">
    <cfRule type="iconSet" priority="2500">
      <iconSet showValue="0">
        <cfvo type="percent" val="0"/>
        <cfvo type="num" val="5"/>
        <cfvo type="num" val="10"/>
      </iconSet>
    </cfRule>
  </conditionalFormatting>
  <conditionalFormatting sqref="T30">
    <cfRule type="iconSet" priority="2499">
      <iconSet showValue="0">
        <cfvo type="percent" val="0"/>
        <cfvo type="num" val="5"/>
        <cfvo type="num" val="10"/>
      </iconSet>
    </cfRule>
  </conditionalFormatting>
  <conditionalFormatting sqref="T34">
    <cfRule type="iconSet" priority="2498">
      <iconSet showValue="0">
        <cfvo type="percent" val="0"/>
        <cfvo type="num" val="5"/>
        <cfvo type="num" val="10"/>
      </iconSet>
    </cfRule>
  </conditionalFormatting>
  <conditionalFormatting sqref="T38">
    <cfRule type="iconSet" priority="2497">
      <iconSet showValue="0">
        <cfvo type="percent" val="0"/>
        <cfvo type="num" val="5"/>
        <cfvo type="num" val="10"/>
      </iconSet>
    </cfRule>
  </conditionalFormatting>
  <conditionalFormatting sqref="T42">
    <cfRule type="iconSet" priority="2496">
      <iconSet showValue="0">
        <cfvo type="percent" val="0"/>
        <cfvo type="num" val="5"/>
        <cfvo type="num" val="10"/>
      </iconSet>
    </cfRule>
  </conditionalFormatting>
  <conditionalFormatting sqref="AU26">
    <cfRule type="iconSet" priority="2461">
      <iconSet showValue="0">
        <cfvo type="percent" val="0"/>
        <cfvo type="num" val="5"/>
        <cfvo type="num" val="10"/>
      </iconSet>
    </cfRule>
  </conditionalFormatting>
  <conditionalFormatting sqref="AU30">
    <cfRule type="iconSet" priority="2460">
      <iconSet showValue="0">
        <cfvo type="percent" val="0"/>
        <cfvo type="num" val="5"/>
        <cfvo type="num" val="10"/>
      </iconSet>
    </cfRule>
  </conditionalFormatting>
  <conditionalFormatting sqref="AU34">
    <cfRule type="iconSet" priority="2459">
      <iconSet showValue="0">
        <cfvo type="percent" val="0"/>
        <cfvo type="num" val="5"/>
        <cfvo type="num" val="10"/>
      </iconSet>
    </cfRule>
  </conditionalFormatting>
  <conditionalFormatting sqref="AU38">
    <cfRule type="iconSet" priority="2458">
      <iconSet showValue="0">
        <cfvo type="percent" val="0"/>
        <cfvo type="num" val="5"/>
        <cfvo type="num" val="10"/>
      </iconSet>
    </cfRule>
  </conditionalFormatting>
  <conditionalFormatting sqref="AU42">
    <cfRule type="iconSet" priority="2457">
      <iconSet showValue="0">
        <cfvo type="percent" val="0"/>
        <cfvo type="num" val="5"/>
        <cfvo type="num" val="10"/>
      </iconSet>
    </cfRule>
  </conditionalFormatting>
  <conditionalFormatting sqref="AU46">
    <cfRule type="iconSet" priority="2456">
      <iconSet showValue="0">
        <cfvo type="percent" val="0"/>
        <cfvo type="num" val="5"/>
        <cfvo type="num" val="10"/>
      </iconSet>
    </cfRule>
  </conditionalFormatting>
  <conditionalFormatting sqref="AU50">
    <cfRule type="iconSet" priority="2455">
      <iconSet showValue="0">
        <cfvo type="percent" val="0"/>
        <cfvo type="num" val="5"/>
        <cfvo type="num" val="10"/>
      </iconSet>
    </cfRule>
  </conditionalFormatting>
  <conditionalFormatting sqref="T61">
    <cfRule type="iconSet" priority="2418">
      <iconSet showValue="0">
        <cfvo type="percent" val="0"/>
        <cfvo type="num" val="5"/>
        <cfvo type="num" val="10"/>
      </iconSet>
    </cfRule>
  </conditionalFormatting>
  <conditionalFormatting sqref="T65">
    <cfRule type="iconSet" priority="2417">
      <iconSet showValue="0">
        <cfvo type="percent" val="0"/>
        <cfvo type="num" val="5"/>
        <cfvo type="num" val="10"/>
      </iconSet>
    </cfRule>
  </conditionalFormatting>
  <conditionalFormatting sqref="T69">
    <cfRule type="iconSet" priority="2416">
      <iconSet showValue="0">
        <cfvo type="percent" val="0"/>
        <cfvo type="num" val="5"/>
        <cfvo type="num" val="10"/>
      </iconSet>
    </cfRule>
  </conditionalFormatting>
  <conditionalFormatting sqref="T84">
    <cfRule type="iconSet" priority="2394">
      <iconSet showValue="0">
        <cfvo type="percent" val="0"/>
        <cfvo type="num" val="5"/>
        <cfvo type="num" val="10"/>
      </iconSet>
    </cfRule>
  </conditionalFormatting>
  <conditionalFormatting sqref="T88">
    <cfRule type="iconSet" priority="2393">
      <iconSet showValue="0">
        <cfvo type="percent" val="0"/>
        <cfvo type="num" val="5"/>
        <cfvo type="num" val="10"/>
      </iconSet>
    </cfRule>
  </conditionalFormatting>
  <conditionalFormatting sqref="T115">
    <cfRule type="iconSet" priority="2343">
      <iconSet showValue="0">
        <cfvo type="percent" val="0"/>
        <cfvo type="num" val="5"/>
        <cfvo type="num" val="10"/>
      </iconSet>
    </cfRule>
  </conditionalFormatting>
  <conditionalFormatting sqref="T134">
    <cfRule type="iconSet" priority="2270">
      <iconSet showValue="0">
        <cfvo type="percent" val="0"/>
        <cfvo type="num" val="5"/>
        <cfvo type="num" val="10"/>
      </iconSet>
    </cfRule>
  </conditionalFormatting>
  <conditionalFormatting sqref="T138">
    <cfRule type="iconSet" priority="2269">
      <iconSet showValue="0">
        <cfvo type="percent" val="0"/>
        <cfvo type="num" val="5"/>
        <cfvo type="num" val="10"/>
      </iconSet>
    </cfRule>
  </conditionalFormatting>
  <conditionalFormatting sqref="T142">
    <cfRule type="iconSet" priority="2268">
      <iconSet showValue="0">
        <cfvo type="percent" val="0"/>
        <cfvo type="num" val="5"/>
        <cfvo type="num" val="10"/>
      </iconSet>
    </cfRule>
  </conditionalFormatting>
  <conditionalFormatting sqref="T146">
    <cfRule type="iconSet" priority="2267">
      <iconSet showValue="0">
        <cfvo type="percent" val="0"/>
        <cfvo type="num" val="5"/>
        <cfvo type="num" val="10"/>
      </iconSet>
    </cfRule>
  </conditionalFormatting>
  <conditionalFormatting sqref="AU134">
    <cfRule type="iconSet" priority="2240">
      <iconSet showValue="0">
        <cfvo type="percent" val="0"/>
        <cfvo type="num" val="5"/>
        <cfvo type="num" val="10"/>
      </iconSet>
    </cfRule>
  </conditionalFormatting>
  <conditionalFormatting sqref="AU138">
    <cfRule type="iconSet" priority="2239">
      <iconSet showValue="0">
        <cfvo type="percent" val="0"/>
        <cfvo type="num" val="5"/>
        <cfvo type="num" val="10"/>
      </iconSet>
    </cfRule>
  </conditionalFormatting>
  <conditionalFormatting sqref="AU142">
    <cfRule type="iconSet" priority="2238">
      <iconSet showValue="0">
        <cfvo type="percent" val="0"/>
        <cfvo type="num" val="5"/>
        <cfvo type="num" val="10"/>
      </iconSet>
    </cfRule>
  </conditionalFormatting>
  <conditionalFormatting sqref="AU146">
    <cfRule type="iconSet" priority="2237">
      <iconSet showValue="0">
        <cfvo type="percent" val="0"/>
        <cfvo type="num" val="5"/>
        <cfvo type="num" val="10"/>
      </iconSet>
    </cfRule>
  </conditionalFormatting>
  <conditionalFormatting sqref="AU150">
    <cfRule type="iconSet" priority="2236">
      <iconSet showValue="0">
        <cfvo type="percent" val="0"/>
        <cfvo type="num" val="5"/>
        <cfvo type="num" val="10"/>
      </iconSet>
    </cfRule>
  </conditionalFormatting>
  <conditionalFormatting sqref="AU154">
    <cfRule type="iconSet" priority="2235">
      <iconSet showValue="0">
        <cfvo type="percent" val="0"/>
        <cfvo type="num" val="5"/>
        <cfvo type="num" val="10"/>
      </iconSet>
    </cfRule>
  </conditionalFormatting>
  <conditionalFormatting sqref="AU158">
    <cfRule type="iconSet" priority="2234">
      <iconSet showValue="0">
        <cfvo type="percent" val="0"/>
        <cfvo type="num" val="5"/>
        <cfvo type="num" val="10"/>
      </iconSet>
    </cfRule>
  </conditionalFormatting>
  <conditionalFormatting sqref="T193">
    <cfRule type="iconSet" priority="2205">
      <iconSet showValue="0">
        <cfvo type="percent" val="0"/>
        <cfvo type="num" val="5"/>
        <cfvo type="num" val="10"/>
      </iconSet>
    </cfRule>
  </conditionalFormatting>
  <conditionalFormatting sqref="T197">
    <cfRule type="iconSet" priority="2204">
      <iconSet showValue="0">
        <cfvo type="percent" val="0"/>
        <cfvo type="num" val="5"/>
        <cfvo type="num" val="10"/>
      </iconSet>
    </cfRule>
  </conditionalFormatting>
  <conditionalFormatting sqref="AU193">
    <cfRule type="iconSet" priority="2125">
      <iconSet showValue="0">
        <cfvo type="percent" val="0"/>
        <cfvo type="num" val="5"/>
        <cfvo type="num" val="10"/>
      </iconSet>
    </cfRule>
  </conditionalFormatting>
  <conditionalFormatting sqref="AU197">
    <cfRule type="iconSet" priority="2124">
      <iconSet showValue="0">
        <cfvo type="percent" val="0"/>
        <cfvo type="num" val="5"/>
        <cfvo type="num" val="10"/>
      </iconSet>
    </cfRule>
  </conditionalFormatting>
  <conditionalFormatting sqref="T208">
    <cfRule type="iconSet" priority="2095">
      <iconSet showValue="0">
        <cfvo type="percent" val="0"/>
        <cfvo type="num" val="5"/>
        <cfvo type="num" val="10"/>
      </iconSet>
    </cfRule>
  </conditionalFormatting>
  <conditionalFormatting sqref="T212">
    <cfRule type="iconSet" priority="2094">
      <iconSet showValue="0">
        <cfvo type="percent" val="0"/>
        <cfvo type="num" val="5"/>
        <cfvo type="num" val="10"/>
      </iconSet>
    </cfRule>
  </conditionalFormatting>
  <conditionalFormatting sqref="T216">
    <cfRule type="iconSet" priority="2093">
      <iconSet showValue="0">
        <cfvo type="percent" val="0"/>
        <cfvo type="num" val="5"/>
        <cfvo type="num" val="10"/>
      </iconSet>
    </cfRule>
  </conditionalFormatting>
  <conditionalFormatting sqref="T220">
    <cfRule type="iconSet" priority="2092">
      <iconSet showValue="0">
        <cfvo type="percent" val="0"/>
        <cfvo type="num" val="5"/>
        <cfvo type="num" val="10"/>
      </iconSet>
    </cfRule>
  </conditionalFormatting>
  <conditionalFormatting sqref="AU208">
    <cfRule type="iconSet" priority="2060">
      <iconSet showValue="0">
        <cfvo type="percent" val="0"/>
        <cfvo type="num" val="5"/>
        <cfvo type="num" val="10"/>
      </iconSet>
    </cfRule>
  </conditionalFormatting>
  <conditionalFormatting sqref="AU212">
    <cfRule type="iconSet" priority="2059">
      <iconSet showValue="0">
        <cfvo type="percent" val="0"/>
        <cfvo type="num" val="5"/>
        <cfvo type="num" val="10"/>
      </iconSet>
    </cfRule>
  </conditionalFormatting>
  <conditionalFormatting sqref="AU216">
    <cfRule type="iconSet" priority="2058">
      <iconSet showValue="0">
        <cfvo type="percent" val="0"/>
        <cfvo type="num" val="5"/>
        <cfvo type="num" val="10"/>
      </iconSet>
    </cfRule>
  </conditionalFormatting>
  <conditionalFormatting sqref="AU220">
    <cfRule type="iconSet" priority="2057">
      <iconSet showValue="0">
        <cfvo type="percent" val="0"/>
        <cfvo type="num" val="5"/>
        <cfvo type="num" val="10"/>
      </iconSet>
    </cfRule>
  </conditionalFormatting>
  <conditionalFormatting sqref="T46">
    <cfRule type="iconSet" priority="1088">
      <iconSet showValue="0">
        <cfvo type="percent" val="0"/>
        <cfvo type="num" val="5"/>
        <cfvo type="num" val="10"/>
      </iconSet>
    </cfRule>
  </conditionalFormatting>
  <conditionalFormatting sqref="T50">
    <cfRule type="iconSet" priority="1070">
      <iconSet showValue="0">
        <cfvo type="percent" val="0"/>
        <cfvo type="num" val="5"/>
        <cfvo type="num" val="10"/>
      </iconSet>
    </cfRule>
  </conditionalFormatting>
  <conditionalFormatting sqref="T73">
    <cfRule type="iconSet" priority="1034">
      <iconSet showValue="0">
        <cfvo type="percent" val="0"/>
        <cfvo type="num" val="5"/>
        <cfvo type="num" val="10"/>
      </iconSet>
    </cfRule>
  </conditionalFormatting>
  <conditionalFormatting sqref="AU61">
    <cfRule type="iconSet" priority="1016">
      <iconSet showValue="0">
        <cfvo type="percent" val="0"/>
        <cfvo type="num" val="5"/>
        <cfvo type="num" val="10"/>
      </iconSet>
    </cfRule>
  </conditionalFormatting>
  <conditionalFormatting sqref="AU65">
    <cfRule type="iconSet" priority="1015">
      <iconSet showValue="0">
        <cfvo type="percent" val="0"/>
        <cfvo type="num" val="5"/>
        <cfvo type="num" val="10"/>
      </iconSet>
    </cfRule>
  </conditionalFormatting>
  <conditionalFormatting sqref="AU69">
    <cfRule type="iconSet" priority="980">
      <iconSet showValue="0">
        <cfvo type="percent" val="0"/>
        <cfvo type="num" val="5"/>
        <cfvo type="num" val="10"/>
      </iconSet>
    </cfRule>
  </conditionalFormatting>
  <conditionalFormatting sqref="AU84">
    <cfRule type="iconSet" priority="944">
      <iconSet showValue="0">
        <cfvo type="percent" val="0"/>
        <cfvo type="num" val="5"/>
        <cfvo type="num" val="10"/>
      </iconSet>
    </cfRule>
  </conditionalFormatting>
  <conditionalFormatting sqref="AU88">
    <cfRule type="iconSet" priority="943">
      <iconSet showValue="0">
        <cfvo type="percent" val="0"/>
        <cfvo type="num" val="5"/>
        <cfvo type="num" val="10"/>
      </iconSet>
    </cfRule>
  </conditionalFormatting>
  <conditionalFormatting sqref="T107">
    <cfRule type="iconSet" priority="872">
      <iconSet showValue="0">
        <cfvo type="percent" val="0"/>
        <cfvo type="num" val="5"/>
        <cfvo type="num" val="10"/>
      </iconSet>
    </cfRule>
  </conditionalFormatting>
  <conditionalFormatting sqref="T111">
    <cfRule type="iconSet" priority="871">
      <iconSet showValue="0">
        <cfvo type="percent" val="0"/>
        <cfvo type="num" val="5"/>
        <cfvo type="num" val="10"/>
      </iconSet>
    </cfRule>
  </conditionalFormatting>
  <conditionalFormatting sqref="T119">
    <cfRule type="iconSet" priority="836">
      <iconSet showValue="0">
        <cfvo type="percent" val="0"/>
        <cfvo type="num" val="5"/>
        <cfvo type="num" val="10"/>
      </iconSet>
    </cfRule>
  </conditionalFormatting>
  <conditionalFormatting sqref="T123">
    <cfRule type="iconSet" priority="835">
      <iconSet showValue="0">
        <cfvo type="percent" val="0"/>
        <cfvo type="num" val="5"/>
        <cfvo type="num" val="10"/>
      </iconSet>
    </cfRule>
  </conditionalFormatting>
  <conditionalFormatting sqref="AU107">
    <cfRule type="iconSet" priority="782">
      <iconSet showValue="0">
        <cfvo type="percent" val="0"/>
        <cfvo type="num" val="5"/>
        <cfvo type="num" val="10"/>
      </iconSet>
    </cfRule>
  </conditionalFormatting>
  <conditionalFormatting sqref="AU111">
    <cfRule type="iconSet" priority="781">
      <iconSet showValue="0">
        <cfvo type="percent" val="0"/>
        <cfvo type="num" val="5"/>
        <cfvo type="num" val="10"/>
      </iconSet>
    </cfRule>
  </conditionalFormatting>
  <conditionalFormatting sqref="AU115">
    <cfRule type="iconSet" priority="746">
      <iconSet showValue="0">
        <cfvo type="percent" val="0"/>
        <cfvo type="num" val="5"/>
        <cfvo type="num" val="10"/>
      </iconSet>
    </cfRule>
  </conditionalFormatting>
  <conditionalFormatting sqref="T150">
    <cfRule type="iconSet" priority="716">
      <iconSet showValue="0">
        <cfvo type="percent" val="0"/>
        <cfvo type="num" val="5"/>
        <cfvo type="num" val="10"/>
      </iconSet>
    </cfRule>
  </conditionalFormatting>
  <conditionalFormatting sqref="T154">
    <cfRule type="iconSet" priority="715">
      <iconSet showValue="0">
        <cfvo type="percent" val="0"/>
        <cfvo type="num" val="5"/>
        <cfvo type="num" val="10"/>
      </iconSet>
    </cfRule>
  </conditionalFormatting>
  <conditionalFormatting sqref="AU92">
    <cfRule type="iconSet" priority="680">
      <iconSet showValue="0">
        <cfvo type="percent" val="0"/>
        <cfvo type="num" val="5"/>
        <cfvo type="num" val="10"/>
      </iconSet>
    </cfRule>
  </conditionalFormatting>
  <conditionalFormatting sqref="AU96">
    <cfRule type="iconSet" priority="679">
      <iconSet showValue="0">
        <cfvo type="percent" val="0"/>
        <cfvo type="num" val="5"/>
        <cfvo type="num" val="10"/>
      </iconSet>
    </cfRule>
  </conditionalFormatting>
  <conditionalFormatting sqref="AU162">
    <cfRule type="iconSet" priority="474">
      <iconSet showValue="0">
        <cfvo type="percent" val="0"/>
        <cfvo type="num" val="5"/>
        <cfvo type="num" val="10"/>
      </iconSet>
    </cfRule>
  </conditionalFormatting>
  <conditionalFormatting sqref="AU174">
    <cfRule type="iconSet" priority="473">
      <iconSet showValue="0">
        <cfvo type="percent" val="0"/>
        <cfvo type="num" val="5"/>
        <cfvo type="num" val="10"/>
      </iconSet>
    </cfRule>
  </conditionalFormatting>
  <conditionalFormatting sqref="AU178">
    <cfRule type="iconSet" priority="472">
      <iconSet showValue="0">
        <cfvo type="percent" val="0"/>
        <cfvo type="num" val="5"/>
        <cfvo type="num" val="10"/>
      </iconSet>
    </cfRule>
  </conditionalFormatting>
  <conditionalFormatting sqref="AU166">
    <cfRule type="iconSet" priority="471">
      <iconSet showValue="0">
        <cfvo type="percent" val="0"/>
        <cfvo type="num" val="5"/>
        <cfvo type="num" val="10"/>
      </iconSet>
    </cfRule>
  </conditionalFormatting>
  <conditionalFormatting sqref="AU170">
    <cfRule type="iconSet" priority="470">
      <iconSet showValue="0">
        <cfvo type="percent" val="0"/>
        <cfvo type="num" val="5"/>
        <cfvo type="num" val="10"/>
      </iconSet>
    </cfRule>
  </conditionalFormatting>
  <conditionalFormatting sqref="AU182">
    <cfRule type="iconSet" priority="449">
      <iconSet showValue="0">
        <cfvo type="percent" val="0"/>
        <cfvo type="num" val="5"/>
        <cfvo type="num" val="10"/>
      </iconSet>
    </cfRule>
  </conditionalFormatting>
  <conditionalFormatting sqref="AU178">
    <cfRule type="iconSet" priority="448">
      <iconSet showValue="0">
        <cfvo type="percent" val="0"/>
        <cfvo type="num" val="5"/>
        <cfvo type="num" val="10"/>
      </iconSet>
    </cfRule>
  </conditionalFormatting>
  <conditionalFormatting sqref="AU182">
    <cfRule type="iconSet" priority="447">
      <iconSet showValue="0">
        <cfvo type="percent" val="0"/>
        <cfvo type="num" val="5"/>
        <cfvo type="num" val="10"/>
      </iconSet>
    </cfRule>
  </conditionalFormatting>
  <conditionalFormatting sqref="P26:S26">
    <cfRule type="containsText" dxfId="5543" priority="2492" operator="containsText" text="ggggggggggggggg">
      <formula>NOT(ISERROR(SEARCH("ggggggggggggggg",P26)))</formula>
    </cfRule>
  </conditionalFormatting>
  <conditionalFormatting sqref="P26:S26">
    <cfRule type="containsText" dxfId="5542" priority="2493" operator="containsText" text="gggggggggg">
      <formula>NOT(ISERROR(SEARCH("gggggggggg",P26)))</formula>
    </cfRule>
  </conditionalFormatting>
  <conditionalFormatting sqref="P26:S26">
    <cfRule type="containsText" dxfId="5541" priority="2494" operator="containsText" text="ggggg">
      <formula>NOT(ISERROR(SEARCH("ggggg",P26)))</formula>
    </cfRule>
  </conditionalFormatting>
  <conditionalFormatting sqref="P26:S26">
    <cfRule type="containsText" dxfId="5540" priority="2495" operator="containsText" text="g">
      <formula>NOT(ISERROR(SEARCH("g",P26)))</formula>
    </cfRule>
  </conditionalFormatting>
  <conditionalFormatting sqref="P30:S30">
    <cfRule type="containsText" dxfId="5539" priority="2488" operator="containsText" text="ggggggggggggggg">
      <formula>NOT(ISERROR(SEARCH("ggggggggggggggg",P30)))</formula>
    </cfRule>
  </conditionalFormatting>
  <conditionalFormatting sqref="P30:S30">
    <cfRule type="containsText" dxfId="5538" priority="2489" operator="containsText" text="gggggggggg">
      <formula>NOT(ISERROR(SEARCH("gggggggggg",P30)))</formula>
    </cfRule>
  </conditionalFormatting>
  <conditionalFormatting sqref="P30:S30">
    <cfRule type="containsText" dxfId="5537" priority="2490" operator="containsText" text="ggggg">
      <formula>NOT(ISERROR(SEARCH("ggggg",P30)))</formula>
    </cfRule>
  </conditionalFormatting>
  <conditionalFormatting sqref="P30:S30">
    <cfRule type="containsText" dxfId="5536" priority="2491" operator="containsText" text="g">
      <formula>NOT(ISERROR(SEARCH("g",P30)))</formula>
    </cfRule>
  </conditionalFormatting>
  <conditionalFormatting sqref="P34:S34">
    <cfRule type="containsText" dxfId="5535" priority="2484" operator="containsText" text="ggggggggggggggg">
      <formula>NOT(ISERROR(SEARCH("ggggggggggggggg",P34)))</formula>
    </cfRule>
  </conditionalFormatting>
  <conditionalFormatting sqref="P34:S34">
    <cfRule type="containsText" dxfId="5534" priority="2485" operator="containsText" text="gggggggggg">
      <formula>NOT(ISERROR(SEARCH("gggggggggg",P34)))</formula>
    </cfRule>
  </conditionalFormatting>
  <conditionalFormatting sqref="P34:S34">
    <cfRule type="containsText" dxfId="5533" priority="2486" operator="containsText" text="ggggg">
      <formula>NOT(ISERROR(SEARCH("ggggg",P34)))</formula>
    </cfRule>
  </conditionalFormatting>
  <conditionalFormatting sqref="P34:S34">
    <cfRule type="containsText" dxfId="5532" priority="2487" operator="containsText" text="g">
      <formula>NOT(ISERROR(SEARCH("g",P34)))</formula>
    </cfRule>
  </conditionalFormatting>
  <conditionalFormatting sqref="P38:S38">
    <cfRule type="containsText" dxfId="5531" priority="2480" operator="containsText" text="ggggggggggggggg">
      <formula>NOT(ISERROR(SEARCH("ggggggggggggggg",P38)))</formula>
    </cfRule>
  </conditionalFormatting>
  <conditionalFormatting sqref="P38:S38">
    <cfRule type="containsText" dxfId="5530" priority="2481" operator="containsText" text="gggggggggg">
      <formula>NOT(ISERROR(SEARCH("gggggggggg",P38)))</formula>
    </cfRule>
  </conditionalFormatting>
  <conditionalFormatting sqref="P38:S38">
    <cfRule type="containsText" dxfId="5529" priority="2482" operator="containsText" text="ggggg">
      <formula>NOT(ISERROR(SEARCH("ggggg",P38)))</formula>
    </cfRule>
  </conditionalFormatting>
  <conditionalFormatting sqref="P38:S38">
    <cfRule type="containsText" dxfId="5528" priority="2483" operator="containsText" text="g">
      <formula>NOT(ISERROR(SEARCH("g",P38)))</formula>
    </cfRule>
  </conditionalFormatting>
  <conditionalFormatting sqref="P42:S42">
    <cfRule type="containsText" dxfId="5527" priority="2476" operator="containsText" text="ggggggggggggggg">
      <formula>NOT(ISERROR(SEARCH("ggggggggggggggg",P42)))</formula>
    </cfRule>
  </conditionalFormatting>
  <conditionalFormatting sqref="P42:S42">
    <cfRule type="containsText" dxfId="5526" priority="2477" operator="containsText" text="gggggggggg">
      <formula>NOT(ISERROR(SEARCH("gggggggggg",P42)))</formula>
    </cfRule>
  </conditionalFormatting>
  <conditionalFormatting sqref="P42:S42">
    <cfRule type="containsText" dxfId="5525" priority="2478" operator="containsText" text="ggggg">
      <formula>NOT(ISERROR(SEARCH("ggggg",P42)))</formula>
    </cfRule>
  </conditionalFormatting>
  <conditionalFormatting sqref="P42:S42">
    <cfRule type="containsText" dxfId="5524" priority="2479" operator="containsText" text="g">
      <formula>NOT(ISERROR(SEARCH("g",P42)))</formula>
    </cfRule>
  </conditionalFormatting>
  <conditionalFormatting sqref="U26">
    <cfRule type="cellIs" dxfId="5523" priority="2472" operator="between">
      <formula>15</formula>
      <formula>20</formula>
    </cfRule>
  </conditionalFormatting>
  <conditionalFormatting sqref="U26">
    <cfRule type="cellIs" dxfId="5522" priority="2473" operator="between">
      <formula>10</formula>
      <formula>14.999</formula>
    </cfRule>
  </conditionalFormatting>
  <conditionalFormatting sqref="U26">
    <cfRule type="cellIs" dxfId="5521" priority="2474" operator="between">
      <formula>5</formula>
      <formula>9.999</formula>
    </cfRule>
  </conditionalFormatting>
  <conditionalFormatting sqref="U26">
    <cfRule type="cellIs" dxfId="5520" priority="2475" operator="between">
      <formula>0.001</formula>
      <formula>4.999</formula>
    </cfRule>
  </conditionalFormatting>
  <conditionalFormatting sqref="W26">
    <cfRule type="cellIs" dxfId="5519" priority="2470" operator="equal">
      <formula>2</formula>
    </cfRule>
  </conditionalFormatting>
  <conditionalFormatting sqref="W26">
    <cfRule type="cellIs" dxfId="5518" priority="2471" operator="equal">
      <formula>1</formula>
    </cfRule>
  </conditionalFormatting>
  <conditionalFormatting sqref="W26">
    <cfRule type="cellIs" dxfId="5517" priority="2466" operator="equal">
      <formula>6</formula>
    </cfRule>
  </conditionalFormatting>
  <conditionalFormatting sqref="W26">
    <cfRule type="cellIs" dxfId="5516" priority="2467" operator="equal">
      <formula>5</formula>
    </cfRule>
  </conditionalFormatting>
  <conditionalFormatting sqref="W26">
    <cfRule type="cellIs" dxfId="5515" priority="2468" operator="equal">
      <formula>4</formula>
    </cfRule>
  </conditionalFormatting>
  <conditionalFormatting sqref="W26">
    <cfRule type="cellIs" dxfId="5514" priority="2469" operator="equal">
      <formula>3</formula>
    </cfRule>
  </conditionalFormatting>
  <conditionalFormatting sqref="G5:H5">
    <cfRule type="beginsWith" dxfId="5513" priority="2465" operator="beginsWith" text="?">
      <formula>LEFT(G5,LEN("?"))="?"</formula>
    </cfRule>
  </conditionalFormatting>
  <conditionalFormatting sqref="J5 L5">
    <cfRule type="beginsWith" dxfId="5512" priority="2464" operator="beginsWith" text="?">
      <formula>LEFT(J5,LEN("?"))="?"</formula>
    </cfRule>
  </conditionalFormatting>
  <conditionalFormatting sqref="G6:H6">
    <cfRule type="beginsWith" dxfId="5511" priority="2463" operator="beginsWith" text="?">
      <formula>LEFT(G6,LEN("?"))="?"</formula>
    </cfRule>
  </conditionalFormatting>
  <conditionalFormatting sqref="O5:T6">
    <cfRule type="beginsWith" dxfId="5510" priority="2462" operator="beginsWith" text="?">
      <formula>LEFT(O5,LEN("?"))="?"</formula>
    </cfRule>
  </conditionalFormatting>
  <conditionalFormatting sqref="AQ26:AT26">
    <cfRule type="containsText" dxfId="5509" priority="2451" operator="containsText" text="ggggggggggggggg">
      <formula>NOT(ISERROR(SEARCH("ggggggggggggggg",AQ26)))</formula>
    </cfRule>
  </conditionalFormatting>
  <conditionalFormatting sqref="AQ26:AT26">
    <cfRule type="containsText" dxfId="5508" priority="2452" operator="containsText" text="gggggggggg">
      <formula>NOT(ISERROR(SEARCH("gggggggggg",AQ26)))</formula>
    </cfRule>
  </conditionalFormatting>
  <conditionalFormatting sqref="AQ26:AT26">
    <cfRule type="containsText" dxfId="5507" priority="2453" operator="containsText" text="ggggg">
      <formula>NOT(ISERROR(SEARCH("ggggg",AQ26)))</formula>
    </cfRule>
  </conditionalFormatting>
  <conditionalFormatting sqref="AQ26:AT26">
    <cfRule type="containsText" dxfId="5506" priority="2454" operator="containsText" text="g">
      <formula>NOT(ISERROR(SEARCH("g",AQ26)))</formula>
    </cfRule>
  </conditionalFormatting>
  <conditionalFormatting sqref="AQ30:AT30">
    <cfRule type="containsText" dxfId="5505" priority="2447" operator="containsText" text="ggggggggggggggg">
      <formula>NOT(ISERROR(SEARCH("ggggggggggggggg",AQ30)))</formula>
    </cfRule>
  </conditionalFormatting>
  <conditionalFormatting sqref="AQ30:AT30">
    <cfRule type="containsText" dxfId="5504" priority="2448" operator="containsText" text="gggggggggg">
      <formula>NOT(ISERROR(SEARCH("gggggggggg",AQ30)))</formula>
    </cfRule>
  </conditionalFormatting>
  <conditionalFormatting sqref="AQ30:AT30">
    <cfRule type="containsText" dxfId="5503" priority="2449" operator="containsText" text="ggggg">
      <formula>NOT(ISERROR(SEARCH("ggggg",AQ30)))</formula>
    </cfRule>
  </conditionalFormatting>
  <conditionalFormatting sqref="AQ30:AT30">
    <cfRule type="containsText" dxfId="5502" priority="2450" operator="containsText" text="g">
      <formula>NOT(ISERROR(SEARCH("g",AQ30)))</formula>
    </cfRule>
  </conditionalFormatting>
  <conditionalFormatting sqref="AQ34:AT34">
    <cfRule type="containsText" dxfId="5501" priority="2443" operator="containsText" text="ggggggggggggggg">
      <formula>NOT(ISERROR(SEARCH("ggggggggggggggg",AQ34)))</formula>
    </cfRule>
  </conditionalFormatting>
  <conditionalFormatting sqref="AQ34:AT34">
    <cfRule type="containsText" dxfId="5500" priority="2444" operator="containsText" text="gggggggggg">
      <formula>NOT(ISERROR(SEARCH("gggggggggg",AQ34)))</formula>
    </cfRule>
  </conditionalFormatting>
  <conditionalFormatting sqref="AQ34:AT34">
    <cfRule type="containsText" dxfId="5499" priority="2445" operator="containsText" text="ggggg">
      <formula>NOT(ISERROR(SEARCH("ggggg",AQ34)))</formula>
    </cfRule>
  </conditionalFormatting>
  <conditionalFormatting sqref="AQ34:AT34">
    <cfRule type="containsText" dxfId="5498" priority="2446" operator="containsText" text="g">
      <formula>NOT(ISERROR(SEARCH("g",AQ34)))</formula>
    </cfRule>
  </conditionalFormatting>
  <conditionalFormatting sqref="AQ38:AT38">
    <cfRule type="containsText" dxfId="5497" priority="2439" operator="containsText" text="ggggggggggggggg">
      <formula>NOT(ISERROR(SEARCH("ggggggggggggggg",AQ38)))</formula>
    </cfRule>
  </conditionalFormatting>
  <conditionalFormatting sqref="AQ38:AT38">
    <cfRule type="containsText" dxfId="5496" priority="2440" operator="containsText" text="gggggggggg">
      <formula>NOT(ISERROR(SEARCH("gggggggggg",AQ38)))</formula>
    </cfRule>
  </conditionalFormatting>
  <conditionalFormatting sqref="AQ38:AT38">
    <cfRule type="containsText" dxfId="5495" priority="2441" operator="containsText" text="ggggg">
      <formula>NOT(ISERROR(SEARCH("ggggg",AQ38)))</formula>
    </cfRule>
  </conditionalFormatting>
  <conditionalFormatting sqref="AQ38:AT38">
    <cfRule type="containsText" dxfId="5494" priority="2442" operator="containsText" text="g">
      <formula>NOT(ISERROR(SEARCH("g",AQ38)))</formula>
    </cfRule>
  </conditionalFormatting>
  <conditionalFormatting sqref="AQ42:AT42">
    <cfRule type="containsText" dxfId="5493" priority="2435" operator="containsText" text="ggggggggggggggg">
      <formula>NOT(ISERROR(SEARCH("ggggggggggggggg",AQ42)))</formula>
    </cfRule>
  </conditionalFormatting>
  <conditionalFormatting sqref="AQ42:AT42">
    <cfRule type="containsText" dxfId="5492" priority="2436" operator="containsText" text="gggggggggg">
      <formula>NOT(ISERROR(SEARCH("gggggggggg",AQ42)))</formula>
    </cfRule>
  </conditionalFormatting>
  <conditionalFormatting sqref="AQ42:AT42">
    <cfRule type="containsText" dxfId="5491" priority="2437" operator="containsText" text="ggggg">
      <formula>NOT(ISERROR(SEARCH("ggggg",AQ42)))</formula>
    </cfRule>
  </conditionalFormatting>
  <conditionalFormatting sqref="AQ42:AT42">
    <cfRule type="containsText" dxfId="5490" priority="2438" operator="containsText" text="g">
      <formula>NOT(ISERROR(SEARCH("g",AQ42)))</formula>
    </cfRule>
  </conditionalFormatting>
  <conditionalFormatting sqref="AQ46:AT46">
    <cfRule type="containsText" dxfId="5489" priority="2431" operator="containsText" text="ggggggggggggggg">
      <formula>NOT(ISERROR(SEARCH("ggggggggggggggg",AQ46)))</formula>
    </cfRule>
  </conditionalFormatting>
  <conditionalFormatting sqref="AQ46:AT46">
    <cfRule type="containsText" dxfId="5488" priority="2432" operator="containsText" text="gggggggggg">
      <formula>NOT(ISERROR(SEARCH("gggggggggg",AQ46)))</formula>
    </cfRule>
  </conditionalFormatting>
  <conditionalFormatting sqref="AQ46:AT46">
    <cfRule type="containsText" dxfId="5487" priority="2433" operator="containsText" text="ggggg">
      <formula>NOT(ISERROR(SEARCH("ggggg",AQ46)))</formula>
    </cfRule>
  </conditionalFormatting>
  <conditionalFormatting sqref="AQ46:AT46">
    <cfRule type="containsText" dxfId="5486" priority="2434" operator="containsText" text="g">
      <formula>NOT(ISERROR(SEARCH("g",AQ46)))</formula>
    </cfRule>
  </conditionalFormatting>
  <conditionalFormatting sqref="AQ50:AT50">
    <cfRule type="containsText" dxfId="5485" priority="2427" operator="containsText" text="ggggggggggggggg">
      <formula>NOT(ISERROR(SEARCH("ggggggggggggggg",AQ50)))</formula>
    </cfRule>
  </conditionalFormatting>
  <conditionalFormatting sqref="AQ50:AT50">
    <cfRule type="containsText" dxfId="5484" priority="2428" operator="containsText" text="gggggggggg">
      <formula>NOT(ISERROR(SEARCH("gggggggggg",AQ50)))</formula>
    </cfRule>
  </conditionalFormatting>
  <conditionalFormatting sqref="AQ50:AT50">
    <cfRule type="containsText" dxfId="5483" priority="2429" operator="containsText" text="ggggg">
      <formula>NOT(ISERROR(SEARCH("ggggg",AQ50)))</formula>
    </cfRule>
  </conditionalFormatting>
  <conditionalFormatting sqref="AQ50:AT50">
    <cfRule type="containsText" dxfId="5482" priority="2430" operator="containsText" text="g">
      <formula>NOT(ISERROR(SEARCH("g",AQ50)))</formula>
    </cfRule>
  </conditionalFormatting>
  <conditionalFormatting sqref="AV26">
    <cfRule type="cellIs" dxfId="5481" priority="2423" operator="between">
      <formula>15</formula>
      <formula>20</formula>
    </cfRule>
  </conditionalFormatting>
  <conditionalFormatting sqref="AV26">
    <cfRule type="cellIs" dxfId="5480" priority="2424" operator="between">
      <formula>10</formula>
      <formula>14.999</formula>
    </cfRule>
  </conditionalFormatting>
  <conditionalFormatting sqref="AV26">
    <cfRule type="cellIs" dxfId="5479" priority="2425" operator="between">
      <formula>5</formula>
      <formula>9.999</formula>
    </cfRule>
  </conditionalFormatting>
  <conditionalFormatting sqref="AV26">
    <cfRule type="cellIs" dxfId="5478" priority="2426" operator="between">
      <formula>0.001</formula>
      <formula>4.999</formula>
    </cfRule>
  </conditionalFormatting>
  <conditionalFormatting sqref="U20">
    <cfRule type="cellIs" dxfId="5477" priority="2419" operator="between">
      <formula>15</formula>
      <formula>20</formula>
    </cfRule>
  </conditionalFormatting>
  <conditionalFormatting sqref="U20">
    <cfRule type="cellIs" dxfId="5476" priority="2420" operator="between">
      <formula>10</formula>
      <formula>14.999</formula>
    </cfRule>
  </conditionalFormatting>
  <conditionalFormatting sqref="U20">
    <cfRule type="cellIs" dxfId="5475" priority="2421" operator="between">
      <formula>5</formula>
      <formula>9.999</formula>
    </cfRule>
  </conditionalFormatting>
  <conditionalFormatting sqref="U20">
    <cfRule type="cellIs" dxfId="5474" priority="2422" operator="between">
      <formula>0.001</formula>
      <formula>4.999</formula>
    </cfRule>
  </conditionalFormatting>
  <conditionalFormatting sqref="P61:S61">
    <cfRule type="containsText" dxfId="5473" priority="2412" operator="containsText" text="ggggggggggggggg">
      <formula>NOT(ISERROR(SEARCH("ggggggggggggggg",P61)))</formula>
    </cfRule>
  </conditionalFormatting>
  <conditionalFormatting sqref="P61:S61">
    <cfRule type="containsText" dxfId="5472" priority="2413" operator="containsText" text="gggggggggg">
      <formula>NOT(ISERROR(SEARCH("gggggggggg",P61)))</formula>
    </cfRule>
  </conditionalFormatting>
  <conditionalFormatting sqref="P61:S61">
    <cfRule type="containsText" dxfId="5471" priority="2414" operator="containsText" text="ggggg">
      <formula>NOT(ISERROR(SEARCH("ggggg",P61)))</formula>
    </cfRule>
  </conditionalFormatting>
  <conditionalFormatting sqref="P61:S61">
    <cfRule type="containsText" dxfId="5470" priority="2415" operator="containsText" text="g">
      <formula>NOT(ISERROR(SEARCH("g",P61)))</formula>
    </cfRule>
  </conditionalFormatting>
  <conditionalFormatting sqref="P65:S65">
    <cfRule type="containsText" dxfId="5469" priority="2408" operator="containsText" text="ggggggggggggggg">
      <formula>NOT(ISERROR(SEARCH("ggggggggggggggg",P65)))</formula>
    </cfRule>
  </conditionalFormatting>
  <conditionalFormatting sqref="P65:S65">
    <cfRule type="containsText" dxfId="5468" priority="2409" operator="containsText" text="gggggggggg">
      <formula>NOT(ISERROR(SEARCH("gggggggggg",P65)))</formula>
    </cfRule>
  </conditionalFormatting>
  <conditionalFormatting sqref="P65:S65">
    <cfRule type="containsText" dxfId="5467" priority="2410" operator="containsText" text="ggggg">
      <formula>NOT(ISERROR(SEARCH("ggggg",P65)))</formula>
    </cfRule>
  </conditionalFormatting>
  <conditionalFormatting sqref="P65:S65">
    <cfRule type="containsText" dxfId="5466" priority="2411" operator="containsText" text="g">
      <formula>NOT(ISERROR(SEARCH("g",P65)))</formula>
    </cfRule>
  </conditionalFormatting>
  <conditionalFormatting sqref="P69:S69">
    <cfRule type="containsText" dxfId="5465" priority="2404" operator="containsText" text="ggggggggggggggg">
      <formula>NOT(ISERROR(SEARCH("ggggggggggggggg",P69)))</formula>
    </cfRule>
  </conditionalFormatting>
  <conditionalFormatting sqref="P69:S69">
    <cfRule type="containsText" dxfId="5464" priority="2405" operator="containsText" text="gggggggggg">
      <formula>NOT(ISERROR(SEARCH("gggggggggg",P69)))</formula>
    </cfRule>
  </conditionalFormatting>
  <conditionalFormatting sqref="P69:S69">
    <cfRule type="containsText" dxfId="5463" priority="2406" operator="containsText" text="ggggg">
      <formula>NOT(ISERROR(SEARCH("ggggg",P69)))</formula>
    </cfRule>
  </conditionalFormatting>
  <conditionalFormatting sqref="P69:S69">
    <cfRule type="containsText" dxfId="5462" priority="2407" operator="containsText" text="g">
      <formula>NOT(ISERROR(SEARCH("g",P69)))</formula>
    </cfRule>
  </conditionalFormatting>
  <conditionalFormatting sqref="U61">
    <cfRule type="cellIs" dxfId="5461" priority="2400" operator="between">
      <formula>15</formula>
      <formula>20</formula>
    </cfRule>
  </conditionalFormatting>
  <conditionalFormatting sqref="U61">
    <cfRule type="cellIs" dxfId="5460" priority="2401" operator="between">
      <formula>10</formula>
      <formula>14.999</formula>
    </cfRule>
  </conditionalFormatting>
  <conditionalFormatting sqref="U61">
    <cfRule type="cellIs" dxfId="5459" priority="2402" operator="between">
      <formula>5</formula>
      <formula>9.999</formula>
    </cfRule>
  </conditionalFormatting>
  <conditionalFormatting sqref="U61">
    <cfRule type="cellIs" dxfId="5458" priority="2403" operator="between">
      <formula>0.001</formula>
      <formula>4.999</formula>
    </cfRule>
  </conditionalFormatting>
  <conditionalFormatting sqref="P84:S84">
    <cfRule type="containsText" dxfId="5457" priority="2389" operator="containsText" text="ggggggggggggggg">
      <formula>NOT(ISERROR(SEARCH("ggggggggggggggg",P84)))</formula>
    </cfRule>
  </conditionalFormatting>
  <conditionalFormatting sqref="P84:S84">
    <cfRule type="containsText" dxfId="5456" priority="2390" operator="containsText" text="gggggggggg">
      <formula>NOT(ISERROR(SEARCH("gggggggggg",P84)))</formula>
    </cfRule>
  </conditionalFormatting>
  <conditionalFormatting sqref="P84:S84">
    <cfRule type="containsText" dxfId="5455" priority="2391" operator="containsText" text="ggggg">
      <formula>NOT(ISERROR(SEARCH("ggggg",P84)))</formula>
    </cfRule>
  </conditionalFormatting>
  <conditionalFormatting sqref="P84:S84">
    <cfRule type="containsText" dxfId="5454" priority="2392" operator="containsText" text="g">
      <formula>NOT(ISERROR(SEARCH("g",P84)))</formula>
    </cfRule>
  </conditionalFormatting>
  <conditionalFormatting sqref="P88:S88">
    <cfRule type="containsText" dxfId="5453" priority="2385" operator="containsText" text="ggggggggggggggg">
      <formula>NOT(ISERROR(SEARCH("ggggggggggggggg",P88)))</formula>
    </cfRule>
  </conditionalFormatting>
  <conditionalFormatting sqref="P88:S88">
    <cfRule type="containsText" dxfId="5452" priority="2386" operator="containsText" text="gggggggggg">
      <formula>NOT(ISERROR(SEARCH("gggggggggg",P88)))</formula>
    </cfRule>
  </conditionalFormatting>
  <conditionalFormatting sqref="P88:S88">
    <cfRule type="containsText" dxfId="5451" priority="2387" operator="containsText" text="ggggg">
      <formula>NOT(ISERROR(SEARCH("ggggg",P88)))</formula>
    </cfRule>
  </conditionalFormatting>
  <conditionalFormatting sqref="P88:S88">
    <cfRule type="containsText" dxfId="5450" priority="2388" operator="containsText" text="g">
      <formula>NOT(ISERROR(SEARCH("g",P88)))</formula>
    </cfRule>
  </conditionalFormatting>
  <conditionalFormatting sqref="U84">
    <cfRule type="cellIs" dxfId="5449" priority="2381" operator="between">
      <formula>15</formula>
      <formula>20</formula>
    </cfRule>
  </conditionalFormatting>
  <conditionalFormatting sqref="U84">
    <cfRule type="cellIs" dxfId="5448" priority="2382" operator="between">
      <formula>10</formula>
      <formula>14.999</formula>
    </cfRule>
  </conditionalFormatting>
  <conditionalFormatting sqref="U84">
    <cfRule type="cellIs" dxfId="5447" priority="2383" operator="between">
      <formula>5</formula>
      <formula>9.999</formula>
    </cfRule>
  </conditionalFormatting>
  <conditionalFormatting sqref="U84">
    <cfRule type="cellIs" dxfId="5446" priority="2384" operator="between">
      <formula>0.001</formula>
      <formula>4.999</formula>
    </cfRule>
  </conditionalFormatting>
  <conditionalFormatting sqref="U88">
    <cfRule type="cellIs" dxfId="5445" priority="2377" operator="between">
      <formula>15</formula>
      <formula>20</formula>
    </cfRule>
  </conditionalFormatting>
  <conditionalFormatting sqref="U88">
    <cfRule type="cellIs" dxfId="5444" priority="2378" operator="between">
      <formula>10</formula>
      <formula>14.999</formula>
    </cfRule>
  </conditionalFormatting>
  <conditionalFormatting sqref="U88">
    <cfRule type="cellIs" dxfId="5443" priority="2379" operator="between">
      <formula>5</formula>
      <formula>9.999</formula>
    </cfRule>
  </conditionalFormatting>
  <conditionalFormatting sqref="U88">
    <cfRule type="cellIs" dxfId="5442" priority="2380" operator="between">
      <formula>0.001</formula>
      <formula>4.999</formula>
    </cfRule>
  </conditionalFormatting>
  <conditionalFormatting sqref="W84">
    <cfRule type="cellIs" dxfId="5441" priority="2375" operator="equal">
      <formula>2</formula>
    </cfRule>
  </conditionalFormatting>
  <conditionalFormatting sqref="W84">
    <cfRule type="cellIs" dxfId="5440" priority="2376" operator="equal">
      <formula>1</formula>
    </cfRule>
  </conditionalFormatting>
  <conditionalFormatting sqref="W84">
    <cfRule type="cellIs" dxfId="5439" priority="2371" operator="equal">
      <formula>6</formula>
    </cfRule>
  </conditionalFormatting>
  <conditionalFormatting sqref="W84">
    <cfRule type="cellIs" dxfId="5438" priority="2372" operator="equal">
      <formula>5</formula>
    </cfRule>
  </conditionalFormatting>
  <conditionalFormatting sqref="W84">
    <cfRule type="cellIs" dxfId="5437" priority="2373" operator="equal">
      <formula>4</formula>
    </cfRule>
  </conditionalFormatting>
  <conditionalFormatting sqref="W84">
    <cfRule type="cellIs" dxfId="5436" priority="2374" operator="equal">
      <formula>3</formula>
    </cfRule>
  </conditionalFormatting>
  <conditionalFormatting sqref="W88">
    <cfRule type="cellIs" dxfId="5435" priority="2369" operator="equal">
      <formula>2</formula>
    </cfRule>
  </conditionalFormatting>
  <conditionalFormatting sqref="W88">
    <cfRule type="cellIs" dxfId="5434" priority="2370" operator="equal">
      <formula>1</formula>
    </cfRule>
  </conditionalFormatting>
  <conditionalFormatting sqref="W88">
    <cfRule type="cellIs" dxfId="5433" priority="2365" operator="equal">
      <formula>6</formula>
    </cfRule>
  </conditionalFormatting>
  <conditionalFormatting sqref="W88">
    <cfRule type="cellIs" dxfId="5432" priority="2366" operator="equal">
      <formula>5</formula>
    </cfRule>
  </conditionalFormatting>
  <conditionalFormatting sqref="W88">
    <cfRule type="cellIs" dxfId="5431" priority="2367" operator="equal">
      <formula>4</formula>
    </cfRule>
  </conditionalFormatting>
  <conditionalFormatting sqref="W88">
    <cfRule type="cellIs" dxfId="5430" priority="2368" operator="equal">
      <formula>3</formula>
    </cfRule>
  </conditionalFormatting>
  <conditionalFormatting sqref="P115:S115">
    <cfRule type="containsText" dxfId="5429" priority="2328" operator="containsText" text="ggggggggggggggg">
      <formula>NOT(ISERROR(SEARCH("ggggggggggggggg",P115)))</formula>
    </cfRule>
  </conditionalFormatting>
  <conditionalFormatting sqref="P115:S115">
    <cfRule type="containsText" dxfId="5428" priority="2329" operator="containsText" text="gggggggggg">
      <formula>NOT(ISERROR(SEARCH("gggggggggg",P115)))</formula>
    </cfRule>
  </conditionalFormatting>
  <conditionalFormatting sqref="P115:S115">
    <cfRule type="containsText" dxfId="5427" priority="2330" operator="containsText" text="ggggg">
      <formula>NOT(ISERROR(SEARCH("ggggg",P115)))</formula>
    </cfRule>
  </conditionalFormatting>
  <conditionalFormatting sqref="P115:S115">
    <cfRule type="containsText" dxfId="5426" priority="2331" operator="containsText" text="g">
      <formula>NOT(ISERROR(SEARCH("g",P115)))</formula>
    </cfRule>
  </conditionalFormatting>
  <conditionalFormatting sqref="P134:S134">
    <cfRule type="containsText" dxfId="5425" priority="2263" operator="containsText" text="ggggggggggggggg">
      <formula>NOT(ISERROR(SEARCH("ggggggggggggggg",P134)))</formula>
    </cfRule>
  </conditionalFormatting>
  <conditionalFormatting sqref="P134:S134">
    <cfRule type="containsText" dxfId="5424" priority="2264" operator="containsText" text="gggggggggg">
      <formula>NOT(ISERROR(SEARCH("gggggggggg",P134)))</formula>
    </cfRule>
  </conditionalFormatting>
  <conditionalFormatting sqref="P134:S134">
    <cfRule type="containsText" dxfId="5423" priority="2265" operator="containsText" text="ggggg">
      <formula>NOT(ISERROR(SEARCH("ggggg",P134)))</formula>
    </cfRule>
  </conditionalFormatting>
  <conditionalFormatting sqref="P134:S134">
    <cfRule type="containsText" dxfId="5422" priority="2266" operator="containsText" text="g">
      <formula>NOT(ISERROR(SEARCH("g",P134)))</formula>
    </cfRule>
  </conditionalFormatting>
  <conditionalFormatting sqref="P138:S138">
    <cfRule type="containsText" dxfId="5421" priority="2259" operator="containsText" text="ggggggggggggggg">
      <formula>NOT(ISERROR(SEARCH("ggggggggggggggg",P138)))</formula>
    </cfRule>
  </conditionalFormatting>
  <conditionalFormatting sqref="P138:S138">
    <cfRule type="containsText" dxfId="5420" priority="2260" operator="containsText" text="gggggggggg">
      <formula>NOT(ISERROR(SEARCH("gggggggggg",P138)))</formula>
    </cfRule>
  </conditionalFormatting>
  <conditionalFormatting sqref="P138:S138">
    <cfRule type="containsText" dxfId="5419" priority="2261" operator="containsText" text="ggggg">
      <formula>NOT(ISERROR(SEARCH("ggggg",P138)))</formula>
    </cfRule>
  </conditionalFormatting>
  <conditionalFormatting sqref="P138:S138">
    <cfRule type="containsText" dxfId="5418" priority="2262" operator="containsText" text="g">
      <formula>NOT(ISERROR(SEARCH("g",P138)))</formula>
    </cfRule>
  </conditionalFormatting>
  <conditionalFormatting sqref="P142:S142">
    <cfRule type="containsText" dxfId="5417" priority="2255" operator="containsText" text="ggggggggggggggg">
      <formula>NOT(ISERROR(SEARCH("ggggggggggggggg",P142)))</formula>
    </cfRule>
  </conditionalFormatting>
  <conditionalFormatting sqref="P142:S142">
    <cfRule type="containsText" dxfId="5416" priority="2256" operator="containsText" text="gggggggggg">
      <formula>NOT(ISERROR(SEARCH("gggggggggg",P142)))</formula>
    </cfRule>
  </conditionalFormatting>
  <conditionalFormatting sqref="P142:S142">
    <cfRule type="containsText" dxfId="5415" priority="2257" operator="containsText" text="ggggg">
      <formula>NOT(ISERROR(SEARCH("ggggg",P142)))</formula>
    </cfRule>
  </conditionalFormatting>
  <conditionalFormatting sqref="P142:S142">
    <cfRule type="containsText" dxfId="5414" priority="2258" operator="containsText" text="g">
      <formula>NOT(ISERROR(SEARCH("g",P142)))</formula>
    </cfRule>
  </conditionalFormatting>
  <conditionalFormatting sqref="P146:S146">
    <cfRule type="containsText" dxfId="5413" priority="2251" operator="containsText" text="ggggggggggggggg">
      <formula>NOT(ISERROR(SEARCH("ggggggggggggggg",P146)))</formula>
    </cfRule>
  </conditionalFormatting>
  <conditionalFormatting sqref="P146:S146">
    <cfRule type="containsText" dxfId="5412" priority="2252" operator="containsText" text="gggggggggg">
      <formula>NOT(ISERROR(SEARCH("gggggggggg",P146)))</formula>
    </cfRule>
  </conditionalFormatting>
  <conditionalFormatting sqref="P146:S146">
    <cfRule type="containsText" dxfId="5411" priority="2253" operator="containsText" text="ggggg">
      <formula>NOT(ISERROR(SEARCH("ggggg",P146)))</formula>
    </cfRule>
  </conditionalFormatting>
  <conditionalFormatting sqref="P146:S146">
    <cfRule type="containsText" dxfId="5410" priority="2254" operator="containsText" text="g">
      <formula>NOT(ISERROR(SEARCH("g",P146)))</formula>
    </cfRule>
  </conditionalFormatting>
  <conditionalFormatting sqref="U134">
    <cfRule type="cellIs" dxfId="5409" priority="2247" operator="between">
      <formula>15</formula>
      <formula>20</formula>
    </cfRule>
  </conditionalFormatting>
  <conditionalFormatting sqref="U134">
    <cfRule type="cellIs" dxfId="5408" priority="2248" operator="between">
      <formula>10</formula>
      <formula>14.999</formula>
    </cfRule>
  </conditionalFormatting>
  <conditionalFormatting sqref="U134">
    <cfRule type="cellIs" dxfId="5407" priority="2249" operator="between">
      <formula>5</formula>
      <formula>9.999</formula>
    </cfRule>
  </conditionalFormatting>
  <conditionalFormatting sqref="U134">
    <cfRule type="cellIs" dxfId="5406" priority="2250" operator="between">
      <formula>0.001</formula>
      <formula>4.999</formula>
    </cfRule>
  </conditionalFormatting>
  <conditionalFormatting sqref="W134">
    <cfRule type="cellIs" dxfId="5405" priority="2245" operator="equal">
      <formula>2</formula>
    </cfRule>
  </conditionalFormatting>
  <conditionalFormatting sqref="W134">
    <cfRule type="cellIs" dxfId="5404" priority="2246" operator="equal">
      <formula>1</formula>
    </cfRule>
  </conditionalFormatting>
  <conditionalFormatting sqref="W134">
    <cfRule type="cellIs" dxfId="5403" priority="2241" operator="equal">
      <formula>6</formula>
    </cfRule>
  </conditionalFormatting>
  <conditionalFormatting sqref="W134">
    <cfRule type="cellIs" dxfId="5402" priority="2242" operator="equal">
      <formula>5</formula>
    </cfRule>
  </conditionalFormatting>
  <conditionalFormatting sqref="W134">
    <cfRule type="cellIs" dxfId="5401" priority="2243" operator="equal">
      <formula>4</formula>
    </cfRule>
  </conditionalFormatting>
  <conditionalFormatting sqref="W134">
    <cfRule type="cellIs" dxfId="5400" priority="2244" operator="equal">
      <formula>3</formula>
    </cfRule>
  </conditionalFormatting>
  <conditionalFormatting sqref="AQ134:AT134">
    <cfRule type="containsText" dxfId="5399" priority="2230" operator="containsText" text="ggggggggggggggg">
      <formula>NOT(ISERROR(SEARCH("ggggggggggggggg",AQ134)))</formula>
    </cfRule>
  </conditionalFormatting>
  <conditionalFormatting sqref="AQ134:AT134">
    <cfRule type="containsText" dxfId="5398" priority="2231" operator="containsText" text="gggggggggg">
      <formula>NOT(ISERROR(SEARCH("gggggggggg",AQ134)))</formula>
    </cfRule>
  </conditionalFormatting>
  <conditionalFormatting sqref="AQ134:AT134">
    <cfRule type="containsText" dxfId="5397" priority="2232" operator="containsText" text="ggggg">
      <formula>NOT(ISERROR(SEARCH("ggggg",AQ134)))</formula>
    </cfRule>
  </conditionalFormatting>
  <conditionalFormatting sqref="AQ134:AT134">
    <cfRule type="containsText" dxfId="5396" priority="2233" operator="containsText" text="g">
      <formula>NOT(ISERROR(SEARCH("g",AQ134)))</formula>
    </cfRule>
  </conditionalFormatting>
  <conditionalFormatting sqref="AQ138:AT138">
    <cfRule type="containsText" dxfId="5395" priority="2226" operator="containsText" text="ggggggggggggggg">
      <formula>NOT(ISERROR(SEARCH("ggggggggggggggg",AQ138)))</formula>
    </cfRule>
  </conditionalFormatting>
  <conditionalFormatting sqref="AQ138:AT138">
    <cfRule type="containsText" dxfId="5394" priority="2227" operator="containsText" text="gggggggggg">
      <formula>NOT(ISERROR(SEARCH("gggggggggg",AQ138)))</formula>
    </cfRule>
  </conditionalFormatting>
  <conditionalFormatting sqref="AQ138:AT138">
    <cfRule type="containsText" dxfId="5393" priority="2228" operator="containsText" text="ggggg">
      <formula>NOT(ISERROR(SEARCH("ggggg",AQ138)))</formula>
    </cfRule>
  </conditionalFormatting>
  <conditionalFormatting sqref="AQ138:AT138">
    <cfRule type="containsText" dxfId="5392" priority="2229" operator="containsText" text="g">
      <formula>NOT(ISERROR(SEARCH("g",AQ138)))</formula>
    </cfRule>
  </conditionalFormatting>
  <conditionalFormatting sqref="AQ142:AT142">
    <cfRule type="containsText" dxfId="5391" priority="2222" operator="containsText" text="ggggggggggggggg">
      <formula>NOT(ISERROR(SEARCH("ggggggggggggggg",AQ142)))</formula>
    </cfRule>
  </conditionalFormatting>
  <conditionalFormatting sqref="AQ142:AT142">
    <cfRule type="containsText" dxfId="5390" priority="2223" operator="containsText" text="gggggggggg">
      <formula>NOT(ISERROR(SEARCH("gggggggggg",AQ142)))</formula>
    </cfRule>
  </conditionalFormatting>
  <conditionalFormatting sqref="AQ142:AT142">
    <cfRule type="containsText" dxfId="5389" priority="2224" operator="containsText" text="ggggg">
      <formula>NOT(ISERROR(SEARCH("ggggg",AQ142)))</formula>
    </cfRule>
  </conditionalFormatting>
  <conditionalFormatting sqref="AQ142:AT142">
    <cfRule type="containsText" dxfId="5388" priority="2225" operator="containsText" text="g">
      <formula>NOT(ISERROR(SEARCH("g",AQ142)))</formula>
    </cfRule>
  </conditionalFormatting>
  <conditionalFormatting sqref="AQ146:AT146">
    <cfRule type="containsText" dxfId="5387" priority="2218" operator="containsText" text="ggggggggggggggg">
      <formula>NOT(ISERROR(SEARCH("ggggggggggggggg",AQ146)))</formula>
    </cfRule>
  </conditionalFormatting>
  <conditionalFormatting sqref="AQ146:AT146">
    <cfRule type="containsText" dxfId="5386" priority="2219" operator="containsText" text="gggggggggg">
      <formula>NOT(ISERROR(SEARCH("gggggggggg",AQ146)))</formula>
    </cfRule>
  </conditionalFormatting>
  <conditionalFormatting sqref="AQ146:AT146">
    <cfRule type="containsText" dxfId="5385" priority="2220" operator="containsText" text="ggggg">
      <formula>NOT(ISERROR(SEARCH("ggggg",AQ146)))</formula>
    </cfRule>
  </conditionalFormatting>
  <conditionalFormatting sqref="AQ146:AT146">
    <cfRule type="containsText" dxfId="5384" priority="2221" operator="containsText" text="g">
      <formula>NOT(ISERROR(SEARCH("g",AQ146)))</formula>
    </cfRule>
  </conditionalFormatting>
  <conditionalFormatting sqref="AQ150:AT150">
    <cfRule type="containsText" dxfId="5383" priority="2214" operator="containsText" text="ggggggggggggggg">
      <formula>NOT(ISERROR(SEARCH("ggggggggggggggg",AQ150)))</formula>
    </cfRule>
  </conditionalFormatting>
  <conditionalFormatting sqref="AQ150:AT150">
    <cfRule type="containsText" dxfId="5382" priority="2215" operator="containsText" text="gggggggggg">
      <formula>NOT(ISERROR(SEARCH("gggggggggg",AQ150)))</formula>
    </cfRule>
  </conditionalFormatting>
  <conditionalFormatting sqref="AQ150:AT150">
    <cfRule type="containsText" dxfId="5381" priority="2216" operator="containsText" text="ggggg">
      <formula>NOT(ISERROR(SEARCH("ggggg",AQ150)))</formula>
    </cfRule>
  </conditionalFormatting>
  <conditionalFormatting sqref="AQ150:AT150">
    <cfRule type="containsText" dxfId="5380" priority="2217" operator="containsText" text="g">
      <formula>NOT(ISERROR(SEARCH("g",AQ150)))</formula>
    </cfRule>
  </conditionalFormatting>
  <conditionalFormatting sqref="AQ154:AT154">
    <cfRule type="containsText" dxfId="5379" priority="2210" operator="containsText" text="ggggggggggggggg">
      <formula>NOT(ISERROR(SEARCH("ggggggggggggggg",AQ154)))</formula>
    </cfRule>
  </conditionalFormatting>
  <conditionalFormatting sqref="AQ154:AT154">
    <cfRule type="containsText" dxfId="5378" priority="2211" operator="containsText" text="gggggggggg">
      <formula>NOT(ISERROR(SEARCH("gggggggggg",AQ154)))</formula>
    </cfRule>
  </conditionalFormatting>
  <conditionalFormatting sqref="AQ154:AT154">
    <cfRule type="containsText" dxfId="5377" priority="2212" operator="containsText" text="ggggg">
      <formula>NOT(ISERROR(SEARCH("ggggg",AQ154)))</formula>
    </cfRule>
  </conditionalFormatting>
  <conditionalFormatting sqref="AQ154:AT154">
    <cfRule type="containsText" dxfId="5376" priority="2213" operator="containsText" text="g">
      <formula>NOT(ISERROR(SEARCH("g",AQ154)))</formula>
    </cfRule>
  </conditionalFormatting>
  <conditionalFormatting sqref="AQ158:AT158">
    <cfRule type="containsText" dxfId="5375" priority="2206" operator="containsText" text="ggggggggggggggg">
      <formula>NOT(ISERROR(SEARCH("ggggggggggggggg",AQ158)))</formula>
    </cfRule>
  </conditionalFormatting>
  <conditionalFormatting sqref="AQ158:AT158">
    <cfRule type="containsText" dxfId="5374" priority="2207" operator="containsText" text="gggggggggg">
      <formula>NOT(ISERROR(SEARCH("gggggggggg",AQ158)))</formula>
    </cfRule>
  </conditionalFormatting>
  <conditionalFormatting sqref="AQ158:AT158">
    <cfRule type="containsText" dxfId="5373" priority="2208" operator="containsText" text="ggggg">
      <formula>NOT(ISERROR(SEARCH("ggggg",AQ158)))</formula>
    </cfRule>
  </conditionalFormatting>
  <conditionalFormatting sqref="AQ158:AT158">
    <cfRule type="containsText" dxfId="5372" priority="2209" operator="containsText" text="g">
      <formula>NOT(ISERROR(SEARCH("g",AQ158)))</formula>
    </cfRule>
  </conditionalFormatting>
  <conditionalFormatting sqref="P193:S193">
    <cfRule type="containsText" dxfId="5371" priority="2193" operator="containsText" text="ggggggggggggggg">
      <formula>NOT(ISERROR(SEARCH("ggggggggggggggg",P193)))</formula>
    </cfRule>
  </conditionalFormatting>
  <conditionalFormatting sqref="P193:S193">
    <cfRule type="containsText" dxfId="5370" priority="2194" operator="containsText" text="gggggggggg">
      <formula>NOT(ISERROR(SEARCH("gggggggggg",P193)))</formula>
    </cfRule>
  </conditionalFormatting>
  <conditionalFormatting sqref="P193:S193">
    <cfRule type="containsText" dxfId="5369" priority="2195" operator="containsText" text="ggggg">
      <formula>NOT(ISERROR(SEARCH("ggggg",P193)))</formula>
    </cfRule>
  </conditionalFormatting>
  <conditionalFormatting sqref="P193:S193">
    <cfRule type="containsText" dxfId="5368" priority="2196" operator="containsText" text="g">
      <formula>NOT(ISERROR(SEARCH("g",P193)))</formula>
    </cfRule>
  </conditionalFormatting>
  <conditionalFormatting sqref="P197:S197">
    <cfRule type="containsText" dxfId="5367" priority="2189" operator="containsText" text="ggggggggggggggg">
      <formula>NOT(ISERROR(SEARCH("ggggggggggggggg",P197)))</formula>
    </cfRule>
  </conditionalFormatting>
  <conditionalFormatting sqref="P197:S197">
    <cfRule type="containsText" dxfId="5366" priority="2190" operator="containsText" text="gggggggggg">
      <formula>NOT(ISERROR(SEARCH("gggggggggg",P197)))</formula>
    </cfRule>
  </conditionalFormatting>
  <conditionalFormatting sqref="P197:S197">
    <cfRule type="containsText" dxfId="5365" priority="2191" operator="containsText" text="ggggg">
      <formula>NOT(ISERROR(SEARCH("ggggg",P197)))</formula>
    </cfRule>
  </conditionalFormatting>
  <conditionalFormatting sqref="P197:S197">
    <cfRule type="containsText" dxfId="5364" priority="2192" operator="containsText" text="g">
      <formula>NOT(ISERROR(SEARCH("g",P197)))</formula>
    </cfRule>
  </conditionalFormatting>
  <conditionalFormatting sqref="AQ193:AT193">
    <cfRule type="containsText" dxfId="5363" priority="2118" operator="containsText" text="ggggggggggggggg">
      <formula>NOT(ISERROR(SEARCH("ggggggggggggggg",AQ193)))</formula>
    </cfRule>
  </conditionalFormatting>
  <conditionalFormatting sqref="AQ193:AT193">
    <cfRule type="containsText" dxfId="5362" priority="2119" operator="containsText" text="gggggggggg">
      <formula>NOT(ISERROR(SEARCH("gggggggggg",AQ193)))</formula>
    </cfRule>
  </conditionalFormatting>
  <conditionalFormatting sqref="AQ193:AT193">
    <cfRule type="containsText" dxfId="5361" priority="2120" operator="containsText" text="ggggg">
      <formula>NOT(ISERROR(SEARCH("ggggg",AQ193)))</formula>
    </cfRule>
  </conditionalFormatting>
  <conditionalFormatting sqref="AQ193:AT193">
    <cfRule type="containsText" dxfId="5360" priority="2121" operator="containsText" text="g">
      <formula>NOT(ISERROR(SEARCH("g",AQ193)))</formula>
    </cfRule>
  </conditionalFormatting>
  <conditionalFormatting sqref="AQ197:AT197">
    <cfRule type="containsText" dxfId="5359" priority="2114" operator="containsText" text="ggggggggggggggg">
      <formula>NOT(ISERROR(SEARCH("ggggggggggggggg",AQ197)))</formula>
    </cfRule>
  </conditionalFormatting>
  <conditionalFormatting sqref="AQ197:AT197">
    <cfRule type="containsText" dxfId="5358" priority="2115" operator="containsText" text="gggggggggg">
      <formula>NOT(ISERROR(SEARCH("gggggggggg",AQ197)))</formula>
    </cfRule>
  </conditionalFormatting>
  <conditionalFormatting sqref="AQ197:AT197">
    <cfRule type="containsText" dxfId="5357" priority="2116" operator="containsText" text="ggggg">
      <formula>NOT(ISERROR(SEARCH("ggggg",AQ197)))</formula>
    </cfRule>
  </conditionalFormatting>
  <conditionalFormatting sqref="AQ197:AT197">
    <cfRule type="containsText" dxfId="5356" priority="2117" operator="containsText" text="g">
      <formula>NOT(ISERROR(SEARCH("g",AQ197)))</formula>
    </cfRule>
  </conditionalFormatting>
  <conditionalFormatting sqref="AV193">
    <cfRule type="cellIs" dxfId="5355" priority="2102" operator="between">
      <formula>15</formula>
      <formula>20</formula>
    </cfRule>
  </conditionalFormatting>
  <conditionalFormatting sqref="AV193">
    <cfRule type="cellIs" dxfId="5354" priority="2103" operator="between">
      <formula>10</formula>
      <formula>14.999</formula>
    </cfRule>
  </conditionalFormatting>
  <conditionalFormatting sqref="AV193">
    <cfRule type="cellIs" dxfId="5353" priority="2104" operator="between">
      <formula>5</formula>
      <formula>9.999</formula>
    </cfRule>
  </conditionalFormatting>
  <conditionalFormatting sqref="AV193">
    <cfRule type="cellIs" dxfId="5352" priority="2105" operator="between">
      <formula>0.001</formula>
      <formula>4.999</formula>
    </cfRule>
  </conditionalFormatting>
  <conditionalFormatting sqref="AX193">
    <cfRule type="cellIs" dxfId="5351" priority="2100" operator="equal">
      <formula>2</formula>
    </cfRule>
  </conditionalFormatting>
  <conditionalFormatting sqref="AX193">
    <cfRule type="cellIs" dxfId="5350" priority="2101" operator="equal">
      <formula>1</formula>
    </cfRule>
  </conditionalFormatting>
  <conditionalFormatting sqref="AX193">
    <cfRule type="cellIs" dxfId="5349" priority="2096" operator="equal">
      <formula>6</formula>
    </cfRule>
  </conditionalFormatting>
  <conditionalFormatting sqref="AX193">
    <cfRule type="cellIs" dxfId="5348" priority="2097" operator="equal">
      <formula>5</formula>
    </cfRule>
  </conditionalFormatting>
  <conditionalFormatting sqref="AX193">
    <cfRule type="cellIs" dxfId="5347" priority="2098" operator="equal">
      <formula>4</formula>
    </cfRule>
  </conditionalFormatting>
  <conditionalFormatting sqref="AX193">
    <cfRule type="cellIs" dxfId="5346" priority="2099" operator="equal">
      <formula>3</formula>
    </cfRule>
  </conditionalFormatting>
  <conditionalFormatting sqref="P208:S208">
    <cfRule type="containsText" dxfId="5345" priority="2087" operator="containsText" text="ggggggggggggggg">
      <formula>NOT(ISERROR(SEARCH("ggggggggggggggg",P208)))</formula>
    </cfRule>
  </conditionalFormatting>
  <conditionalFormatting sqref="P208:S208">
    <cfRule type="containsText" dxfId="5344" priority="2088" operator="containsText" text="gggggggggg">
      <formula>NOT(ISERROR(SEARCH("gggggggggg",P208)))</formula>
    </cfRule>
  </conditionalFormatting>
  <conditionalFormatting sqref="P208:S208">
    <cfRule type="containsText" dxfId="5343" priority="2089" operator="containsText" text="ggggg">
      <formula>NOT(ISERROR(SEARCH("ggggg",P208)))</formula>
    </cfRule>
  </conditionalFormatting>
  <conditionalFormatting sqref="P208:S208">
    <cfRule type="containsText" dxfId="5342" priority="2090" operator="containsText" text="g">
      <formula>NOT(ISERROR(SEARCH("g",P208)))</formula>
    </cfRule>
  </conditionalFormatting>
  <conditionalFormatting sqref="P212:S212">
    <cfRule type="containsText" dxfId="5341" priority="2083" operator="containsText" text="ggggggggggggggg">
      <formula>NOT(ISERROR(SEARCH("ggggggggggggggg",P212)))</formula>
    </cfRule>
  </conditionalFormatting>
  <conditionalFormatting sqref="P212:S212">
    <cfRule type="containsText" dxfId="5340" priority="2084" operator="containsText" text="gggggggggg">
      <formula>NOT(ISERROR(SEARCH("gggggggggg",P212)))</formula>
    </cfRule>
  </conditionalFormatting>
  <conditionalFormatting sqref="P212:S212">
    <cfRule type="containsText" dxfId="5339" priority="2085" operator="containsText" text="ggggg">
      <formula>NOT(ISERROR(SEARCH("ggggg",P212)))</formula>
    </cfRule>
  </conditionalFormatting>
  <conditionalFormatting sqref="P212:S212">
    <cfRule type="containsText" dxfId="5338" priority="2086" operator="containsText" text="g">
      <formula>NOT(ISERROR(SEARCH("g",P212)))</formula>
    </cfRule>
  </conditionalFormatting>
  <conditionalFormatting sqref="P216:S216">
    <cfRule type="containsText" dxfId="5337" priority="2079" operator="containsText" text="ggggggggggggggg">
      <formula>NOT(ISERROR(SEARCH("ggggggggggggggg",P216)))</formula>
    </cfRule>
  </conditionalFormatting>
  <conditionalFormatting sqref="P216:S216">
    <cfRule type="containsText" dxfId="5336" priority="2080" operator="containsText" text="gggggggggg">
      <formula>NOT(ISERROR(SEARCH("gggggggggg",P216)))</formula>
    </cfRule>
  </conditionalFormatting>
  <conditionalFormatting sqref="P216:S216">
    <cfRule type="containsText" dxfId="5335" priority="2081" operator="containsText" text="ggggg">
      <formula>NOT(ISERROR(SEARCH("ggggg",P216)))</formula>
    </cfRule>
  </conditionalFormatting>
  <conditionalFormatting sqref="P216:S216">
    <cfRule type="containsText" dxfId="5334" priority="2082" operator="containsText" text="g">
      <formula>NOT(ISERROR(SEARCH("g",P216)))</formula>
    </cfRule>
  </conditionalFormatting>
  <conditionalFormatting sqref="P220:S220">
    <cfRule type="containsText" dxfId="5333" priority="2075" operator="containsText" text="ggggggggggggggg">
      <formula>NOT(ISERROR(SEARCH("ggggggggggggggg",P220)))</formula>
    </cfRule>
  </conditionalFormatting>
  <conditionalFormatting sqref="P220:S220">
    <cfRule type="containsText" dxfId="5332" priority="2076" operator="containsText" text="gggggggggg">
      <formula>NOT(ISERROR(SEARCH("gggggggggg",P220)))</formula>
    </cfRule>
  </conditionalFormatting>
  <conditionalFormatting sqref="P220:S220">
    <cfRule type="containsText" dxfId="5331" priority="2077" operator="containsText" text="ggggg">
      <formula>NOT(ISERROR(SEARCH("ggggg",P220)))</formula>
    </cfRule>
  </conditionalFormatting>
  <conditionalFormatting sqref="P220:S220">
    <cfRule type="containsText" dxfId="5330" priority="2078" operator="containsText" text="g">
      <formula>NOT(ISERROR(SEARCH("g",P220)))</formula>
    </cfRule>
  </conditionalFormatting>
  <conditionalFormatting sqref="U208">
    <cfRule type="cellIs" dxfId="5329" priority="2067" operator="between">
      <formula>15</formula>
      <formula>20</formula>
    </cfRule>
  </conditionalFormatting>
  <conditionalFormatting sqref="U208">
    <cfRule type="cellIs" dxfId="5328" priority="2068" operator="between">
      <formula>10</formula>
      <formula>14.999</formula>
    </cfRule>
  </conditionalFormatting>
  <conditionalFormatting sqref="U208">
    <cfRule type="cellIs" dxfId="5327" priority="2069" operator="between">
      <formula>5</formula>
      <formula>9.999</formula>
    </cfRule>
  </conditionalFormatting>
  <conditionalFormatting sqref="U208">
    <cfRule type="cellIs" dxfId="5326" priority="2070" operator="between">
      <formula>0.001</formula>
      <formula>4.999</formula>
    </cfRule>
  </conditionalFormatting>
  <conditionalFormatting sqref="W208">
    <cfRule type="cellIs" dxfId="5325" priority="2065" operator="equal">
      <formula>2</formula>
    </cfRule>
  </conditionalFormatting>
  <conditionalFormatting sqref="W208">
    <cfRule type="cellIs" dxfId="5324" priority="2066" operator="equal">
      <formula>1</formula>
    </cfRule>
  </conditionalFormatting>
  <conditionalFormatting sqref="W208">
    <cfRule type="cellIs" dxfId="5323" priority="2061" operator="equal">
      <formula>6</formula>
    </cfRule>
  </conditionalFormatting>
  <conditionalFormatting sqref="W208">
    <cfRule type="cellIs" dxfId="5322" priority="2062" operator="equal">
      <formula>5</formula>
    </cfRule>
  </conditionalFormatting>
  <conditionalFormatting sqref="W208">
    <cfRule type="cellIs" dxfId="5321" priority="2063" operator="equal">
      <formula>4</formula>
    </cfRule>
  </conditionalFormatting>
  <conditionalFormatting sqref="W208">
    <cfRule type="cellIs" dxfId="5320" priority="2064" operator="equal">
      <formula>3</formula>
    </cfRule>
  </conditionalFormatting>
  <conditionalFormatting sqref="AQ208:AT208">
    <cfRule type="containsText" dxfId="5319" priority="2052" operator="containsText" text="ggggggggggggggg">
      <formula>NOT(ISERROR(SEARCH("ggggggggggggggg",AQ208)))</formula>
    </cfRule>
  </conditionalFormatting>
  <conditionalFormatting sqref="AQ208:AT208">
    <cfRule type="containsText" dxfId="5318" priority="2053" operator="containsText" text="gggggggggg">
      <formula>NOT(ISERROR(SEARCH("gggggggggg",AQ208)))</formula>
    </cfRule>
  </conditionalFormatting>
  <conditionalFormatting sqref="AQ208:AT208">
    <cfRule type="containsText" dxfId="5317" priority="2054" operator="containsText" text="ggggg">
      <formula>NOT(ISERROR(SEARCH("ggggg",AQ208)))</formula>
    </cfRule>
  </conditionalFormatting>
  <conditionalFormatting sqref="AQ208:AT208">
    <cfRule type="containsText" dxfId="5316" priority="2055" operator="containsText" text="g">
      <formula>NOT(ISERROR(SEARCH("g",AQ208)))</formula>
    </cfRule>
  </conditionalFormatting>
  <conditionalFormatting sqref="AQ212:AT212">
    <cfRule type="containsText" dxfId="5315" priority="2048" operator="containsText" text="ggggggggggggggg">
      <formula>NOT(ISERROR(SEARCH("ggggggggggggggg",AQ212)))</formula>
    </cfRule>
  </conditionalFormatting>
  <conditionalFormatting sqref="AQ212:AT212">
    <cfRule type="containsText" dxfId="5314" priority="2049" operator="containsText" text="gggggggggg">
      <formula>NOT(ISERROR(SEARCH("gggggggggg",AQ212)))</formula>
    </cfRule>
  </conditionalFormatting>
  <conditionalFormatting sqref="AQ212:AT212">
    <cfRule type="containsText" dxfId="5313" priority="2050" operator="containsText" text="ggggg">
      <formula>NOT(ISERROR(SEARCH("ggggg",AQ212)))</formula>
    </cfRule>
  </conditionalFormatting>
  <conditionalFormatting sqref="AQ212:AT212">
    <cfRule type="containsText" dxfId="5312" priority="2051" operator="containsText" text="g">
      <formula>NOT(ISERROR(SEARCH("g",AQ212)))</formula>
    </cfRule>
  </conditionalFormatting>
  <conditionalFormatting sqref="AQ216:AT216">
    <cfRule type="containsText" dxfId="5311" priority="2044" operator="containsText" text="ggggggggggggggg">
      <formula>NOT(ISERROR(SEARCH("ggggggggggggggg",AQ216)))</formula>
    </cfRule>
  </conditionalFormatting>
  <conditionalFormatting sqref="AQ216:AT216">
    <cfRule type="containsText" dxfId="5310" priority="2045" operator="containsText" text="gggggggggg">
      <formula>NOT(ISERROR(SEARCH("gggggggggg",AQ216)))</formula>
    </cfRule>
  </conditionalFormatting>
  <conditionalFormatting sqref="AQ216:AT216">
    <cfRule type="containsText" dxfId="5309" priority="2046" operator="containsText" text="ggggg">
      <formula>NOT(ISERROR(SEARCH("ggggg",AQ216)))</formula>
    </cfRule>
  </conditionalFormatting>
  <conditionalFormatting sqref="AQ216:AT216">
    <cfRule type="containsText" dxfId="5308" priority="2047" operator="containsText" text="g">
      <formula>NOT(ISERROR(SEARCH("g",AQ216)))</formula>
    </cfRule>
  </conditionalFormatting>
  <conditionalFormatting sqref="AQ220:AT220">
    <cfRule type="containsText" dxfId="5307" priority="2040" operator="containsText" text="ggggggggggggggg">
      <formula>NOT(ISERROR(SEARCH("ggggggggggggggg",AQ220)))</formula>
    </cfRule>
  </conditionalFormatting>
  <conditionalFormatting sqref="AQ220:AT220">
    <cfRule type="containsText" dxfId="5306" priority="2041" operator="containsText" text="gggggggggg">
      <formula>NOT(ISERROR(SEARCH("gggggggggg",AQ220)))</formula>
    </cfRule>
  </conditionalFormatting>
  <conditionalFormatting sqref="AQ220:AT220">
    <cfRule type="containsText" dxfId="5305" priority="2042" operator="containsText" text="ggggg">
      <formula>NOT(ISERROR(SEARCH("ggggg",AQ220)))</formula>
    </cfRule>
  </conditionalFormatting>
  <conditionalFormatting sqref="AQ220:AT220">
    <cfRule type="containsText" dxfId="5304" priority="2043" operator="containsText" text="g">
      <formula>NOT(ISERROR(SEARCH("g",AQ220)))</formula>
    </cfRule>
  </conditionalFormatting>
  <conditionalFormatting sqref="AV208">
    <cfRule type="cellIs" dxfId="5303" priority="2032" operator="between">
      <formula>15</formula>
      <formula>20</formula>
    </cfRule>
  </conditionalFormatting>
  <conditionalFormatting sqref="AV208">
    <cfRule type="cellIs" dxfId="5302" priority="2033" operator="between">
      <formula>10</formula>
      <formula>14.999</formula>
    </cfRule>
  </conditionalFormatting>
  <conditionalFormatting sqref="AV208">
    <cfRule type="cellIs" dxfId="5301" priority="2034" operator="between">
      <formula>5</formula>
      <formula>9.999</formula>
    </cfRule>
  </conditionalFormatting>
  <conditionalFormatting sqref="AV208">
    <cfRule type="cellIs" dxfId="5300" priority="2035" operator="between">
      <formula>0.001</formula>
      <formula>4.999</formula>
    </cfRule>
  </conditionalFormatting>
  <conditionalFormatting sqref="AV212">
    <cfRule type="cellIs" dxfId="5299" priority="2028" operator="between">
      <formula>15</formula>
      <formula>20</formula>
    </cfRule>
  </conditionalFormatting>
  <conditionalFormatting sqref="AV212">
    <cfRule type="cellIs" dxfId="5298" priority="2029" operator="between">
      <formula>10</formula>
      <formula>14.999</formula>
    </cfRule>
  </conditionalFormatting>
  <conditionalFormatting sqref="AV212">
    <cfRule type="cellIs" dxfId="5297" priority="2030" operator="between">
      <formula>5</formula>
      <formula>9.999</formula>
    </cfRule>
  </conditionalFormatting>
  <conditionalFormatting sqref="AV212">
    <cfRule type="cellIs" dxfId="5296" priority="2031" operator="between">
      <formula>0.001</formula>
      <formula>4.999</formula>
    </cfRule>
  </conditionalFormatting>
  <conditionalFormatting sqref="AV216">
    <cfRule type="cellIs" dxfId="5295" priority="2024" operator="between">
      <formula>15</formula>
      <formula>20</formula>
    </cfRule>
  </conditionalFormatting>
  <conditionalFormatting sqref="AV216">
    <cfRule type="cellIs" dxfId="5294" priority="2025" operator="between">
      <formula>10</formula>
      <formula>14.999</formula>
    </cfRule>
  </conditionalFormatting>
  <conditionalFormatting sqref="AV216">
    <cfRule type="cellIs" dxfId="5293" priority="2026" operator="between">
      <formula>5</formula>
      <formula>9.999</formula>
    </cfRule>
  </conditionalFormatting>
  <conditionalFormatting sqref="AV216">
    <cfRule type="cellIs" dxfId="5292" priority="2027" operator="between">
      <formula>0.001</formula>
      <formula>4.999</formula>
    </cfRule>
  </conditionalFormatting>
  <conditionalFormatting sqref="AV220">
    <cfRule type="cellIs" dxfId="5291" priority="2020" operator="between">
      <formula>15</formula>
      <formula>20</formula>
    </cfRule>
  </conditionalFormatting>
  <conditionalFormatting sqref="AV220">
    <cfRule type="cellIs" dxfId="5290" priority="2021" operator="between">
      <formula>10</formula>
      <formula>14.999</formula>
    </cfRule>
  </conditionalFormatting>
  <conditionalFormatting sqref="AV220">
    <cfRule type="cellIs" dxfId="5289" priority="2022" operator="between">
      <formula>5</formula>
      <formula>9.999</formula>
    </cfRule>
  </conditionalFormatting>
  <conditionalFormatting sqref="AV220">
    <cfRule type="cellIs" dxfId="5288" priority="2023" operator="between">
      <formula>0.001</formula>
      <formula>4.999</formula>
    </cfRule>
  </conditionalFormatting>
  <conditionalFormatting sqref="AC216">
    <cfRule type="beginsWith" dxfId="5287" priority="2015" operator="beginsWith" text="?">
      <formula>LEFT(AC216,LEN("?"))="?"</formula>
    </cfRule>
  </conditionalFormatting>
  <conditionalFormatting sqref="AC208">
    <cfRule type="beginsWith" dxfId="5286" priority="2013" operator="beginsWith" text="?">
      <formula>LEFT(AC208,LEN("?"))="?"</formula>
    </cfRule>
  </conditionalFormatting>
  <conditionalFormatting sqref="AC212">
    <cfRule type="beginsWith" dxfId="5285" priority="2014" operator="beginsWith" text="?">
      <formula>LEFT(AC212,LEN("?"))="?"</formula>
    </cfRule>
  </conditionalFormatting>
  <conditionalFormatting sqref="AC220">
    <cfRule type="beginsWith" dxfId="5284" priority="2012" operator="beginsWith" text="?">
      <formula>LEFT(AC220,LEN("?"))="?"</formula>
    </cfRule>
  </conditionalFormatting>
  <conditionalFormatting sqref="AI207:AM209">
    <cfRule type="beginsWith" dxfId="5283" priority="2010" operator="beginsWith" text="?">
      <formula>LEFT(AI207,LEN("?"))="?"</formula>
    </cfRule>
  </conditionalFormatting>
  <conditionalFormatting sqref="AI215:AM217">
    <cfRule type="beginsWith" dxfId="5282" priority="2008" operator="beginsWith" text="?">
      <formula>LEFT(AI215,LEN("?"))="?"</formula>
    </cfRule>
  </conditionalFormatting>
  <conditionalFormatting sqref="AI211:AM213">
    <cfRule type="beginsWith" dxfId="5281" priority="2009" operator="beginsWith" text="?">
      <formula>LEFT(AI211,LEN("?"))="?"</formula>
    </cfRule>
  </conditionalFormatting>
  <conditionalFormatting sqref="AI219:AM221">
    <cfRule type="beginsWith" dxfId="5280" priority="2007" operator="beginsWith" text="?">
      <formula>LEFT(AI219,LEN("?"))="?"</formula>
    </cfRule>
  </conditionalFormatting>
  <conditionalFormatting sqref="AX208">
    <cfRule type="cellIs" dxfId="5279" priority="2004" operator="equal">
      <formula>2</formula>
    </cfRule>
  </conditionalFormatting>
  <conditionalFormatting sqref="AX208">
    <cfRule type="cellIs" dxfId="5278" priority="2005" operator="equal">
      <formula>1</formula>
    </cfRule>
  </conditionalFormatting>
  <conditionalFormatting sqref="AX208">
    <cfRule type="cellIs" dxfId="5277" priority="2000" operator="equal">
      <formula>6</formula>
    </cfRule>
  </conditionalFormatting>
  <conditionalFormatting sqref="AX208">
    <cfRule type="cellIs" dxfId="5276" priority="2001" operator="equal">
      <formula>5</formula>
    </cfRule>
  </conditionalFormatting>
  <conditionalFormatting sqref="AX208">
    <cfRule type="cellIs" dxfId="5275" priority="2002" operator="equal">
      <formula>4</formula>
    </cfRule>
  </conditionalFormatting>
  <conditionalFormatting sqref="AX208">
    <cfRule type="cellIs" dxfId="5274" priority="2003" operator="equal">
      <formula>3</formula>
    </cfRule>
  </conditionalFormatting>
  <conditionalFormatting sqref="AX212">
    <cfRule type="cellIs" dxfId="5273" priority="1998" operator="equal">
      <formula>2</formula>
    </cfRule>
  </conditionalFormatting>
  <conditionalFormatting sqref="AX212">
    <cfRule type="cellIs" dxfId="5272" priority="1999" operator="equal">
      <formula>1</formula>
    </cfRule>
  </conditionalFormatting>
  <conditionalFormatting sqref="AX212">
    <cfRule type="cellIs" dxfId="5271" priority="1994" operator="equal">
      <formula>6</formula>
    </cfRule>
  </conditionalFormatting>
  <conditionalFormatting sqref="AX212">
    <cfRule type="cellIs" dxfId="5270" priority="1995" operator="equal">
      <formula>5</formula>
    </cfRule>
  </conditionalFormatting>
  <conditionalFormatting sqref="AX212">
    <cfRule type="cellIs" dxfId="5269" priority="1996" operator="equal">
      <formula>4</formula>
    </cfRule>
  </conditionalFormatting>
  <conditionalFormatting sqref="AX212">
    <cfRule type="cellIs" dxfId="5268" priority="1997" operator="equal">
      <formula>3</formula>
    </cfRule>
  </conditionalFormatting>
  <conditionalFormatting sqref="AX216">
    <cfRule type="cellIs" dxfId="5267" priority="1992" operator="equal">
      <formula>2</formula>
    </cfRule>
  </conditionalFormatting>
  <conditionalFormatting sqref="AX216">
    <cfRule type="cellIs" dxfId="5266" priority="1993" operator="equal">
      <formula>1</formula>
    </cfRule>
  </conditionalFormatting>
  <conditionalFormatting sqref="AX216">
    <cfRule type="cellIs" dxfId="5265" priority="1988" operator="equal">
      <formula>6</formula>
    </cfRule>
  </conditionalFormatting>
  <conditionalFormatting sqref="AX216">
    <cfRule type="cellIs" dxfId="5264" priority="1989" operator="equal">
      <formula>5</formula>
    </cfRule>
  </conditionalFormatting>
  <conditionalFormatting sqref="AX216">
    <cfRule type="cellIs" dxfId="5263" priority="1990" operator="equal">
      <formula>4</formula>
    </cfRule>
  </conditionalFormatting>
  <conditionalFormatting sqref="AX216">
    <cfRule type="cellIs" dxfId="5262" priority="1991" operator="equal">
      <formula>3</formula>
    </cfRule>
  </conditionalFormatting>
  <conditionalFormatting sqref="AX220">
    <cfRule type="cellIs" dxfId="5261" priority="1986" operator="equal">
      <formula>2</formula>
    </cfRule>
  </conditionalFormatting>
  <conditionalFormatting sqref="AX220">
    <cfRule type="cellIs" dxfId="5260" priority="1987" operator="equal">
      <formula>1</formula>
    </cfRule>
  </conditionalFormatting>
  <conditionalFormatting sqref="AX220">
    <cfRule type="cellIs" dxfId="5259" priority="1982" operator="equal">
      <formula>6</formula>
    </cfRule>
  </conditionalFormatting>
  <conditionalFormatting sqref="AX220">
    <cfRule type="cellIs" dxfId="5258" priority="1983" operator="equal">
      <formula>5</formula>
    </cfRule>
  </conditionalFormatting>
  <conditionalFormatting sqref="AX220">
    <cfRule type="cellIs" dxfId="5257" priority="1984" operator="equal">
      <formula>4</formula>
    </cfRule>
  </conditionalFormatting>
  <conditionalFormatting sqref="AX220">
    <cfRule type="cellIs" dxfId="5256" priority="1985" operator="equal">
      <formula>3</formula>
    </cfRule>
  </conditionalFormatting>
  <conditionalFormatting sqref="B34">
    <cfRule type="beginsWith" dxfId="5255" priority="1975" operator="beginsWith" text="?">
      <formula>LEFT(B34,LEN("?"))="?"</formula>
    </cfRule>
  </conditionalFormatting>
  <conditionalFormatting sqref="B26">
    <cfRule type="beginsWith" dxfId="5254" priority="1973" operator="beginsWith" text="?">
      <formula>LEFT(B26,LEN("?"))="?"</formula>
    </cfRule>
  </conditionalFormatting>
  <conditionalFormatting sqref="B30">
    <cfRule type="beginsWith" dxfId="5253" priority="1974" operator="beginsWith" text="?">
      <formula>LEFT(B30,LEN("?"))="?"</formula>
    </cfRule>
  </conditionalFormatting>
  <conditionalFormatting sqref="B38">
    <cfRule type="beginsWith" dxfId="5252" priority="1972" operator="beginsWith" text="?">
      <formula>LEFT(B38,LEN("?"))="?"</formula>
    </cfRule>
  </conditionalFormatting>
  <conditionalFormatting sqref="B42">
    <cfRule type="beginsWith" dxfId="5251" priority="1971" operator="beginsWith" text="?">
      <formula>LEFT(B42,LEN("?"))="?"</formula>
    </cfRule>
  </conditionalFormatting>
  <conditionalFormatting sqref="AE50">
    <cfRule type="beginsWith" dxfId="5250" priority="1935" operator="beginsWith" text="?">
      <formula>LEFT(AE50,LEN("?"))="?"</formula>
    </cfRule>
  </conditionalFormatting>
  <conditionalFormatting sqref="AE26">
    <cfRule type="beginsWith" dxfId="5249" priority="1941" operator="beginsWith" text="?">
      <formula>LEFT(AE26,LEN("?"))="?"</formula>
    </cfRule>
  </conditionalFormatting>
  <conditionalFormatting sqref="D30">
    <cfRule type="beginsWith" dxfId="5248" priority="1964" operator="beginsWith" text="?">
      <formula>LEFT(D30,LEN("?"))="?"</formula>
    </cfRule>
  </conditionalFormatting>
  <conditionalFormatting sqref="D34">
    <cfRule type="beginsWith" dxfId="5247" priority="1963" operator="beginsWith" text="?">
      <formula>LEFT(D34,LEN("?"))="?"</formula>
    </cfRule>
  </conditionalFormatting>
  <conditionalFormatting sqref="D69">
    <cfRule type="beginsWith" dxfId="5246" priority="1926" operator="beginsWith" text="?">
      <formula>LEFT(D69,LEN("?"))="?"</formula>
    </cfRule>
  </conditionalFormatting>
  <conditionalFormatting sqref="D38">
    <cfRule type="beginsWith" dxfId="5245" priority="1962" operator="beginsWith" text="?">
      <formula>LEFT(D38,LEN("?"))="?"</formula>
    </cfRule>
  </conditionalFormatting>
  <conditionalFormatting sqref="D42">
    <cfRule type="beginsWith" dxfId="5244" priority="1961" operator="beginsWith" text="?">
      <formula>LEFT(D42,LEN("?"))="?"</formula>
    </cfRule>
  </conditionalFormatting>
  <conditionalFormatting sqref="AE30">
    <cfRule type="beginsWith" dxfId="5243" priority="1940" operator="beginsWith" text="?">
      <formula>LEFT(AE30,LEN("?"))="?"</formula>
    </cfRule>
  </conditionalFormatting>
  <conditionalFormatting sqref="AE34">
    <cfRule type="beginsWith" dxfId="5242" priority="1939" operator="beginsWith" text="?">
      <formula>LEFT(AE34,LEN("?"))="?"</formula>
    </cfRule>
  </conditionalFormatting>
  <conditionalFormatting sqref="AE220">
    <cfRule type="beginsWith" dxfId="5241" priority="1967" operator="beginsWith" text="?">
      <formula>LEFT(AE220,LEN("?"))="?"</formula>
    </cfRule>
  </conditionalFormatting>
  <conditionalFormatting sqref="AE38">
    <cfRule type="beginsWith" dxfId="5240" priority="1938" operator="beginsWith" text="?">
      <formula>LEFT(AE38,LEN("?"))="?"</formula>
    </cfRule>
  </conditionalFormatting>
  <conditionalFormatting sqref="AE42">
    <cfRule type="beginsWith" dxfId="5239" priority="1937" operator="beginsWith" text="?">
      <formula>LEFT(AE42,LEN("?"))="?"</formula>
    </cfRule>
  </conditionalFormatting>
  <conditionalFormatting sqref="AE46">
    <cfRule type="beginsWith" dxfId="5238" priority="1936" operator="beginsWith" text="?">
      <formula>LEFT(AE46,LEN("?"))="?"</formula>
    </cfRule>
  </conditionalFormatting>
  <conditionalFormatting sqref="D65">
    <cfRule type="beginsWith" dxfId="5237" priority="1927" operator="beginsWith" text="?">
      <formula>LEFT(D65,LEN("?"))="?"</formula>
    </cfRule>
  </conditionalFormatting>
  <conditionalFormatting sqref="AE208">
    <cfRule type="beginsWith" dxfId="5236" priority="1970" operator="beginsWith" text="?">
      <formula>LEFT(AE208,LEN("?"))="?"</formula>
    </cfRule>
  </conditionalFormatting>
  <conditionalFormatting sqref="AE212">
    <cfRule type="beginsWith" dxfId="5235" priority="1969" operator="beginsWith" text="?">
      <formula>LEFT(AE212,LEN("?"))="?"</formula>
    </cfRule>
  </conditionalFormatting>
  <conditionalFormatting sqref="AE216">
    <cfRule type="beginsWith" dxfId="5234" priority="1968" operator="beginsWith" text="?">
      <formula>LEFT(AE216,LEN("?"))="?"</formula>
    </cfRule>
  </conditionalFormatting>
  <conditionalFormatting sqref="D26">
    <cfRule type="beginsWith" dxfId="5233" priority="1965" operator="beginsWith" text="?">
      <formula>LEFT(D26,LEN("?"))="?"</formula>
    </cfRule>
  </conditionalFormatting>
  <conditionalFormatting sqref="H25:L27">
    <cfRule type="beginsWith" dxfId="5232" priority="1960" operator="beginsWith" text="?">
      <formula>LEFT(H25,LEN("?"))="?"</formula>
    </cfRule>
  </conditionalFormatting>
  <conditionalFormatting sqref="H29:L31">
    <cfRule type="beginsWith" dxfId="5231" priority="1959" operator="beginsWith" text="?">
      <formula>LEFT(H29,LEN("?"))="?"</formula>
    </cfRule>
  </conditionalFormatting>
  <conditionalFormatting sqref="H33:L35">
    <cfRule type="beginsWith" dxfId="5230" priority="1958" operator="beginsWith" text="?">
      <formula>LEFT(H33,LEN("?"))="?"</formula>
    </cfRule>
  </conditionalFormatting>
  <conditionalFormatting sqref="H37:L39">
    <cfRule type="beginsWith" dxfId="5229" priority="1957" operator="beginsWith" text="?">
      <formula>LEFT(H37,LEN("?"))="?"</formula>
    </cfRule>
  </conditionalFormatting>
  <conditionalFormatting sqref="H41:L43">
    <cfRule type="beginsWith" dxfId="5228" priority="1956" operator="beginsWith" text="?">
      <formula>LEFT(H41,LEN("?"))="?"</formula>
    </cfRule>
  </conditionalFormatting>
  <conditionalFormatting sqref="AC34">
    <cfRule type="beginsWith" dxfId="5227" priority="1955" operator="beginsWith" text="?">
      <formula>LEFT(AC34,LEN("?"))="?"</formula>
    </cfRule>
  </conditionalFormatting>
  <conditionalFormatting sqref="AC26">
    <cfRule type="beginsWith" dxfId="5226" priority="1953" operator="beginsWith" text="?">
      <formula>LEFT(AC26,LEN("?"))="?"</formula>
    </cfRule>
  </conditionalFormatting>
  <conditionalFormatting sqref="AC30">
    <cfRule type="beginsWith" dxfId="5225" priority="1954" operator="beginsWith" text="?">
      <formula>LEFT(AC30,LEN("?"))="?"</formula>
    </cfRule>
  </conditionalFormatting>
  <conditionalFormatting sqref="AC38">
    <cfRule type="beginsWith" dxfId="5224" priority="1952" operator="beginsWith" text="?">
      <formula>LEFT(AC38,LEN("?"))="?"</formula>
    </cfRule>
  </conditionalFormatting>
  <conditionalFormatting sqref="AC42">
    <cfRule type="beginsWith" dxfId="5223" priority="1951" operator="beginsWith" text="?">
      <formula>LEFT(AC42,LEN("?"))="?"</formula>
    </cfRule>
  </conditionalFormatting>
  <conditionalFormatting sqref="AC46">
    <cfRule type="beginsWith" dxfId="5222" priority="1950" operator="beginsWith" text="?">
      <formula>LEFT(AC46,LEN("?"))="?"</formula>
    </cfRule>
  </conditionalFormatting>
  <conditionalFormatting sqref="AC50">
    <cfRule type="beginsWith" dxfId="5221" priority="1949" operator="beginsWith" text="?">
      <formula>LEFT(AC50,LEN("?"))="?"</formula>
    </cfRule>
  </conditionalFormatting>
  <conditionalFormatting sqref="AI25:AM27">
    <cfRule type="beginsWith" dxfId="5220" priority="1948" operator="beginsWith" text="?">
      <formula>LEFT(AI25,LEN("?"))="?"</formula>
    </cfRule>
  </conditionalFormatting>
  <conditionalFormatting sqref="AI29:AM31">
    <cfRule type="beginsWith" dxfId="5219" priority="1947" operator="beginsWith" text="?">
      <formula>LEFT(AI29,LEN("?"))="?"</formula>
    </cfRule>
  </conditionalFormatting>
  <conditionalFormatting sqref="AI33:AM35">
    <cfRule type="beginsWith" dxfId="5218" priority="1946" operator="beginsWith" text="?">
      <formula>LEFT(AI33,LEN("?"))="?"</formula>
    </cfRule>
  </conditionalFormatting>
  <conditionalFormatting sqref="AI37:AM39">
    <cfRule type="beginsWith" dxfId="5217" priority="1945" operator="beginsWith" text="?">
      <formula>LEFT(AI37,LEN("?"))="?"</formula>
    </cfRule>
  </conditionalFormatting>
  <conditionalFormatting sqref="AI41:AM43">
    <cfRule type="beginsWith" dxfId="5216" priority="1944" operator="beginsWith" text="?">
      <formula>LEFT(AI41,LEN("?"))="?"</formula>
    </cfRule>
  </conditionalFormatting>
  <conditionalFormatting sqref="AI45:AM47">
    <cfRule type="beginsWith" dxfId="5215" priority="1943" operator="beginsWith" text="?">
      <formula>LEFT(AI45,LEN("?"))="?"</formula>
    </cfRule>
  </conditionalFormatting>
  <conditionalFormatting sqref="AI49:AM51">
    <cfRule type="beginsWith" dxfId="5214" priority="1942" operator="beginsWith" text="?">
      <formula>LEFT(AI49,LEN("?"))="?"</formula>
    </cfRule>
  </conditionalFormatting>
  <conditionalFormatting sqref="D61">
    <cfRule type="beginsWith" dxfId="5213" priority="1928" operator="beginsWith" text="?">
      <formula>LEFT(D61,LEN("?"))="?"</formula>
    </cfRule>
  </conditionalFormatting>
  <conditionalFormatting sqref="B69">
    <cfRule type="beginsWith" dxfId="5212" priority="1934" operator="beginsWith" text="?">
      <formula>LEFT(B69,LEN("?"))="?"</formula>
    </cfRule>
  </conditionalFormatting>
  <conditionalFormatting sqref="B61">
    <cfRule type="beginsWith" dxfId="5211" priority="1932" operator="beginsWith" text="?">
      <formula>LEFT(B61,LEN("?"))="?"</formula>
    </cfRule>
  </conditionalFormatting>
  <conditionalFormatting sqref="B65">
    <cfRule type="beginsWith" dxfId="5210" priority="1933" operator="beginsWith" text="?">
      <formula>LEFT(B65,LEN("?"))="?"</formula>
    </cfRule>
  </conditionalFormatting>
  <conditionalFormatting sqref="H60:L62">
    <cfRule type="beginsWith" dxfId="5209" priority="1931" operator="beginsWith" text="?">
      <formula>LEFT(H60,LEN("?"))="?"</formula>
    </cfRule>
  </conditionalFormatting>
  <conditionalFormatting sqref="H64:L66">
    <cfRule type="beginsWith" dxfId="5208" priority="1930" operator="beginsWith" text="?">
      <formula>LEFT(H64,LEN("?"))="?"</formula>
    </cfRule>
  </conditionalFormatting>
  <conditionalFormatting sqref="H68:L70">
    <cfRule type="beginsWith" dxfId="5207" priority="1929" operator="beginsWith" text="?">
      <formula>LEFT(H68,LEN("?"))="?"</formula>
    </cfRule>
  </conditionalFormatting>
  <conditionalFormatting sqref="B146">
    <cfRule type="beginsWith" dxfId="5206" priority="1871" operator="beginsWith" text="?">
      <formula>LEFT(B146,LEN("?"))="?"</formula>
    </cfRule>
  </conditionalFormatting>
  <conditionalFormatting sqref="H133:L135">
    <cfRule type="beginsWith" dxfId="5205" priority="1870" operator="beginsWith" text="?">
      <formula>LEFT(H133,LEN("?"))="?"</formula>
    </cfRule>
  </conditionalFormatting>
  <conditionalFormatting sqref="B84">
    <cfRule type="beginsWith" dxfId="5204" priority="1921" operator="beginsWith" text="?">
      <formula>LEFT(B84,LEN("?"))="?"</formula>
    </cfRule>
  </conditionalFormatting>
  <conditionalFormatting sqref="B88">
    <cfRule type="beginsWith" dxfId="5203" priority="1922" operator="beginsWith" text="?">
      <formula>LEFT(B88,LEN("?"))="?"</formula>
    </cfRule>
  </conditionalFormatting>
  <conditionalFormatting sqref="H83:L85">
    <cfRule type="beginsWith" dxfId="5202" priority="1920" operator="beginsWith" text="?">
      <formula>LEFT(H83,LEN("?"))="?"</formula>
    </cfRule>
  </conditionalFormatting>
  <conditionalFormatting sqref="H87:L89">
    <cfRule type="beginsWith" dxfId="5201" priority="1919" operator="beginsWith" text="?">
      <formula>LEFT(H87,LEN("?"))="?"</formula>
    </cfRule>
  </conditionalFormatting>
  <conditionalFormatting sqref="D84">
    <cfRule type="beginsWith" dxfId="5200" priority="1918" operator="beginsWith" text="?">
      <formula>LEFT(D84,LEN("?"))="?"</formula>
    </cfRule>
  </conditionalFormatting>
  <conditionalFormatting sqref="D88">
    <cfRule type="beginsWith" dxfId="5199" priority="1917" operator="beginsWith" text="?">
      <formula>LEFT(D88,LEN("?"))="?"</formula>
    </cfRule>
  </conditionalFormatting>
  <conditionalFormatting sqref="B115">
    <cfRule type="beginsWith" dxfId="5198" priority="1907" operator="beginsWith" text="?">
      <formula>LEFT(B115,LEN("?"))="?"</formula>
    </cfRule>
  </conditionalFormatting>
  <conditionalFormatting sqref="B216">
    <cfRule type="beginsWith" dxfId="5197" priority="1787" operator="beginsWith" text="?">
      <formula>LEFT(B216,LEN("?"))="?"</formula>
    </cfRule>
  </conditionalFormatting>
  <conditionalFormatting sqref="B212">
    <cfRule type="beginsWith" dxfId="5196" priority="1786" operator="beginsWith" text="?">
      <formula>LEFT(B212,LEN("?"))="?"</formula>
    </cfRule>
  </conditionalFormatting>
  <conditionalFormatting sqref="H114:L116">
    <cfRule type="beginsWith" dxfId="5195" priority="1899" operator="beginsWith" text="?">
      <formula>LEFT(H114,LEN("?"))="?"</formula>
    </cfRule>
  </conditionalFormatting>
  <conditionalFormatting sqref="D115">
    <cfRule type="beginsWith" dxfId="5194" priority="1893" operator="beginsWith" text="?">
      <formula>LEFT(D115,LEN("?"))="?"</formula>
    </cfRule>
  </conditionalFormatting>
  <conditionalFormatting sqref="H141:L143">
    <cfRule type="beginsWith" dxfId="5193" priority="1868" operator="beginsWith" text="?">
      <formula>LEFT(H141,LEN("?"))="?"</formula>
    </cfRule>
  </conditionalFormatting>
  <conditionalFormatting sqref="H145:L147">
    <cfRule type="beginsWith" dxfId="5192" priority="1867" operator="beginsWith" text="?">
      <formula>LEFT(H145,LEN("?"))="?"</formula>
    </cfRule>
  </conditionalFormatting>
  <conditionalFormatting sqref="D142">
    <cfRule type="beginsWith" dxfId="5191" priority="1864" operator="beginsWith" text="?">
      <formula>LEFT(D142,LEN("?"))="?"</formula>
    </cfRule>
  </conditionalFormatting>
  <conditionalFormatting sqref="AI149:AM151">
    <cfRule type="beginsWith" dxfId="5190" priority="1851" operator="beginsWith" text="?">
      <formula>LEFT(AI149,LEN("?"))="?"</formula>
    </cfRule>
  </conditionalFormatting>
  <conditionalFormatting sqref="B142">
    <cfRule type="beginsWith" dxfId="5189" priority="1874" operator="beginsWith" text="?">
      <formula>LEFT(B142,LEN("?"))="?"</formula>
    </cfRule>
  </conditionalFormatting>
  <conditionalFormatting sqref="B134">
    <cfRule type="beginsWith" dxfId="5188" priority="1872" operator="beginsWith" text="?">
      <formula>LEFT(B134,LEN("?"))="?"</formula>
    </cfRule>
  </conditionalFormatting>
  <conditionalFormatting sqref="B138">
    <cfRule type="beginsWith" dxfId="5187" priority="1873" operator="beginsWith" text="?">
      <formula>LEFT(B138,LEN("?"))="?"</formula>
    </cfRule>
  </conditionalFormatting>
  <conditionalFormatting sqref="AI145:AM147">
    <cfRule type="beginsWith" dxfId="5186" priority="1852" operator="beginsWith" text="?">
      <formula>LEFT(AI145,LEN("?"))="?"</formula>
    </cfRule>
  </conditionalFormatting>
  <conditionalFormatting sqref="H137:L139">
    <cfRule type="beginsWith" dxfId="5185" priority="1869" operator="beginsWith" text="?">
      <formula>LEFT(H137,LEN("?"))="?"</formula>
    </cfRule>
  </conditionalFormatting>
  <conditionalFormatting sqref="D134">
    <cfRule type="beginsWith" dxfId="5184" priority="1866" operator="beginsWith" text="?">
      <formula>LEFT(D134,LEN("?"))="?"</formula>
    </cfRule>
  </conditionalFormatting>
  <conditionalFormatting sqref="D138">
    <cfRule type="beginsWith" dxfId="5183" priority="1865" operator="beginsWith" text="?">
      <formula>LEFT(D138,LEN("?"))="?"</formula>
    </cfRule>
  </conditionalFormatting>
  <conditionalFormatting sqref="D146">
    <cfRule type="beginsWith" dxfId="5182" priority="1863" operator="beginsWith" text="?">
      <formula>LEFT(D146,LEN("?"))="?"</formula>
    </cfRule>
  </conditionalFormatting>
  <conditionalFormatting sqref="AC142">
    <cfRule type="beginsWith" dxfId="5181" priority="1862" operator="beginsWith" text="?">
      <formula>LEFT(AC142,LEN("?"))="?"</formula>
    </cfRule>
  </conditionalFormatting>
  <conditionalFormatting sqref="AC134">
    <cfRule type="beginsWith" dxfId="5180" priority="1860" operator="beginsWith" text="?">
      <formula>LEFT(AC134,LEN("?"))="?"</formula>
    </cfRule>
  </conditionalFormatting>
  <conditionalFormatting sqref="AC138">
    <cfRule type="beginsWith" dxfId="5179" priority="1861" operator="beginsWith" text="?">
      <formula>LEFT(AC138,LEN("?"))="?"</formula>
    </cfRule>
  </conditionalFormatting>
  <conditionalFormatting sqref="AC146">
    <cfRule type="beginsWith" dxfId="5178" priority="1859" operator="beginsWith" text="?">
      <formula>LEFT(AC146,LEN("?"))="?"</formula>
    </cfRule>
  </conditionalFormatting>
  <conditionalFormatting sqref="AC150">
    <cfRule type="beginsWith" dxfId="5177" priority="1858" operator="beginsWith" text="?">
      <formula>LEFT(AC150,LEN("?"))="?"</formula>
    </cfRule>
  </conditionalFormatting>
  <conditionalFormatting sqref="AC154">
    <cfRule type="beginsWith" dxfId="5176" priority="1857" operator="beginsWith" text="?">
      <formula>LEFT(AC154,LEN("?"))="?"</formula>
    </cfRule>
  </conditionalFormatting>
  <conditionalFormatting sqref="AC158">
    <cfRule type="beginsWith" dxfId="5175" priority="1856" operator="beginsWith" text="?">
      <formula>LEFT(AC158,LEN("?"))="?"</formula>
    </cfRule>
  </conditionalFormatting>
  <conditionalFormatting sqref="AI133:AM135">
    <cfRule type="beginsWith" dxfId="5174" priority="1855" operator="beginsWith" text="?">
      <formula>LEFT(AI133,LEN("?"))="?"</formula>
    </cfRule>
  </conditionalFormatting>
  <conditionalFormatting sqref="AI141:AM143">
    <cfRule type="beginsWith" dxfId="5173" priority="1853" operator="beginsWith" text="?">
      <formula>LEFT(AI141,LEN("?"))="?"</formula>
    </cfRule>
  </conditionalFormatting>
  <conditionalFormatting sqref="AI137:AM139">
    <cfRule type="beginsWith" dxfId="5172" priority="1854" operator="beginsWith" text="?">
      <formula>LEFT(AI137,LEN("?"))="?"</formula>
    </cfRule>
  </conditionalFormatting>
  <conditionalFormatting sqref="AI153:AM155">
    <cfRule type="beginsWith" dxfId="5171" priority="1850" operator="beginsWith" text="?">
      <formula>LEFT(AI153,LEN("?"))="?"</formula>
    </cfRule>
  </conditionalFormatting>
  <conditionalFormatting sqref="AI157:AM159">
    <cfRule type="beginsWith" dxfId="5170" priority="1849" operator="beginsWith" text="?">
      <formula>LEFT(AI157,LEN("?"))="?"</formula>
    </cfRule>
  </conditionalFormatting>
  <conditionalFormatting sqref="AE134">
    <cfRule type="beginsWith" dxfId="5169" priority="1848" operator="beginsWith" text="?">
      <formula>LEFT(AE134,LEN("?"))="?"</formula>
    </cfRule>
  </conditionalFormatting>
  <conditionalFormatting sqref="AE138">
    <cfRule type="beginsWith" dxfId="5168" priority="1847" operator="beginsWith" text="?">
      <formula>LEFT(AE138,LEN("?"))="?"</formula>
    </cfRule>
  </conditionalFormatting>
  <conditionalFormatting sqref="AE142">
    <cfRule type="beginsWith" dxfId="5167" priority="1846" operator="beginsWith" text="?">
      <formula>LEFT(AE142,LEN("?"))="?"</formula>
    </cfRule>
  </conditionalFormatting>
  <conditionalFormatting sqref="AE146">
    <cfRule type="beginsWith" dxfId="5166" priority="1845" operator="beginsWith" text="?">
      <formula>LEFT(AE146,LEN("?"))="?"</formula>
    </cfRule>
  </conditionalFormatting>
  <conditionalFormatting sqref="AE154">
    <cfRule type="beginsWith" dxfId="5165" priority="1844" operator="beginsWith" text="?">
      <formula>LEFT(AE154,LEN("?"))="?"</formula>
    </cfRule>
  </conditionalFormatting>
  <conditionalFormatting sqref="AE158">
    <cfRule type="beginsWith" dxfId="5164" priority="1843" operator="beginsWith" text="?">
      <formula>LEFT(AE158,LEN("?"))="?"</formula>
    </cfRule>
  </conditionalFormatting>
  <conditionalFormatting sqref="AE150">
    <cfRule type="beginsWith" dxfId="5163" priority="1842" operator="beginsWith" text="?">
      <formula>LEFT(AE150,LEN("?"))="?"</formula>
    </cfRule>
  </conditionalFormatting>
  <conditionalFormatting sqref="B193">
    <cfRule type="beginsWith" dxfId="5162" priority="1839" operator="beginsWith" text="?">
      <formula>LEFT(B193,LEN("?"))="?"</formula>
    </cfRule>
  </conditionalFormatting>
  <conditionalFormatting sqref="B197">
    <cfRule type="beginsWith" dxfId="5161" priority="1840" operator="beginsWith" text="?">
      <formula>LEFT(B197,LEN("?"))="?"</formula>
    </cfRule>
  </conditionalFormatting>
  <conditionalFormatting sqref="H192:L194">
    <cfRule type="beginsWith" dxfId="5160" priority="1833" operator="beginsWith" text="?">
      <formula>LEFT(H192,LEN("?"))="?"</formula>
    </cfRule>
  </conditionalFormatting>
  <conditionalFormatting sqref="H196:L198">
    <cfRule type="beginsWith" dxfId="5159" priority="1832" operator="beginsWith" text="?">
      <formula>LEFT(H196,LEN("?"))="?"</formula>
    </cfRule>
  </conditionalFormatting>
  <conditionalFormatting sqref="D193">
    <cfRule type="beginsWith" dxfId="5158" priority="1811" operator="beginsWith" text="?">
      <formula>LEFT(D193,LEN("?"))="?"</formula>
    </cfRule>
  </conditionalFormatting>
  <conditionalFormatting sqref="D197">
    <cfRule type="beginsWith" dxfId="5157" priority="1810" operator="beginsWith" text="?">
      <formula>LEFT(D197,LEN("?"))="?"</formula>
    </cfRule>
  </conditionalFormatting>
  <conditionalFormatting sqref="AC193">
    <cfRule type="beginsWith" dxfId="5156" priority="1797" operator="beginsWith" text="?">
      <formula>LEFT(AC193,LEN("?"))="?"</formula>
    </cfRule>
  </conditionalFormatting>
  <conditionalFormatting sqref="AC197">
    <cfRule type="beginsWith" dxfId="5155" priority="1798" operator="beginsWith" text="?">
      <formula>LEFT(AC197,LEN("?"))="?"</formula>
    </cfRule>
  </conditionalFormatting>
  <conditionalFormatting sqref="B208">
    <cfRule type="beginsWith" dxfId="5154" priority="1785" operator="beginsWith" text="?">
      <formula>LEFT(B208,LEN("?"))="?"</formula>
    </cfRule>
  </conditionalFormatting>
  <conditionalFormatting sqref="B220">
    <cfRule type="beginsWith" dxfId="5153" priority="1784" operator="beginsWith" text="?">
      <formula>LEFT(B220,LEN("?"))="?"</formula>
    </cfRule>
  </conditionalFormatting>
  <conditionalFormatting sqref="U30">
    <cfRule type="cellIs" dxfId="5152" priority="1769" operator="between">
      <formula>15</formula>
      <formula>20</formula>
    </cfRule>
  </conditionalFormatting>
  <conditionalFormatting sqref="U30">
    <cfRule type="cellIs" dxfId="5151" priority="1770" operator="between">
      <formula>10</formula>
      <formula>14.999</formula>
    </cfRule>
  </conditionalFormatting>
  <conditionalFormatting sqref="U30">
    <cfRule type="cellIs" dxfId="5150" priority="1771" operator="between">
      <formula>5</formula>
      <formula>9.999</formula>
    </cfRule>
  </conditionalFormatting>
  <conditionalFormatting sqref="U30">
    <cfRule type="cellIs" dxfId="5149" priority="1772" operator="between">
      <formula>0.001</formula>
      <formula>4.999</formula>
    </cfRule>
  </conditionalFormatting>
  <conditionalFormatting sqref="U34">
    <cfRule type="cellIs" dxfId="5148" priority="1765" operator="between">
      <formula>15</formula>
      <formula>20</formula>
    </cfRule>
  </conditionalFormatting>
  <conditionalFormatting sqref="U34">
    <cfRule type="cellIs" dxfId="5147" priority="1766" operator="between">
      <formula>10</formula>
      <formula>14.999</formula>
    </cfRule>
  </conditionalFormatting>
  <conditionalFormatting sqref="U34">
    <cfRule type="cellIs" dxfId="5146" priority="1767" operator="between">
      <formula>5</formula>
      <formula>9.999</formula>
    </cfRule>
  </conditionalFormatting>
  <conditionalFormatting sqref="U34">
    <cfRule type="cellIs" dxfId="5145" priority="1768" operator="between">
      <formula>0.001</formula>
      <formula>4.999</formula>
    </cfRule>
  </conditionalFormatting>
  <conditionalFormatting sqref="U38">
    <cfRule type="cellIs" dxfId="5144" priority="1761" operator="between">
      <formula>15</formula>
      <formula>20</formula>
    </cfRule>
  </conditionalFormatting>
  <conditionalFormatting sqref="U38">
    <cfRule type="cellIs" dxfId="5143" priority="1762" operator="between">
      <formula>10</formula>
      <formula>14.999</formula>
    </cfRule>
  </conditionalFormatting>
  <conditionalFormatting sqref="U38">
    <cfRule type="cellIs" dxfId="5142" priority="1763" operator="between">
      <formula>5</formula>
      <formula>9.999</formula>
    </cfRule>
  </conditionalFormatting>
  <conditionalFormatting sqref="U38">
    <cfRule type="cellIs" dxfId="5141" priority="1764" operator="between">
      <formula>0.001</formula>
      <formula>4.999</formula>
    </cfRule>
  </conditionalFormatting>
  <conditionalFormatting sqref="U42">
    <cfRule type="cellIs" dxfId="5140" priority="1757" operator="between">
      <formula>15</formula>
      <formula>20</formula>
    </cfRule>
  </conditionalFormatting>
  <conditionalFormatting sqref="U42">
    <cfRule type="cellIs" dxfId="5139" priority="1758" operator="between">
      <formula>10</formula>
      <formula>14.999</formula>
    </cfRule>
  </conditionalFormatting>
  <conditionalFormatting sqref="U42">
    <cfRule type="cellIs" dxfId="5138" priority="1759" operator="between">
      <formula>5</formula>
      <formula>9.999</formula>
    </cfRule>
  </conditionalFormatting>
  <conditionalFormatting sqref="U42">
    <cfRule type="cellIs" dxfId="5137" priority="1760" operator="between">
      <formula>0.001</formula>
      <formula>4.999</formula>
    </cfRule>
  </conditionalFormatting>
  <conditionalFormatting sqref="W30">
    <cfRule type="cellIs" dxfId="5136" priority="1755" operator="equal">
      <formula>2</formula>
    </cfRule>
  </conditionalFormatting>
  <conditionalFormatting sqref="W30">
    <cfRule type="cellIs" dxfId="5135" priority="1756" operator="equal">
      <formula>1</formula>
    </cfRule>
  </conditionalFormatting>
  <conditionalFormatting sqref="W30">
    <cfRule type="cellIs" dxfId="5134" priority="1751" operator="equal">
      <formula>6</formula>
    </cfRule>
  </conditionalFormatting>
  <conditionalFormatting sqref="W30">
    <cfRule type="cellIs" dxfId="5133" priority="1752" operator="equal">
      <formula>5</formula>
    </cfRule>
  </conditionalFormatting>
  <conditionalFormatting sqref="W30">
    <cfRule type="cellIs" dxfId="5132" priority="1753" operator="equal">
      <formula>4</formula>
    </cfRule>
  </conditionalFormatting>
  <conditionalFormatting sqref="W30">
    <cfRule type="cellIs" dxfId="5131" priority="1754" operator="equal">
      <formula>3</formula>
    </cfRule>
  </conditionalFormatting>
  <conditionalFormatting sqref="W34">
    <cfRule type="cellIs" dxfId="5130" priority="1749" operator="equal">
      <formula>2</formula>
    </cfRule>
  </conditionalFormatting>
  <conditionalFormatting sqref="W34">
    <cfRule type="cellIs" dxfId="5129" priority="1750" operator="equal">
      <formula>1</formula>
    </cfRule>
  </conditionalFormatting>
  <conditionalFormatting sqref="W34">
    <cfRule type="cellIs" dxfId="5128" priority="1745" operator="equal">
      <formula>6</formula>
    </cfRule>
  </conditionalFormatting>
  <conditionalFormatting sqref="W34">
    <cfRule type="cellIs" dxfId="5127" priority="1746" operator="equal">
      <formula>5</formula>
    </cfRule>
  </conditionalFormatting>
  <conditionalFormatting sqref="W34">
    <cfRule type="cellIs" dxfId="5126" priority="1747" operator="equal">
      <formula>4</formula>
    </cfRule>
  </conditionalFormatting>
  <conditionalFormatting sqref="W34">
    <cfRule type="cellIs" dxfId="5125" priority="1748" operator="equal">
      <formula>3</formula>
    </cfRule>
  </conditionalFormatting>
  <conditionalFormatting sqref="W38">
    <cfRule type="cellIs" dxfId="5124" priority="1743" operator="equal">
      <formula>2</formula>
    </cfRule>
  </conditionalFormatting>
  <conditionalFormatting sqref="W38">
    <cfRule type="cellIs" dxfId="5123" priority="1744" operator="equal">
      <formula>1</formula>
    </cfRule>
  </conditionalFormatting>
  <conditionalFormatting sqref="W38">
    <cfRule type="cellIs" dxfId="5122" priority="1739" operator="equal">
      <formula>6</formula>
    </cfRule>
  </conditionalFormatting>
  <conditionalFormatting sqref="W38">
    <cfRule type="cellIs" dxfId="5121" priority="1740" operator="equal">
      <formula>5</formula>
    </cfRule>
  </conditionalFormatting>
  <conditionalFormatting sqref="W38">
    <cfRule type="cellIs" dxfId="5120" priority="1741" operator="equal">
      <formula>4</formula>
    </cfRule>
  </conditionalFormatting>
  <conditionalFormatting sqref="W38">
    <cfRule type="cellIs" dxfId="5119" priority="1742" operator="equal">
      <formula>3</formula>
    </cfRule>
  </conditionalFormatting>
  <conditionalFormatting sqref="W42">
    <cfRule type="cellIs" dxfId="5118" priority="1737" operator="equal">
      <formula>2</formula>
    </cfRule>
  </conditionalFormatting>
  <conditionalFormatting sqref="W42">
    <cfRule type="cellIs" dxfId="5117" priority="1738" operator="equal">
      <formula>1</formula>
    </cfRule>
  </conditionalFormatting>
  <conditionalFormatting sqref="W42">
    <cfRule type="cellIs" dxfId="5116" priority="1733" operator="equal">
      <formula>6</formula>
    </cfRule>
  </conditionalFormatting>
  <conditionalFormatting sqref="W42">
    <cfRule type="cellIs" dxfId="5115" priority="1734" operator="equal">
      <formula>5</formula>
    </cfRule>
  </conditionalFormatting>
  <conditionalFormatting sqref="W42">
    <cfRule type="cellIs" dxfId="5114" priority="1735" operator="equal">
      <formula>4</formula>
    </cfRule>
  </conditionalFormatting>
  <conditionalFormatting sqref="W42">
    <cfRule type="cellIs" dxfId="5113" priority="1736" operator="equal">
      <formula>3</formula>
    </cfRule>
  </conditionalFormatting>
  <conditionalFormatting sqref="AX26">
    <cfRule type="cellIs" dxfId="5112" priority="1731" operator="equal">
      <formula>2</formula>
    </cfRule>
  </conditionalFormatting>
  <conditionalFormatting sqref="AX26">
    <cfRule type="cellIs" dxfId="5111" priority="1732" operator="equal">
      <formula>1</formula>
    </cfRule>
  </conditionalFormatting>
  <conditionalFormatting sqref="AX26">
    <cfRule type="cellIs" dxfId="5110" priority="1727" operator="equal">
      <formula>6</formula>
    </cfRule>
  </conditionalFormatting>
  <conditionalFormatting sqref="AX26">
    <cfRule type="cellIs" dxfId="5109" priority="1728" operator="equal">
      <formula>5</formula>
    </cfRule>
  </conditionalFormatting>
  <conditionalFormatting sqref="AX26">
    <cfRule type="cellIs" dxfId="5108" priority="1729" operator="equal">
      <formula>4</formula>
    </cfRule>
  </conditionalFormatting>
  <conditionalFormatting sqref="AX26">
    <cfRule type="cellIs" dxfId="5107" priority="1730" operator="equal">
      <formula>3</formula>
    </cfRule>
  </conditionalFormatting>
  <conditionalFormatting sqref="AV20">
    <cfRule type="cellIs" dxfId="5106" priority="1657" operator="between">
      <formula>15</formula>
      <formula>20</formula>
    </cfRule>
  </conditionalFormatting>
  <conditionalFormatting sqref="AV20">
    <cfRule type="cellIs" dxfId="5105" priority="1658" operator="between">
      <formula>10</formula>
      <formula>14.999</formula>
    </cfRule>
  </conditionalFormatting>
  <conditionalFormatting sqref="AV20">
    <cfRule type="cellIs" dxfId="5104" priority="1659" operator="between">
      <formula>5</formula>
      <formula>9.999</formula>
    </cfRule>
  </conditionalFormatting>
  <conditionalFormatting sqref="AV20">
    <cfRule type="cellIs" dxfId="5103" priority="1660" operator="between">
      <formula>0.001</formula>
      <formula>4.999</formula>
    </cfRule>
  </conditionalFormatting>
  <conditionalFormatting sqref="AX20">
    <cfRule type="cellIs" dxfId="5102" priority="1655" operator="equal">
      <formula>2</formula>
    </cfRule>
  </conditionalFormatting>
  <conditionalFormatting sqref="AX20">
    <cfRule type="cellIs" dxfId="5101" priority="1656" operator="equal">
      <formula>1</formula>
    </cfRule>
  </conditionalFormatting>
  <conditionalFormatting sqref="AX20">
    <cfRule type="cellIs" dxfId="5100" priority="1651" operator="equal">
      <formula>6</formula>
    </cfRule>
  </conditionalFormatting>
  <conditionalFormatting sqref="AX20">
    <cfRule type="cellIs" dxfId="5099" priority="1652" operator="equal">
      <formula>5</formula>
    </cfRule>
  </conditionalFormatting>
  <conditionalFormatting sqref="AX20">
    <cfRule type="cellIs" dxfId="5098" priority="1653" operator="equal">
      <formula>4</formula>
    </cfRule>
  </conditionalFormatting>
  <conditionalFormatting sqref="AX20">
    <cfRule type="cellIs" dxfId="5097" priority="1654" operator="equal">
      <formula>3</formula>
    </cfRule>
  </conditionalFormatting>
  <conditionalFormatting sqref="W61">
    <cfRule type="cellIs" dxfId="5096" priority="1649" operator="equal">
      <formula>2</formula>
    </cfRule>
  </conditionalFormatting>
  <conditionalFormatting sqref="W61">
    <cfRule type="cellIs" dxfId="5095" priority="1650" operator="equal">
      <formula>1</formula>
    </cfRule>
  </conditionalFormatting>
  <conditionalFormatting sqref="W61">
    <cfRule type="cellIs" dxfId="5094" priority="1645" operator="equal">
      <formula>6</formula>
    </cfRule>
  </conditionalFormatting>
  <conditionalFormatting sqref="W61">
    <cfRule type="cellIs" dxfId="5093" priority="1646" operator="equal">
      <formula>5</formula>
    </cfRule>
  </conditionalFormatting>
  <conditionalFormatting sqref="W61">
    <cfRule type="cellIs" dxfId="5092" priority="1647" operator="equal">
      <formula>4</formula>
    </cfRule>
  </conditionalFormatting>
  <conditionalFormatting sqref="W61">
    <cfRule type="cellIs" dxfId="5091" priority="1648" operator="equal">
      <formula>3</formula>
    </cfRule>
  </conditionalFormatting>
  <conditionalFormatting sqref="U55">
    <cfRule type="cellIs" dxfId="5090" priority="1621" operator="between">
      <formula>15</formula>
      <formula>20</formula>
    </cfRule>
  </conditionalFormatting>
  <conditionalFormatting sqref="U55">
    <cfRule type="cellIs" dxfId="5089" priority="1622" operator="between">
      <formula>10</formula>
      <formula>14.999</formula>
    </cfRule>
  </conditionalFormatting>
  <conditionalFormatting sqref="U55">
    <cfRule type="cellIs" dxfId="5088" priority="1623" operator="between">
      <formula>5</formula>
      <formula>9.999</formula>
    </cfRule>
  </conditionalFormatting>
  <conditionalFormatting sqref="U55">
    <cfRule type="cellIs" dxfId="5087" priority="1624" operator="between">
      <formula>0.001</formula>
      <formula>4.999</formula>
    </cfRule>
  </conditionalFormatting>
  <conditionalFormatting sqref="AV78">
    <cfRule type="cellIs" dxfId="5086" priority="1565" operator="between">
      <formula>15</formula>
      <formula>20</formula>
    </cfRule>
  </conditionalFormatting>
  <conditionalFormatting sqref="AV78">
    <cfRule type="cellIs" dxfId="5085" priority="1566" operator="between">
      <formula>10</formula>
      <formula>14.999</formula>
    </cfRule>
  </conditionalFormatting>
  <conditionalFormatting sqref="AV78">
    <cfRule type="cellIs" dxfId="5084" priority="1567" operator="between">
      <formula>5</formula>
      <formula>9.999</formula>
    </cfRule>
  </conditionalFormatting>
  <conditionalFormatting sqref="AV78">
    <cfRule type="cellIs" dxfId="5083" priority="1568" operator="between">
      <formula>0.001</formula>
      <formula>4.999</formula>
    </cfRule>
  </conditionalFormatting>
  <conditionalFormatting sqref="U101">
    <cfRule type="cellIs" dxfId="5082" priority="1495" operator="between">
      <formula>15</formula>
      <formula>20</formula>
    </cfRule>
  </conditionalFormatting>
  <conditionalFormatting sqref="U101">
    <cfRule type="cellIs" dxfId="5081" priority="1496" operator="between">
      <formula>10</formula>
      <formula>14.999</formula>
    </cfRule>
  </conditionalFormatting>
  <conditionalFormatting sqref="U101">
    <cfRule type="cellIs" dxfId="5080" priority="1497" operator="between">
      <formula>5</formula>
      <formula>9.999</formula>
    </cfRule>
  </conditionalFormatting>
  <conditionalFormatting sqref="U101">
    <cfRule type="cellIs" dxfId="5079" priority="1498" operator="between">
      <formula>0.001</formula>
      <formula>4.999</formula>
    </cfRule>
  </conditionalFormatting>
  <conditionalFormatting sqref="AV101">
    <cfRule type="cellIs" dxfId="5078" priority="1445" operator="between">
      <formula>15</formula>
      <formula>20</formula>
    </cfRule>
  </conditionalFormatting>
  <conditionalFormatting sqref="AV101">
    <cfRule type="cellIs" dxfId="5077" priority="1446" operator="between">
      <formula>10</formula>
      <formula>14.999</formula>
    </cfRule>
  </conditionalFormatting>
  <conditionalFormatting sqref="AV101">
    <cfRule type="cellIs" dxfId="5076" priority="1447" operator="between">
      <formula>5</formula>
      <formula>9.999</formula>
    </cfRule>
  </conditionalFormatting>
  <conditionalFormatting sqref="AV101">
    <cfRule type="cellIs" dxfId="5075" priority="1448" operator="between">
      <formula>0.001</formula>
      <formula>4.999</formula>
    </cfRule>
  </conditionalFormatting>
  <conditionalFormatting sqref="AV197">
    <cfRule type="cellIs" dxfId="5074" priority="1435" operator="between">
      <formula>15</formula>
      <formula>20</formula>
    </cfRule>
  </conditionalFormatting>
  <conditionalFormatting sqref="AV197">
    <cfRule type="cellIs" dxfId="5073" priority="1436" operator="between">
      <formula>10</formula>
      <formula>14.999</formula>
    </cfRule>
  </conditionalFormatting>
  <conditionalFormatting sqref="AV197">
    <cfRule type="cellIs" dxfId="5072" priority="1437" operator="between">
      <formula>5</formula>
      <formula>9.999</formula>
    </cfRule>
  </conditionalFormatting>
  <conditionalFormatting sqref="AV197">
    <cfRule type="cellIs" dxfId="5071" priority="1438" operator="between">
      <formula>0.001</formula>
      <formula>4.999</formula>
    </cfRule>
  </conditionalFormatting>
  <conditionalFormatting sqref="AX197">
    <cfRule type="cellIs" dxfId="5070" priority="1433" operator="equal">
      <formula>2</formula>
    </cfRule>
  </conditionalFormatting>
  <conditionalFormatting sqref="AX197">
    <cfRule type="cellIs" dxfId="5069" priority="1434" operator="equal">
      <formula>1</formula>
    </cfRule>
  </conditionalFormatting>
  <conditionalFormatting sqref="AX197">
    <cfRule type="cellIs" dxfId="5068" priority="1429" operator="equal">
      <formula>6</formula>
    </cfRule>
  </conditionalFormatting>
  <conditionalFormatting sqref="AX197">
    <cfRule type="cellIs" dxfId="5067" priority="1430" operator="equal">
      <formula>5</formula>
    </cfRule>
  </conditionalFormatting>
  <conditionalFormatting sqref="AX197">
    <cfRule type="cellIs" dxfId="5066" priority="1431" operator="equal">
      <formula>4</formula>
    </cfRule>
  </conditionalFormatting>
  <conditionalFormatting sqref="AX197">
    <cfRule type="cellIs" dxfId="5065" priority="1432" operator="equal">
      <formula>3</formula>
    </cfRule>
  </conditionalFormatting>
  <conditionalFormatting sqref="U212">
    <cfRule type="cellIs" dxfId="5064" priority="1405" operator="between">
      <formula>15</formula>
      <formula>20</formula>
    </cfRule>
  </conditionalFormatting>
  <conditionalFormatting sqref="U212">
    <cfRule type="cellIs" dxfId="5063" priority="1406" operator="between">
      <formula>10</formula>
      <formula>14.999</formula>
    </cfRule>
  </conditionalFormatting>
  <conditionalFormatting sqref="U212">
    <cfRule type="cellIs" dxfId="5062" priority="1407" operator="between">
      <formula>5</formula>
      <formula>9.999</formula>
    </cfRule>
  </conditionalFormatting>
  <conditionalFormatting sqref="U212">
    <cfRule type="cellIs" dxfId="5061" priority="1408" operator="between">
      <formula>0.001</formula>
      <formula>4.999</formula>
    </cfRule>
  </conditionalFormatting>
  <conditionalFormatting sqref="W212">
    <cfRule type="cellIs" dxfId="5060" priority="1403" operator="equal">
      <formula>2</formula>
    </cfRule>
  </conditionalFormatting>
  <conditionalFormatting sqref="W212">
    <cfRule type="cellIs" dxfId="5059" priority="1404" operator="equal">
      <formula>1</formula>
    </cfRule>
  </conditionalFormatting>
  <conditionalFormatting sqref="W212">
    <cfRule type="cellIs" dxfId="5058" priority="1399" operator="equal">
      <formula>6</formula>
    </cfRule>
  </conditionalFormatting>
  <conditionalFormatting sqref="W212">
    <cfRule type="cellIs" dxfId="5057" priority="1400" operator="equal">
      <formula>5</formula>
    </cfRule>
  </conditionalFormatting>
  <conditionalFormatting sqref="W212">
    <cfRule type="cellIs" dxfId="5056" priority="1401" operator="equal">
      <formula>4</formula>
    </cfRule>
  </conditionalFormatting>
  <conditionalFormatting sqref="W212">
    <cfRule type="cellIs" dxfId="5055" priority="1402" operator="equal">
      <formula>3</formula>
    </cfRule>
  </conditionalFormatting>
  <conditionalFormatting sqref="U216">
    <cfRule type="cellIs" dxfId="5054" priority="1395" operator="between">
      <formula>15</formula>
      <formula>20</formula>
    </cfRule>
  </conditionalFormatting>
  <conditionalFormatting sqref="U216">
    <cfRule type="cellIs" dxfId="5053" priority="1396" operator="between">
      <formula>10</formula>
      <formula>14.999</formula>
    </cfRule>
  </conditionalFormatting>
  <conditionalFormatting sqref="U216">
    <cfRule type="cellIs" dxfId="5052" priority="1397" operator="between">
      <formula>5</formula>
      <formula>9.999</formula>
    </cfRule>
  </conditionalFormatting>
  <conditionalFormatting sqref="U216">
    <cfRule type="cellIs" dxfId="5051" priority="1398" operator="between">
      <formula>0.001</formula>
      <formula>4.999</formula>
    </cfRule>
  </conditionalFormatting>
  <conditionalFormatting sqref="W216">
    <cfRule type="cellIs" dxfId="5050" priority="1393" operator="equal">
      <formula>2</formula>
    </cfRule>
  </conditionalFormatting>
  <conditionalFormatting sqref="W216">
    <cfRule type="cellIs" dxfId="5049" priority="1394" operator="equal">
      <formula>1</formula>
    </cfRule>
  </conditionalFormatting>
  <conditionalFormatting sqref="W216">
    <cfRule type="cellIs" dxfId="5048" priority="1389" operator="equal">
      <formula>6</formula>
    </cfRule>
  </conditionalFormatting>
  <conditionalFormatting sqref="W216">
    <cfRule type="cellIs" dxfId="5047" priority="1390" operator="equal">
      <formula>5</formula>
    </cfRule>
  </conditionalFormatting>
  <conditionalFormatting sqref="W216">
    <cfRule type="cellIs" dxfId="5046" priority="1391" operator="equal">
      <formula>4</formula>
    </cfRule>
  </conditionalFormatting>
  <conditionalFormatting sqref="W216">
    <cfRule type="cellIs" dxfId="5045" priority="1392" operator="equal">
      <formula>3</formula>
    </cfRule>
  </conditionalFormatting>
  <conditionalFormatting sqref="U220">
    <cfRule type="cellIs" dxfId="5044" priority="1385" operator="between">
      <formula>15</formula>
      <formula>20</formula>
    </cfRule>
  </conditionalFormatting>
  <conditionalFormatting sqref="U220">
    <cfRule type="cellIs" dxfId="5043" priority="1386" operator="between">
      <formula>10</formula>
      <formula>14.999</formula>
    </cfRule>
  </conditionalFormatting>
  <conditionalFormatting sqref="U220">
    <cfRule type="cellIs" dxfId="5042" priority="1387" operator="between">
      <formula>5</formula>
      <formula>9.999</formula>
    </cfRule>
  </conditionalFormatting>
  <conditionalFormatting sqref="U220">
    <cfRule type="cellIs" dxfId="5041" priority="1388" operator="between">
      <formula>0.001</formula>
      <formula>4.999</formula>
    </cfRule>
  </conditionalFormatting>
  <conditionalFormatting sqref="W220">
    <cfRule type="cellIs" dxfId="5040" priority="1383" operator="equal">
      <formula>2</formula>
    </cfRule>
  </conditionalFormatting>
  <conditionalFormatting sqref="W220">
    <cfRule type="cellIs" dxfId="5039" priority="1384" operator="equal">
      <formula>1</formula>
    </cfRule>
  </conditionalFormatting>
  <conditionalFormatting sqref="W220">
    <cfRule type="cellIs" dxfId="5038" priority="1379" operator="equal">
      <formula>6</formula>
    </cfRule>
  </conditionalFormatting>
  <conditionalFormatting sqref="W220">
    <cfRule type="cellIs" dxfId="5037" priority="1380" operator="equal">
      <formula>5</formula>
    </cfRule>
  </conditionalFormatting>
  <conditionalFormatting sqref="W220">
    <cfRule type="cellIs" dxfId="5036" priority="1381" operator="equal">
      <formula>4</formula>
    </cfRule>
  </conditionalFormatting>
  <conditionalFormatting sqref="W220">
    <cfRule type="cellIs" dxfId="5035" priority="1382" operator="equal">
      <formula>3</formula>
    </cfRule>
  </conditionalFormatting>
  <conditionalFormatting sqref="U128">
    <cfRule type="cellIs" dxfId="5034" priority="1365" operator="between">
      <formula>15</formula>
      <formula>20</formula>
    </cfRule>
  </conditionalFormatting>
  <conditionalFormatting sqref="U128">
    <cfRule type="cellIs" dxfId="5033" priority="1366" operator="between">
      <formula>10</formula>
      <formula>14.999</formula>
    </cfRule>
  </conditionalFormatting>
  <conditionalFormatting sqref="U128">
    <cfRule type="cellIs" dxfId="5032" priority="1367" operator="between">
      <formula>5</formula>
      <formula>9.999</formula>
    </cfRule>
  </conditionalFormatting>
  <conditionalFormatting sqref="U128">
    <cfRule type="cellIs" dxfId="5031" priority="1368" operator="between">
      <formula>0.001</formula>
      <formula>4.999</formula>
    </cfRule>
  </conditionalFormatting>
  <conditionalFormatting sqref="AV128">
    <cfRule type="cellIs" dxfId="5030" priority="1355" operator="between">
      <formula>15</formula>
      <formula>20</formula>
    </cfRule>
  </conditionalFormatting>
  <conditionalFormatting sqref="AV128">
    <cfRule type="cellIs" dxfId="5029" priority="1356" operator="between">
      <formula>10</formula>
      <formula>14.999</formula>
    </cfRule>
  </conditionalFormatting>
  <conditionalFormatting sqref="AV128">
    <cfRule type="cellIs" dxfId="5028" priority="1357" operator="between">
      <formula>5</formula>
      <formula>9.999</formula>
    </cfRule>
  </conditionalFormatting>
  <conditionalFormatting sqref="AV128">
    <cfRule type="cellIs" dxfId="5027" priority="1358" operator="between">
      <formula>0.001</formula>
      <formula>4.999</formula>
    </cfRule>
  </conditionalFormatting>
  <conditionalFormatting sqref="U187">
    <cfRule type="cellIs" dxfId="5026" priority="1345" operator="between">
      <formula>15</formula>
      <formula>20</formula>
    </cfRule>
  </conditionalFormatting>
  <conditionalFormatting sqref="U187">
    <cfRule type="cellIs" dxfId="5025" priority="1346" operator="between">
      <formula>10</formula>
      <formula>14.999</formula>
    </cfRule>
  </conditionalFormatting>
  <conditionalFormatting sqref="U187">
    <cfRule type="cellIs" dxfId="5024" priority="1347" operator="between">
      <formula>5</formula>
      <formula>9.999</formula>
    </cfRule>
  </conditionalFormatting>
  <conditionalFormatting sqref="U187">
    <cfRule type="cellIs" dxfId="5023" priority="1348" operator="between">
      <formula>0.001</formula>
      <formula>4.999</formula>
    </cfRule>
  </conditionalFormatting>
  <conditionalFormatting sqref="AV187">
    <cfRule type="cellIs" dxfId="5022" priority="1335" operator="between">
      <formula>15</formula>
      <formula>20</formula>
    </cfRule>
  </conditionalFormatting>
  <conditionalFormatting sqref="AV187">
    <cfRule type="cellIs" dxfId="5021" priority="1336" operator="between">
      <formula>10</formula>
      <formula>14.999</formula>
    </cfRule>
  </conditionalFormatting>
  <conditionalFormatting sqref="AV187">
    <cfRule type="cellIs" dxfId="5020" priority="1337" operator="between">
      <formula>5</formula>
      <formula>9.999</formula>
    </cfRule>
  </conditionalFormatting>
  <conditionalFormatting sqref="AV187">
    <cfRule type="cellIs" dxfId="5019" priority="1338" operator="between">
      <formula>0.001</formula>
      <formula>4.999</formula>
    </cfRule>
  </conditionalFormatting>
  <conditionalFormatting sqref="U202">
    <cfRule type="cellIs" dxfId="5018" priority="1325" operator="between">
      <formula>15</formula>
      <formula>20</formula>
    </cfRule>
  </conditionalFormatting>
  <conditionalFormatting sqref="U202">
    <cfRule type="cellIs" dxfId="5017" priority="1326" operator="between">
      <formula>10</formula>
      <formula>14.999</formula>
    </cfRule>
  </conditionalFormatting>
  <conditionalFormatting sqref="U202">
    <cfRule type="cellIs" dxfId="5016" priority="1327" operator="between">
      <formula>5</formula>
      <formula>9.999</formula>
    </cfRule>
  </conditionalFormatting>
  <conditionalFormatting sqref="U202">
    <cfRule type="cellIs" dxfId="5015" priority="1328" operator="between">
      <formula>0.001</formula>
      <formula>4.999</formula>
    </cfRule>
  </conditionalFormatting>
  <conditionalFormatting sqref="W202">
    <cfRule type="cellIs" dxfId="5014" priority="1323" operator="equal">
      <formula>2</formula>
    </cfRule>
  </conditionalFormatting>
  <conditionalFormatting sqref="W202">
    <cfRule type="cellIs" dxfId="5013" priority="1324" operator="equal">
      <formula>1</formula>
    </cfRule>
  </conditionalFormatting>
  <conditionalFormatting sqref="W202">
    <cfRule type="cellIs" dxfId="5012" priority="1319" operator="equal">
      <formula>6</formula>
    </cfRule>
  </conditionalFormatting>
  <conditionalFormatting sqref="W202">
    <cfRule type="cellIs" dxfId="5011" priority="1320" operator="equal">
      <formula>5</formula>
    </cfRule>
  </conditionalFormatting>
  <conditionalFormatting sqref="W202">
    <cfRule type="cellIs" dxfId="5010" priority="1321" operator="equal">
      <formula>4</formula>
    </cfRule>
  </conditionalFormatting>
  <conditionalFormatting sqref="W202">
    <cfRule type="cellIs" dxfId="5009" priority="1322" operator="equal">
      <formula>3</formula>
    </cfRule>
  </conditionalFormatting>
  <conditionalFormatting sqref="AV202">
    <cfRule type="cellIs" dxfId="5008" priority="1315" operator="between">
      <formula>15</formula>
      <formula>20</formula>
    </cfRule>
  </conditionalFormatting>
  <conditionalFormatting sqref="AV202">
    <cfRule type="cellIs" dxfId="5007" priority="1316" operator="between">
      <formula>10</formula>
      <formula>14.999</formula>
    </cfRule>
  </conditionalFormatting>
  <conditionalFormatting sqref="AV202">
    <cfRule type="cellIs" dxfId="5006" priority="1317" operator="between">
      <formula>5</formula>
      <formula>9.999</formula>
    </cfRule>
  </conditionalFormatting>
  <conditionalFormatting sqref="AV202">
    <cfRule type="cellIs" dxfId="5005" priority="1318" operator="between">
      <formula>0.001</formula>
      <formula>4.999</formula>
    </cfRule>
  </conditionalFormatting>
  <conditionalFormatting sqref="AX202">
    <cfRule type="cellIs" dxfId="5004" priority="1313" operator="equal">
      <formula>2</formula>
    </cfRule>
  </conditionalFormatting>
  <conditionalFormatting sqref="AX202">
    <cfRule type="cellIs" dxfId="5003" priority="1314" operator="equal">
      <formula>1</formula>
    </cfRule>
  </conditionalFormatting>
  <conditionalFormatting sqref="AX202">
    <cfRule type="cellIs" dxfId="5002" priority="1309" operator="equal">
      <formula>6</formula>
    </cfRule>
  </conditionalFormatting>
  <conditionalFormatting sqref="AX202">
    <cfRule type="cellIs" dxfId="5001" priority="1310" operator="equal">
      <formula>5</formula>
    </cfRule>
  </conditionalFormatting>
  <conditionalFormatting sqref="AX202">
    <cfRule type="cellIs" dxfId="5000" priority="1311" operator="equal">
      <formula>4</formula>
    </cfRule>
  </conditionalFormatting>
  <conditionalFormatting sqref="AX202">
    <cfRule type="cellIs" dxfId="4999" priority="1312" operator="equal">
      <formula>3</formula>
    </cfRule>
  </conditionalFormatting>
  <conditionalFormatting sqref="U138">
    <cfRule type="cellIs" dxfId="4998" priority="1305" operator="between">
      <formula>15</formula>
      <formula>20</formula>
    </cfRule>
  </conditionalFormatting>
  <conditionalFormatting sqref="U138">
    <cfRule type="cellIs" dxfId="4997" priority="1306" operator="between">
      <formula>10</formula>
      <formula>14.999</formula>
    </cfRule>
  </conditionalFormatting>
  <conditionalFormatting sqref="U138">
    <cfRule type="cellIs" dxfId="4996" priority="1307" operator="between">
      <formula>5</formula>
      <formula>9.999</formula>
    </cfRule>
  </conditionalFormatting>
  <conditionalFormatting sqref="U138">
    <cfRule type="cellIs" dxfId="4995" priority="1308" operator="between">
      <formula>0.001</formula>
      <formula>4.999</formula>
    </cfRule>
  </conditionalFormatting>
  <conditionalFormatting sqref="W138">
    <cfRule type="cellIs" dxfId="4994" priority="1303" operator="equal">
      <formula>2</formula>
    </cfRule>
  </conditionalFormatting>
  <conditionalFormatting sqref="W138">
    <cfRule type="cellIs" dxfId="4993" priority="1304" operator="equal">
      <formula>1</formula>
    </cfRule>
  </conditionalFormatting>
  <conditionalFormatting sqref="W138">
    <cfRule type="cellIs" dxfId="4992" priority="1299" operator="equal">
      <formula>6</formula>
    </cfRule>
  </conditionalFormatting>
  <conditionalFormatting sqref="W138">
    <cfRule type="cellIs" dxfId="4991" priority="1300" operator="equal">
      <formula>5</formula>
    </cfRule>
  </conditionalFormatting>
  <conditionalFormatting sqref="W138">
    <cfRule type="cellIs" dxfId="4990" priority="1301" operator="equal">
      <formula>4</formula>
    </cfRule>
  </conditionalFormatting>
  <conditionalFormatting sqref="W138">
    <cfRule type="cellIs" dxfId="4989" priority="1302" operator="equal">
      <formula>3</formula>
    </cfRule>
  </conditionalFormatting>
  <conditionalFormatting sqref="U142">
    <cfRule type="cellIs" dxfId="4988" priority="1295" operator="between">
      <formula>15</formula>
      <formula>20</formula>
    </cfRule>
  </conditionalFormatting>
  <conditionalFormatting sqref="U142">
    <cfRule type="cellIs" dxfId="4987" priority="1296" operator="between">
      <formula>10</formula>
      <formula>14.999</formula>
    </cfRule>
  </conditionalFormatting>
  <conditionalFormatting sqref="U142">
    <cfRule type="cellIs" dxfId="4986" priority="1297" operator="between">
      <formula>5</formula>
      <formula>9.999</formula>
    </cfRule>
  </conditionalFormatting>
  <conditionalFormatting sqref="U142">
    <cfRule type="cellIs" dxfId="4985" priority="1298" operator="between">
      <formula>0.001</formula>
      <formula>4.999</formula>
    </cfRule>
  </conditionalFormatting>
  <conditionalFormatting sqref="W142">
    <cfRule type="cellIs" dxfId="4984" priority="1293" operator="equal">
      <formula>2</formula>
    </cfRule>
  </conditionalFormatting>
  <conditionalFormatting sqref="W142">
    <cfRule type="cellIs" dxfId="4983" priority="1294" operator="equal">
      <formula>1</formula>
    </cfRule>
  </conditionalFormatting>
  <conditionalFormatting sqref="W142">
    <cfRule type="cellIs" dxfId="4982" priority="1289" operator="equal">
      <formula>6</formula>
    </cfRule>
  </conditionalFormatting>
  <conditionalFormatting sqref="W142">
    <cfRule type="cellIs" dxfId="4981" priority="1290" operator="equal">
      <formula>5</formula>
    </cfRule>
  </conditionalFormatting>
  <conditionalFormatting sqref="W142">
    <cfRule type="cellIs" dxfId="4980" priority="1291" operator="equal">
      <formula>4</formula>
    </cfRule>
  </conditionalFormatting>
  <conditionalFormatting sqref="W142">
    <cfRule type="cellIs" dxfId="4979" priority="1292" operator="equal">
      <formula>3</formula>
    </cfRule>
  </conditionalFormatting>
  <conditionalFormatting sqref="U146">
    <cfRule type="cellIs" dxfId="4978" priority="1285" operator="between">
      <formula>15</formula>
      <formula>20</formula>
    </cfRule>
  </conditionalFormatting>
  <conditionalFormatting sqref="U146">
    <cfRule type="cellIs" dxfId="4977" priority="1286" operator="between">
      <formula>10</formula>
      <formula>14.999</formula>
    </cfRule>
  </conditionalFormatting>
  <conditionalFormatting sqref="U146">
    <cfRule type="cellIs" dxfId="4976" priority="1287" operator="between">
      <formula>5</formula>
      <formula>9.999</formula>
    </cfRule>
  </conditionalFormatting>
  <conditionalFormatting sqref="U146">
    <cfRule type="cellIs" dxfId="4975" priority="1288" operator="between">
      <formula>0.001</formula>
      <formula>4.999</formula>
    </cfRule>
  </conditionalFormatting>
  <conditionalFormatting sqref="W146">
    <cfRule type="cellIs" dxfId="4974" priority="1283" operator="equal">
      <formula>2</formula>
    </cfRule>
  </conditionalFormatting>
  <conditionalFormatting sqref="W146">
    <cfRule type="cellIs" dxfId="4973" priority="1284" operator="equal">
      <formula>1</formula>
    </cfRule>
  </conditionalFormatting>
  <conditionalFormatting sqref="W146">
    <cfRule type="cellIs" dxfId="4972" priority="1279" operator="equal">
      <formula>6</formula>
    </cfRule>
  </conditionalFormatting>
  <conditionalFormatting sqref="W146">
    <cfRule type="cellIs" dxfId="4971" priority="1280" operator="equal">
      <formula>5</formula>
    </cfRule>
  </conditionalFormatting>
  <conditionalFormatting sqref="W146">
    <cfRule type="cellIs" dxfId="4970" priority="1281" operator="equal">
      <formula>4</formula>
    </cfRule>
  </conditionalFormatting>
  <conditionalFormatting sqref="W146">
    <cfRule type="cellIs" dxfId="4969" priority="1282" operator="equal">
      <formula>3</formula>
    </cfRule>
  </conditionalFormatting>
  <conditionalFormatting sqref="AV134">
    <cfRule type="cellIs" dxfId="4968" priority="1275" operator="between">
      <formula>15</formula>
      <formula>20</formula>
    </cfRule>
  </conditionalFormatting>
  <conditionalFormatting sqref="AV134">
    <cfRule type="cellIs" dxfId="4967" priority="1276" operator="between">
      <formula>10</formula>
      <formula>14.999</formula>
    </cfRule>
  </conditionalFormatting>
  <conditionalFormatting sqref="AV134">
    <cfRule type="cellIs" dxfId="4966" priority="1277" operator="between">
      <formula>5</formula>
      <formula>9.999</formula>
    </cfRule>
  </conditionalFormatting>
  <conditionalFormatting sqref="AV134">
    <cfRule type="cellIs" dxfId="4965" priority="1278" operator="between">
      <formula>0.001</formula>
      <formula>4.999</formula>
    </cfRule>
  </conditionalFormatting>
  <conditionalFormatting sqref="AX134">
    <cfRule type="cellIs" dxfId="4964" priority="1273" operator="equal">
      <formula>2</formula>
    </cfRule>
  </conditionalFormatting>
  <conditionalFormatting sqref="AX134">
    <cfRule type="cellIs" dxfId="4963" priority="1274" operator="equal">
      <formula>1</formula>
    </cfRule>
  </conditionalFormatting>
  <conditionalFormatting sqref="AX134">
    <cfRule type="cellIs" dxfId="4962" priority="1269" operator="equal">
      <formula>6</formula>
    </cfRule>
  </conditionalFormatting>
  <conditionalFormatting sqref="AX134">
    <cfRule type="cellIs" dxfId="4961" priority="1270" operator="equal">
      <formula>5</formula>
    </cfRule>
  </conditionalFormatting>
  <conditionalFormatting sqref="AX134">
    <cfRule type="cellIs" dxfId="4960" priority="1271" operator="equal">
      <formula>4</formula>
    </cfRule>
  </conditionalFormatting>
  <conditionalFormatting sqref="AX134">
    <cfRule type="cellIs" dxfId="4959" priority="1272" operator="equal">
      <formula>3</formula>
    </cfRule>
  </conditionalFormatting>
  <conditionalFormatting sqref="AV138">
    <cfRule type="cellIs" dxfId="4958" priority="1265" operator="between">
      <formula>15</formula>
      <formula>20</formula>
    </cfRule>
  </conditionalFormatting>
  <conditionalFormatting sqref="AV138">
    <cfRule type="cellIs" dxfId="4957" priority="1266" operator="between">
      <formula>10</formula>
      <formula>14.999</formula>
    </cfRule>
  </conditionalFormatting>
  <conditionalFormatting sqref="AV138">
    <cfRule type="cellIs" dxfId="4956" priority="1267" operator="between">
      <formula>5</formula>
      <formula>9.999</formula>
    </cfRule>
  </conditionalFormatting>
  <conditionalFormatting sqref="AV138">
    <cfRule type="cellIs" dxfId="4955" priority="1268" operator="between">
      <formula>0.001</formula>
      <formula>4.999</formula>
    </cfRule>
  </conditionalFormatting>
  <conditionalFormatting sqref="AX138">
    <cfRule type="cellIs" dxfId="4954" priority="1263" operator="equal">
      <formula>2</formula>
    </cfRule>
  </conditionalFormatting>
  <conditionalFormatting sqref="AX138">
    <cfRule type="cellIs" dxfId="4953" priority="1264" operator="equal">
      <formula>1</formula>
    </cfRule>
  </conditionalFormatting>
  <conditionalFormatting sqref="AX138">
    <cfRule type="cellIs" dxfId="4952" priority="1259" operator="equal">
      <formula>6</formula>
    </cfRule>
  </conditionalFormatting>
  <conditionalFormatting sqref="AX138">
    <cfRule type="cellIs" dxfId="4951" priority="1260" operator="equal">
      <formula>5</formula>
    </cfRule>
  </conditionalFormatting>
  <conditionalFormatting sqref="AX138">
    <cfRule type="cellIs" dxfId="4950" priority="1261" operator="equal">
      <formula>4</formula>
    </cfRule>
  </conditionalFormatting>
  <conditionalFormatting sqref="AX138">
    <cfRule type="cellIs" dxfId="4949" priority="1262" operator="equal">
      <formula>3</formula>
    </cfRule>
  </conditionalFormatting>
  <conditionalFormatting sqref="AV142">
    <cfRule type="cellIs" dxfId="4948" priority="1255" operator="between">
      <formula>15</formula>
      <formula>20</formula>
    </cfRule>
  </conditionalFormatting>
  <conditionalFormatting sqref="AV142">
    <cfRule type="cellIs" dxfId="4947" priority="1256" operator="between">
      <formula>10</formula>
      <formula>14.999</formula>
    </cfRule>
  </conditionalFormatting>
  <conditionalFormatting sqref="AV142">
    <cfRule type="cellIs" dxfId="4946" priority="1257" operator="between">
      <formula>5</formula>
      <formula>9.999</formula>
    </cfRule>
  </conditionalFormatting>
  <conditionalFormatting sqref="AV142">
    <cfRule type="cellIs" dxfId="4945" priority="1258" operator="between">
      <formula>0.001</formula>
      <formula>4.999</formula>
    </cfRule>
  </conditionalFormatting>
  <conditionalFormatting sqref="AX142">
    <cfRule type="cellIs" dxfId="4944" priority="1253" operator="equal">
      <formula>2</formula>
    </cfRule>
  </conditionalFormatting>
  <conditionalFormatting sqref="AX142">
    <cfRule type="cellIs" dxfId="4943" priority="1254" operator="equal">
      <formula>1</formula>
    </cfRule>
  </conditionalFormatting>
  <conditionalFormatting sqref="AX142">
    <cfRule type="cellIs" dxfId="4942" priority="1249" operator="equal">
      <formula>6</formula>
    </cfRule>
  </conditionalFormatting>
  <conditionalFormatting sqref="AX142">
    <cfRule type="cellIs" dxfId="4941" priority="1250" operator="equal">
      <formula>5</formula>
    </cfRule>
  </conditionalFormatting>
  <conditionalFormatting sqref="AX142">
    <cfRule type="cellIs" dxfId="4940" priority="1251" operator="equal">
      <formula>4</formula>
    </cfRule>
  </conditionalFormatting>
  <conditionalFormatting sqref="AX142">
    <cfRule type="cellIs" dxfId="4939" priority="1252" operator="equal">
      <formula>3</formula>
    </cfRule>
  </conditionalFormatting>
  <conditionalFormatting sqref="AV146">
    <cfRule type="cellIs" dxfId="4938" priority="1245" operator="between">
      <formula>15</formula>
      <formula>20</formula>
    </cfRule>
  </conditionalFormatting>
  <conditionalFormatting sqref="AV146">
    <cfRule type="cellIs" dxfId="4937" priority="1246" operator="between">
      <formula>10</formula>
      <formula>14.999</formula>
    </cfRule>
  </conditionalFormatting>
  <conditionalFormatting sqref="AV146">
    <cfRule type="cellIs" dxfId="4936" priority="1247" operator="between">
      <formula>5</formula>
      <formula>9.999</formula>
    </cfRule>
  </conditionalFormatting>
  <conditionalFormatting sqref="AV146">
    <cfRule type="cellIs" dxfId="4935" priority="1248" operator="between">
      <formula>0.001</formula>
      <formula>4.999</formula>
    </cfRule>
  </conditionalFormatting>
  <conditionalFormatting sqref="AX146">
    <cfRule type="cellIs" dxfId="4934" priority="1243" operator="equal">
      <formula>2</formula>
    </cfRule>
  </conditionalFormatting>
  <conditionalFormatting sqref="AX146">
    <cfRule type="cellIs" dxfId="4933" priority="1244" operator="equal">
      <formula>1</formula>
    </cfRule>
  </conditionalFormatting>
  <conditionalFormatting sqref="AX146">
    <cfRule type="cellIs" dxfId="4932" priority="1239" operator="equal">
      <formula>6</formula>
    </cfRule>
  </conditionalFormatting>
  <conditionalFormatting sqref="AX146">
    <cfRule type="cellIs" dxfId="4931" priority="1240" operator="equal">
      <formula>5</formula>
    </cfRule>
  </conditionalFormatting>
  <conditionalFormatting sqref="AX146">
    <cfRule type="cellIs" dxfId="4930" priority="1241" operator="equal">
      <formula>4</formula>
    </cfRule>
  </conditionalFormatting>
  <conditionalFormatting sqref="AX146">
    <cfRule type="cellIs" dxfId="4929" priority="1242" operator="equal">
      <formula>3</formula>
    </cfRule>
  </conditionalFormatting>
  <conditionalFormatting sqref="AV150">
    <cfRule type="cellIs" dxfId="4928" priority="1235" operator="between">
      <formula>15</formula>
      <formula>20</formula>
    </cfRule>
  </conditionalFormatting>
  <conditionalFormatting sqref="AV150">
    <cfRule type="cellIs" dxfId="4927" priority="1236" operator="between">
      <formula>10</formula>
      <formula>14.999</formula>
    </cfRule>
  </conditionalFormatting>
  <conditionalFormatting sqref="AV150">
    <cfRule type="cellIs" dxfId="4926" priority="1237" operator="between">
      <formula>5</formula>
      <formula>9.999</formula>
    </cfRule>
  </conditionalFormatting>
  <conditionalFormatting sqref="AV150">
    <cfRule type="cellIs" dxfId="4925" priority="1238" operator="between">
      <formula>0.001</formula>
      <formula>4.999</formula>
    </cfRule>
  </conditionalFormatting>
  <conditionalFormatting sqref="AX150">
    <cfRule type="cellIs" dxfId="4924" priority="1233" operator="equal">
      <formula>2</formula>
    </cfRule>
  </conditionalFormatting>
  <conditionalFormatting sqref="AX150">
    <cfRule type="cellIs" dxfId="4923" priority="1234" operator="equal">
      <formula>1</formula>
    </cfRule>
  </conditionalFormatting>
  <conditionalFormatting sqref="AX150">
    <cfRule type="cellIs" dxfId="4922" priority="1229" operator="equal">
      <formula>6</formula>
    </cfRule>
  </conditionalFormatting>
  <conditionalFormatting sqref="AX150">
    <cfRule type="cellIs" dxfId="4921" priority="1230" operator="equal">
      <formula>5</formula>
    </cfRule>
  </conditionalFormatting>
  <conditionalFormatting sqref="AX150">
    <cfRule type="cellIs" dxfId="4920" priority="1231" operator="equal">
      <formula>4</formula>
    </cfRule>
  </conditionalFormatting>
  <conditionalFormatting sqref="AX150">
    <cfRule type="cellIs" dxfId="4919" priority="1232" operator="equal">
      <formula>3</formula>
    </cfRule>
  </conditionalFormatting>
  <conditionalFormatting sqref="AV154">
    <cfRule type="cellIs" dxfId="4918" priority="1225" operator="between">
      <formula>15</formula>
      <formula>20</formula>
    </cfRule>
  </conditionalFormatting>
  <conditionalFormatting sqref="AV154">
    <cfRule type="cellIs" dxfId="4917" priority="1226" operator="between">
      <formula>10</formula>
      <formula>14.999</formula>
    </cfRule>
  </conditionalFormatting>
  <conditionalFormatting sqref="AV154">
    <cfRule type="cellIs" dxfId="4916" priority="1227" operator="between">
      <formula>5</formula>
      <formula>9.999</formula>
    </cfRule>
  </conditionalFormatting>
  <conditionalFormatting sqref="AV154">
    <cfRule type="cellIs" dxfId="4915" priority="1228" operator="between">
      <formula>0.001</formula>
      <formula>4.999</formula>
    </cfRule>
  </conditionalFormatting>
  <conditionalFormatting sqref="AX154">
    <cfRule type="cellIs" dxfId="4914" priority="1223" operator="equal">
      <formula>2</formula>
    </cfRule>
  </conditionalFormatting>
  <conditionalFormatting sqref="AX154">
    <cfRule type="cellIs" dxfId="4913" priority="1224" operator="equal">
      <formula>1</formula>
    </cfRule>
  </conditionalFormatting>
  <conditionalFormatting sqref="AX154">
    <cfRule type="cellIs" dxfId="4912" priority="1219" operator="equal">
      <formula>6</formula>
    </cfRule>
  </conditionalFormatting>
  <conditionalFormatting sqref="AX154">
    <cfRule type="cellIs" dxfId="4911" priority="1220" operator="equal">
      <formula>5</formula>
    </cfRule>
  </conditionalFormatting>
  <conditionalFormatting sqref="AX154">
    <cfRule type="cellIs" dxfId="4910" priority="1221" operator="equal">
      <formula>4</formula>
    </cfRule>
  </conditionalFormatting>
  <conditionalFormatting sqref="AX154">
    <cfRule type="cellIs" dxfId="4909" priority="1222" operator="equal">
      <formula>3</formula>
    </cfRule>
  </conditionalFormatting>
  <conditionalFormatting sqref="AV158">
    <cfRule type="cellIs" dxfId="4908" priority="1215" operator="between">
      <formula>15</formula>
      <formula>20</formula>
    </cfRule>
  </conditionalFormatting>
  <conditionalFormatting sqref="AV158">
    <cfRule type="cellIs" dxfId="4907" priority="1216" operator="between">
      <formula>10</formula>
      <formula>14.999</formula>
    </cfRule>
  </conditionalFormatting>
  <conditionalFormatting sqref="AV158">
    <cfRule type="cellIs" dxfId="4906" priority="1217" operator="between">
      <formula>5</formula>
      <formula>9.999</formula>
    </cfRule>
  </conditionalFormatting>
  <conditionalFormatting sqref="AV158">
    <cfRule type="cellIs" dxfId="4905" priority="1218" operator="between">
      <formula>0.001</formula>
      <formula>4.999</formula>
    </cfRule>
  </conditionalFormatting>
  <conditionalFormatting sqref="AX158">
    <cfRule type="cellIs" dxfId="4904" priority="1213" operator="equal">
      <formula>2</formula>
    </cfRule>
  </conditionalFormatting>
  <conditionalFormatting sqref="AX158">
    <cfRule type="cellIs" dxfId="4903" priority="1214" operator="equal">
      <formula>1</formula>
    </cfRule>
  </conditionalFormatting>
  <conditionalFormatting sqref="AX158">
    <cfRule type="cellIs" dxfId="4902" priority="1209" operator="equal">
      <formula>6</formula>
    </cfRule>
  </conditionalFormatting>
  <conditionalFormatting sqref="AX158">
    <cfRule type="cellIs" dxfId="4901" priority="1210" operator="equal">
      <formula>5</formula>
    </cfRule>
  </conditionalFormatting>
  <conditionalFormatting sqref="AX158">
    <cfRule type="cellIs" dxfId="4900" priority="1211" operator="equal">
      <formula>4</formula>
    </cfRule>
  </conditionalFormatting>
  <conditionalFormatting sqref="AX158">
    <cfRule type="cellIs" dxfId="4899" priority="1212" operator="equal">
      <formula>3</formula>
    </cfRule>
  </conditionalFormatting>
  <conditionalFormatting sqref="U193">
    <cfRule type="cellIs" dxfId="4898" priority="1205" operator="between">
      <formula>15</formula>
      <formula>20</formula>
    </cfRule>
  </conditionalFormatting>
  <conditionalFormatting sqref="U193">
    <cfRule type="cellIs" dxfId="4897" priority="1206" operator="between">
      <formula>10</formula>
      <formula>14.999</formula>
    </cfRule>
  </conditionalFormatting>
  <conditionalFormatting sqref="U193">
    <cfRule type="cellIs" dxfId="4896" priority="1207" operator="between">
      <formula>5</formula>
      <formula>9.999</formula>
    </cfRule>
  </conditionalFormatting>
  <conditionalFormatting sqref="U193">
    <cfRule type="cellIs" dxfId="4895" priority="1208" operator="between">
      <formula>0.001</formula>
      <formula>4.999</formula>
    </cfRule>
  </conditionalFormatting>
  <conditionalFormatting sqref="W193">
    <cfRule type="cellIs" dxfId="4894" priority="1203" operator="equal">
      <formula>2</formula>
    </cfRule>
  </conditionalFormatting>
  <conditionalFormatting sqref="W193">
    <cfRule type="cellIs" dxfId="4893" priority="1204" operator="equal">
      <formula>1</formula>
    </cfRule>
  </conditionalFormatting>
  <conditionalFormatting sqref="W193">
    <cfRule type="cellIs" dxfId="4892" priority="1199" operator="equal">
      <formula>6</formula>
    </cfRule>
  </conditionalFormatting>
  <conditionalFormatting sqref="W193">
    <cfRule type="cellIs" dxfId="4891" priority="1200" operator="equal">
      <formula>5</formula>
    </cfRule>
  </conditionalFormatting>
  <conditionalFormatting sqref="W193">
    <cfRule type="cellIs" dxfId="4890" priority="1201" operator="equal">
      <formula>4</formula>
    </cfRule>
  </conditionalFormatting>
  <conditionalFormatting sqref="W193">
    <cfRule type="cellIs" dxfId="4889" priority="1202" operator="equal">
      <formula>3</formula>
    </cfRule>
  </conditionalFormatting>
  <conditionalFormatting sqref="P46:S46">
    <cfRule type="containsText" dxfId="4888" priority="1084" operator="containsText" text="ggggggggggggggg">
      <formula>NOT(ISERROR(SEARCH("ggggggggggggggg",P46)))</formula>
    </cfRule>
  </conditionalFormatting>
  <conditionalFormatting sqref="P46:S46">
    <cfRule type="containsText" dxfId="4887" priority="1085" operator="containsText" text="gggggggggg">
      <formula>NOT(ISERROR(SEARCH("gggggggggg",P46)))</formula>
    </cfRule>
  </conditionalFormatting>
  <conditionalFormatting sqref="P46:S46">
    <cfRule type="containsText" dxfId="4886" priority="1086" operator="containsText" text="ggggg">
      <formula>NOT(ISERROR(SEARCH("ggggg",P46)))</formula>
    </cfRule>
  </conditionalFormatting>
  <conditionalFormatting sqref="P46:S46">
    <cfRule type="containsText" dxfId="4885" priority="1087" operator="containsText" text="g">
      <formula>NOT(ISERROR(SEARCH("g",P46)))</formula>
    </cfRule>
  </conditionalFormatting>
  <conditionalFormatting sqref="D46">
    <cfRule type="beginsWith" dxfId="4884" priority="1077" operator="beginsWith" text="?">
      <formula>LEFT(D46,LEN("?"))="?"</formula>
    </cfRule>
  </conditionalFormatting>
  <conditionalFormatting sqref="B46">
    <cfRule type="beginsWith" dxfId="4883" priority="1079" operator="beginsWith" text="?">
      <formula>LEFT(B46,LEN("?"))="?"</formula>
    </cfRule>
  </conditionalFormatting>
  <conditionalFormatting sqref="H45:L47">
    <cfRule type="beginsWith" dxfId="4882" priority="1078" operator="beginsWith" text="?">
      <formula>LEFT(H45,LEN("?"))="?"</formula>
    </cfRule>
  </conditionalFormatting>
  <conditionalFormatting sqref="P50:S50">
    <cfRule type="containsText" dxfId="4881" priority="1066" operator="containsText" text="ggggggggggggggg">
      <formula>NOT(ISERROR(SEARCH("ggggggggggggggg",P50)))</formula>
    </cfRule>
  </conditionalFormatting>
  <conditionalFormatting sqref="P50:S50">
    <cfRule type="containsText" dxfId="4880" priority="1067" operator="containsText" text="gggggggggg">
      <formula>NOT(ISERROR(SEARCH("gggggggggg",P50)))</formula>
    </cfRule>
  </conditionalFormatting>
  <conditionalFormatting sqref="P50:S50">
    <cfRule type="containsText" dxfId="4879" priority="1068" operator="containsText" text="ggggg">
      <formula>NOT(ISERROR(SEARCH("ggggg",P50)))</formula>
    </cfRule>
  </conditionalFormatting>
  <conditionalFormatting sqref="P50:S50">
    <cfRule type="containsText" dxfId="4878" priority="1069" operator="containsText" text="g">
      <formula>NOT(ISERROR(SEARCH("g",P50)))</formula>
    </cfRule>
  </conditionalFormatting>
  <conditionalFormatting sqref="D50">
    <cfRule type="beginsWith" dxfId="4877" priority="1063" operator="beginsWith" text="?">
      <formula>LEFT(D50,LEN("?"))="?"</formula>
    </cfRule>
  </conditionalFormatting>
  <conditionalFormatting sqref="B50">
    <cfRule type="beginsWith" dxfId="4876" priority="1065" operator="beginsWith" text="?">
      <formula>LEFT(B50,LEN("?"))="?"</formula>
    </cfRule>
  </conditionalFormatting>
  <conditionalFormatting sqref="H49:L51">
    <cfRule type="beginsWith" dxfId="4875" priority="1064" operator="beginsWith" text="?">
      <formula>LEFT(H49,LEN("?"))="?"</formula>
    </cfRule>
  </conditionalFormatting>
  <conditionalFormatting sqref="AQ69:AT69">
    <cfRule type="containsText" dxfId="4874" priority="976" operator="containsText" text="ggggggggggggggg">
      <formula>NOT(ISERROR(SEARCH("ggggggggggggggg",AQ69)))</formula>
    </cfRule>
  </conditionalFormatting>
  <conditionalFormatting sqref="AQ69:AT69">
    <cfRule type="containsText" dxfId="4873" priority="977" operator="containsText" text="gggggggggg">
      <formula>NOT(ISERROR(SEARCH("gggggggggg",AQ69)))</formula>
    </cfRule>
  </conditionalFormatting>
  <conditionalFormatting sqref="AQ69:AT69">
    <cfRule type="containsText" dxfId="4872" priority="978" operator="containsText" text="ggggg">
      <formula>NOT(ISERROR(SEARCH("ggggg",AQ69)))</formula>
    </cfRule>
  </conditionalFormatting>
  <conditionalFormatting sqref="AQ69:AT69">
    <cfRule type="containsText" dxfId="4871" priority="979" operator="containsText" text="g">
      <formula>NOT(ISERROR(SEARCH("g",AQ69)))</formula>
    </cfRule>
  </conditionalFormatting>
  <conditionalFormatting sqref="P73:S73">
    <cfRule type="containsText" dxfId="4870" priority="1030" operator="containsText" text="ggggggggggggggg">
      <formula>NOT(ISERROR(SEARCH("ggggggggggggggg",P73)))</formula>
    </cfRule>
  </conditionalFormatting>
  <conditionalFormatting sqref="P73:S73">
    <cfRule type="containsText" dxfId="4869" priority="1031" operator="containsText" text="gggggggggg">
      <formula>NOT(ISERROR(SEARCH("gggggggggg",P73)))</formula>
    </cfRule>
  </conditionalFormatting>
  <conditionalFormatting sqref="P73:S73">
    <cfRule type="containsText" dxfId="4868" priority="1032" operator="containsText" text="ggggg">
      <formula>NOT(ISERROR(SEARCH("ggggg",P73)))</formula>
    </cfRule>
  </conditionalFormatting>
  <conditionalFormatting sqref="P73:S73">
    <cfRule type="containsText" dxfId="4867" priority="1033" operator="containsText" text="g">
      <formula>NOT(ISERROR(SEARCH("g",P73)))</formula>
    </cfRule>
  </conditionalFormatting>
  <conditionalFormatting sqref="D73">
    <cfRule type="beginsWith" dxfId="4866" priority="1027" operator="beginsWith" text="?">
      <formula>LEFT(D73,LEN("?"))="?"</formula>
    </cfRule>
  </conditionalFormatting>
  <conditionalFormatting sqref="B73">
    <cfRule type="beginsWith" dxfId="4865" priority="1029" operator="beginsWith" text="?">
      <formula>LEFT(B73,LEN("?"))="?"</formula>
    </cfRule>
  </conditionalFormatting>
  <conditionalFormatting sqref="H72:L74">
    <cfRule type="beginsWith" dxfId="4864" priority="1028" operator="beginsWith" text="?">
      <formula>LEFT(H72,LEN("?"))="?"</formula>
    </cfRule>
  </conditionalFormatting>
  <conditionalFormatting sqref="AQ61:AT61">
    <cfRule type="containsText" dxfId="4863" priority="1011" operator="containsText" text="ggggggggggggggg">
      <formula>NOT(ISERROR(SEARCH("ggggggggggggggg",AQ61)))</formula>
    </cfRule>
  </conditionalFormatting>
  <conditionalFormatting sqref="AQ61:AT61">
    <cfRule type="containsText" dxfId="4862" priority="1012" operator="containsText" text="gggggggggg">
      <formula>NOT(ISERROR(SEARCH("gggggggggg",AQ61)))</formula>
    </cfRule>
  </conditionalFormatting>
  <conditionalFormatting sqref="AQ61:AT61">
    <cfRule type="containsText" dxfId="4861" priority="1013" operator="containsText" text="ggggg">
      <formula>NOT(ISERROR(SEARCH("ggggg",AQ61)))</formula>
    </cfRule>
  </conditionalFormatting>
  <conditionalFormatting sqref="AQ61:AT61">
    <cfRule type="containsText" dxfId="4860" priority="1014" operator="containsText" text="g">
      <formula>NOT(ISERROR(SEARCH("g",AQ61)))</formula>
    </cfRule>
  </conditionalFormatting>
  <conditionalFormatting sqref="AQ65:AT65">
    <cfRule type="containsText" dxfId="4859" priority="1007" operator="containsText" text="ggggggggggggggg">
      <formula>NOT(ISERROR(SEARCH("ggggggggggggggg",AQ65)))</formula>
    </cfRule>
  </conditionalFormatting>
  <conditionalFormatting sqref="AQ65:AT65">
    <cfRule type="containsText" dxfId="4858" priority="1008" operator="containsText" text="gggggggggg">
      <formula>NOT(ISERROR(SEARCH("gggggggggg",AQ65)))</formula>
    </cfRule>
  </conditionalFormatting>
  <conditionalFormatting sqref="AQ65:AT65">
    <cfRule type="containsText" dxfId="4857" priority="1009" operator="containsText" text="ggggg">
      <formula>NOT(ISERROR(SEARCH("ggggg",AQ65)))</formula>
    </cfRule>
  </conditionalFormatting>
  <conditionalFormatting sqref="AQ65:AT65">
    <cfRule type="containsText" dxfId="4856" priority="1010" operator="containsText" text="g">
      <formula>NOT(ISERROR(SEARCH("g",AQ65)))</formula>
    </cfRule>
  </conditionalFormatting>
  <conditionalFormatting sqref="AC61">
    <cfRule type="beginsWith" dxfId="4855" priority="985" operator="beginsWith" text="?">
      <formula>LEFT(AC61,LEN("?"))="?"</formula>
    </cfRule>
  </conditionalFormatting>
  <conditionalFormatting sqref="AC65">
    <cfRule type="beginsWith" dxfId="4854" priority="986" operator="beginsWith" text="?">
      <formula>LEFT(AC65,LEN("?"))="?"</formula>
    </cfRule>
  </conditionalFormatting>
  <conditionalFormatting sqref="AI60:AM62">
    <cfRule type="beginsWith" dxfId="4853" priority="984" operator="beginsWith" text="?">
      <formula>LEFT(AI60,LEN("?"))="?"</formula>
    </cfRule>
  </conditionalFormatting>
  <conditionalFormatting sqref="AI64:AM66">
    <cfRule type="beginsWith" dxfId="4852" priority="983" operator="beginsWith" text="?">
      <formula>LEFT(AI64,LEN("?"))="?"</formula>
    </cfRule>
  </conditionalFormatting>
  <conditionalFormatting sqref="AC69">
    <cfRule type="beginsWith" dxfId="4851" priority="971" operator="beginsWith" text="?">
      <formula>LEFT(AC69,LEN("?"))="?"</formula>
    </cfRule>
  </conditionalFormatting>
  <conditionalFormatting sqref="AI68:AM70">
    <cfRule type="beginsWith" dxfId="4850" priority="970" operator="beginsWith" text="?">
      <formula>LEFT(AI68,LEN("?"))="?"</formula>
    </cfRule>
  </conditionalFormatting>
  <conditionalFormatting sqref="AQ84:AT84">
    <cfRule type="containsText" dxfId="4849" priority="938" operator="containsText" text="ggggggggggggggg">
      <formula>NOT(ISERROR(SEARCH("ggggggggggggggg",AQ84)))</formula>
    </cfRule>
  </conditionalFormatting>
  <conditionalFormatting sqref="AQ84:AT84">
    <cfRule type="containsText" dxfId="4848" priority="939" operator="containsText" text="gggggggggg">
      <formula>NOT(ISERROR(SEARCH("gggggggggg",AQ84)))</formula>
    </cfRule>
  </conditionalFormatting>
  <conditionalFormatting sqref="AQ84:AT84">
    <cfRule type="containsText" dxfId="4847" priority="940" operator="containsText" text="ggggg">
      <formula>NOT(ISERROR(SEARCH("ggggg",AQ84)))</formula>
    </cfRule>
  </conditionalFormatting>
  <conditionalFormatting sqref="AQ84:AT84">
    <cfRule type="containsText" dxfId="4846" priority="941" operator="containsText" text="g">
      <formula>NOT(ISERROR(SEARCH("g",AQ84)))</formula>
    </cfRule>
  </conditionalFormatting>
  <conditionalFormatting sqref="AQ88:AT88">
    <cfRule type="containsText" dxfId="4845" priority="934" operator="containsText" text="ggggggggggggggg">
      <formula>NOT(ISERROR(SEARCH("ggggggggggggggg",AQ88)))</formula>
    </cfRule>
  </conditionalFormatting>
  <conditionalFormatting sqref="AQ88:AT88">
    <cfRule type="containsText" dxfId="4844" priority="935" operator="containsText" text="gggggggggg">
      <formula>NOT(ISERROR(SEARCH("gggggggggg",AQ88)))</formula>
    </cfRule>
  </conditionalFormatting>
  <conditionalFormatting sqref="AQ88:AT88">
    <cfRule type="containsText" dxfId="4843" priority="936" operator="containsText" text="ggggg">
      <formula>NOT(ISERROR(SEARCH("ggggg",AQ88)))</formula>
    </cfRule>
  </conditionalFormatting>
  <conditionalFormatting sqref="AQ88:AT88">
    <cfRule type="containsText" dxfId="4842" priority="937" operator="containsText" text="g">
      <formula>NOT(ISERROR(SEARCH("g",AQ88)))</formula>
    </cfRule>
  </conditionalFormatting>
  <conditionalFormatting sqref="AV84">
    <cfRule type="cellIs" dxfId="4841" priority="926" operator="between">
      <formula>15</formula>
      <formula>20</formula>
    </cfRule>
  </conditionalFormatting>
  <conditionalFormatting sqref="AV84">
    <cfRule type="cellIs" dxfId="4840" priority="927" operator="between">
      <formula>10</formula>
      <formula>14.999</formula>
    </cfRule>
  </conditionalFormatting>
  <conditionalFormatting sqref="AV84">
    <cfRule type="cellIs" dxfId="4839" priority="928" operator="between">
      <formula>5</formula>
      <formula>9.999</formula>
    </cfRule>
  </conditionalFormatting>
  <conditionalFormatting sqref="AV84">
    <cfRule type="cellIs" dxfId="4838" priority="929" operator="between">
      <formula>0.001</formula>
      <formula>4.999</formula>
    </cfRule>
  </conditionalFormatting>
  <conditionalFormatting sqref="AX84">
    <cfRule type="cellIs" dxfId="4837" priority="924" operator="equal">
      <formula>2</formula>
    </cfRule>
  </conditionalFormatting>
  <conditionalFormatting sqref="AX84">
    <cfRule type="cellIs" dxfId="4836" priority="925" operator="equal">
      <formula>1</formula>
    </cfRule>
  </conditionalFormatting>
  <conditionalFormatting sqref="AX84">
    <cfRule type="cellIs" dxfId="4835" priority="920" operator="equal">
      <formula>6</formula>
    </cfRule>
  </conditionalFormatting>
  <conditionalFormatting sqref="AX84">
    <cfRule type="cellIs" dxfId="4834" priority="921" operator="equal">
      <formula>5</formula>
    </cfRule>
  </conditionalFormatting>
  <conditionalFormatting sqref="AX84">
    <cfRule type="cellIs" dxfId="4833" priority="922" operator="equal">
      <formula>4</formula>
    </cfRule>
  </conditionalFormatting>
  <conditionalFormatting sqref="AX84">
    <cfRule type="cellIs" dxfId="4832" priority="923" operator="equal">
      <formula>3</formula>
    </cfRule>
  </conditionalFormatting>
  <conditionalFormatting sqref="AC84">
    <cfRule type="beginsWith" dxfId="4831" priority="917" operator="beginsWith" text="?">
      <formula>LEFT(AC84,LEN("?"))="?"</formula>
    </cfRule>
  </conditionalFormatting>
  <conditionalFormatting sqref="AC88">
    <cfRule type="beginsWith" dxfId="4830" priority="918" operator="beginsWith" text="?">
      <formula>LEFT(AC88,LEN("?"))="?"</formula>
    </cfRule>
  </conditionalFormatting>
  <conditionalFormatting sqref="AI83:AM85">
    <cfRule type="beginsWith" dxfId="4829" priority="916" operator="beginsWith" text="?">
      <formula>LEFT(AI83,LEN("?"))="?"</formula>
    </cfRule>
  </conditionalFormatting>
  <conditionalFormatting sqref="AI87:AM89">
    <cfRule type="beginsWith" dxfId="4828" priority="915" operator="beginsWith" text="?">
      <formula>LEFT(AI87,LEN("?"))="?"</formula>
    </cfRule>
  </conditionalFormatting>
  <conditionalFormatting sqref="AE84">
    <cfRule type="beginsWith" dxfId="4827" priority="913" operator="beginsWith" text="?">
      <formula>LEFT(AE84,LEN("?"))="?"</formula>
    </cfRule>
  </conditionalFormatting>
  <conditionalFormatting sqref="AE88">
    <cfRule type="beginsWith" dxfId="4826" priority="912" operator="beginsWith" text="?">
      <formula>LEFT(AE88,LEN("?"))="?"</formula>
    </cfRule>
  </conditionalFormatting>
  <conditionalFormatting sqref="AE115">
    <cfRule type="beginsWith" dxfId="4825" priority="729" operator="beginsWith" text="?">
      <formula>LEFT(AE115,LEN("?"))="?"</formula>
    </cfRule>
  </conditionalFormatting>
  <conditionalFormatting sqref="P107:S107">
    <cfRule type="containsText" dxfId="4824" priority="867" operator="containsText" text="ggggggggggggggg">
      <formula>NOT(ISERROR(SEARCH("ggggggggggggggg",P107)))</formula>
    </cfRule>
  </conditionalFormatting>
  <conditionalFormatting sqref="P107:S107">
    <cfRule type="containsText" dxfId="4823" priority="868" operator="containsText" text="gggggggggg">
      <formula>NOT(ISERROR(SEARCH("gggggggggg",P107)))</formula>
    </cfRule>
  </conditionalFormatting>
  <conditionalFormatting sqref="P107:S107">
    <cfRule type="containsText" dxfId="4822" priority="869" operator="containsText" text="ggggg">
      <formula>NOT(ISERROR(SEARCH("ggggg",P107)))</formula>
    </cfRule>
  </conditionalFormatting>
  <conditionalFormatting sqref="P107:S107">
    <cfRule type="containsText" dxfId="4821" priority="870" operator="containsText" text="g">
      <formula>NOT(ISERROR(SEARCH("g",P107)))</formula>
    </cfRule>
  </conditionalFormatting>
  <conditionalFormatting sqref="P111:S111">
    <cfRule type="containsText" dxfId="4820" priority="863" operator="containsText" text="ggggggggggggggg">
      <formula>NOT(ISERROR(SEARCH("ggggggggggggggg",P111)))</formula>
    </cfRule>
  </conditionalFormatting>
  <conditionalFormatting sqref="P111:S111">
    <cfRule type="containsText" dxfId="4819" priority="864" operator="containsText" text="gggggggggg">
      <formula>NOT(ISERROR(SEARCH("gggggggggg",P111)))</formula>
    </cfRule>
  </conditionalFormatting>
  <conditionalFormatting sqref="P111:S111">
    <cfRule type="containsText" dxfId="4818" priority="865" operator="containsText" text="ggggg">
      <formula>NOT(ISERROR(SEARCH("ggggg",P111)))</formula>
    </cfRule>
  </conditionalFormatting>
  <conditionalFormatting sqref="P111:S111">
    <cfRule type="containsText" dxfId="4817" priority="866" operator="containsText" text="g">
      <formula>NOT(ISERROR(SEARCH("g",P111)))</formula>
    </cfRule>
  </conditionalFormatting>
  <conditionalFormatting sqref="B107">
    <cfRule type="beginsWith" dxfId="4816" priority="862" operator="beginsWith" text="?">
      <formula>LEFT(B107,LEN("?"))="?"</formula>
    </cfRule>
  </conditionalFormatting>
  <conditionalFormatting sqref="B111">
    <cfRule type="beginsWith" dxfId="4815" priority="861" operator="beginsWith" text="?">
      <formula>LEFT(B111,LEN("?"))="?"</formula>
    </cfRule>
  </conditionalFormatting>
  <conditionalFormatting sqref="H106:L108">
    <cfRule type="beginsWith" dxfId="4814" priority="860" operator="beginsWith" text="?">
      <formula>LEFT(H106,LEN("?"))="?"</formula>
    </cfRule>
  </conditionalFormatting>
  <conditionalFormatting sqref="H110:L112">
    <cfRule type="beginsWith" dxfId="4813" priority="859" operator="beginsWith" text="?">
      <formula>LEFT(H110,LEN("?"))="?"</formula>
    </cfRule>
  </conditionalFormatting>
  <conditionalFormatting sqref="D107">
    <cfRule type="beginsWith" dxfId="4812" priority="858" operator="beginsWith" text="?">
      <formula>LEFT(D107,LEN("?"))="?"</formula>
    </cfRule>
  </conditionalFormatting>
  <conditionalFormatting sqref="D111">
    <cfRule type="beginsWith" dxfId="4811" priority="857" operator="beginsWith" text="?">
      <formula>LEFT(D111,LEN("?"))="?"</formula>
    </cfRule>
  </conditionalFormatting>
  <conditionalFormatting sqref="W107">
    <cfRule type="cellIs" dxfId="4810" priority="851" operator="equal">
      <formula>2</formula>
    </cfRule>
  </conditionalFormatting>
  <conditionalFormatting sqref="W107">
    <cfRule type="cellIs" dxfId="4809" priority="852" operator="equal">
      <formula>1</formula>
    </cfRule>
  </conditionalFormatting>
  <conditionalFormatting sqref="W107">
    <cfRule type="cellIs" dxfId="4808" priority="847" operator="equal">
      <formula>6</formula>
    </cfRule>
  </conditionalFormatting>
  <conditionalFormatting sqref="W107">
    <cfRule type="cellIs" dxfId="4807" priority="848" operator="equal">
      <formula>5</formula>
    </cfRule>
  </conditionalFormatting>
  <conditionalFormatting sqref="W107">
    <cfRule type="cellIs" dxfId="4806" priority="849" operator="equal">
      <formula>4</formula>
    </cfRule>
  </conditionalFormatting>
  <conditionalFormatting sqref="W107">
    <cfRule type="cellIs" dxfId="4805" priority="850" operator="equal">
      <formula>3</formula>
    </cfRule>
  </conditionalFormatting>
  <conditionalFormatting sqref="P119:S119">
    <cfRule type="containsText" dxfId="4804" priority="830" operator="containsText" text="ggggggggggggggg">
      <formula>NOT(ISERROR(SEARCH("ggggggggggggggg",P119)))</formula>
    </cfRule>
  </conditionalFormatting>
  <conditionalFormatting sqref="P119:S119">
    <cfRule type="containsText" dxfId="4803" priority="831" operator="containsText" text="gggggggggg">
      <formula>NOT(ISERROR(SEARCH("gggggggggg",P119)))</formula>
    </cfRule>
  </conditionalFormatting>
  <conditionalFormatting sqref="P119:S119">
    <cfRule type="containsText" dxfId="4802" priority="832" operator="containsText" text="ggggg">
      <formula>NOT(ISERROR(SEARCH("ggggg",P119)))</formula>
    </cfRule>
  </conditionalFormatting>
  <conditionalFormatting sqref="P119:S119">
    <cfRule type="containsText" dxfId="4801" priority="833" operator="containsText" text="g">
      <formula>NOT(ISERROR(SEARCH("g",P119)))</formula>
    </cfRule>
  </conditionalFormatting>
  <conditionalFormatting sqref="P123:S123">
    <cfRule type="containsText" dxfId="4800" priority="826" operator="containsText" text="ggggggggggggggg">
      <formula>NOT(ISERROR(SEARCH("ggggggggggggggg",P123)))</formula>
    </cfRule>
  </conditionalFormatting>
  <conditionalFormatting sqref="P123:S123">
    <cfRule type="containsText" dxfId="4799" priority="827" operator="containsText" text="gggggggggg">
      <formula>NOT(ISERROR(SEARCH("gggggggggg",P123)))</formula>
    </cfRule>
  </conditionalFormatting>
  <conditionalFormatting sqref="P123:S123">
    <cfRule type="containsText" dxfId="4798" priority="828" operator="containsText" text="ggggg">
      <formula>NOT(ISERROR(SEARCH("ggggg",P123)))</formula>
    </cfRule>
  </conditionalFormatting>
  <conditionalFormatting sqref="P123:S123">
    <cfRule type="containsText" dxfId="4797" priority="829" operator="containsText" text="g">
      <formula>NOT(ISERROR(SEARCH("g",P123)))</formula>
    </cfRule>
  </conditionalFormatting>
  <conditionalFormatting sqref="H118:L120">
    <cfRule type="beginsWith" dxfId="4796" priority="805" operator="beginsWith" text="?">
      <formula>LEFT(H118,LEN("?"))="?"</formula>
    </cfRule>
  </conditionalFormatting>
  <conditionalFormatting sqref="H122:L124">
    <cfRule type="beginsWith" dxfId="4795" priority="804" operator="beginsWith" text="?">
      <formula>LEFT(H122,LEN("?"))="?"</formula>
    </cfRule>
  </conditionalFormatting>
  <conditionalFormatting sqref="AQ107:AT107">
    <cfRule type="containsText" dxfId="4794" priority="777" operator="containsText" text="ggggggggggggggg">
      <formula>NOT(ISERROR(SEARCH("ggggggggggggggg",AQ107)))</formula>
    </cfRule>
  </conditionalFormatting>
  <conditionalFormatting sqref="AQ107:AT107">
    <cfRule type="containsText" dxfId="4793" priority="778" operator="containsText" text="gggggggggg">
      <formula>NOT(ISERROR(SEARCH("gggggggggg",AQ107)))</formula>
    </cfRule>
  </conditionalFormatting>
  <conditionalFormatting sqref="AQ107:AT107">
    <cfRule type="containsText" dxfId="4792" priority="779" operator="containsText" text="ggggg">
      <formula>NOT(ISERROR(SEARCH("ggggg",AQ107)))</formula>
    </cfRule>
  </conditionalFormatting>
  <conditionalFormatting sqref="AQ107:AT107">
    <cfRule type="containsText" dxfId="4791" priority="780" operator="containsText" text="g">
      <formula>NOT(ISERROR(SEARCH("g",AQ107)))</formula>
    </cfRule>
  </conditionalFormatting>
  <conditionalFormatting sqref="AQ111:AT111">
    <cfRule type="containsText" dxfId="4790" priority="773" operator="containsText" text="ggggggggggggggg">
      <formula>NOT(ISERROR(SEARCH("ggggggggggggggg",AQ111)))</formula>
    </cfRule>
  </conditionalFormatting>
  <conditionalFormatting sqref="AQ111:AT111">
    <cfRule type="containsText" dxfId="4789" priority="774" operator="containsText" text="gggggggggg">
      <formula>NOT(ISERROR(SEARCH("gggggggggg",AQ111)))</formula>
    </cfRule>
  </conditionalFormatting>
  <conditionalFormatting sqref="AQ111:AT111">
    <cfRule type="containsText" dxfId="4788" priority="775" operator="containsText" text="ggggg">
      <formula>NOT(ISERROR(SEARCH("ggggg",AQ111)))</formula>
    </cfRule>
  </conditionalFormatting>
  <conditionalFormatting sqref="AQ111:AT111">
    <cfRule type="containsText" dxfId="4787" priority="776" operator="containsText" text="g">
      <formula>NOT(ISERROR(SEARCH("g",AQ111)))</formula>
    </cfRule>
  </conditionalFormatting>
  <conditionalFormatting sqref="AI106:AM108">
    <cfRule type="beginsWith" dxfId="4786" priority="768" operator="beginsWith" text="?">
      <formula>LEFT(AI106,LEN("?"))="?"</formula>
    </cfRule>
  </conditionalFormatting>
  <conditionalFormatting sqref="AI110:AM112">
    <cfRule type="beginsWith" dxfId="4785" priority="767" operator="beginsWith" text="?">
      <formula>LEFT(AI110,LEN("?"))="?"</formula>
    </cfRule>
  </conditionalFormatting>
  <conditionalFormatting sqref="AV107">
    <cfRule type="cellIs" dxfId="4784" priority="763" operator="between">
      <formula>15</formula>
      <formula>20</formula>
    </cfRule>
  </conditionalFormatting>
  <conditionalFormatting sqref="AV107">
    <cfRule type="cellIs" dxfId="4783" priority="764" operator="between">
      <formula>10</formula>
      <formula>14.999</formula>
    </cfRule>
  </conditionalFormatting>
  <conditionalFormatting sqref="AV107">
    <cfRule type="cellIs" dxfId="4782" priority="765" operator="between">
      <formula>5</formula>
      <formula>9.999</formula>
    </cfRule>
  </conditionalFormatting>
  <conditionalFormatting sqref="AV107">
    <cfRule type="cellIs" dxfId="4781" priority="766" operator="between">
      <formula>0.001</formula>
      <formula>4.999</formula>
    </cfRule>
  </conditionalFormatting>
  <conditionalFormatting sqref="AX107">
    <cfRule type="cellIs" dxfId="4780" priority="761" operator="equal">
      <formula>2</formula>
    </cfRule>
  </conditionalFormatting>
  <conditionalFormatting sqref="AX107">
    <cfRule type="cellIs" dxfId="4779" priority="762" operator="equal">
      <formula>1</formula>
    </cfRule>
  </conditionalFormatting>
  <conditionalFormatting sqref="AX107">
    <cfRule type="cellIs" dxfId="4778" priority="757" operator="equal">
      <formula>6</formula>
    </cfRule>
  </conditionalFormatting>
  <conditionalFormatting sqref="AX107">
    <cfRule type="cellIs" dxfId="4777" priority="758" operator="equal">
      <formula>5</formula>
    </cfRule>
  </conditionalFormatting>
  <conditionalFormatting sqref="AX107">
    <cfRule type="cellIs" dxfId="4776" priority="759" operator="equal">
      <formula>4</formula>
    </cfRule>
  </conditionalFormatting>
  <conditionalFormatting sqref="AX107">
    <cfRule type="cellIs" dxfId="4775" priority="760" operator="equal">
      <formula>3</formula>
    </cfRule>
  </conditionalFormatting>
  <conditionalFormatting sqref="AQ115:AT115">
    <cfRule type="containsText" dxfId="4774" priority="742" operator="containsText" text="ggggggggggggggg">
      <formula>NOT(ISERROR(SEARCH("ggggggggggggggg",AQ115)))</formula>
    </cfRule>
  </conditionalFormatting>
  <conditionalFormatting sqref="AQ115:AT115">
    <cfRule type="containsText" dxfId="4773" priority="743" operator="containsText" text="gggggggggg">
      <formula>NOT(ISERROR(SEARCH("gggggggggg",AQ115)))</formula>
    </cfRule>
  </conditionalFormatting>
  <conditionalFormatting sqref="AQ115:AT115">
    <cfRule type="containsText" dxfId="4772" priority="744" operator="containsText" text="ggggg">
      <formula>NOT(ISERROR(SEARCH("ggggg",AQ115)))</formula>
    </cfRule>
  </conditionalFormatting>
  <conditionalFormatting sqref="AQ115:AT115">
    <cfRule type="containsText" dxfId="4771" priority="745" operator="containsText" text="g">
      <formula>NOT(ISERROR(SEARCH("g",AQ115)))</formula>
    </cfRule>
  </conditionalFormatting>
  <conditionalFormatting sqref="AI114:AM116">
    <cfRule type="beginsWith" dxfId="4770" priority="730" operator="beginsWith" text="?">
      <formula>LEFT(AI114,LEN("?"))="?"</formula>
    </cfRule>
  </conditionalFormatting>
  <conditionalFormatting sqref="AC115">
    <cfRule type="beginsWith" dxfId="4769" priority="731" operator="beginsWith" text="?">
      <formula>LEFT(AC115,LEN("?"))="?"</formula>
    </cfRule>
  </conditionalFormatting>
  <conditionalFormatting sqref="B119">
    <cfRule type="beginsWith" dxfId="4768" priority="728" operator="beginsWith" text="?">
      <formula>LEFT(B119,LEN("?"))="?"</formula>
    </cfRule>
  </conditionalFormatting>
  <conditionalFormatting sqref="B123">
    <cfRule type="beginsWith" dxfId="4767" priority="726" operator="beginsWith" text="?">
      <formula>LEFT(B123,LEN("?"))="?"</formula>
    </cfRule>
  </conditionalFormatting>
  <conditionalFormatting sqref="AC107">
    <cfRule type="beginsWith" dxfId="4766" priority="724" operator="beginsWith" text="?">
      <formula>LEFT(AC107,LEN("?"))="?"</formula>
    </cfRule>
  </conditionalFormatting>
  <conditionalFormatting sqref="AC111">
    <cfRule type="beginsWith" dxfId="4765" priority="722" operator="beginsWith" text="?">
      <formula>LEFT(AC111,LEN("?"))="?"</formula>
    </cfRule>
  </conditionalFormatting>
  <conditionalFormatting sqref="D119">
    <cfRule type="beginsWith" dxfId="4764" priority="720" operator="beginsWith" text="?">
      <formula>LEFT(D119,LEN("?"))="?"</formula>
    </cfRule>
  </conditionalFormatting>
  <conditionalFormatting sqref="AE107">
    <cfRule type="beginsWith" dxfId="4763" priority="719" operator="beginsWith" text="?">
      <formula>LEFT(AE107,LEN("?"))="?"</formula>
    </cfRule>
  </conditionalFormatting>
  <conditionalFormatting sqref="AE111">
    <cfRule type="beginsWith" dxfId="4762" priority="718" operator="beginsWith" text="?">
      <formula>LEFT(AE111,LEN("?"))="?"</formula>
    </cfRule>
  </conditionalFormatting>
  <conditionalFormatting sqref="D123">
    <cfRule type="beginsWith" dxfId="4761" priority="717" operator="beginsWith" text="?">
      <formula>LEFT(D123,LEN("?"))="?"</formula>
    </cfRule>
  </conditionalFormatting>
  <conditionalFormatting sqref="P150:S150">
    <cfRule type="containsText" dxfId="4760" priority="711" operator="containsText" text="ggggggggggggggg">
      <formula>NOT(ISERROR(SEARCH("ggggggggggggggg",P150)))</formula>
    </cfRule>
  </conditionalFormatting>
  <conditionalFormatting sqref="P150:S150">
    <cfRule type="containsText" dxfId="4759" priority="712" operator="containsText" text="gggggggggg">
      <formula>NOT(ISERROR(SEARCH("gggggggggg",P150)))</formula>
    </cfRule>
  </conditionalFormatting>
  <conditionalFormatting sqref="P150:S150">
    <cfRule type="containsText" dxfId="4758" priority="713" operator="containsText" text="ggggg">
      <formula>NOT(ISERROR(SEARCH("ggggg",P150)))</formula>
    </cfRule>
  </conditionalFormatting>
  <conditionalFormatting sqref="P150:S150">
    <cfRule type="containsText" dxfId="4757" priority="714" operator="containsText" text="g">
      <formula>NOT(ISERROR(SEARCH("g",P150)))</formula>
    </cfRule>
  </conditionalFormatting>
  <conditionalFormatting sqref="P154:S154">
    <cfRule type="containsText" dxfId="4756" priority="707" operator="containsText" text="ggggggggggggggg">
      <formula>NOT(ISERROR(SEARCH("ggggggggggggggg",P154)))</formula>
    </cfRule>
  </conditionalFormatting>
  <conditionalFormatting sqref="P154:S154">
    <cfRule type="containsText" dxfId="4755" priority="708" operator="containsText" text="gggggggggg">
      <formula>NOT(ISERROR(SEARCH("gggggggggg",P154)))</formula>
    </cfRule>
  </conditionalFormatting>
  <conditionalFormatting sqref="P154:S154">
    <cfRule type="containsText" dxfId="4754" priority="709" operator="containsText" text="ggggg">
      <formula>NOT(ISERROR(SEARCH("ggggg",P154)))</formula>
    </cfRule>
  </conditionalFormatting>
  <conditionalFormatting sqref="P154:S154">
    <cfRule type="containsText" dxfId="4753" priority="710" operator="containsText" text="g">
      <formula>NOT(ISERROR(SEARCH("g",P154)))</formula>
    </cfRule>
  </conditionalFormatting>
  <conditionalFormatting sqref="B154">
    <cfRule type="beginsWith" dxfId="4752" priority="706" operator="beginsWith" text="?">
      <formula>LEFT(B154,LEN("?"))="?"</formula>
    </cfRule>
  </conditionalFormatting>
  <conditionalFormatting sqref="B150">
    <cfRule type="beginsWith" dxfId="4751" priority="705" operator="beginsWith" text="?">
      <formula>LEFT(B150,LEN("?"))="?"</formula>
    </cfRule>
  </conditionalFormatting>
  <conditionalFormatting sqref="H153:L155">
    <cfRule type="beginsWith" dxfId="4750" priority="703" operator="beginsWith" text="?">
      <formula>LEFT(H153,LEN("?"))="?"</formula>
    </cfRule>
  </conditionalFormatting>
  <conditionalFormatting sqref="H149:L151">
    <cfRule type="beginsWith" dxfId="4749" priority="704" operator="beginsWith" text="?">
      <formula>LEFT(H149,LEN("?"))="?"</formula>
    </cfRule>
  </conditionalFormatting>
  <conditionalFormatting sqref="D150">
    <cfRule type="beginsWith" dxfId="4748" priority="702" operator="beginsWith" text="?">
      <formula>LEFT(D150,LEN("?"))="?"</formula>
    </cfRule>
  </conditionalFormatting>
  <conditionalFormatting sqref="D154">
    <cfRule type="beginsWith" dxfId="4747" priority="701" operator="beginsWith" text="?">
      <formula>LEFT(D154,LEN("?"))="?"</formula>
    </cfRule>
  </conditionalFormatting>
  <conditionalFormatting sqref="U150">
    <cfRule type="cellIs" dxfId="4746" priority="697" operator="between">
      <formula>15</formula>
      <formula>20</formula>
    </cfRule>
  </conditionalFormatting>
  <conditionalFormatting sqref="U150">
    <cfRule type="cellIs" dxfId="4745" priority="698" operator="between">
      <formula>10</formula>
      <formula>14.999</formula>
    </cfRule>
  </conditionalFormatting>
  <conditionalFormatting sqref="U150">
    <cfRule type="cellIs" dxfId="4744" priority="699" operator="between">
      <formula>5</formula>
      <formula>9.999</formula>
    </cfRule>
  </conditionalFormatting>
  <conditionalFormatting sqref="U150">
    <cfRule type="cellIs" dxfId="4743" priority="700" operator="between">
      <formula>0.001</formula>
      <formula>4.999</formula>
    </cfRule>
  </conditionalFormatting>
  <conditionalFormatting sqref="W150">
    <cfRule type="cellIs" dxfId="4742" priority="695" operator="equal">
      <formula>2</formula>
    </cfRule>
  </conditionalFormatting>
  <conditionalFormatting sqref="W150">
    <cfRule type="cellIs" dxfId="4741" priority="696" operator="equal">
      <formula>1</formula>
    </cfRule>
  </conditionalFormatting>
  <conditionalFormatting sqref="W150">
    <cfRule type="cellIs" dxfId="4740" priority="691" operator="equal">
      <formula>6</formula>
    </cfRule>
  </conditionalFormatting>
  <conditionalFormatting sqref="W150">
    <cfRule type="cellIs" dxfId="4739" priority="692" operator="equal">
      <formula>5</formula>
    </cfRule>
  </conditionalFormatting>
  <conditionalFormatting sqref="W150">
    <cfRule type="cellIs" dxfId="4738" priority="693" operator="equal">
      <formula>4</formula>
    </cfRule>
  </conditionalFormatting>
  <conditionalFormatting sqref="W150">
    <cfRule type="cellIs" dxfId="4737" priority="694" operator="equal">
      <formula>3</formula>
    </cfRule>
  </conditionalFormatting>
  <conditionalFormatting sqref="U154">
    <cfRule type="cellIs" dxfId="4736" priority="687" operator="between">
      <formula>15</formula>
      <formula>20</formula>
    </cfRule>
  </conditionalFormatting>
  <conditionalFormatting sqref="U154">
    <cfRule type="cellIs" dxfId="4735" priority="688" operator="between">
      <formula>10</formula>
      <formula>14.999</formula>
    </cfRule>
  </conditionalFormatting>
  <conditionalFormatting sqref="U154">
    <cfRule type="cellIs" dxfId="4734" priority="689" operator="between">
      <formula>5</formula>
      <formula>9.999</formula>
    </cfRule>
  </conditionalFormatting>
  <conditionalFormatting sqref="U154">
    <cfRule type="cellIs" dxfId="4733" priority="690" operator="between">
      <formula>0.001</formula>
      <formula>4.999</formula>
    </cfRule>
  </conditionalFormatting>
  <conditionalFormatting sqref="W154">
    <cfRule type="cellIs" dxfId="4732" priority="685" operator="equal">
      <formula>2</formula>
    </cfRule>
  </conditionalFormatting>
  <conditionalFormatting sqref="W154">
    <cfRule type="cellIs" dxfId="4731" priority="686" operator="equal">
      <formula>1</formula>
    </cfRule>
  </conditionalFormatting>
  <conditionalFormatting sqref="W154">
    <cfRule type="cellIs" dxfId="4730" priority="681" operator="equal">
      <formula>6</formula>
    </cfRule>
  </conditionalFormatting>
  <conditionalFormatting sqref="W154">
    <cfRule type="cellIs" dxfId="4729" priority="682" operator="equal">
      <formula>5</formula>
    </cfRule>
  </conditionalFormatting>
  <conditionalFormatting sqref="W154">
    <cfRule type="cellIs" dxfId="4728" priority="683" operator="equal">
      <formula>4</formula>
    </cfRule>
  </conditionalFormatting>
  <conditionalFormatting sqref="W154">
    <cfRule type="cellIs" dxfId="4727" priority="684" operator="equal">
      <formula>3</formula>
    </cfRule>
  </conditionalFormatting>
  <conditionalFormatting sqref="AQ92:AT92">
    <cfRule type="containsText" dxfId="4726" priority="675" operator="containsText" text="ggggggggggggggg">
      <formula>NOT(ISERROR(SEARCH("ggggggggggggggg",AQ92)))</formula>
    </cfRule>
  </conditionalFormatting>
  <conditionalFormatting sqref="AQ92:AT92">
    <cfRule type="containsText" dxfId="4725" priority="676" operator="containsText" text="gggggggggg">
      <formula>NOT(ISERROR(SEARCH("gggggggggg",AQ92)))</formula>
    </cfRule>
  </conditionalFormatting>
  <conditionalFormatting sqref="AQ92:AT92">
    <cfRule type="containsText" dxfId="4724" priority="677" operator="containsText" text="ggggg">
      <formula>NOT(ISERROR(SEARCH("ggggg",AQ92)))</formula>
    </cfRule>
  </conditionalFormatting>
  <conditionalFormatting sqref="AQ92:AT92">
    <cfRule type="containsText" dxfId="4723" priority="678" operator="containsText" text="g">
      <formula>NOT(ISERROR(SEARCH("g",AQ92)))</formula>
    </cfRule>
  </conditionalFormatting>
  <conditionalFormatting sqref="AQ96:AT96">
    <cfRule type="containsText" dxfId="4722" priority="671" operator="containsText" text="ggggggggggggggg">
      <formula>NOT(ISERROR(SEARCH("ggggggggggggggg",AQ96)))</formula>
    </cfRule>
  </conditionalFormatting>
  <conditionalFormatting sqref="AQ96:AT96">
    <cfRule type="containsText" dxfId="4721" priority="672" operator="containsText" text="gggggggggg">
      <formula>NOT(ISERROR(SEARCH("gggggggggg",AQ96)))</formula>
    </cfRule>
  </conditionalFormatting>
  <conditionalFormatting sqref="AQ96:AT96">
    <cfRule type="containsText" dxfId="4720" priority="673" operator="containsText" text="ggggg">
      <formula>NOT(ISERROR(SEARCH("ggggg",AQ96)))</formula>
    </cfRule>
  </conditionalFormatting>
  <conditionalFormatting sqref="AQ96:AT96">
    <cfRule type="containsText" dxfId="4719" priority="674" operator="containsText" text="g">
      <formula>NOT(ISERROR(SEARCH("g",AQ96)))</formula>
    </cfRule>
  </conditionalFormatting>
  <conditionalFormatting sqref="AC92">
    <cfRule type="beginsWith" dxfId="4718" priority="670" operator="beginsWith" text="?">
      <formula>LEFT(AC92,LEN("?"))="?"</formula>
    </cfRule>
  </conditionalFormatting>
  <conditionalFormatting sqref="AC96">
    <cfRule type="beginsWith" dxfId="4717" priority="669" operator="beginsWith" text="?">
      <formula>LEFT(AC96,LEN("?"))="?"</formula>
    </cfRule>
  </conditionalFormatting>
  <conditionalFormatting sqref="AI91:AM93">
    <cfRule type="beginsWith" dxfId="4716" priority="668" operator="beginsWith" text="?">
      <formula>LEFT(AI91,LEN("?"))="?"</formula>
    </cfRule>
  </conditionalFormatting>
  <conditionalFormatting sqref="AI95:AM97">
    <cfRule type="beginsWith" dxfId="4715" priority="667" operator="beginsWith" text="?">
      <formula>LEFT(AI95,LEN("?"))="?"</formula>
    </cfRule>
  </conditionalFormatting>
  <conditionalFormatting sqref="AE92">
    <cfRule type="beginsWith" dxfId="4714" priority="666" operator="beginsWith" text="?">
      <formula>LEFT(AE92,LEN("?"))="?"</formula>
    </cfRule>
  </conditionalFormatting>
  <conditionalFormatting sqref="AE96">
    <cfRule type="beginsWith" dxfId="4713" priority="665" operator="beginsWith" text="?">
      <formula>LEFT(AE96,LEN("?"))="?"</formula>
    </cfRule>
  </conditionalFormatting>
  <conditionalFormatting sqref="AQ162:AT162">
    <cfRule type="containsText" dxfId="4712" priority="466" operator="containsText" text="ggggggggggggggg">
      <formula>NOT(ISERROR(SEARCH("ggggggggggggggg",AQ162)))</formula>
    </cfRule>
  </conditionalFormatting>
  <conditionalFormatting sqref="AQ162:AT162">
    <cfRule type="containsText" dxfId="4711" priority="467" operator="containsText" text="gggggggggg">
      <formula>NOT(ISERROR(SEARCH("gggggggggg",AQ162)))</formula>
    </cfRule>
  </conditionalFormatting>
  <conditionalFormatting sqref="AQ162:AT162">
    <cfRule type="containsText" dxfId="4710" priority="468" operator="containsText" text="ggggg">
      <formula>NOT(ISERROR(SEARCH("ggggg",AQ162)))</formula>
    </cfRule>
  </conditionalFormatting>
  <conditionalFormatting sqref="AQ162:AT162">
    <cfRule type="containsText" dxfId="4709" priority="469" operator="containsText" text="g">
      <formula>NOT(ISERROR(SEARCH("g",AQ162)))</formula>
    </cfRule>
  </conditionalFormatting>
  <conditionalFormatting sqref="AQ166:AT166">
    <cfRule type="containsText" dxfId="4708" priority="462" operator="containsText" text="ggggggggggggggg">
      <formula>NOT(ISERROR(SEARCH("ggggggggggggggg",AQ166)))</formula>
    </cfRule>
  </conditionalFormatting>
  <conditionalFormatting sqref="AQ166:AT166">
    <cfRule type="containsText" dxfId="4707" priority="463" operator="containsText" text="gggggggggg">
      <formula>NOT(ISERROR(SEARCH("gggggggggg",AQ166)))</formula>
    </cfRule>
  </conditionalFormatting>
  <conditionalFormatting sqref="AQ166:AT166">
    <cfRule type="containsText" dxfId="4706" priority="464" operator="containsText" text="ggggg">
      <formula>NOT(ISERROR(SEARCH("ggggg",AQ166)))</formula>
    </cfRule>
  </conditionalFormatting>
  <conditionalFormatting sqref="AQ166:AT166">
    <cfRule type="containsText" dxfId="4705" priority="465" operator="containsText" text="g">
      <formula>NOT(ISERROR(SEARCH("g",AQ166)))</formula>
    </cfRule>
  </conditionalFormatting>
  <conditionalFormatting sqref="AQ170:AT170">
    <cfRule type="containsText" dxfId="4704" priority="458" operator="containsText" text="ggggggggggggggg">
      <formula>NOT(ISERROR(SEARCH("ggggggggggggggg",AQ170)))</formula>
    </cfRule>
  </conditionalFormatting>
  <conditionalFormatting sqref="AQ170:AT170">
    <cfRule type="containsText" dxfId="4703" priority="459" operator="containsText" text="gggggggggg">
      <formula>NOT(ISERROR(SEARCH("gggggggggg",AQ170)))</formula>
    </cfRule>
  </conditionalFormatting>
  <conditionalFormatting sqref="AQ170:AT170">
    <cfRule type="containsText" dxfId="4702" priority="460" operator="containsText" text="ggggg">
      <formula>NOT(ISERROR(SEARCH("ggggg",AQ170)))</formula>
    </cfRule>
  </conditionalFormatting>
  <conditionalFormatting sqref="AQ170:AT170">
    <cfRule type="containsText" dxfId="4701" priority="461" operator="containsText" text="g">
      <formula>NOT(ISERROR(SEARCH("g",AQ170)))</formula>
    </cfRule>
  </conditionalFormatting>
  <conditionalFormatting sqref="AQ174:AT174">
    <cfRule type="containsText" dxfId="4700" priority="454" operator="containsText" text="ggggggggggggggg">
      <formula>NOT(ISERROR(SEARCH("ggggggggggggggg",AQ174)))</formula>
    </cfRule>
  </conditionalFormatting>
  <conditionalFormatting sqref="AQ174:AT174">
    <cfRule type="containsText" dxfId="4699" priority="455" operator="containsText" text="gggggggggg">
      <formula>NOT(ISERROR(SEARCH("gggggggggg",AQ174)))</formula>
    </cfRule>
  </conditionalFormatting>
  <conditionalFormatting sqref="AQ174:AT174">
    <cfRule type="containsText" dxfId="4698" priority="456" operator="containsText" text="ggggg">
      <formula>NOT(ISERROR(SEARCH("ggggg",AQ174)))</formula>
    </cfRule>
  </conditionalFormatting>
  <conditionalFormatting sqref="AQ174:AT174">
    <cfRule type="containsText" dxfId="4697" priority="457" operator="containsText" text="g">
      <formula>NOT(ISERROR(SEARCH("g",AQ174)))</formula>
    </cfRule>
  </conditionalFormatting>
  <conditionalFormatting sqref="AQ178:AT178">
    <cfRule type="containsText" dxfId="4696" priority="450" operator="containsText" text="ggggggggggggggg">
      <formula>NOT(ISERROR(SEARCH("ggggggggggggggg",AQ178)))</formula>
    </cfRule>
  </conditionalFormatting>
  <conditionalFormatting sqref="AQ178:AT178">
    <cfRule type="containsText" dxfId="4695" priority="451" operator="containsText" text="gggggggggg">
      <formula>NOT(ISERROR(SEARCH("gggggggggg",AQ178)))</formula>
    </cfRule>
  </conditionalFormatting>
  <conditionalFormatting sqref="AQ178:AT178">
    <cfRule type="containsText" dxfId="4694" priority="452" operator="containsText" text="ggggg">
      <formula>NOT(ISERROR(SEARCH("ggggg",AQ178)))</formula>
    </cfRule>
  </conditionalFormatting>
  <conditionalFormatting sqref="AQ178:AT178">
    <cfRule type="containsText" dxfId="4693" priority="453" operator="containsText" text="g">
      <formula>NOT(ISERROR(SEARCH("g",AQ178)))</formula>
    </cfRule>
  </conditionalFormatting>
  <conditionalFormatting sqref="AQ178:AT178">
    <cfRule type="containsText" dxfId="4692" priority="443" operator="containsText" text="ggggggggggggggg">
      <formula>NOT(ISERROR(SEARCH("ggggggggggggggg",AQ178)))</formula>
    </cfRule>
  </conditionalFormatting>
  <conditionalFormatting sqref="AQ178:AT178">
    <cfRule type="containsText" dxfId="4691" priority="444" operator="containsText" text="gggggggggg">
      <formula>NOT(ISERROR(SEARCH("gggggggggg",AQ178)))</formula>
    </cfRule>
  </conditionalFormatting>
  <conditionalFormatting sqref="AQ178:AT178">
    <cfRule type="containsText" dxfId="4690" priority="445" operator="containsText" text="ggggg">
      <formula>NOT(ISERROR(SEARCH("ggggg",AQ178)))</formula>
    </cfRule>
  </conditionalFormatting>
  <conditionalFormatting sqref="AQ178:AT178">
    <cfRule type="containsText" dxfId="4689" priority="446" operator="containsText" text="g">
      <formula>NOT(ISERROR(SEARCH("g",AQ178)))</formula>
    </cfRule>
  </conditionalFormatting>
  <conditionalFormatting sqref="AQ182:AT182">
    <cfRule type="containsText" dxfId="4688" priority="439" operator="containsText" text="ggggggggggggggg">
      <formula>NOT(ISERROR(SEARCH("ggggggggggggggg",AQ182)))</formula>
    </cfRule>
  </conditionalFormatting>
  <conditionalFormatting sqref="AQ182:AT182">
    <cfRule type="containsText" dxfId="4687" priority="440" operator="containsText" text="gggggggggg">
      <formula>NOT(ISERROR(SEARCH("gggggggggg",AQ182)))</formula>
    </cfRule>
  </conditionalFormatting>
  <conditionalFormatting sqref="AQ182:AT182">
    <cfRule type="containsText" dxfId="4686" priority="441" operator="containsText" text="ggggg">
      <formula>NOT(ISERROR(SEARCH("ggggg",AQ182)))</formula>
    </cfRule>
  </conditionalFormatting>
  <conditionalFormatting sqref="AQ182:AT182">
    <cfRule type="containsText" dxfId="4685" priority="442" operator="containsText" text="g">
      <formula>NOT(ISERROR(SEARCH("g",AQ182)))</formula>
    </cfRule>
  </conditionalFormatting>
  <conditionalFormatting sqref="AQ182:AT182">
    <cfRule type="containsText" dxfId="4684" priority="435" operator="containsText" text="ggggggggggggggg">
      <formula>NOT(ISERROR(SEARCH("ggggggggggggggg",AQ182)))</formula>
    </cfRule>
  </conditionalFormatting>
  <conditionalFormatting sqref="AQ182:AT182">
    <cfRule type="containsText" dxfId="4683" priority="436" operator="containsText" text="gggggggggg">
      <formula>NOT(ISERROR(SEARCH("gggggggggg",AQ182)))</formula>
    </cfRule>
  </conditionalFormatting>
  <conditionalFormatting sqref="AQ182:AT182">
    <cfRule type="containsText" dxfId="4682" priority="437" operator="containsText" text="ggggg">
      <formula>NOT(ISERROR(SEARCH("ggggg",AQ182)))</formula>
    </cfRule>
  </conditionalFormatting>
  <conditionalFormatting sqref="AQ182:AT182">
    <cfRule type="containsText" dxfId="4681" priority="438" operator="containsText" text="g">
      <formula>NOT(ISERROR(SEARCH("g",AQ182)))</formula>
    </cfRule>
  </conditionalFormatting>
  <conditionalFormatting sqref="AC174">
    <cfRule type="beginsWith" dxfId="4680" priority="431" operator="beginsWith" text="?">
      <formula>LEFT(AC174,LEN("?"))="?"</formula>
    </cfRule>
  </conditionalFormatting>
  <conditionalFormatting sqref="AI177">
    <cfRule type="beginsWith" dxfId="4679" priority="426" operator="beginsWith" text="?">
      <formula>LEFT(AI177,LEN("?"))="?"</formula>
    </cfRule>
  </conditionalFormatting>
  <conditionalFormatting sqref="AC162">
    <cfRule type="beginsWith" dxfId="4678" priority="434" operator="beginsWith" text="?">
      <formula>LEFT(AC162,LEN("?"))="?"</formula>
    </cfRule>
  </conditionalFormatting>
  <conditionalFormatting sqref="AC166">
    <cfRule type="beginsWith" dxfId="4677" priority="433" operator="beginsWith" text="?">
      <formula>LEFT(AC166,LEN("?"))="?"</formula>
    </cfRule>
  </conditionalFormatting>
  <conditionalFormatting sqref="AC170">
    <cfRule type="beginsWith" dxfId="4676" priority="432" operator="beginsWith" text="?">
      <formula>LEFT(AC170,LEN("?"))="?"</formula>
    </cfRule>
  </conditionalFormatting>
  <conditionalFormatting sqref="AI161:AM163">
    <cfRule type="beginsWith" dxfId="4675" priority="430" operator="beginsWith" text="?">
      <formula>LEFT(AI161,LEN("?"))="?"</formula>
    </cfRule>
  </conditionalFormatting>
  <conditionalFormatting sqref="AI165:AM167">
    <cfRule type="beginsWith" dxfId="4674" priority="429" operator="beginsWith" text="?">
      <formula>LEFT(AI165,LEN("?"))="?"</formula>
    </cfRule>
  </conditionalFormatting>
  <conditionalFormatting sqref="AI169:AM171">
    <cfRule type="beginsWith" dxfId="4673" priority="428" operator="beginsWith" text="?">
      <formula>LEFT(AI169,LEN("?"))="?"</formula>
    </cfRule>
  </conditionalFormatting>
  <conditionalFormatting sqref="AI173:AM175">
    <cfRule type="beginsWith" dxfId="4672" priority="427" operator="beginsWith" text="?">
      <formula>LEFT(AI173,LEN("?"))="?"</formula>
    </cfRule>
  </conditionalFormatting>
  <conditionalFormatting sqref="AC182">
    <cfRule type="beginsWith" dxfId="4671" priority="425" operator="beginsWith" text="?">
      <formula>LEFT(AC182,LEN("?"))="?"</formula>
    </cfRule>
  </conditionalFormatting>
  <conditionalFormatting sqref="AI181:AM183">
    <cfRule type="beginsWith" dxfId="4670" priority="424" operator="beginsWith" text="?">
      <formula>LEFT(AI181,LEN("?"))="?"</formula>
    </cfRule>
  </conditionalFormatting>
  <conditionalFormatting sqref="AC182">
    <cfRule type="beginsWith" dxfId="4669" priority="423" operator="beginsWith" text="?">
      <formula>LEFT(AC182,LEN("?"))="?"</formula>
    </cfRule>
  </conditionalFormatting>
  <conditionalFormatting sqref="AI177">
    <cfRule type="beginsWith" dxfId="4668" priority="422" operator="beginsWith" text="?">
      <formula>LEFT(AI177,LEN("?"))="?"</formula>
    </cfRule>
  </conditionalFormatting>
  <conditionalFormatting sqref="AI181:AM183">
    <cfRule type="beginsWith" dxfId="4667" priority="421" operator="beginsWith" text="?">
      <formula>LEFT(AI181,LEN("?"))="?"</formula>
    </cfRule>
  </conditionalFormatting>
  <conditionalFormatting sqref="AC178">
    <cfRule type="beginsWith" dxfId="4666" priority="420" operator="beginsWith" text="?">
      <formula>LEFT(AC178,LEN("?"))="?"</formula>
    </cfRule>
  </conditionalFormatting>
  <conditionalFormatting sqref="AE162">
    <cfRule type="beginsWith" dxfId="4665" priority="419" operator="beginsWith" text="?">
      <formula>LEFT(AE162,LEN("?"))="?"</formula>
    </cfRule>
  </conditionalFormatting>
  <conditionalFormatting sqref="AE166">
    <cfRule type="beginsWith" dxfId="4664" priority="418" operator="beginsWith" text="?">
      <formula>LEFT(AE166,LEN("?"))="?"</formula>
    </cfRule>
  </conditionalFormatting>
  <conditionalFormatting sqref="AE170">
    <cfRule type="beginsWith" dxfId="4663" priority="417" operator="beginsWith" text="?">
      <formula>LEFT(AE170,LEN("?"))="?"</formula>
    </cfRule>
  </conditionalFormatting>
  <conditionalFormatting sqref="AE174">
    <cfRule type="beginsWith" dxfId="4662" priority="416" operator="beginsWith" text="?">
      <formula>LEFT(AE174,LEN("?"))="?"</formula>
    </cfRule>
  </conditionalFormatting>
  <conditionalFormatting sqref="AE178">
    <cfRule type="beginsWith" dxfId="4661" priority="415" operator="beginsWith" text="?">
      <formula>LEFT(AE178,LEN("?"))="?"</formula>
    </cfRule>
  </conditionalFormatting>
  <conditionalFormatting sqref="AE182">
    <cfRule type="beginsWith" dxfId="4660" priority="414" operator="beginsWith" text="?">
      <formula>LEFT(AE182,LEN("?"))="?"</formula>
    </cfRule>
  </conditionalFormatting>
  <conditionalFormatting sqref="AV162">
    <cfRule type="cellIs" dxfId="4659" priority="410" operator="between">
      <formula>15</formula>
      <formula>20</formula>
    </cfRule>
  </conditionalFormatting>
  <conditionalFormatting sqref="AV162">
    <cfRule type="cellIs" dxfId="4658" priority="411" operator="between">
      <formula>10</formula>
      <formula>14.999</formula>
    </cfRule>
  </conditionalFormatting>
  <conditionalFormatting sqref="AV162">
    <cfRule type="cellIs" dxfId="4657" priority="412" operator="between">
      <formula>5</formula>
      <formula>9.999</formula>
    </cfRule>
  </conditionalFormatting>
  <conditionalFormatting sqref="AV162">
    <cfRule type="cellIs" dxfId="4656" priority="413" operator="between">
      <formula>0.001</formula>
      <formula>4.999</formula>
    </cfRule>
  </conditionalFormatting>
  <conditionalFormatting sqref="AX162">
    <cfRule type="cellIs" dxfId="4655" priority="408" operator="equal">
      <formula>2</formula>
    </cfRule>
  </conditionalFormatting>
  <conditionalFormatting sqref="AX162">
    <cfRule type="cellIs" dxfId="4654" priority="409" operator="equal">
      <formula>1</formula>
    </cfRule>
  </conditionalFormatting>
  <conditionalFormatting sqref="AX162">
    <cfRule type="cellIs" dxfId="4653" priority="404" operator="equal">
      <formula>6</formula>
    </cfRule>
  </conditionalFormatting>
  <conditionalFormatting sqref="AX162">
    <cfRule type="cellIs" dxfId="4652" priority="405" operator="equal">
      <formula>5</formula>
    </cfRule>
  </conditionalFormatting>
  <conditionalFormatting sqref="AX162">
    <cfRule type="cellIs" dxfId="4651" priority="406" operator="equal">
      <formula>4</formula>
    </cfRule>
  </conditionalFormatting>
  <conditionalFormatting sqref="AX162">
    <cfRule type="cellIs" dxfId="4650" priority="407" operator="equal">
      <formula>3</formula>
    </cfRule>
  </conditionalFormatting>
  <conditionalFormatting sqref="AV166">
    <cfRule type="cellIs" dxfId="4649" priority="400" operator="between">
      <formula>15</formula>
      <formula>20</formula>
    </cfRule>
  </conditionalFormatting>
  <conditionalFormatting sqref="AV166">
    <cfRule type="cellIs" dxfId="4648" priority="401" operator="between">
      <formula>10</formula>
      <formula>14.999</formula>
    </cfRule>
  </conditionalFormatting>
  <conditionalFormatting sqref="AV166">
    <cfRule type="cellIs" dxfId="4647" priority="402" operator="between">
      <formula>5</formula>
      <formula>9.999</formula>
    </cfRule>
  </conditionalFormatting>
  <conditionalFormatting sqref="AV166">
    <cfRule type="cellIs" dxfId="4646" priority="403" operator="between">
      <formula>0.001</formula>
      <formula>4.999</formula>
    </cfRule>
  </conditionalFormatting>
  <conditionalFormatting sqref="AX166">
    <cfRule type="cellIs" dxfId="4645" priority="398" operator="equal">
      <formula>2</formula>
    </cfRule>
  </conditionalFormatting>
  <conditionalFormatting sqref="AX166">
    <cfRule type="cellIs" dxfId="4644" priority="399" operator="equal">
      <formula>1</formula>
    </cfRule>
  </conditionalFormatting>
  <conditionalFormatting sqref="AX166">
    <cfRule type="cellIs" dxfId="4643" priority="394" operator="equal">
      <formula>6</formula>
    </cfRule>
  </conditionalFormatting>
  <conditionalFormatting sqref="AX166">
    <cfRule type="cellIs" dxfId="4642" priority="395" operator="equal">
      <formula>5</formula>
    </cfRule>
  </conditionalFormatting>
  <conditionalFormatting sqref="AX166">
    <cfRule type="cellIs" dxfId="4641" priority="396" operator="equal">
      <formula>4</formula>
    </cfRule>
  </conditionalFormatting>
  <conditionalFormatting sqref="AX166">
    <cfRule type="cellIs" dxfId="4640" priority="397" operator="equal">
      <formula>3</formula>
    </cfRule>
  </conditionalFormatting>
  <conditionalFormatting sqref="AV170">
    <cfRule type="cellIs" dxfId="4639" priority="390" operator="between">
      <formula>15</formula>
      <formula>20</formula>
    </cfRule>
  </conditionalFormatting>
  <conditionalFormatting sqref="AV170">
    <cfRule type="cellIs" dxfId="4638" priority="391" operator="between">
      <formula>10</formula>
      <formula>14.999</formula>
    </cfRule>
  </conditionalFormatting>
  <conditionalFormatting sqref="AV170">
    <cfRule type="cellIs" dxfId="4637" priority="392" operator="between">
      <formula>5</formula>
      <formula>9.999</formula>
    </cfRule>
  </conditionalFormatting>
  <conditionalFormatting sqref="AV170">
    <cfRule type="cellIs" dxfId="4636" priority="393" operator="between">
      <formula>0.001</formula>
      <formula>4.999</formula>
    </cfRule>
  </conditionalFormatting>
  <conditionalFormatting sqref="AX170">
    <cfRule type="cellIs" dxfId="4635" priority="388" operator="equal">
      <formula>2</formula>
    </cfRule>
  </conditionalFormatting>
  <conditionalFormatting sqref="AX170">
    <cfRule type="cellIs" dxfId="4634" priority="389" operator="equal">
      <formula>1</formula>
    </cfRule>
  </conditionalFormatting>
  <conditionalFormatting sqref="AX170">
    <cfRule type="cellIs" dxfId="4633" priority="384" operator="equal">
      <formula>6</formula>
    </cfRule>
  </conditionalFormatting>
  <conditionalFormatting sqref="AX170">
    <cfRule type="cellIs" dxfId="4632" priority="385" operator="equal">
      <formula>5</formula>
    </cfRule>
  </conditionalFormatting>
  <conditionalFormatting sqref="AX170">
    <cfRule type="cellIs" dxfId="4631" priority="386" operator="equal">
      <formula>4</formula>
    </cfRule>
  </conditionalFormatting>
  <conditionalFormatting sqref="AX170">
    <cfRule type="cellIs" dxfId="4630" priority="387" operator="equal">
      <formula>3</formula>
    </cfRule>
  </conditionalFormatting>
  <conditionalFormatting sqref="AV174">
    <cfRule type="cellIs" dxfId="4629" priority="380" operator="between">
      <formula>15</formula>
      <formula>20</formula>
    </cfRule>
  </conditionalFormatting>
  <conditionalFormatting sqref="AV174">
    <cfRule type="cellIs" dxfId="4628" priority="381" operator="between">
      <formula>10</formula>
      <formula>14.999</formula>
    </cfRule>
  </conditionalFormatting>
  <conditionalFormatting sqref="AV174">
    <cfRule type="cellIs" dxfId="4627" priority="382" operator="between">
      <formula>5</formula>
      <formula>9.999</formula>
    </cfRule>
  </conditionalFormatting>
  <conditionalFormatting sqref="AV174">
    <cfRule type="cellIs" dxfId="4626" priority="383" operator="between">
      <formula>0.001</formula>
      <formula>4.999</formula>
    </cfRule>
  </conditionalFormatting>
  <conditionalFormatting sqref="AX174">
    <cfRule type="cellIs" dxfId="4625" priority="378" operator="equal">
      <formula>2</formula>
    </cfRule>
  </conditionalFormatting>
  <conditionalFormatting sqref="AX174">
    <cfRule type="cellIs" dxfId="4624" priority="379" operator="equal">
      <formula>1</formula>
    </cfRule>
  </conditionalFormatting>
  <conditionalFormatting sqref="AX174">
    <cfRule type="cellIs" dxfId="4623" priority="374" operator="equal">
      <formula>6</formula>
    </cfRule>
  </conditionalFormatting>
  <conditionalFormatting sqref="AX174">
    <cfRule type="cellIs" dxfId="4622" priority="375" operator="equal">
      <formula>5</formula>
    </cfRule>
  </conditionalFormatting>
  <conditionalFormatting sqref="AX174">
    <cfRule type="cellIs" dxfId="4621" priority="376" operator="equal">
      <formula>4</formula>
    </cfRule>
  </conditionalFormatting>
  <conditionalFormatting sqref="AX174">
    <cfRule type="cellIs" dxfId="4620" priority="377" operator="equal">
      <formula>3</formula>
    </cfRule>
  </conditionalFormatting>
  <conditionalFormatting sqref="AV178">
    <cfRule type="cellIs" dxfId="4619" priority="370" operator="between">
      <formula>15</formula>
      <formula>20</formula>
    </cfRule>
  </conditionalFormatting>
  <conditionalFormatting sqref="AV178">
    <cfRule type="cellIs" dxfId="4618" priority="371" operator="between">
      <formula>10</formula>
      <formula>14.999</formula>
    </cfRule>
  </conditionalFormatting>
  <conditionalFormatting sqref="AV178">
    <cfRule type="cellIs" dxfId="4617" priority="372" operator="between">
      <formula>5</formula>
      <formula>9.999</formula>
    </cfRule>
  </conditionalFormatting>
  <conditionalFormatting sqref="AV178">
    <cfRule type="cellIs" dxfId="4616" priority="373" operator="between">
      <formula>0.001</formula>
      <formula>4.999</formula>
    </cfRule>
  </conditionalFormatting>
  <conditionalFormatting sqref="AX178">
    <cfRule type="cellIs" dxfId="4615" priority="368" operator="equal">
      <formula>2</formula>
    </cfRule>
  </conditionalFormatting>
  <conditionalFormatting sqref="AX178">
    <cfRule type="cellIs" dxfId="4614" priority="369" operator="equal">
      <formula>1</formula>
    </cfRule>
  </conditionalFormatting>
  <conditionalFormatting sqref="AX178">
    <cfRule type="cellIs" dxfId="4613" priority="364" operator="equal">
      <formula>6</formula>
    </cfRule>
  </conditionalFormatting>
  <conditionalFormatting sqref="AX178">
    <cfRule type="cellIs" dxfId="4612" priority="365" operator="equal">
      <formula>5</formula>
    </cfRule>
  </conditionalFormatting>
  <conditionalFormatting sqref="AX178">
    <cfRule type="cellIs" dxfId="4611" priority="366" operator="equal">
      <formula>4</formula>
    </cfRule>
  </conditionalFormatting>
  <conditionalFormatting sqref="AX178">
    <cfRule type="cellIs" dxfId="4610" priority="367" operator="equal">
      <formula>3</formula>
    </cfRule>
  </conditionalFormatting>
  <conditionalFormatting sqref="AV182">
    <cfRule type="cellIs" dxfId="4609" priority="360" operator="between">
      <formula>15</formula>
      <formula>20</formula>
    </cfRule>
  </conditionalFormatting>
  <conditionalFormatting sqref="AV182">
    <cfRule type="cellIs" dxfId="4608" priority="361" operator="between">
      <formula>10</formula>
      <formula>14.999</formula>
    </cfRule>
  </conditionalFormatting>
  <conditionalFormatting sqref="AV182">
    <cfRule type="cellIs" dxfId="4607" priority="362" operator="between">
      <formula>5</formula>
      <formula>9.999</formula>
    </cfRule>
  </conditionalFormatting>
  <conditionalFormatting sqref="AV182">
    <cfRule type="cellIs" dxfId="4606" priority="363" operator="between">
      <formula>0.001</formula>
      <formula>4.999</formula>
    </cfRule>
  </conditionalFormatting>
  <conditionalFormatting sqref="AX182">
    <cfRule type="cellIs" dxfId="4605" priority="358" operator="equal">
      <formula>2</formula>
    </cfRule>
  </conditionalFormatting>
  <conditionalFormatting sqref="AX182">
    <cfRule type="cellIs" dxfId="4604" priority="359" operator="equal">
      <formula>1</formula>
    </cfRule>
  </conditionalFormatting>
  <conditionalFormatting sqref="AX182">
    <cfRule type="cellIs" dxfId="4603" priority="354" operator="equal">
      <formula>6</formula>
    </cfRule>
  </conditionalFormatting>
  <conditionalFormatting sqref="AX182">
    <cfRule type="cellIs" dxfId="4602" priority="355" operator="equal">
      <formula>5</formula>
    </cfRule>
  </conditionalFormatting>
  <conditionalFormatting sqref="AX182">
    <cfRule type="cellIs" dxfId="4601" priority="356" operator="equal">
      <formula>4</formula>
    </cfRule>
  </conditionalFormatting>
  <conditionalFormatting sqref="AX182">
    <cfRule type="cellIs" dxfId="4600" priority="357" operator="equal">
      <formula>3</formula>
    </cfRule>
  </conditionalFormatting>
  <conditionalFormatting sqref="AE193">
    <cfRule type="beginsWith" dxfId="4599" priority="353" operator="beginsWith" text="?">
      <formula>LEFT(AE193,LEN("?"))="?"</formula>
    </cfRule>
  </conditionalFormatting>
  <conditionalFormatting sqref="AE197">
    <cfRule type="beginsWith" dxfId="4598" priority="352" operator="beginsWith" text="?">
      <formula>LEFT(AE197,LEN("?"))="?"</formula>
    </cfRule>
  </conditionalFormatting>
  <conditionalFormatting sqref="D208">
    <cfRule type="beginsWith" dxfId="4597" priority="351" operator="beginsWith" text="?">
      <formula>LEFT(D208,LEN("?"))="?"</formula>
    </cfRule>
  </conditionalFormatting>
  <conditionalFormatting sqref="D212">
    <cfRule type="beginsWith" dxfId="4596" priority="350" operator="beginsWith" text="?">
      <formula>LEFT(D212,LEN("?"))="?"</formula>
    </cfRule>
  </conditionalFormatting>
  <conditionalFormatting sqref="D216">
    <cfRule type="beginsWith" dxfId="4595" priority="349" operator="beginsWith" text="?">
      <formula>LEFT(D216,LEN("?"))="?"</formula>
    </cfRule>
  </conditionalFormatting>
  <conditionalFormatting sqref="D220">
    <cfRule type="beginsWith" dxfId="4594" priority="348" operator="beginsWith" text="?">
      <formula>LEFT(D220,LEN("?"))="?"</formula>
    </cfRule>
  </conditionalFormatting>
  <conditionalFormatting sqref="AI192:AM194">
    <cfRule type="beginsWith" dxfId="4593" priority="347" operator="beginsWith" text="?">
      <formula>LEFT(AI192,LEN("?"))="?"</formula>
    </cfRule>
  </conditionalFormatting>
  <conditionalFormatting sqref="AI196:AM198">
    <cfRule type="beginsWith" dxfId="4592" priority="346" operator="beginsWith" text="?">
      <formula>LEFT(AI196,LEN("?"))="?"</formula>
    </cfRule>
  </conditionalFormatting>
  <conditionalFormatting sqref="H207:L209">
    <cfRule type="beginsWith" dxfId="4591" priority="345" operator="beginsWith" text="?">
      <formula>LEFT(H207,LEN("?"))="?"</formula>
    </cfRule>
  </conditionalFormatting>
  <conditionalFormatting sqref="H211:L213">
    <cfRule type="beginsWith" dxfId="4590" priority="344" operator="beginsWith" text="?">
      <formula>LEFT(H211,LEN("?"))="?"</formula>
    </cfRule>
  </conditionalFormatting>
  <conditionalFormatting sqref="H215:L217">
    <cfRule type="beginsWith" dxfId="4589" priority="343" operator="beginsWith" text="?">
      <formula>LEFT(H215,LEN("?"))="?"</formula>
    </cfRule>
  </conditionalFormatting>
  <conditionalFormatting sqref="H219:L221">
    <cfRule type="beginsWith" dxfId="4588" priority="342" operator="beginsWith" text="?">
      <formula>LEFT(H219,LEN("?"))="?"</formula>
    </cfRule>
  </conditionalFormatting>
  <conditionalFormatting sqref="AE61">
    <cfRule type="beginsWith" dxfId="4587" priority="341" operator="beginsWith" text="?">
      <formula>LEFT(AE61,LEN("?"))="?"</formula>
    </cfRule>
  </conditionalFormatting>
  <conditionalFormatting sqref="AE65">
    <cfRule type="beginsWith" dxfId="4586" priority="340" operator="beginsWith" text="?">
      <formula>LEFT(AE65,LEN("?"))="?"</formula>
    </cfRule>
  </conditionalFormatting>
  <conditionalFormatting sqref="AE69">
    <cfRule type="beginsWith" dxfId="4585" priority="339" operator="beginsWith" text="?">
      <formula>LEFT(AE69,LEN("?"))="?"</formula>
    </cfRule>
  </conditionalFormatting>
  <conditionalFormatting sqref="U46">
    <cfRule type="cellIs" dxfId="4584" priority="327" operator="between">
      <formula>15</formula>
      <formula>20</formula>
    </cfRule>
  </conditionalFormatting>
  <conditionalFormatting sqref="U46">
    <cfRule type="cellIs" dxfId="4583" priority="328" operator="between">
      <formula>10</formula>
      <formula>14.999</formula>
    </cfRule>
  </conditionalFormatting>
  <conditionalFormatting sqref="U46">
    <cfRule type="cellIs" dxfId="4582" priority="329" operator="between">
      <formula>5</formula>
      <formula>9.999</formula>
    </cfRule>
  </conditionalFormatting>
  <conditionalFormatting sqref="U46">
    <cfRule type="cellIs" dxfId="4581" priority="330" operator="between">
      <formula>0.001</formula>
      <formula>4.999</formula>
    </cfRule>
  </conditionalFormatting>
  <conditionalFormatting sqref="W46">
    <cfRule type="cellIs" dxfId="4580" priority="325" operator="equal">
      <formula>2</formula>
    </cfRule>
  </conditionalFormatting>
  <conditionalFormatting sqref="W46">
    <cfRule type="cellIs" dxfId="4579" priority="326" operator="equal">
      <formula>1</formula>
    </cfRule>
  </conditionalFormatting>
  <conditionalFormatting sqref="W46">
    <cfRule type="cellIs" dxfId="4578" priority="321" operator="equal">
      <formula>6</formula>
    </cfRule>
  </conditionalFormatting>
  <conditionalFormatting sqref="W46">
    <cfRule type="cellIs" dxfId="4577" priority="322" operator="equal">
      <formula>5</formula>
    </cfRule>
  </conditionalFormatting>
  <conditionalFormatting sqref="W46">
    <cfRule type="cellIs" dxfId="4576" priority="323" operator="equal">
      <formula>4</formula>
    </cfRule>
  </conditionalFormatting>
  <conditionalFormatting sqref="W46">
    <cfRule type="cellIs" dxfId="4575" priority="324" operator="equal">
      <formula>3</formula>
    </cfRule>
  </conditionalFormatting>
  <conditionalFormatting sqref="U50">
    <cfRule type="cellIs" dxfId="4574" priority="317" operator="between">
      <formula>15</formula>
      <formula>20</formula>
    </cfRule>
  </conditionalFormatting>
  <conditionalFormatting sqref="U50">
    <cfRule type="cellIs" dxfId="4573" priority="318" operator="between">
      <formula>10</formula>
      <formula>14.999</formula>
    </cfRule>
  </conditionalFormatting>
  <conditionalFormatting sqref="U50">
    <cfRule type="cellIs" dxfId="4572" priority="319" operator="between">
      <formula>5</formula>
      <formula>9.999</formula>
    </cfRule>
  </conditionalFormatting>
  <conditionalFormatting sqref="U50">
    <cfRule type="cellIs" dxfId="4571" priority="320" operator="between">
      <formula>0.001</formula>
      <formula>4.999</formula>
    </cfRule>
  </conditionalFormatting>
  <conditionalFormatting sqref="W50">
    <cfRule type="cellIs" dxfId="4570" priority="315" operator="equal">
      <formula>2</formula>
    </cfRule>
  </conditionalFormatting>
  <conditionalFormatting sqref="W50">
    <cfRule type="cellIs" dxfId="4569" priority="316" operator="equal">
      <formula>1</formula>
    </cfRule>
  </conditionalFormatting>
  <conditionalFormatting sqref="W50">
    <cfRule type="cellIs" dxfId="4568" priority="311" operator="equal">
      <formula>6</formula>
    </cfRule>
  </conditionalFormatting>
  <conditionalFormatting sqref="W50">
    <cfRule type="cellIs" dxfId="4567" priority="312" operator="equal">
      <formula>5</formula>
    </cfRule>
  </conditionalFormatting>
  <conditionalFormatting sqref="W50">
    <cfRule type="cellIs" dxfId="4566" priority="313" operator="equal">
      <formula>4</formula>
    </cfRule>
  </conditionalFormatting>
  <conditionalFormatting sqref="W50">
    <cfRule type="cellIs" dxfId="4565" priority="314" operator="equal">
      <formula>3</formula>
    </cfRule>
  </conditionalFormatting>
  <conditionalFormatting sqref="AV30">
    <cfRule type="cellIs" dxfId="4564" priority="307" operator="between">
      <formula>15</formula>
      <formula>20</formula>
    </cfRule>
  </conditionalFormatting>
  <conditionalFormatting sqref="AV30">
    <cfRule type="cellIs" dxfId="4563" priority="308" operator="between">
      <formula>10</formula>
      <formula>14.999</formula>
    </cfRule>
  </conditionalFormatting>
  <conditionalFormatting sqref="AV30">
    <cfRule type="cellIs" dxfId="4562" priority="309" operator="between">
      <formula>5</formula>
      <formula>9.999</formula>
    </cfRule>
  </conditionalFormatting>
  <conditionalFormatting sqref="AV30">
    <cfRule type="cellIs" dxfId="4561" priority="310" operator="between">
      <formula>0.001</formula>
      <formula>4.999</formula>
    </cfRule>
  </conditionalFormatting>
  <conditionalFormatting sqref="AX30">
    <cfRule type="cellIs" dxfId="4560" priority="305" operator="equal">
      <formula>2</formula>
    </cfRule>
  </conditionalFormatting>
  <conditionalFormatting sqref="AX30">
    <cfRule type="cellIs" dxfId="4559" priority="306" operator="equal">
      <formula>1</formula>
    </cfRule>
  </conditionalFormatting>
  <conditionalFormatting sqref="AX30">
    <cfRule type="cellIs" dxfId="4558" priority="301" operator="equal">
      <formula>6</formula>
    </cfRule>
  </conditionalFormatting>
  <conditionalFormatting sqref="AX30">
    <cfRule type="cellIs" dxfId="4557" priority="302" operator="equal">
      <formula>5</formula>
    </cfRule>
  </conditionalFormatting>
  <conditionalFormatting sqref="AX30">
    <cfRule type="cellIs" dxfId="4556" priority="303" operator="equal">
      <formula>4</formula>
    </cfRule>
  </conditionalFormatting>
  <conditionalFormatting sqref="AX30">
    <cfRule type="cellIs" dxfId="4555" priority="304" operator="equal">
      <formula>3</formula>
    </cfRule>
  </conditionalFormatting>
  <conditionalFormatting sqref="AV34">
    <cfRule type="cellIs" dxfId="4554" priority="297" operator="between">
      <formula>15</formula>
      <formula>20</formula>
    </cfRule>
  </conditionalFormatting>
  <conditionalFormatting sqref="AV34">
    <cfRule type="cellIs" dxfId="4553" priority="298" operator="between">
      <formula>10</formula>
      <formula>14.999</formula>
    </cfRule>
  </conditionalFormatting>
  <conditionalFormatting sqref="AV34">
    <cfRule type="cellIs" dxfId="4552" priority="299" operator="between">
      <formula>5</formula>
      <formula>9.999</formula>
    </cfRule>
  </conditionalFormatting>
  <conditionalFormatting sqref="AV34">
    <cfRule type="cellIs" dxfId="4551" priority="300" operator="between">
      <formula>0.001</formula>
      <formula>4.999</formula>
    </cfRule>
  </conditionalFormatting>
  <conditionalFormatting sqref="AX34">
    <cfRule type="cellIs" dxfId="4550" priority="295" operator="equal">
      <formula>2</formula>
    </cfRule>
  </conditionalFormatting>
  <conditionalFormatting sqref="AX34">
    <cfRule type="cellIs" dxfId="4549" priority="296" operator="equal">
      <formula>1</formula>
    </cfRule>
  </conditionalFormatting>
  <conditionalFormatting sqref="AX34">
    <cfRule type="cellIs" dxfId="4548" priority="291" operator="equal">
      <formula>6</formula>
    </cfRule>
  </conditionalFormatting>
  <conditionalFormatting sqref="AX34">
    <cfRule type="cellIs" dxfId="4547" priority="292" operator="equal">
      <formula>5</formula>
    </cfRule>
  </conditionalFormatting>
  <conditionalFormatting sqref="AX34">
    <cfRule type="cellIs" dxfId="4546" priority="293" operator="equal">
      <formula>4</formula>
    </cfRule>
  </conditionalFormatting>
  <conditionalFormatting sqref="AX34">
    <cfRule type="cellIs" dxfId="4545" priority="294" operator="equal">
      <formula>3</formula>
    </cfRule>
  </conditionalFormatting>
  <conditionalFormatting sqref="AV38">
    <cfRule type="cellIs" dxfId="4544" priority="287" operator="between">
      <formula>15</formula>
      <formula>20</formula>
    </cfRule>
  </conditionalFormatting>
  <conditionalFormatting sqref="AV38">
    <cfRule type="cellIs" dxfId="4543" priority="288" operator="between">
      <formula>10</formula>
      <formula>14.999</formula>
    </cfRule>
  </conditionalFormatting>
  <conditionalFormatting sqref="AV38">
    <cfRule type="cellIs" dxfId="4542" priority="289" operator="between">
      <formula>5</formula>
      <formula>9.999</formula>
    </cfRule>
  </conditionalFormatting>
  <conditionalFormatting sqref="AV38">
    <cfRule type="cellIs" dxfId="4541" priority="290" operator="between">
      <formula>0.001</formula>
      <formula>4.999</formula>
    </cfRule>
  </conditionalFormatting>
  <conditionalFormatting sqref="AX38">
    <cfRule type="cellIs" dxfId="4540" priority="285" operator="equal">
      <formula>2</formula>
    </cfRule>
  </conditionalFormatting>
  <conditionalFormatting sqref="AX38">
    <cfRule type="cellIs" dxfId="4539" priority="286" operator="equal">
      <formula>1</formula>
    </cfRule>
  </conditionalFormatting>
  <conditionalFormatting sqref="AX38">
    <cfRule type="cellIs" dxfId="4538" priority="281" operator="equal">
      <formula>6</formula>
    </cfRule>
  </conditionalFormatting>
  <conditionalFormatting sqref="AX38">
    <cfRule type="cellIs" dxfId="4537" priority="282" operator="equal">
      <formula>5</formula>
    </cfRule>
  </conditionalFormatting>
  <conditionalFormatting sqref="AX38">
    <cfRule type="cellIs" dxfId="4536" priority="283" operator="equal">
      <formula>4</formula>
    </cfRule>
  </conditionalFormatting>
  <conditionalFormatting sqref="AX38">
    <cfRule type="cellIs" dxfId="4535" priority="284" operator="equal">
      <formula>3</formula>
    </cfRule>
  </conditionalFormatting>
  <conditionalFormatting sqref="AV42">
    <cfRule type="cellIs" dxfId="4534" priority="277" operator="between">
      <formula>15</formula>
      <formula>20</formula>
    </cfRule>
  </conditionalFormatting>
  <conditionalFormatting sqref="AV42">
    <cfRule type="cellIs" dxfId="4533" priority="278" operator="between">
      <formula>10</formula>
      <formula>14.999</formula>
    </cfRule>
  </conditionalFormatting>
  <conditionalFormatting sqref="AV42">
    <cfRule type="cellIs" dxfId="4532" priority="279" operator="between">
      <formula>5</formula>
      <formula>9.999</formula>
    </cfRule>
  </conditionalFormatting>
  <conditionalFormatting sqref="AV42">
    <cfRule type="cellIs" dxfId="4531" priority="280" operator="between">
      <formula>0.001</formula>
      <formula>4.999</formula>
    </cfRule>
  </conditionalFormatting>
  <conditionalFormatting sqref="AX42">
    <cfRule type="cellIs" dxfId="4530" priority="275" operator="equal">
      <formula>2</formula>
    </cfRule>
  </conditionalFormatting>
  <conditionalFormatting sqref="AX42">
    <cfRule type="cellIs" dxfId="4529" priority="276" operator="equal">
      <formula>1</formula>
    </cfRule>
  </conditionalFormatting>
  <conditionalFormatting sqref="AX42">
    <cfRule type="cellIs" dxfId="4528" priority="271" operator="equal">
      <formula>6</formula>
    </cfRule>
  </conditionalFormatting>
  <conditionalFormatting sqref="AX42">
    <cfRule type="cellIs" dxfId="4527" priority="272" operator="equal">
      <formula>5</formula>
    </cfRule>
  </conditionalFormatting>
  <conditionalFormatting sqref="AX42">
    <cfRule type="cellIs" dxfId="4526" priority="273" operator="equal">
      <formula>4</formula>
    </cfRule>
  </conditionalFormatting>
  <conditionalFormatting sqref="AX42">
    <cfRule type="cellIs" dxfId="4525" priority="274" operator="equal">
      <formula>3</formula>
    </cfRule>
  </conditionalFormatting>
  <conditionalFormatting sqref="AV46">
    <cfRule type="cellIs" dxfId="4524" priority="267" operator="between">
      <formula>15</formula>
      <formula>20</formula>
    </cfRule>
  </conditionalFormatting>
  <conditionalFormatting sqref="AV46">
    <cfRule type="cellIs" dxfId="4523" priority="268" operator="between">
      <formula>10</formula>
      <formula>14.999</formula>
    </cfRule>
  </conditionalFormatting>
  <conditionalFormatting sqref="AV46">
    <cfRule type="cellIs" dxfId="4522" priority="269" operator="between">
      <formula>5</formula>
      <formula>9.999</formula>
    </cfRule>
  </conditionalFormatting>
  <conditionalFormatting sqref="AV46">
    <cfRule type="cellIs" dxfId="4521" priority="270" operator="between">
      <formula>0.001</formula>
      <formula>4.999</formula>
    </cfRule>
  </conditionalFormatting>
  <conditionalFormatting sqref="AX46">
    <cfRule type="cellIs" dxfId="4520" priority="265" operator="equal">
      <formula>2</formula>
    </cfRule>
  </conditionalFormatting>
  <conditionalFormatting sqref="AX46">
    <cfRule type="cellIs" dxfId="4519" priority="266" operator="equal">
      <formula>1</formula>
    </cfRule>
  </conditionalFormatting>
  <conditionalFormatting sqref="AX46">
    <cfRule type="cellIs" dxfId="4518" priority="261" operator="equal">
      <formula>6</formula>
    </cfRule>
  </conditionalFormatting>
  <conditionalFormatting sqref="AX46">
    <cfRule type="cellIs" dxfId="4517" priority="262" operator="equal">
      <formula>5</formula>
    </cfRule>
  </conditionalFormatting>
  <conditionalFormatting sqref="AX46">
    <cfRule type="cellIs" dxfId="4516" priority="263" operator="equal">
      <formula>4</formula>
    </cfRule>
  </conditionalFormatting>
  <conditionalFormatting sqref="AX46">
    <cfRule type="cellIs" dxfId="4515" priority="264" operator="equal">
      <formula>3</formula>
    </cfRule>
  </conditionalFormatting>
  <conditionalFormatting sqref="AV50">
    <cfRule type="cellIs" dxfId="4514" priority="257" operator="between">
      <formula>15</formula>
      <formula>20</formula>
    </cfRule>
  </conditionalFormatting>
  <conditionalFormatting sqref="AV50">
    <cfRule type="cellIs" dxfId="4513" priority="258" operator="between">
      <formula>10</formula>
      <formula>14.999</formula>
    </cfRule>
  </conditionalFormatting>
  <conditionalFormatting sqref="AV50">
    <cfRule type="cellIs" dxfId="4512" priority="259" operator="between">
      <formula>5</formula>
      <formula>9.999</formula>
    </cfRule>
  </conditionalFormatting>
  <conditionalFormatting sqref="AV50">
    <cfRule type="cellIs" dxfId="4511" priority="260" operator="between">
      <formula>0.001</formula>
      <formula>4.999</formula>
    </cfRule>
  </conditionalFormatting>
  <conditionalFormatting sqref="AX50">
    <cfRule type="cellIs" dxfId="4510" priority="255" operator="equal">
      <formula>2</formula>
    </cfRule>
  </conditionalFormatting>
  <conditionalFormatting sqref="AX50">
    <cfRule type="cellIs" dxfId="4509" priority="256" operator="equal">
      <formula>1</formula>
    </cfRule>
  </conditionalFormatting>
  <conditionalFormatting sqref="AX50">
    <cfRule type="cellIs" dxfId="4508" priority="251" operator="equal">
      <formula>6</formula>
    </cfRule>
  </conditionalFormatting>
  <conditionalFormatting sqref="AX50">
    <cfRule type="cellIs" dxfId="4507" priority="252" operator="equal">
      <formula>5</formula>
    </cfRule>
  </conditionalFormatting>
  <conditionalFormatting sqref="AX50">
    <cfRule type="cellIs" dxfId="4506" priority="253" operator="equal">
      <formula>4</formula>
    </cfRule>
  </conditionalFormatting>
  <conditionalFormatting sqref="AX50">
    <cfRule type="cellIs" dxfId="4505" priority="254" operator="equal">
      <formula>3</formula>
    </cfRule>
  </conditionalFormatting>
  <conditionalFormatting sqref="U65">
    <cfRule type="cellIs" dxfId="4504" priority="247" operator="between">
      <formula>15</formula>
      <formula>20</formula>
    </cfRule>
  </conditionalFormatting>
  <conditionalFormatting sqref="U65">
    <cfRule type="cellIs" dxfId="4503" priority="248" operator="between">
      <formula>10</formula>
      <formula>14.999</formula>
    </cfRule>
  </conditionalFormatting>
  <conditionalFormatting sqref="U65">
    <cfRule type="cellIs" dxfId="4502" priority="249" operator="between">
      <formula>5</formula>
      <formula>9.999</formula>
    </cfRule>
  </conditionalFormatting>
  <conditionalFormatting sqref="U65">
    <cfRule type="cellIs" dxfId="4501" priority="250" operator="between">
      <formula>0.001</formula>
      <formula>4.999</formula>
    </cfRule>
  </conditionalFormatting>
  <conditionalFormatting sqref="W65">
    <cfRule type="cellIs" dxfId="4500" priority="245" operator="equal">
      <formula>2</formula>
    </cfRule>
  </conditionalFormatting>
  <conditionalFormatting sqref="W65">
    <cfRule type="cellIs" dxfId="4499" priority="246" operator="equal">
      <formula>1</formula>
    </cfRule>
  </conditionalFormatting>
  <conditionalFormatting sqref="W65">
    <cfRule type="cellIs" dxfId="4498" priority="241" operator="equal">
      <formula>6</formula>
    </cfRule>
  </conditionalFormatting>
  <conditionalFormatting sqref="W65">
    <cfRule type="cellIs" dxfId="4497" priority="242" operator="equal">
      <formula>5</formula>
    </cfRule>
  </conditionalFormatting>
  <conditionalFormatting sqref="W65">
    <cfRule type="cellIs" dxfId="4496" priority="243" operator="equal">
      <formula>4</formula>
    </cfRule>
  </conditionalFormatting>
  <conditionalFormatting sqref="W65">
    <cfRule type="cellIs" dxfId="4495" priority="244" operator="equal">
      <formula>3</formula>
    </cfRule>
  </conditionalFormatting>
  <conditionalFormatting sqref="U69">
    <cfRule type="cellIs" dxfId="4494" priority="237" operator="between">
      <formula>15</formula>
      <formula>20</formula>
    </cfRule>
  </conditionalFormatting>
  <conditionalFormatting sqref="U69">
    <cfRule type="cellIs" dxfId="4493" priority="238" operator="between">
      <formula>10</formula>
      <formula>14.999</formula>
    </cfRule>
  </conditionalFormatting>
  <conditionalFormatting sqref="U69">
    <cfRule type="cellIs" dxfId="4492" priority="239" operator="between">
      <formula>5</formula>
      <formula>9.999</formula>
    </cfRule>
  </conditionalFormatting>
  <conditionalFormatting sqref="U69">
    <cfRule type="cellIs" dxfId="4491" priority="240" operator="between">
      <formula>0.001</formula>
      <formula>4.999</formula>
    </cfRule>
  </conditionalFormatting>
  <conditionalFormatting sqref="W69">
    <cfRule type="cellIs" dxfId="4490" priority="235" operator="equal">
      <formula>2</formula>
    </cfRule>
  </conditionalFormatting>
  <conditionalFormatting sqref="W69">
    <cfRule type="cellIs" dxfId="4489" priority="236" operator="equal">
      <formula>1</formula>
    </cfRule>
  </conditionalFormatting>
  <conditionalFormatting sqref="W69">
    <cfRule type="cellIs" dxfId="4488" priority="231" operator="equal">
      <formula>6</formula>
    </cfRule>
  </conditionalFormatting>
  <conditionalFormatting sqref="W69">
    <cfRule type="cellIs" dxfId="4487" priority="232" operator="equal">
      <formula>5</formula>
    </cfRule>
  </conditionalFormatting>
  <conditionalFormatting sqref="W69">
    <cfRule type="cellIs" dxfId="4486" priority="233" operator="equal">
      <formula>4</formula>
    </cfRule>
  </conditionalFormatting>
  <conditionalFormatting sqref="W69">
    <cfRule type="cellIs" dxfId="4485" priority="234" operator="equal">
      <formula>3</formula>
    </cfRule>
  </conditionalFormatting>
  <conditionalFormatting sqref="U73">
    <cfRule type="cellIs" dxfId="4484" priority="227" operator="between">
      <formula>15</formula>
      <formula>20</formula>
    </cfRule>
  </conditionalFormatting>
  <conditionalFormatting sqref="U73">
    <cfRule type="cellIs" dxfId="4483" priority="228" operator="between">
      <formula>10</formula>
      <formula>14.999</formula>
    </cfRule>
  </conditionalFormatting>
  <conditionalFormatting sqref="U73">
    <cfRule type="cellIs" dxfId="4482" priority="229" operator="between">
      <formula>5</formula>
      <formula>9.999</formula>
    </cfRule>
  </conditionalFormatting>
  <conditionalFormatting sqref="U73">
    <cfRule type="cellIs" dxfId="4481" priority="230" operator="between">
      <formula>0.001</formula>
      <formula>4.999</formula>
    </cfRule>
  </conditionalFormatting>
  <conditionalFormatting sqref="W73">
    <cfRule type="cellIs" dxfId="4480" priority="225" operator="equal">
      <formula>2</formula>
    </cfRule>
  </conditionalFormatting>
  <conditionalFormatting sqref="W73">
    <cfRule type="cellIs" dxfId="4479" priority="226" operator="equal">
      <formula>1</formula>
    </cfRule>
  </conditionalFormatting>
  <conditionalFormatting sqref="W73">
    <cfRule type="cellIs" dxfId="4478" priority="221" operator="equal">
      <formula>6</formula>
    </cfRule>
  </conditionalFormatting>
  <conditionalFormatting sqref="W73">
    <cfRule type="cellIs" dxfId="4477" priority="222" operator="equal">
      <formula>5</formula>
    </cfRule>
  </conditionalFormatting>
  <conditionalFormatting sqref="W73">
    <cfRule type="cellIs" dxfId="4476" priority="223" operator="equal">
      <formula>4</formula>
    </cfRule>
  </conditionalFormatting>
  <conditionalFormatting sqref="W73">
    <cfRule type="cellIs" dxfId="4475" priority="224" operator="equal">
      <formula>3</formula>
    </cfRule>
  </conditionalFormatting>
  <conditionalFormatting sqref="AV61">
    <cfRule type="cellIs" dxfId="4474" priority="217" operator="between">
      <formula>15</formula>
      <formula>20</formula>
    </cfRule>
  </conditionalFormatting>
  <conditionalFormatting sqref="AV61">
    <cfRule type="cellIs" dxfId="4473" priority="218" operator="between">
      <formula>10</formula>
      <formula>14.999</formula>
    </cfRule>
  </conditionalFormatting>
  <conditionalFormatting sqref="AV61">
    <cfRule type="cellIs" dxfId="4472" priority="219" operator="between">
      <formula>5</formula>
      <formula>9.999</formula>
    </cfRule>
  </conditionalFormatting>
  <conditionalFormatting sqref="AV61">
    <cfRule type="cellIs" dxfId="4471" priority="220" operator="between">
      <formula>0.001</formula>
      <formula>4.999</formula>
    </cfRule>
  </conditionalFormatting>
  <conditionalFormatting sqref="AX61">
    <cfRule type="cellIs" dxfId="4470" priority="215" operator="equal">
      <formula>2</formula>
    </cfRule>
  </conditionalFormatting>
  <conditionalFormatting sqref="AX61">
    <cfRule type="cellIs" dxfId="4469" priority="216" operator="equal">
      <formula>1</formula>
    </cfRule>
  </conditionalFormatting>
  <conditionalFormatting sqref="AX61">
    <cfRule type="cellIs" dxfId="4468" priority="211" operator="equal">
      <formula>6</formula>
    </cfRule>
  </conditionalFormatting>
  <conditionalFormatting sqref="AX61">
    <cfRule type="cellIs" dxfId="4467" priority="212" operator="equal">
      <formula>5</formula>
    </cfRule>
  </conditionalFormatting>
  <conditionalFormatting sqref="AX61">
    <cfRule type="cellIs" dxfId="4466" priority="213" operator="equal">
      <formula>4</formula>
    </cfRule>
  </conditionalFormatting>
  <conditionalFormatting sqref="AX61">
    <cfRule type="cellIs" dxfId="4465" priority="214" operator="equal">
      <formula>3</formula>
    </cfRule>
  </conditionalFormatting>
  <conditionalFormatting sqref="AV65">
    <cfRule type="cellIs" dxfId="4464" priority="207" operator="between">
      <formula>15</formula>
      <formula>20</formula>
    </cfRule>
  </conditionalFormatting>
  <conditionalFormatting sqref="AV65">
    <cfRule type="cellIs" dxfId="4463" priority="208" operator="between">
      <formula>10</formula>
      <formula>14.999</formula>
    </cfRule>
  </conditionalFormatting>
  <conditionalFormatting sqref="AV65">
    <cfRule type="cellIs" dxfId="4462" priority="209" operator="between">
      <formula>5</formula>
      <formula>9.999</formula>
    </cfRule>
  </conditionalFormatting>
  <conditionalFormatting sqref="AV65">
    <cfRule type="cellIs" dxfId="4461" priority="210" operator="between">
      <formula>0.001</formula>
      <formula>4.999</formula>
    </cfRule>
  </conditionalFormatting>
  <conditionalFormatting sqref="AX65">
    <cfRule type="cellIs" dxfId="4460" priority="205" operator="equal">
      <formula>2</formula>
    </cfRule>
  </conditionalFormatting>
  <conditionalFormatting sqref="AX65">
    <cfRule type="cellIs" dxfId="4459" priority="206" operator="equal">
      <formula>1</formula>
    </cfRule>
  </conditionalFormatting>
  <conditionalFormatting sqref="AX65">
    <cfRule type="cellIs" dxfId="4458" priority="201" operator="equal">
      <formula>6</formula>
    </cfRule>
  </conditionalFormatting>
  <conditionalFormatting sqref="AX65">
    <cfRule type="cellIs" dxfId="4457" priority="202" operator="equal">
      <formula>5</formula>
    </cfRule>
  </conditionalFormatting>
  <conditionalFormatting sqref="AX65">
    <cfRule type="cellIs" dxfId="4456" priority="203" operator="equal">
      <formula>4</formula>
    </cfRule>
  </conditionalFormatting>
  <conditionalFormatting sqref="AX65">
    <cfRule type="cellIs" dxfId="4455" priority="204" operator="equal">
      <formula>3</formula>
    </cfRule>
  </conditionalFormatting>
  <conditionalFormatting sqref="AV69">
    <cfRule type="cellIs" dxfId="4454" priority="197" operator="between">
      <formula>15</formula>
      <formula>20</formula>
    </cfRule>
  </conditionalFormatting>
  <conditionalFormatting sqref="AV69">
    <cfRule type="cellIs" dxfId="4453" priority="198" operator="between">
      <formula>10</formula>
      <formula>14.999</formula>
    </cfRule>
  </conditionalFormatting>
  <conditionalFormatting sqref="AV69">
    <cfRule type="cellIs" dxfId="4452" priority="199" operator="between">
      <formula>5</formula>
      <formula>9.999</formula>
    </cfRule>
  </conditionalFormatting>
  <conditionalFormatting sqref="AV69">
    <cfRule type="cellIs" dxfId="4451" priority="200" operator="between">
      <formula>0.001</formula>
      <formula>4.999</formula>
    </cfRule>
  </conditionalFormatting>
  <conditionalFormatting sqref="AX69">
    <cfRule type="cellIs" dxfId="4450" priority="195" operator="equal">
      <formula>2</formula>
    </cfRule>
  </conditionalFormatting>
  <conditionalFormatting sqref="AX69">
    <cfRule type="cellIs" dxfId="4449" priority="196" operator="equal">
      <formula>1</formula>
    </cfRule>
  </conditionalFormatting>
  <conditionalFormatting sqref="AX69">
    <cfRule type="cellIs" dxfId="4448" priority="191" operator="equal">
      <formula>6</formula>
    </cfRule>
  </conditionalFormatting>
  <conditionalFormatting sqref="AX69">
    <cfRule type="cellIs" dxfId="4447" priority="192" operator="equal">
      <formula>5</formula>
    </cfRule>
  </conditionalFormatting>
  <conditionalFormatting sqref="AX69">
    <cfRule type="cellIs" dxfId="4446" priority="193" operator="equal">
      <formula>4</formula>
    </cfRule>
  </conditionalFormatting>
  <conditionalFormatting sqref="AX69">
    <cfRule type="cellIs" dxfId="4445" priority="194" operator="equal">
      <formula>3</formula>
    </cfRule>
  </conditionalFormatting>
  <conditionalFormatting sqref="AV88">
    <cfRule type="cellIs" dxfId="4444" priority="187" operator="between">
      <formula>15</formula>
      <formula>20</formula>
    </cfRule>
  </conditionalFormatting>
  <conditionalFormatting sqref="AV88">
    <cfRule type="cellIs" dxfId="4443" priority="188" operator="between">
      <formula>10</formula>
      <formula>14.999</formula>
    </cfRule>
  </conditionalFormatting>
  <conditionalFormatting sqref="AV88">
    <cfRule type="cellIs" dxfId="4442" priority="189" operator="between">
      <formula>5</formula>
      <formula>9.999</formula>
    </cfRule>
  </conditionalFormatting>
  <conditionalFormatting sqref="AV88">
    <cfRule type="cellIs" dxfId="4441" priority="190" operator="between">
      <formula>0.001</formula>
      <formula>4.999</formula>
    </cfRule>
  </conditionalFormatting>
  <conditionalFormatting sqref="AX88">
    <cfRule type="cellIs" dxfId="4440" priority="185" operator="equal">
      <formula>2</formula>
    </cfRule>
  </conditionalFormatting>
  <conditionalFormatting sqref="AX88">
    <cfRule type="cellIs" dxfId="4439" priority="186" operator="equal">
      <formula>1</formula>
    </cfRule>
  </conditionalFormatting>
  <conditionalFormatting sqref="AX88">
    <cfRule type="cellIs" dxfId="4438" priority="181" operator="equal">
      <formula>6</formula>
    </cfRule>
  </conditionalFormatting>
  <conditionalFormatting sqref="AX88">
    <cfRule type="cellIs" dxfId="4437" priority="182" operator="equal">
      <formula>5</formula>
    </cfRule>
  </conditionalFormatting>
  <conditionalFormatting sqref="AX88">
    <cfRule type="cellIs" dxfId="4436" priority="183" operator="equal">
      <formula>4</formula>
    </cfRule>
  </conditionalFormatting>
  <conditionalFormatting sqref="AX88">
    <cfRule type="cellIs" dxfId="4435" priority="184" operator="equal">
      <formula>3</formula>
    </cfRule>
  </conditionalFormatting>
  <conditionalFormatting sqref="AV92">
    <cfRule type="cellIs" dxfId="4434" priority="177" operator="between">
      <formula>15</formula>
      <formula>20</formula>
    </cfRule>
  </conditionalFormatting>
  <conditionalFormatting sqref="AV92">
    <cfRule type="cellIs" dxfId="4433" priority="178" operator="between">
      <formula>10</formula>
      <formula>14.999</formula>
    </cfRule>
  </conditionalFormatting>
  <conditionalFormatting sqref="AV92">
    <cfRule type="cellIs" dxfId="4432" priority="179" operator="between">
      <formula>5</formula>
      <formula>9.999</formula>
    </cfRule>
  </conditionalFormatting>
  <conditionalFormatting sqref="AV92">
    <cfRule type="cellIs" dxfId="4431" priority="180" operator="between">
      <formula>0.001</formula>
      <formula>4.999</formula>
    </cfRule>
  </conditionalFormatting>
  <conditionalFormatting sqref="AX92">
    <cfRule type="cellIs" dxfId="4430" priority="175" operator="equal">
      <formula>2</formula>
    </cfRule>
  </conditionalFormatting>
  <conditionalFormatting sqref="AX92">
    <cfRule type="cellIs" dxfId="4429" priority="176" operator="equal">
      <formula>1</formula>
    </cfRule>
  </conditionalFormatting>
  <conditionalFormatting sqref="AX92">
    <cfRule type="cellIs" dxfId="4428" priority="171" operator="equal">
      <formula>6</formula>
    </cfRule>
  </conditionalFormatting>
  <conditionalFormatting sqref="AX92">
    <cfRule type="cellIs" dxfId="4427" priority="172" operator="equal">
      <formula>5</formula>
    </cfRule>
  </conditionalFormatting>
  <conditionalFormatting sqref="AX92">
    <cfRule type="cellIs" dxfId="4426" priority="173" operator="equal">
      <formula>4</formula>
    </cfRule>
  </conditionalFormatting>
  <conditionalFormatting sqref="AX92">
    <cfRule type="cellIs" dxfId="4425" priority="174" operator="equal">
      <formula>3</formula>
    </cfRule>
  </conditionalFormatting>
  <conditionalFormatting sqref="AV96">
    <cfRule type="cellIs" dxfId="4424" priority="167" operator="between">
      <formula>15</formula>
      <formula>20</formula>
    </cfRule>
  </conditionalFormatting>
  <conditionalFormatting sqref="AV96">
    <cfRule type="cellIs" dxfId="4423" priority="168" operator="between">
      <formula>10</formula>
      <formula>14.999</formula>
    </cfRule>
  </conditionalFormatting>
  <conditionalFormatting sqref="AV96">
    <cfRule type="cellIs" dxfId="4422" priority="169" operator="between">
      <formula>5</formula>
      <formula>9.999</formula>
    </cfRule>
  </conditionalFormatting>
  <conditionalFormatting sqref="AV96">
    <cfRule type="cellIs" dxfId="4421" priority="170" operator="between">
      <formula>0.001</formula>
      <formula>4.999</formula>
    </cfRule>
  </conditionalFormatting>
  <conditionalFormatting sqref="AX96">
    <cfRule type="cellIs" dxfId="4420" priority="165" operator="equal">
      <formula>2</formula>
    </cfRule>
  </conditionalFormatting>
  <conditionalFormatting sqref="AX96">
    <cfRule type="cellIs" dxfId="4419" priority="166" operator="equal">
      <formula>1</formula>
    </cfRule>
  </conditionalFormatting>
  <conditionalFormatting sqref="AX96">
    <cfRule type="cellIs" dxfId="4418" priority="161" operator="equal">
      <formula>6</formula>
    </cfRule>
  </conditionalFormatting>
  <conditionalFormatting sqref="AX96">
    <cfRule type="cellIs" dxfId="4417" priority="162" operator="equal">
      <formula>5</formula>
    </cfRule>
  </conditionalFormatting>
  <conditionalFormatting sqref="AX96">
    <cfRule type="cellIs" dxfId="4416" priority="163" operator="equal">
      <formula>4</formula>
    </cfRule>
  </conditionalFormatting>
  <conditionalFormatting sqref="AX96">
    <cfRule type="cellIs" dxfId="4415" priority="164" operator="equal">
      <formula>3</formula>
    </cfRule>
  </conditionalFormatting>
  <conditionalFormatting sqref="U107">
    <cfRule type="cellIs" dxfId="4414" priority="157" operator="between">
      <formula>15</formula>
      <formula>20</formula>
    </cfRule>
  </conditionalFormatting>
  <conditionalFormatting sqref="U107">
    <cfRule type="cellIs" dxfId="4413" priority="158" operator="between">
      <formula>10</formula>
      <formula>14.999</formula>
    </cfRule>
  </conditionalFormatting>
  <conditionalFormatting sqref="U107">
    <cfRule type="cellIs" dxfId="4412" priority="159" operator="between">
      <formula>5</formula>
      <formula>9.999</formula>
    </cfRule>
  </conditionalFormatting>
  <conditionalFormatting sqref="U107">
    <cfRule type="cellIs" dxfId="4411" priority="160" operator="between">
      <formula>0.001</formula>
      <formula>4.999</formula>
    </cfRule>
  </conditionalFormatting>
  <conditionalFormatting sqref="W111">
    <cfRule type="cellIs" dxfId="4410" priority="155" operator="equal">
      <formula>2</formula>
    </cfRule>
  </conditionalFormatting>
  <conditionalFormatting sqref="W111">
    <cfRule type="cellIs" dxfId="4409" priority="156" operator="equal">
      <formula>1</formula>
    </cfRule>
  </conditionalFormatting>
  <conditionalFormatting sqref="W111">
    <cfRule type="cellIs" dxfId="4408" priority="151" operator="equal">
      <formula>6</formula>
    </cfRule>
  </conditionalFormatting>
  <conditionalFormatting sqref="W111">
    <cfRule type="cellIs" dxfId="4407" priority="152" operator="equal">
      <formula>5</formula>
    </cfRule>
  </conditionalFormatting>
  <conditionalFormatting sqref="W111">
    <cfRule type="cellIs" dxfId="4406" priority="153" operator="equal">
      <formula>4</formula>
    </cfRule>
  </conditionalFormatting>
  <conditionalFormatting sqref="W111">
    <cfRule type="cellIs" dxfId="4405" priority="154" operator="equal">
      <formula>3</formula>
    </cfRule>
  </conditionalFormatting>
  <conditionalFormatting sqref="U111">
    <cfRule type="cellIs" dxfId="4404" priority="147" operator="between">
      <formula>15</formula>
      <formula>20</formula>
    </cfRule>
  </conditionalFormatting>
  <conditionalFormatting sqref="U111">
    <cfRule type="cellIs" dxfId="4403" priority="148" operator="between">
      <formula>10</formula>
      <formula>14.999</formula>
    </cfRule>
  </conditionalFormatting>
  <conditionalFormatting sqref="U111">
    <cfRule type="cellIs" dxfId="4402" priority="149" operator="between">
      <formula>5</formula>
      <formula>9.999</formula>
    </cfRule>
  </conditionalFormatting>
  <conditionalFormatting sqref="U111">
    <cfRule type="cellIs" dxfId="4401" priority="150" operator="between">
      <formula>0.001</formula>
      <formula>4.999</formula>
    </cfRule>
  </conditionalFormatting>
  <conditionalFormatting sqref="W115">
    <cfRule type="cellIs" dxfId="4400" priority="145" operator="equal">
      <formula>2</formula>
    </cfRule>
  </conditionalFormatting>
  <conditionalFormatting sqref="W115">
    <cfRule type="cellIs" dxfId="4399" priority="146" operator="equal">
      <formula>1</formula>
    </cfRule>
  </conditionalFormatting>
  <conditionalFormatting sqref="W115">
    <cfRule type="cellIs" dxfId="4398" priority="141" operator="equal">
      <formula>6</formula>
    </cfRule>
  </conditionalFormatting>
  <conditionalFormatting sqref="W115">
    <cfRule type="cellIs" dxfId="4397" priority="142" operator="equal">
      <formula>5</formula>
    </cfRule>
  </conditionalFormatting>
  <conditionalFormatting sqref="W115">
    <cfRule type="cellIs" dxfId="4396" priority="143" operator="equal">
      <formula>4</formula>
    </cfRule>
  </conditionalFormatting>
  <conditionalFormatting sqref="W115">
    <cfRule type="cellIs" dxfId="4395" priority="144" operator="equal">
      <formula>3</formula>
    </cfRule>
  </conditionalFormatting>
  <conditionalFormatting sqref="U115">
    <cfRule type="cellIs" dxfId="4394" priority="137" operator="between">
      <formula>15</formula>
      <formula>20</formula>
    </cfRule>
  </conditionalFormatting>
  <conditionalFormatting sqref="U115">
    <cfRule type="cellIs" dxfId="4393" priority="138" operator="between">
      <formula>10</formula>
      <formula>14.999</formula>
    </cfRule>
  </conditionalFormatting>
  <conditionalFormatting sqref="U115">
    <cfRule type="cellIs" dxfId="4392" priority="139" operator="between">
      <formula>5</formula>
      <formula>9.999</formula>
    </cfRule>
  </conditionalFormatting>
  <conditionalFormatting sqref="U115">
    <cfRule type="cellIs" dxfId="4391" priority="140" operator="between">
      <formula>0.001</formula>
      <formula>4.999</formula>
    </cfRule>
  </conditionalFormatting>
  <conditionalFormatting sqref="W119">
    <cfRule type="cellIs" dxfId="4390" priority="135" operator="equal">
      <formula>2</formula>
    </cfRule>
  </conditionalFormatting>
  <conditionalFormatting sqref="W119">
    <cfRule type="cellIs" dxfId="4389" priority="136" operator="equal">
      <formula>1</formula>
    </cfRule>
  </conditionalFormatting>
  <conditionalFormatting sqref="W119">
    <cfRule type="cellIs" dxfId="4388" priority="131" operator="equal">
      <formula>6</formula>
    </cfRule>
  </conditionalFormatting>
  <conditionalFormatting sqref="W119">
    <cfRule type="cellIs" dxfId="4387" priority="132" operator="equal">
      <formula>5</formula>
    </cfRule>
  </conditionalFormatting>
  <conditionalFormatting sqref="W119">
    <cfRule type="cellIs" dxfId="4386" priority="133" operator="equal">
      <formula>4</formula>
    </cfRule>
  </conditionalFormatting>
  <conditionalFormatting sqref="W119">
    <cfRule type="cellIs" dxfId="4385" priority="134" operator="equal">
      <formula>3</formula>
    </cfRule>
  </conditionalFormatting>
  <conditionalFormatting sqref="U119">
    <cfRule type="cellIs" dxfId="4384" priority="127" operator="between">
      <formula>15</formula>
      <formula>20</formula>
    </cfRule>
  </conditionalFormatting>
  <conditionalFormatting sqref="U119">
    <cfRule type="cellIs" dxfId="4383" priority="128" operator="between">
      <formula>10</formula>
      <formula>14.999</formula>
    </cfRule>
  </conditionalFormatting>
  <conditionalFormatting sqref="U119">
    <cfRule type="cellIs" dxfId="4382" priority="129" operator="between">
      <formula>5</formula>
      <formula>9.999</formula>
    </cfRule>
  </conditionalFormatting>
  <conditionalFormatting sqref="U119">
    <cfRule type="cellIs" dxfId="4381" priority="130" operator="between">
      <formula>0.001</formula>
      <formula>4.999</formula>
    </cfRule>
  </conditionalFormatting>
  <conditionalFormatting sqref="W123">
    <cfRule type="cellIs" dxfId="4380" priority="125" operator="equal">
      <formula>2</formula>
    </cfRule>
  </conditionalFormatting>
  <conditionalFormatting sqref="W123">
    <cfRule type="cellIs" dxfId="4379" priority="126" operator="equal">
      <formula>1</formula>
    </cfRule>
  </conditionalFormatting>
  <conditionalFormatting sqref="W123">
    <cfRule type="cellIs" dxfId="4378" priority="121" operator="equal">
      <formula>6</formula>
    </cfRule>
  </conditionalFormatting>
  <conditionalFormatting sqref="W123">
    <cfRule type="cellIs" dxfId="4377" priority="122" operator="equal">
      <formula>5</formula>
    </cfRule>
  </conditionalFormatting>
  <conditionalFormatting sqref="W123">
    <cfRule type="cellIs" dxfId="4376" priority="123" operator="equal">
      <formula>4</formula>
    </cfRule>
  </conditionalFormatting>
  <conditionalFormatting sqref="W123">
    <cfRule type="cellIs" dxfId="4375" priority="124" operator="equal">
      <formula>3</formula>
    </cfRule>
  </conditionalFormatting>
  <conditionalFormatting sqref="U123">
    <cfRule type="cellIs" dxfId="4374" priority="117" operator="between">
      <formula>15</formula>
      <formula>20</formula>
    </cfRule>
  </conditionalFormatting>
  <conditionalFormatting sqref="U123">
    <cfRule type="cellIs" dxfId="4373" priority="118" operator="between">
      <formula>10</formula>
      <formula>14.999</formula>
    </cfRule>
  </conditionalFormatting>
  <conditionalFormatting sqref="U123">
    <cfRule type="cellIs" dxfId="4372" priority="119" operator="between">
      <formula>5</formula>
      <formula>9.999</formula>
    </cfRule>
  </conditionalFormatting>
  <conditionalFormatting sqref="U123">
    <cfRule type="cellIs" dxfId="4371" priority="120" operator="between">
      <formula>0.001</formula>
      <formula>4.999</formula>
    </cfRule>
  </conditionalFormatting>
  <conditionalFormatting sqref="AV111">
    <cfRule type="cellIs" dxfId="4370" priority="113" operator="between">
      <formula>15</formula>
      <formula>20</formula>
    </cfRule>
  </conditionalFormatting>
  <conditionalFormatting sqref="AV111">
    <cfRule type="cellIs" dxfId="4369" priority="114" operator="between">
      <formula>10</formula>
      <formula>14.999</formula>
    </cfRule>
  </conditionalFormatting>
  <conditionalFormatting sqref="AV111">
    <cfRule type="cellIs" dxfId="4368" priority="115" operator="between">
      <formula>5</formula>
      <formula>9.999</formula>
    </cfRule>
  </conditionalFormatting>
  <conditionalFormatting sqref="AV111">
    <cfRule type="cellIs" dxfId="4367" priority="116" operator="between">
      <formula>0.001</formula>
      <formula>4.999</formula>
    </cfRule>
  </conditionalFormatting>
  <conditionalFormatting sqref="AX111">
    <cfRule type="cellIs" dxfId="4366" priority="111" operator="equal">
      <formula>2</formula>
    </cfRule>
  </conditionalFormatting>
  <conditionalFormatting sqref="AX111">
    <cfRule type="cellIs" dxfId="4365" priority="112" operator="equal">
      <formula>1</formula>
    </cfRule>
  </conditionalFormatting>
  <conditionalFormatting sqref="AX111">
    <cfRule type="cellIs" dxfId="4364" priority="107" operator="equal">
      <formula>6</formula>
    </cfRule>
  </conditionalFormatting>
  <conditionalFormatting sqref="AX111">
    <cfRule type="cellIs" dxfId="4363" priority="108" operator="equal">
      <formula>5</formula>
    </cfRule>
  </conditionalFormatting>
  <conditionalFormatting sqref="AX111">
    <cfRule type="cellIs" dxfId="4362" priority="109" operator="equal">
      <formula>4</formula>
    </cfRule>
  </conditionalFormatting>
  <conditionalFormatting sqref="AX111">
    <cfRule type="cellIs" dxfId="4361" priority="110" operator="equal">
      <formula>3</formula>
    </cfRule>
  </conditionalFormatting>
  <conditionalFormatting sqref="AV115">
    <cfRule type="cellIs" dxfId="4360" priority="103" operator="between">
      <formula>15</formula>
      <formula>20</formula>
    </cfRule>
  </conditionalFormatting>
  <conditionalFormatting sqref="AV115">
    <cfRule type="cellIs" dxfId="4359" priority="104" operator="between">
      <formula>10</formula>
      <formula>14.999</formula>
    </cfRule>
  </conditionalFormatting>
  <conditionalFormatting sqref="AV115">
    <cfRule type="cellIs" dxfId="4358" priority="105" operator="between">
      <formula>5</formula>
      <formula>9.999</formula>
    </cfRule>
  </conditionalFormatting>
  <conditionalFormatting sqref="AV115">
    <cfRule type="cellIs" dxfId="4357" priority="106" operator="between">
      <formula>0.001</formula>
      <formula>4.999</formula>
    </cfRule>
  </conditionalFormatting>
  <conditionalFormatting sqref="AX115">
    <cfRule type="cellIs" dxfId="4356" priority="101" operator="equal">
      <formula>2</formula>
    </cfRule>
  </conditionalFormatting>
  <conditionalFormatting sqref="AX115">
    <cfRule type="cellIs" dxfId="4355" priority="102" operator="equal">
      <formula>1</formula>
    </cfRule>
  </conditionalFormatting>
  <conditionalFormatting sqref="AX115">
    <cfRule type="cellIs" dxfId="4354" priority="97" operator="equal">
      <formula>6</formula>
    </cfRule>
  </conditionalFormatting>
  <conditionalFormatting sqref="AX115">
    <cfRule type="cellIs" dxfId="4353" priority="98" operator="equal">
      <formula>5</formula>
    </cfRule>
  </conditionalFormatting>
  <conditionalFormatting sqref="AX115">
    <cfRule type="cellIs" dxfId="4352" priority="99" operator="equal">
      <formula>4</formula>
    </cfRule>
  </conditionalFormatting>
  <conditionalFormatting sqref="AX115">
    <cfRule type="cellIs" dxfId="4351" priority="100" operator="equal">
      <formula>3</formula>
    </cfRule>
  </conditionalFormatting>
  <conditionalFormatting sqref="U197">
    <cfRule type="cellIs" dxfId="4350" priority="93" operator="between">
      <formula>15</formula>
      <formula>20</formula>
    </cfRule>
  </conditionalFormatting>
  <conditionalFormatting sqref="U197">
    <cfRule type="cellIs" dxfId="4349" priority="94" operator="between">
      <formula>10</formula>
      <formula>14.999</formula>
    </cfRule>
  </conditionalFormatting>
  <conditionalFormatting sqref="U197">
    <cfRule type="cellIs" dxfId="4348" priority="95" operator="between">
      <formula>5</formula>
      <formula>9.999</formula>
    </cfRule>
  </conditionalFormatting>
  <conditionalFormatting sqref="U197">
    <cfRule type="cellIs" dxfId="4347" priority="96" operator="between">
      <formula>0.001</formula>
      <formula>4.999</formula>
    </cfRule>
  </conditionalFormatting>
  <conditionalFormatting sqref="W197">
    <cfRule type="cellIs" dxfId="4346" priority="91" operator="equal">
      <formula>2</formula>
    </cfRule>
  </conditionalFormatting>
  <conditionalFormatting sqref="W197">
    <cfRule type="cellIs" dxfId="4345" priority="92" operator="equal">
      <formula>1</formula>
    </cfRule>
  </conditionalFormatting>
  <conditionalFormatting sqref="W197">
    <cfRule type="cellIs" dxfId="4344" priority="87" operator="equal">
      <formula>6</formula>
    </cfRule>
  </conditionalFormatting>
  <conditionalFormatting sqref="W197">
    <cfRule type="cellIs" dxfId="4343" priority="88" operator="equal">
      <formula>5</formula>
    </cfRule>
  </conditionalFormatting>
  <conditionalFormatting sqref="W197">
    <cfRule type="cellIs" dxfId="4342" priority="89" operator="equal">
      <formula>4</formula>
    </cfRule>
  </conditionalFormatting>
  <conditionalFormatting sqref="W197">
    <cfRule type="cellIs" dxfId="4341" priority="90" operator="equal">
      <formula>3</formula>
    </cfRule>
  </conditionalFormatting>
  <conditionalFormatting sqref="W20">
    <cfRule type="cellIs" dxfId="4340" priority="85" operator="equal">
      <formula>2</formula>
    </cfRule>
  </conditionalFormatting>
  <conditionalFormatting sqref="W20">
    <cfRule type="cellIs" dxfId="4339" priority="86" operator="equal">
      <formula>1</formula>
    </cfRule>
  </conditionalFormatting>
  <conditionalFormatting sqref="W20">
    <cfRule type="cellIs" dxfId="4338" priority="81" operator="equal">
      <formula>6</formula>
    </cfRule>
  </conditionalFormatting>
  <conditionalFormatting sqref="W20">
    <cfRule type="cellIs" dxfId="4337" priority="82" operator="equal">
      <formula>5</formula>
    </cfRule>
  </conditionalFormatting>
  <conditionalFormatting sqref="W20">
    <cfRule type="cellIs" dxfId="4336" priority="83" operator="equal">
      <formula>4</formula>
    </cfRule>
  </conditionalFormatting>
  <conditionalFormatting sqref="W20">
    <cfRule type="cellIs" dxfId="4335" priority="84" operator="equal">
      <formula>3</formula>
    </cfRule>
  </conditionalFormatting>
  <conditionalFormatting sqref="W55">
    <cfRule type="cellIs" dxfId="4334" priority="79" operator="equal">
      <formula>2</formula>
    </cfRule>
  </conditionalFormatting>
  <conditionalFormatting sqref="W55">
    <cfRule type="cellIs" dxfId="4333" priority="80" operator="equal">
      <formula>1</formula>
    </cfRule>
  </conditionalFormatting>
  <conditionalFormatting sqref="W55">
    <cfRule type="cellIs" dxfId="4332" priority="75" operator="equal">
      <formula>6</formula>
    </cfRule>
  </conditionalFormatting>
  <conditionalFormatting sqref="W55">
    <cfRule type="cellIs" dxfId="4331" priority="76" operator="equal">
      <formula>5</formula>
    </cfRule>
  </conditionalFormatting>
  <conditionalFormatting sqref="W55">
    <cfRule type="cellIs" dxfId="4330" priority="77" operator="equal">
      <formula>4</formula>
    </cfRule>
  </conditionalFormatting>
  <conditionalFormatting sqref="W55">
    <cfRule type="cellIs" dxfId="4329" priority="78" operator="equal">
      <formula>3</formula>
    </cfRule>
  </conditionalFormatting>
  <conditionalFormatting sqref="AV55">
    <cfRule type="cellIs" dxfId="4328" priority="71" operator="between">
      <formula>15</formula>
      <formula>20</formula>
    </cfRule>
  </conditionalFormatting>
  <conditionalFormatting sqref="AV55">
    <cfRule type="cellIs" dxfId="4327" priority="72" operator="between">
      <formula>10</formula>
      <formula>14.999</formula>
    </cfRule>
  </conditionalFormatting>
  <conditionalFormatting sqref="AV55">
    <cfRule type="cellIs" dxfId="4326" priority="73" operator="between">
      <formula>5</formula>
      <formula>9.999</formula>
    </cfRule>
  </conditionalFormatting>
  <conditionalFormatting sqref="AV55">
    <cfRule type="cellIs" dxfId="4325" priority="74" operator="between">
      <formula>0.001</formula>
      <formula>4.999</formula>
    </cfRule>
  </conditionalFormatting>
  <conditionalFormatting sqref="AX55">
    <cfRule type="cellIs" dxfId="4324" priority="69" operator="equal">
      <formula>2</formula>
    </cfRule>
  </conditionalFormatting>
  <conditionalFormatting sqref="AX55">
    <cfRule type="cellIs" dxfId="4323" priority="70" operator="equal">
      <formula>1</formula>
    </cfRule>
  </conditionalFormatting>
  <conditionalFormatting sqref="AX55">
    <cfRule type="cellIs" dxfId="4322" priority="65" operator="equal">
      <formula>6</formula>
    </cfRule>
  </conditionalFormatting>
  <conditionalFormatting sqref="AX55">
    <cfRule type="cellIs" dxfId="4321" priority="66" operator="equal">
      <formula>5</formula>
    </cfRule>
  </conditionalFormatting>
  <conditionalFormatting sqref="AX55">
    <cfRule type="cellIs" dxfId="4320" priority="67" operator="equal">
      <formula>4</formula>
    </cfRule>
  </conditionalFormatting>
  <conditionalFormatting sqref="AX55">
    <cfRule type="cellIs" dxfId="4319" priority="68" operator="equal">
      <formula>3</formula>
    </cfRule>
  </conditionalFormatting>
  <conditionalFormatting sqref="W78">
    <cfRule type="cellIs" dxfId="4318" priority="63" operator="equal">
      <formula>2</formula>
    </cfRule>
  </conditionalFormatting>
  <conditionalFormatting sqref="W78">
    <cfRule type="cellIs" dxfId="4317" priority="64" operator="equal">
      <formula>1</formula>
    </cfRule>
  </conditionalFormatting>
  <conditionalFormatting sqref="W78">
    <cfRule type="cellIs" dxfId="4316" priority="59" operator="equal">
      <formula>6</formula>
    </cfRule>
  </conditionalFormatting>
  <conditionalFormatting sqref="W78">
    <cfRule type="cellIs" dxfId="4315" priority="60" operator="equal">
      <formula>5</formula>
    </cfRule>
  </conditionalFormatting>
  <conditionalFormatting sqref="W78">
    <cfRule type="cellIs" dxfId="4314" priority="61" operator="equal">
      <formula>4</formula>
    </cfRule>
  </conditionalFormatting>
  <conditionalFormatting sqref="W78">
    <cfRule type="cellIs" dxfId="4313" priority="62" operator="equal">
      <formula>3</formula>
    </cfRule>
  </conditionalFormatting>
  <conditionalFormatting sqref="AX78">
    <cfRule type="cellIs" dxfId="4312" priority="51" operator="equal">
      <formula>2</formula>
    </cfRule>
  </conditionalFormatting>
  <conditionalFormatting sqref="AX78">
    <cfRule type="cellIs" dxfId="4311" priority="52" operator="equal">
      <formula>1</formula>
    </cfRule>
  </conditionalFormatting>
  <conditionalFormatting sqref="AX78">
    <cfRule type="cellIs" dxfId="4310" priority="47" operator="equal">
      <formula>6</formula>
    </cfRule>
  </conditionalFormatting>
  <conditionalFormatting sqref="AX78">
    <cfRule type="cellIs" dxfId="4309" priority="48" operator="equal">
      <formula>5</formula>
    </cfRule>
  </conditionalFormatting>
  <conditionalFormatting sqref="AX78">
    <cfRule type="cellIs" dxfId="4308" priority="49" operator="equal">
      <formula>4</formula>
    </cfRule>
  </conditionalFormatting>
  <conditionalFormatting sqref="AX78">
    <cfRule type="cellIs" dxfId="4307" priority="50" operator="equal">
      <formula>3</formula>
    </cfRule>
  </conditionalFormatting>
  <conditionalFormatting sqref="U78">
    <cfRule type="cellIs" dxfId="4306" priority="43" operator="between">
      <formula>15</formula>
      <formula>20</formula>
    </cfRule>
  </conditionalFormatting>
  <conditionalFormatting sqref="U78">
    <cfRule type="cellIs" dxfId="4305" priority="44" operator="between">
      <formula>10</formula>
      <formula>14.999</formula>
    </cfRule>
  </conditionalFormatting>
  <conditionalFormatting sqref="U78">
    <cfRule type="cellIs" dxfId="4304" priority="45" operator="between">
      <formula>5</formula>
      <formula>9.999</formula>
    </cfRule>
  </conditionalFormatting>
  <conditionalFormatting sqref="U78">
    <cfRule type="cellIs" dxfId="4303" priority="46" operator="between">
      <formula>0.001</formula>
      <formula>4.999</formula>
    </cfRule>
  </conditionalFormatting>
  <conditionalFormatting sqref="W101">
    <cfRule type="cellIs" dxfId="4302" priority="41" operator="equal">
      <formula>2</formula>
    </cfRule>
  </conditionalFormatting>
  <conditionalFormatting sqref="W101">
    <cfRule type="cellIs" dxfId="4301" priority="42" operator="equal">
      <formula>1</formula>
    </cfRule>
  </conditionalFormatting>
  <conditionalFormatting sqref="W101">
    <cfRule type="cellIs" dxfId="4300" priority="37" operator="equal">
      <formula>6</formula>
    </cfRule>
  </conditionalFormatting>
  <conditionalFormatting sqref="W101">
    <cfRule type="cellIs" dxfId="4299" priority="38" operator="equal">
      <formula>5</formula>
    </cfRule>
  </conditionalFormatting>
  <conditionalFormatting sqref="W101">
    <cfRule type="cellIs" dxfId="4298" priority="39" operator="equal">
      <formula>4</formula>
    </cfRule>
  </conditionalFormatting>
  <conditionalFormatting sqref="W101">
    <cfRule type="cellIs" dxfId="4297" priority="40" operator="equal">
      <formula>3</formula>
    </cfRule>
  </conditionalFormatting>
  <conditionalFormatting sqref="AX101">
    <cfRule type="cellIs" dxfId="4296" priority="35" operator="equal">
      <formula>2</formula>
    </cfRule>
  </conditionalFormatting>
  <conditionalFormatting sqref="AX101">
    <cfRule type="cellIs" dxfId="4295" priority="36" operator="equal">
      <formula>1</formula>
    </cfRule>
  </conditionalFormatting>
  <conditionalFormatting sqref="AX101">
    <cfRule type="cellIs" dxfId="4294" priority="31" operator="equal">
      <formula>6</formula>
    </cfRule>
  </conditionalFormatting>
  <conditionalFormatting sqref="AX101">
    <cfRule type="cellIs" dxfId="4293" priority="32" operator="equal">
      <formula>5</formula>
    </cfRule>
  </conditionalFormatting>
  <conditionalFormatting sqref="AX101">
    <cfRule type="cellIs" dxfId="4292" priority="33" operator="equal">
      <formula>4</formula>
    </cfRule>
  </conditionalFormatting>
  <conditionalFormatting sqref="AX101">
    <cfRule type="cellIs" dxfId="4291" priority="34" operator="equal">
      <formula>3</formula>
    </cfRule>
  </conditionalFormatting>
  <conditionalFormatting sqref="AX128">
    <cfRule type="cellIs" dxfId="4290" priority="23" operator="equal">
      <formula>2</formula>
    </cfRule>
  </conditionalFormatting>
  <conditionalFormatting sqref="AX128">
    <cfRule type="cellIs" dxfId="4289" priority="24" operator="equal">
      <formula>1</formula>
    </cfRule>
  </conditionalFormatting>
  <conditionalFormatting sqref="AX128">
    <cfRule type="cellIs" dxfId="4288" priority="19" operator="equal">
      <formula>6</formula>
    </cfRule>
  </conditionalFormatting>
  <conditionalFormatting sqref="AX128">
    <cfRule type="cellIs" dxfId="4287" priority="20" operator="equal">
      <formula>5</formula>
    </cfRule>
  </conditionalFormatting>
  <conditionalFormatting sqref="AX128">
    <cfRule type="cellIs" dxfId="4286" priority="21" operator="equal">
      <formula>4</formula>
    </cfRule>
  </conditionalFormatting>
  <conditionalFormatting sqref="AX128">
    <cfRule type="cellIs" dxfId="4285" priority="22" operator="equal">
      <formula>3</formula>
    </cfRule>
  </conditionalFormatting>
  <conditionalFormatting sqref="W128">
    <cfRule type="cellIs" dxfId="4284" priority="17" operator="equal">
      <formula>2</formula>
    </cfRule>
  </conditionalFormatting>
  <conditionalFormatting sqref="W128">
    <cfRule type="cellIs" dxfId="4283" priority="18" operator="equal">
      <formula>1</formula>
    </cfRule>
  </conditionalFormatting>
  <conditionalFormatting sqref="W128">
    <cfRule type="cellIs" dxfId="4282" priority="13" operator="equal">
      <formula>6</formula>
    </cfRule>
  </conditionalFormatting>
  <conditionalFormatting sqref="W128">
    <cfRule type="cellIs" dxfId="4281" priority="14" operator="equal">
      <formula>5</formula>
    </cfRule>
  </conditionalFormatting>
  <conditionalFormatting sqref="W128">
    <cfRule type="cellIs" dxfId="4280" priority="15" operator="equal">
      <formula>4</formula>
    </cfRule>
  </conditionalFormatting>
  <conditionalFormatting sqref="W128">
    <cfRule type="cellIs" dxfId="4279" priority="16" operator="equal">
      <formula>3</formula>
    </cfRule>
  </conditionalFormatting>
  <conditionalFormatting sqref="W187">
    <cfRule type="cellIs" dxfId="4278" priority="11" operator="equal">
      <formula>2</formula>
    </cfRule>
  </conditionalFormatting>
  <conditionalFormatting sqref="W187">
    <cfRule type="cellIs" dxfId="4277" priority="12" operator="equal">
      <formula>1</formula>
    </cfRule>
  </conditionalFormatting>
  <conditionalFormatting sqref="W187">
    <cfRule type="cellIs" dxfId="4276" priority="7" operator="equal">
      <formula>6</formula>
    </cfRule>
  </conditionalFormatting>
  <conditionalFormatting sqref="W187">
    <cfRule type="cellIs" dxfId="4275" priority="8" operator="equal">
      <formula>5</formula>
    </cfRule>
  </conditionalFormatting>
  <conditionalFormatting sqref="W187">
    <cfRule type="cellIs" dxfId="4274" priority="9" operator="equal">
      <formula>4</formula>
    </cfRule>
  </conditionalFormatting>
  <conditionalFormatting sqref="W187">
    <cfRule type="cellIs" dxfId="4273" priority="10" operator="equal">
      <formula>3</formula>
    </cfRule>
  </conditionalFormatting>
  <conditionalFormatting sqref="AX187">
    <cfRule type="cellIs" dxfId="4272" priority="5" operator="equal">
      <formula>2</formula>
    </cfRule>
  </conditionalFormatting>
  <conditionalFormatting sqref="AX187">
    <cfRule type="cellIs" dxfId="4271" priority="6" operator="equal">
      <formula>1</formula>
    </cfRule>
  </conditionalFormatting>
  <conditionalFormatting sqref="AX187">
    <cfRule type="cellIs" dxfId="4270" priority="1" operator="equal">
      <formula>6</formula>
    </cfRule>
  </conditionalFormatting>
  <conditionalFormatting sqref="AX187">
    <cfRule type="cellIs" dxfId="4269" priority="2" operator="equal">
      <formula>5</formula>
    </cfRule>
  </conditionalFormatting>
  <conditionalFormatting sqref="AX187">
    <cfRule type="cellIs" dxfId="4268" priority="3" operator="equal">
      <formula>4</formula>
    </cfRule>
  </conditionalFormatting>
  <conditionalFormatting sqref="AX187">
    <cfRule type="cellIs" dxfId="4267" priority="4" operator="equal">
      <formula>3</formula>
    </cfRule>
  </conditionalFormatting>
  <pageMargins left="0.23622047244094491" right="0.23622047244094491" top="0.74803149606299213" bottom="0.74803149606299213" header="0.31496062992125984" footer="0.31496062992125984"/>
  <pageSetup paperSize="9" scale="14"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C00000"/>
    <pageSetUpPr fitToPage="1"/>
  </sheetPr>
  <dimension ref="A1:BE183"/>
  <sheetViews>
    <sheetView topLeftCell="F1" zoomScale="25" zoomScaleNormal="25" workbookViewId="0">
      <selection activeCell="U95" sqref="U95:AM95"/>
    </sheetView>
  </sheetViews>
  <sheetFormatPr baseColWidth="10" defaultColWidth="10.85546875" defaultRowHeight="15"/>
  <cols>
    <col min="1" max="1" width="1.7109375" style="745" customWidth="1"/>
    <col min="2" max="2" width="2.42578125" style="745" customWidth="1"/>
    <col min="3" max="3" width="1.7109375" style="745" customWidth="1"/>
    <col min="4" max="4" width="10.85546875" style="745"/>
    <col min="5" max="5" width="14.140625" style="745" customWidth="1"/>
    <col min="6" max="6" width="1.7109375" style="745" customWidth="1"/>
    <col min="7" max="7" width="5" style="745" customWidth="1"/>
    <col min="8" max="8" width="36.7109375" style="745" customWidth="1"/>
    <col min="9" max="9" width="1.7109375" style="745" customWidth="1"/>
    <col min="10" max="10" width="21.7109375" style="745" customWidth="1"/>
    <col min="11" max="11" width="1.7109375" style="745" customWidth="1"/>
    <col min="12" max="12" width="12.42578125" style="745" customWidth="1"/>
    <col min="13" max="14" width="4.140625" style="745" customWidth="1"/>
    <col min="15" max="15" width="1.7109375" style="745" customWidth="1"/>
    <col min="16" max="16" width="8.85546875" style="745" customWidth="1"/>
    <col min="17" max="17" width="8.28515625" style="745" customWidth="1"/>
    <col min="18" max="18" width="8.42578125" style="745" customWidth="1"/>
    <col min="19" max="19" width="8.85546875" style="745" customWidth="1"/>
    <col min="20" max="20" width="7.42578125" style="745" customWidth="1"/>
    <col min="21" max="21" width="11.7109375" style="745" customWidth="1"/>
    <col min="22" max="22" width="3.28515625" style="745" customWidth="1"/>
    <col min="23" max="23" width="8.28515625" style="745" customWidth="1"/>
    <col min="24" max="24" width="16.7109375" style="745" customWidth="1"/>
    <col min="25" max="25" width="4.140625" style="745" customWidth="1"/>
    <col min="26" max="26" width="1.7109375" style="745" customWidth="1"/>
    <col min="27" max="27" width="3.28515625" style="745" customWidth="1"/>
    <col min="28" max="28" width="20" style="745" customWidth="1"/>
    <col min="29" max="29" width="6.7109375" style="745" customWidth="1"/>
    <col min="30" max="30" width="74.140625" style="745" customWidth="1"/>
    <col min="31" max="31" width="10.140625" style="745" customWidth="1"/>
    <col min="32" max="32" width="8.85546875" style="745" customWidth="1"/>
    <col min="33" max="33" width="8.28515625" style="745" customWidth="1"/>
    <col min="34" max="35" width="8.85546875" style="745" customWidth="1"/>
    <col min="36" max="36" width="7.42578125" style="745" customWidth="1"/>
    <col min="37" max="37" width="11.7109375" style="745" customWidth="1"/>
    <col min="38" max="38" width="3.28515625" style="745" customWidth="1"/>
    <col min="39" max="39" width="8.28515625" style="745" customWidth="1"/>
    <col min="40" max="40" width="6.28515625" style="745" customWidth="1"/>
    <col min="41" max="44" width="30.85546875" style="745" hidden="1" customWidth="1"/>
    <col min="45" max="45" width="13.28515625" style="745" hidden="1" customWidth="1"/>
    <col min="46" max="50" width="30.85546875" style="745" hidden="1" customWidth="1"/>
    <col min="51" max="52" width="30.85546875" style="745" customWidth="1"/>
    <col min="53" max="53" width="2.42578125" style="745" customWidth="1"/>
    <col min="54" max="56" width="26.28515625" style="745" customWidth="1"/>
    <col min="57" max="16384" width="10.85546875" style="745"/>
  </cols>
  <sheetData>
    <row r="1" spans="2:57" ht="9.9499999999999993" customHeight="1">
      <c r="AN1" s="746"/>
      <c r="AO1" s="747"/>
      <c r="AP1" s="747"/>
      <c r="AQ1" s="747"/>
      <c r="AR1" s="747"/>
      <c r="AS1" s="747"/>
      <c r="AT1" s="747"/>
      <c r="AU1" s="747"/>
      <c r="AV1" s="747"/>
      <c r="AW1" s="747"/>
      <c r="AX1" s="747"/>
      <c r="AY1" s="747"/>
      <c r="AZ1" s="747"/>
      <c r="BA1" s="747"/>
      <c r="BB1" s="747"/>
      <c r="BC1" s="747"/>
      <c r="BD1" s="747"/>
      <c r="BE1" s="748"/>
    </row>
    <row r="2" spans="2:57" ht="15" customHeight="1">
      <c r="B2" s="749"/>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1"/>
    </row>
    <row r="3" spans="2:57" ht="9.9499999999999993" customHeight="1">
      <c r="B3" s="752"/>
      <c r="F3" s="753"/>
      <c r="G3" s="753"/>
      <c r="H3" s="754"/>
      <c r="I3" s="753"/>
      <c r="J3" s="753"/>
      <c r="K3" s="754"/>
      <c r="L3" s="754"/>
      <c r="M3" s="754"/>
      <c r="N3" s="754"/>
      <c r="O3" s="754"/>
      <c r="P3" s="754"/>
      <c r="Q3" s="754"/>
      <c r="AE3" s="754"/>
      <c r="AF3" s="754"/>
      <c r="AM3" s="755"/>
    </row>
    <row r="4" spans="2:57" ht="9.9499999999999993" customHeight="1">
      <c r="B4" s="752"/>
      <c r="F4" s="753"/>
      <c r="G4" s="753"/>
      <c r="H4" s="754"/>
      <c r="I4" s="753"/>
      <c r="J4" s="753"/>
      <c r="K4" s="754"/>
      <c r="L4" s="754"/>
      <c r="M4" s="754"/>
      <c r="N4" s="754"/>
      <c r="O4" s="754"/>
      <c r="P4" s="754"/>
      <c r="Q4" s="754"/>
      <c r="AE4" s="754"/>
      <c r="AF4" s="754"/>
      <c r="AM4" s="755"/>
    </row>
    <row r="5" spans="2:57" s="352" customFormat="1" ht="27.95" customHeight="1">
      <c r="B5" s="12"/>
      <c r="C5" s="11"/>
      <c r="D5" s="11"/>
      <c r="E5" s="11"/>
      <c r="F5" s="13"/>
      <c r="G5" s="1049" t="str">
        <f>'Profil ICCER'!G5:H5</f>
        <v>?</v>
      </c>
      <c r="H5" s="1049"/>
      <c r="I5" s="1069"/>
      <c r="J5" s="1566" t="str">
        <f>'Bilan MEE'!J5:J6</f>
        <v>Seconde</v>
      </c>
      <c r="K5" s="1567"/>
      <c r="L5" s="1370" t="str">
        <f>'Profil ICCER'!L5</f>
        <v>BCP</v>
      </c>
      <c r="M5" s="1370"/>
      <c r="N5" s="1568"/>
      <c r="O5" s="1324" t="str">
        <f>'Profil ICCER'!O5:T6</f>
        <v>2nde TraNE</v>
      </c>
      <c r="P5" s="1324"/>
      <c r="Q5" s="1324"/>
      <c r="R5" s="1324"/>
      <c r="S5" s="1324"/>
      <c r="T5" s="1324"/>
      <c r="U5" s="355"/>
      <c r="V5" s="11"/>
      <c r="W5" s="1359" t="s">
        <v>126</v>
      </c>
      <c r="X5" s="1359"/>
      <c r="Y5" s="1359"/>
      <c r="Z5" s="1359"/>
      <c r="AA5" s="1359"/>
      <c r="AB5" s="1359"/>
      <c r="AC5" s="1457"/>
      <c r="AD5" s="1569" t="s">
        <v>387</v>
      </c>
      <c r="AE5" s="1569"/>
      <c r="AF5" s="1569"/>
      <c r="AG5" s="1569"/>
      <c r="AH5" s="1569"/>
      <c r="AI5" s="1569"/>
      <c r="AJ5" s="1569"/>
      <c r="AK5" s="1569"/>
      <c r="AL5" s="1569"/>
      <c r="AM5" s="893"/>
    </row>
    <row r="6" spans="2:57" s="352" customFormat="1" ht="27.95" customHeight="1">
      <c r="B6" s="12"/>
      <c r="C6" s="11"/>
      <c r="D6" s="11"/>
      <c r="E6" s="11"/>
      <c r="F6" s="13"/>
      <c r="G6" s="1049" t="str">
        <f>'Profil ICCER'!G6</f>
        <v>?</v>
      </c>
      <c r="H6" s="1049"/>
      <c r="I6" s="1069"/>
      <c r="J6" s="1566"/>
      <c r="K6" s="1567"/>
      <c r="L6" s="1370"/>
      <c r="M6" s="1370"/>
      <c r="N6" s="1568"/>
      <c r="O6" s="1324"/>
      <c r="P6" s="1324"/>
      <c r="Q6" s="1324"/>
      <c r="R6" s="1324"/>
      <c r="S6" s="1324"/>
      <c r="T6" s="1324"/>
      <c r="U6" s="355"/>
      <c r="V6" s="11"/>
      <c r="W6" s="1359"/>
      <c r="X6" s="1359"/>
      <c r="Y6" s="1359"/>
      <c r="Z6" s="1359"/>
      <c r="AA6" s="1359"/>
      <c r="AB6" s="1359"/>
      <c r="AC6" s="1457"/>
      <c r="AD6" s="1569"/>
      <c r="AE6" s="1569"/>
      <c r="AF6" s="1569"/>
      <c r="AG6" s="1569"/>
      <c r="AH6" s="1569"/>
      <c r="AI6" s="1569"/>
      <c r="AJ6" s="1569"/>
      <c r="AK6" s="1569"/>
      <c r="AL6" s="1569"/>
      <c r="AM6" s="893"/>
    </row>
    <row r="7" spans="2:57" s="361" customFormat="1" ht="9.9499999999999993" customHeight="1">
      <c r="B7" s="22"/>
      <c r="C7" s="21"/>
      <c r="D7" s="21"/>
      <c r="E7" s="21"/>
      <c r="F7" s="21"/>
      <c r="G7" s="23"/>
      <c r="H7" s="23"/>
      <c r="I7" s="23"/>
      <c r="J7" s="24"/>
      <c r="K7" s="24"/>
      <c r="L7" s="24"/>
      <c r="M7" s="24"/>
      <c r="N7" s="24"/>
      <c r="O7" s="24"/>
      <c r="P7" s="24"/>
      <c r="Q7" s="8"/>
      <c r="R7" s="1"/>
      <c r="S7" s="1"/>
      <c r="T7" s="1"/>
      <c r="U7" s="1"/>
      <c r="V7" s="1"/>
      <c r="W7" s="1359"/>
      <c r="X7" s="1359"/>
      <c r="Y7" s="1359"/>
      <c r="Z7" s="1359"/>
      <c r="AA7" s="1359"/>
      <c r="AB7" s="1359"/>
      <c r="AC7" s="1457"/>
      <c r="AD7" s="1569"/>
      <c r="AE7" s="1569"/>
      <c r="AF7" s="1569"/>
      <c r="AG7" s="1569"/>
      <c r="AH7" s="1569"/>
      <c r="AI7" s="1569"/>
      <c r="AJ7" s="1569"/>
      <c r="AK7" s="1569"/>
      <c r="AL7" s="1569"/>
      <c r="AM7" s="894"/>
    </row>
    <row r="8" spans="2:57" ht="9.9499999999999993" customHeight="1">
      <c r="B8" s="5"/>
      <c r="C8" s="1"/>
      <c r="D8" s="27"/>
      <c r="E8" s="27"/>
      <c r="F8" s="1"/>
      <c r="G8" s="1"/>
      <c r="H8" s="1"/>
      <c r="I8" s="1"/>
      <c r="J8" s="1"/>
      <c r="K8" s="1"/>
      <c r="L8" s="1"/>
      <c r="M8" s="1"/>
      <c r="N8" s="1"/>
      <c r="O8" s="1"/>
      <c r="P8" s="1"/>
      <c r="Q8" s="1"/>
      <c r="R8" s="1"/>
      <c r="S8" s="1"/>
      <c r="T8" s="1"/>
      <c r="U8" s="1"/>
      <c r="V8" s="1"/>
      <c r="W8" s="1359"/>
      <c r="X8" s="1359"/>
      <c r="Y8" s="1359"/>
      <c r="Z8" s="1359"/>
      <c r="AA8" s="1359"/>
      <c r="AB8" s="1359"/>
      <c r="AC8" s="1457"/>
      <c r="AD8" s="1569"/>
      <c r="AE8" s="1569"/>
      <c r="AF8" s="1569"/>
      <c r="AG8" s="1569"/>
      <c r="AH8" s="1569"/>
      <c r="AI8" s="1569"/>
      <c r="AJ8" s="1569"/>
      <c r="AK8" s="1569"/>
      <c r="AL8" s="1569"/>
      <c r="AM8" s="894"/>
      <c r="AN8" s="756"/>
      <c r="AO8" s="756"/>
      <c r="AP8" s="756"/>
      <c r="AQ8" s="756"/>
      <c r="AR8" s="756"/>
      <c r="AS8" s="756"/>
      <c r="AT8" s="756"/>
      <c r="AU8" s="756"/>
      <c r="AV8" s="756"/>
      <c r="AW8" s="756"/>
      <c r="AX8" s="756"/>
      <c r="AY8" s="756"/>
    </row>
    <row r="9" spans="2:57" s="361" customFormat="1" ht="60" customHeight="1">
      <c r="B9" s="1562" t="s">
        <v>0</v>
      </c>
      <c r="C9" s="1563"/>
      <c r="D9" s="1563"/>
      <c r="E9" s="1563"/>
      <c r="F9" s="29"/>
      <c r="G9" s="30"/>
      <c r="H9" s="130" t="s">
        <v>388</v>
      </c>
      <c r="I9" s="131"/>
      <c r="J9" s="131"/>
      <c r="K9" s="505"/>
      <c r="L9" s="505"/>
      <c r="M9" s="505"/>
      <c r="N9" s="505"/>
      <c r="O9" s="132"/>
      <c r="P9" s="132"/>
      <c r="Q9" s="132"/>
      <c r="R9" s="132"/>
      <c r="S9" s="132"/>
      <c r="T9" s="132"/>
      <c r="U9" s="132"/>
      <c r="V9" s="132"/>
      <c r="W9" s="132"/>
      <c r="X9" s="132"/>
      <c r="Y9" s="29"/>
      <c r="Z9" s="29"/>
      <c r="AA9" s="29"/>
      <c r="AB9" s="29"/>
      <c r="AC9" s="29"/>
      <c r="AD9" s="1569"/>
      <c r="AE9" s="1569"/>
      <c r="AF9" s="1569"/>
      <c r="AG9" s="1569"/>
      <c r="AH9" s="1569"/>
      <c r="AI9" s="1569"/>
      <c r="AJ9" s="1569"/>
      <c r="AK9" s="1569"/>
      <c r="AL9" s="1569"/>
      <c r="AM9" s="895"/>
    </row>
    <row r="10" spans="2:57" ht="30" customHeight="1">
      <c r="B10" s="757"/>
      <c r="C10" s="758"/>
      <c r="D10" s="758"/>
      <c r="E10" s="758"/>
      <c r="F10" s="758"/>
      <c r="G10" s="759"/>
      <c r="H10" s="760" t="s">
        <v>92</v>
      </c>
      <c r="I10" s="1564">
        <f ca="1">TODAY()</f>
        <v>44545</v>
      </c>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5"/>
      <c r="AO10" s="1559"/>
      <c r="AP10" s="1559"/>
      <c r="AQ10" s="1559"/>
      <c r="AR10" s="1559"/>
      <c r="AS10" s="1559"/>
      <c r="AT10" s="1559"/>
      <c r="AU10" s="1559"/>
      <c r="AV10" s="1559"/>
      <c r="AW10" s="1559"/>
      <c r="AX10" s="1559"/>
    </row>
    <row r="11" spans="2:57" ht="5.0999999999999996" customHeight="1">
      <c r="B11" s="752"/>
      <c r="G11" s="365"/>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2"/>
    </row>
    <row r="12" spans="2:57" ht="15" customHeight="1">
      <c r="B12" s="752"/>
      <c r="G12" s="365"/>
      <c r="H12" s="761"/>
      <c r="I12" s="761"/>
      <c r="J12" s="761"/>
      <c r="K12" s="761"/>
      <c r="L12" s="761"/>
      <c r="M12" s="761"/>
      <c r="N12" s="761"/>
      <c r="O12" s="761"/>
      <c r="P12" s="761"/>
      <c r="Q12" s="761"/>
      <c r="R12" s="761"/>
      <c r="S12" s="761"/>
      <c r="T12" s="761"/>
      <c r="U12" s="383"/>
      <c r="V12" s="383"/>
      <c r="W12" s="383"/>
      <c r="X12" s="383"/>
      <c r="Y12" s="365"/>
      <c r="Z12" s="365"/>
      <c r="AA12" s="763"/>
      <c r="AB12" s="761"/>
      <c r="AC12" s="761"/>
      <c r="AD12" s="761"/>
      <c r="AE12" s="761"/>
      <c r="AF12" s="761"/>
      <c r="AG12" s="761"/>
      <c r="AH12" s="761"/>
      <c r="AI12" s="761"/>
      <c r="AJ12" s="383"/>
      <c r="AK12" s="383"/>
      <c r="AL12" s="383"/>
      <c r="AM12" s="764"/>
    </row>
    <row r="13" spans="2:57" ht="9.9499999999999993" customHeight="1">
      <c r="B13" s="752"/>
      <c r="G13" s="365"/>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2"/>
    </row>
    <row r="14" spans="2:57" ht="15" customHeight="1">
      <c r="B14" s="752"/>
      <c r="D14" s="1560"/>
      <c r="E14" s="1560"/>
      <c r="G14" s="365"/>
      <c r="H14" s="365"/>
      <c r="I14" s="365"/>
      <c r="J14" s="365"/>
      <c r="K14" s="365"/>
      <c r="L14" s="763"/>
      <c r="M14" s="763"/>
      <c r="N14" s="763"/>
      <c r="O14" s="763"/>
      <c r="P14" s="378" t="s">
        <v>66</v>
      </c>
      <c r="Q14" s="379" t="s">
        <v>62</v>
      </c>
      <c r="R14" s="380" t="s">
        <v>57</v>
      </c>
      <c r="S14" s="381" t="s">
        <v>52</v>
      </c>
      <c r="T14" s="365"/>
      <c r="U14" s="766"/>
      <c r="V14" s="365"/>
      <c r="W14" s="767"/>
      <c r="X14" s="365"/>
      <c r="AA14" s="765"/>
      <c r="AB14" s="765"/>
      <c r="AD14" s="365"/>
      <c r="AE14" s="365"/>
      <c r="AF14" s="378" t="s">
        <v>66</v>
      </c>
      <c r="AG14" s="379" t="s">
        <v>62</v>
      </c>
      <c r="AH14" s="380" t="s">
        <v>57</v>
      </c>
      <c r="AI14" s="381" t="s">
        <v>52</v>
      </c>
      <c r="AJ14" s="763"/>
      <c r="AK14" s="763"/>
      <c r="AL14" s="763"/>
      <c r="AM14" s="768"/>
      <c r="AO14" s="769"/>
      <c r="AP14" s="769"/>
      <c r="AQ14" s="769"/>
      <c r="AR14" s="769"/>
      <c r="AS14" s="769"/>
      <c r="AT14" s="769"/>
      <c r="AU14" s="769"/>
      <c r="AV14" s="769"/>
      <c r="AW14" s="769"/>
      <c r="AX14" s="769"/>
    </row>
    <row r="15" spans="2:57" ht="5.0999999999999996" customHeight="1">
      <c r="B15" s="752"/>
      <c r="G15" s="365"/>
      <c r="H15" s="365"/>
      <c r="I15" s="365"/>
      <c r="J15" s="365"/>
      <c r="K15" s="365"/>
      <c r="L15" s="770"/>
      <c r="M15" s="763"/>
      <c r="N15" s="763"/>
      <c r="O15" s="763"/>
      <c r="P15" s="771"/>
      <c r="Q15" s="383"/>
      <c r="R15" s="383"/>
      <c r="S15" s="771"/>
      <c r="T15" s="365"/>
      <c r="U15" s="763"/>
      <c r="V15" s="365"/>
      <c r="W15" s="763"/>
      <c r="X15" s="365"/>
      <c r="Y15" s="365"/>
      <c r="Z15" s="365"/>
      <c r="AA15" s="365"/>
      <c r="AE15" s="771"/>
      <c r="AF15" s="383"/>
      <c r="AG15" s="383"/>
      <c r="AH15" s="771"/>
      <c r="AI15" s="365"/>
      <c r="AJ15" s="763"/>
      <c r="AK15" s="365"/>
      <c r="AL15" s="763"/>
      <c r="AM15" s="768"/>
      <c r="AO15" s="769"/>
      <c r="AP15" s="769"/>
      <c r="AQ15" s="769"/>
      <c r="AR15" s="769"/>
      <c r="AS15" s="769"/>
      <c r="AT15" s="769"/>
      <c r="AU15" s="769"/>
      <c r="AW15" s="769"/>
    </row>
    <row r="16" spans="2:57" ht="35.1" customHeight="1">
      <c r="B16" s="752"/>
      <c r="G16" s="365"/>
      <c r="H16" s="365"/>
      <c r="I16" s="365"/>
      <c r="J16" s="365"/>
      <c r="K16" s="365"/>
      <c r="L16" s="365"/>
      <c r="M16" s="365"/>
      <c r="N16" s="365"/>
      <c r="O16" s="365"/>
      <c r="P16" s="365"/>
      <c r="Q16" s="365"/>
      <c r="R16" s="365"/>
      <c r="S16" s="365"/>
      <c r="T16" s="365"/>
      <c r="U16" s="365"/>
      <c r="V16" s="365"/>
      <c r="W16" s="365"/>
      <c r="X16" s="365"/>
      <c r="Y16" s="365"/>
      <c r="Z16" s="365"/>
      <c r="AA16" s="365"/>
      <c r="AB16" s="365"/>
      <c r="AE16" s="365"/>
      <c r="AF16" s="365"/>
      <c r="AG16" s="365"/>
      <c r="AH16" s="365"/>
      <c r="AI16" s="365"/>
      <c r="AJ16" s="365"/>
      <c r="AK16" s="365"/>
      <c r="AL16" s="365"/>
      <c r="AM16" s="772"/>
    </row>
    <row r="17" spans="2:50" ht="30" customHeight="1">
      <c r="B17" s="773"/>
      <c r="C17" s="774"/>
      <c r="D17" s="774"/>
      <c r="E17" s="774"/>
      <c r="F17" s="774"/>
      <c r="G17" s="775"/>
      <c r="H17" s="775"/>
      <c r="I17" s="775"/>
      <c r="J17" s="775"/>
      <c r="K17" s="775"/>
      <c r="L17" s="775"/>
      <c r="M17" s="775"/>
      <c r="N17" s="775"/>
      <c r="O17" s="775"/>
      <c r="P17" s="775"/>
      <c r="Q17" s="775"/>
      <c r="R17" s="775"/>
      <c r="S17" s="775"/>
      <c r="T17" s="775"/>
      <c r="U17" s="775"/>
      <c r="V17" s="775"/>
      <c r="W17" s="775"/>
      <c r="X17" s="775"/>
      <c r="Y17" s="775"/>
      <c r="Z17" s="775"/>
      <c r="AA17" s="775"/>
      <c r="AB17" s="774"/>
      <c r="AC17" s="774"/>
      <c r="AD17" s="775"/>
      <c r="AE17" s="775"/>
      <c r="AF17" s="775"/>
      <c r="AG17" s="775"/>
      <c r="AH17" s="775"/>
      <c r="AI17" s="775"/>
      <c r="AJ17" s="775"/>
      <c r="AK17" s="775"/>
      <c r="AL17" s="775"/>
      <c r="AM17" s="776"/>
    </row>
    <row r="18" spans="2:50" ht="20.100000000000001" customHeight="1">
      <c r="B18" s="777"/>
      <c r="C18" s="778"/>
      <c r="D18" s="778"/>
      <c r="E18" s="778"/>
      <c r="F18" s="778"/>
      <c r="G18" s="779"/>
      <c r="H18" s="779"/>
      <c r="I18" s="779"/>
      <c r="J18" s="779"/>
      <c r="K18" s="779"/>
      <c r="L18" s="779"/>
      <c r="M18" s="779"/>
      <c r="N18" s="779"/>
      <c r="O18" s="779"/>
      <c r="P18" s="779"/>
      <c r="Q18" s="779"/>
      <c r="R18" s="779"/>
      <c r="S18" s="779"/>
      <c r="T18" s="779"/>
      <c r="U18" s="779"/>
      <c r="V18" s="779"/>
      <c r="W18" s="780"/>
      <c r="X18" s="781"/>
      <c r="Y18" s="782"/>
      <c r="Z18" s="783"/>
      <c r="AA18" s="783"/>
      <c r="AB18" s="783"/>
      <c r="AC18" s="784"/>
      <c r="AD18" s="784"/>
      <c r="AE18" s="783"/>
      <c r="AF18" s="783"/>
      <c r="AG18" s="783"/>
      <c r="AH18" s="783"/>
      <c r="AI18" s="783"/>
      <c r="AJ18" s="783"/>
      <c r="AK18" s="783"/>
      <c r="AL18" s="783"/>
      <c r="AM18" s="785"/>
      <c r="AQ18" s="786"/>
      <c r="AR18" s="786"/>
      <c r="AS18" s="786"/>
      <c r="AT18" s="786"/>
      <c r="AU18" s="786"/>
      <c r="AW18" s="786"/>
    </row>
    <row r="19" spans="2:50" ht="39.950000000000003" customHeight="1">
      <c r="B19" s="787"/>
      <c r="C19" s="788"/>
      <c r="D19" s="788"/>
      <c r="E19" s="788"/>
      <c r="F19" s="788"/>
      <c r="G19" s="789"/>
      <c r="H19" s="1514"/>
      <c r="I19" s="1515"/>
      <c r="J19" s="1515"/>
      <c r="K19" s="1515"/>
      <c r="L19" s="1516"/>
      <c r="M19" s="789"/>
      <c r="N19" s="789"/>
      <c r="O19" s="789"/>
      <c r="P19" s="790"/>
      <c r="Q19" s="790"/>
      <c r="R19" s="790"/>
      <c r="S19" s="790"/>
      <c r="T19" s="790"/>
      <c r="U19" s="790"/>
      <c r="V19" s="790"/>
      <c r="W19" s="791"/>
      <c r="X19" s="781"/>
      <c r="Y19" s="792"/>
      <c r="Z19" s="789"/>
      <c r="AA19" s="789"/>
      <c r="AB19" s="789"/>
      <c r="AC19" s="788"/>
      <c r="AD19" s="1523"/>
      <c r="AE19" s="788"/>
      <c r="AF19" s="788"/>
      <c r="AG19" s="788"/>
      <c r="AH19" s="788"/>
      <c r="AI19" s="788"/>
      <c r="AJ19" s="788"/>
      <c r="AK19" s="788"/>
      <c r="AL19" s="793"/>
      <c r="AM19" s="794"/>
      <c r="AN19" s="795"/>
      <c r="AQ19" s="786"/>
      <c r="AR19" s="786"/>
      <c r="AS19" s="796"/>
      <c r="AT19" s="796"/>
      <c r="AU19" s="796"/>
      <c r="AV19" s="796"/>
      <c r="AW19" s="786"/>
    </row>
    <row r="20" spans="2:50" ht="60" customHeight="1">
      <c r="B20" s="787"/>
      <c r="C20" s="788"/>
      <c r="D20" s="788"/>
      <c r="E20" s="788"/>
      <c r="F20" s="788"/>
      <c r="G20" s="789"/>
      <c r="H20" s="1517"/>
      <c r="I20" s="1518"/>
      <c r="J20" s="1518"/>
      <c r="K20" s="1518"/>
      <c r="L20" s="1519"/>
      <c r="M20" s="789"/>
      <c r="N20" s="789"/>
      <c r="O20" s="789"/>
      <c r="P20" s="1526" t="str">
        <f>'Donnees MEE'!E80</f>
        <v>Préparation d'une intervention</v>
      </c>
      <c r="Q20" s="1527"/>
      <c r="R20" s="1527"/>
      <c r="S20" s="1527"/>
      <c r="T20" s="1527"/>
      <c r="U20" s="1527"/>
      <c r="V20" s="1528"/>
      <c r="W20" s="797"/>
      <c r="X20" s="781"/>
      <c r="Y20" s="792"/>
      <c r="Z20" s="789"/>
      <c r="AA20" s="789"/>
      <c r="AB20" s="789"/>
      <c r="AC20" s="788"/>
      <c r="AD20" s="1524"/>
      <c r="AE20" s="788"/>
      <c r="AF20" s="1526" t="str">
        <f>'Donnees MEE'!E80</f>
        <v>Préparation d'une intervention</v>
      </c>
      <c r="AG20" s="1527"/>
      <c r="AH20" s="1527"/>
      <c r="AI20" s="1527"/>
      <c r="AJ20" s="1527"/>
      <c r="AK20" s="1527"/>
      <c r="AL20" s="1528"/>
      <c r="AM20" s="798"/>
      <c r="AN20" s="795"/>
      <c r="AQ20" s="786"/>
      <c r="AR20" s="786"/>
      <c r="AS20" s="796"/>
      <c r="AT20" s="796"/>
      <c r="AU20" s="796"/>
      <c r="AV20" s="796"/>
      <c r="AW20" s="786"/>
    </row>
    <row r="21" spans="2:50" ht="30" customHeight="1">
      <c r="B21" s="787"/>
      <c r="C21" s="788"/>
      <c r="D21" s="1541" t="s">
        <v>325</v>
      </c>
      <c r="E21" s="1541"/>
      <c r="F21" s="788"/>
      <c r="G21" s="789"/>
      <c r="H21" s="1517"/>
      <c r="I21" s="1518"/>
      <c r="J21" s="1518"/>
      <c r="K21" s="1518"/>
      <c r="L21" s="1519"/>
      <c r="M21" s="789"/>
      <c r="N21" s="789"/>
      <c r="O21" s="789"/>
      <c r="P21" s="799"/>
      <c r="Q21" s="799"/>
      <c r="R21" s="799"/>
      <c r="S21" s="799"/>
      <c r="T21" s="799"/>
      <c r="U21" s="799"/>
      <c r="V21" s="799"/>
      <c r="W21" s="797"/>
      <c r="X21" s="781"/>
      <c r="Y21" s="792"/>
      <c r="Z21" s="1541" t="s">
        <v>325</v>
      </c>
      <c r="AA21" s="1541"/>
      <c r="AB21" s="1541"/>
      <c r="AC21" s="788"/>
      <c r="AD21" s="1524"/>
      <c r="AE21" s="788"/>
      <c r="AF21" s="799"/>
      <c r="AG21" s="799"/>
      <c r="AH21" s="799"/>
      <c r="AI21" s="799"/>
      <c r="AJ21" s="799"/>
      <c r="AK21" s="799"/>
      <c r="AL21" s="799"/>
      <c r="AM21" s="798"/>
      <c r="AN21" s="795"/>
      <c r="AQ21" s="786"/>
      <c r="AR21" s="786"/>
      <c r="AS21" s="796"/>
      <c r="AT21" s="796"/>
      <c r="AU21" s="796"/>
      <c r="AV21" s="796"/>
      <c r="AW21" s="786"/>
    </row>
    <row r="22" spans="2:50" ht="30" customHeight="1">
      <c r="B22" s="787"/>
      <c r="C22" s="788"/>
      <c r="D22" s="1542"/>
      <c r="E22" s="1542"/>
      <c r="F22" s="788"/>
      <c r="G22" s="789"/>
      <c r="H22" s="1517"/>
      <c r="I22" s="1518"/>
      <c r="J22" s="1518"/>
      <c r="K22" s="1518"/>
      <c r="L22" s="1519"/>
      <c r="M22" s="789"/>
      <c r="N22" s="789"/>
      <c r="O22" s="789"/>
      <c r="P22" s="1545" t="s">
        <v>326</v>
      </c>
      <c r="Q22" s="1545"/>
      <c r="R22" s="1545"/>
      <c r="S22" s="1545"/>
      <c r="T22" s="1546" t="s">
        <v>120</v>
      </c>
      <c r="U22" s="1546"/>
      <c r="V22" s="1546"/>
      <c r="W22" s="1547"/>
      <c r="X22" s="781"/>
      <c r="Y22" s="792"/>
      <c r="Z22" s="1542"/>
      <c r="AA22" s="1542"/>
      <c r="AB22" s="1542"/>
      <c r="AC22" s="788"/>
      <c r="AD22" s="1524"/>
      <c r="AE22" s="788"/>
      <c r="AF22" s="790"/>
      <c r="AG22" s="790"/>
      <c r="AH22" s="790"/>
      <c r="AI22" s="790"/>
      <c r="AJ22" s="790"/>
      <c r="AK22" s="790"/>
      <c r="AL22" s="790"/>
      <c r="AM22" s="798"/>
      <c r="AN22" s="795"/>
      <c r="AQ22" s="786"/>
      <c r="AR22" s="786"/>
      <c r="AS22" s="796"/>
      <c r="AT22" s="796"/>
      <c r="AU22" s="796"/>
      <c r="AV22" s="796"/>
      <c r="AW22" s="786"/>
    </row>
    <row r="23" spans="2:50" ht="20.100000000000001" customHeight="1">
      <c r="B23" s="787"/>
      <c r="C23" s="788"/>
      <c r="D23" s="1548">
        <v>1</v>
      </c>
      <c r="E23" s="1549"/>
      <c r="F23" s="788"/>
      <c r="G23" s="789"/>
      <c r="H23" s="1517"/>
      <c r="I23" s="1518"/>
      <c r="J23" s="1518"/>
      <c r="K23" s="1518"/>
      <c r="L23" s="1519"/>
      <c r="M23" s="800"/>
      <c r="N23" s="800"/>
      <c r="O23" s="789"/>
      <c r="P23" s="789"/>
      <c r="Q23" s="801"/>
      <c r="R23" s="789"/>
      <c r="S23" s="789"/>
      <c r="T23" s="789"/>
      <c r="U23" s="1554">
        <f>AVERAGE(AQ99:AQ116)</f>
        <v>0</v>
      </c>
      <c r="V23" s="1555"/>
      <c r="W23" s="802"/>
      <c r="X23" s="781"/>
      <c r="Y23" s="792"/>
      <c r="Z23" s="1548">
        <v>1</v>
      </c>
      <c r="AA23" s="1556"/>
      <c r="AB23" s="1549"/>
      <c r="AC23" s="788"/>
      <c r="AD23" s="1524"/>
      <c r="AE23" s="788"/>
      <c r="AF23" s="790"/>
      <c r="AG23" s="790"/>
      <c r="AH23" s="790"/>
      <c r="AI23" s="790"/>
      <c r="AJ23" s="790"/>
      <c r="AK23" s="790"/>
      <c r="AL23" s="790"/>
      <c r="AM23" s="803"/>
      <c r="AO23" s="786"/>
      <c r="AP23" s="786"/>
      <c r="AQ23" s="786"/>
      <c r="AR23" s="786"/>
      <c r="AS23" s="796"/>
      <c r="AT23" s="796"/>
      <c r="AU23" s="796"/>
      <c r="AV23" s="796"/>
      <c r="AW23" s="786"/>
      <c r="AX23" s="786"/>
    </row>
    <row r="24" spans="2:50" s="361" customFormat="1" ht="30" customHeight="1">
      <c r="B24" s="1532"/>
      <c r="C24" s="1533"/>
      <c r="D24" s="1550"/>
      <c r="E24" s="1551"/>
      <c r="F24" s="788"/>
      <c r="G24" s="804"/>
      <c r="H24" s="1517"/>
      <c r="I24" s="1518"/>
      <c r="J24" s="1518"/>
      <c r="K24" s="1518"/>
      <c r="L24" s="1519"/>
      <c r="M24" s="1534"/>
      <c r="N24" s="1534"/>
      <c r="O24" s="1535"/>
      <c r="P24" s="1428" t="str">
        <f>REPT("g",(U23))</f>
        <v/>
      </c>
      <c r="Q24" s="1429"/>
      <c r="R24" s="1429"/>
      <c r="S24" s="1430"/>
      <c r="T24" s="805"/>
      <c r="U24" s="1503"/>
      <c r="V24" s="1505"/>
      <c r="W24" s="806"/>
      <c r="X24" s="781"/>
      <c r="Y24" s="792"/>
      <c r="Z24" s="1550"/>
      <c r="AA24" s="1557"/>
      <c r="AB24" s="1551"/>
      <c r="AC24" s="788"/>
      <c r="AD24" s="1524"/>
      <c r="AE24" s="788"/>
      <c r="AF24" s="790"/>
      <c r="AG24" s="790"/>
      <c r="AH24" s="790"/>
      <c r="AI24" s="790"/>
      <c r="AJ24" s="790"/>
      <c r="AK24" s="790"/>
      <c r="AL24" s="790"/>
      <c r="AM24" s="807"/>
      <c r="AO24" s="786"/>
      <c r="AP24" s="786"/>
      <c r="AQ24" s="786"/>
      <c r="AR24" s="786"/>
      <c r="AS24" s="796"/>
      <c r="AT24" s="796"/>
      <c r="AU24" s="796"/>
      <c r="AV24" s="796"/>
      <c r="AW24" s="786"/>
      <c r="AX24" s="786"/>
    </row>
    <row r="25" spans="2:50" ht="20.100000000000001" customHeight="1">
      <c r="B25" s="787"/>
      <c r="C25" s="788"/>
      <c r="D25" s="1552"/>
      <c r="E25" s="1553"/>
      <c r="F25" s="788"/>
      <c r="G25" s="789"/>
      <c r="H25" s="1517"/>
      <c r="I25" s="1518"/>
      <c r="J25" s="1518"/>
      <c r="K25" s="1518"/>
      <c r="L25" s="1519"/>
      <c r="M25" s="800"/>
      <c r="N25" s="800"/>
      <c r="O25" s="789"/>
      <c r="P25" s="789"/>
      <c r="Q25" s="789"/>
      <c r="R25" s="789"/>
      <c r="S25" s="789"/>
      <c r="T25" s="789"/>
      <c r="U25" s="1506"/>
      <c r="V25" s="1508"/>
      <c r="W25" s="802"/>
      <c r="X25" s="781"/>
      <c r="Y25" s="792"/>
      <c r="Z25" s="1552"/>
      <c r="AA25" s="1558"/>
      <c r="AB25" s="1553"/>
      <c r="AC25" s="788"/>
      <c r="AD25" s="1524"/>
      <c r="AE25" s="788"/>
      <c r="AF25" s="789"/>
      <c r="AG25" s="789"/>
      <c r="AH25" s="789"/>
      <c r="AI25" s="789"/>
      <c r="AJ25" s="789"/>
      <c r="AK25" s="789"/>
      <c r="AL25" s="789"/>
      <c r="AM25" s="803"/>
      <c r="AO25" s="786"/>
      <c r="AP25" s="786"/>
      <c r="AQ25" s="786"/>
      <c r="AR25" s="786"/>
      <c r="AS25" s="796"/>
      <c r="AT25" s="796"/>
      <c r="AU25" s="796"/>
      <c r="AV25" s="796"/>
      <c r="AW25" s="786"/>
      <c r="AX25" s="786"/>
    </row>
    <row r="26" spans="2:50" ht="30" customHeight="1">
      <c r="B26" s="808"/>
      <c r="C26" s="809"/>
      <c r="D26" s="810"/>
      <c r="E26" s="789"/>
      <c r="F26" s="811"/>
      <c r="G26" s="789"/>
      <c r="H26" s="1517"/>
      <c r="I26" s="1518"/>
      <c r="J26" s="1518"/>
      <c r="K26" s="1518"/>
      <c r="L26" s="1519"/>
      <c r="M26" s="812"/>
      <c r="N26" s="812"/>
      <c r="O26" s="812"/>
      <c r="P26" s="789"/>
      <c r="Q26" s="789"/>
      <c r="R26" s="789"/>
      <c r="S26" s="789"/>
      <c r="T26" s="1536" t="s">
        <v>327</v>
      </c>
      <c r="U26" s="1536"/>
      <c r="V26" s="1536"/>
      <c r="W26" s="1537"/>
      <c r="X26" s="813"/>
      <c r="Y26" s="814"/>
      <c r="Z26" s="812"/>
      <c r="AA26" s="789"/>
      <c r="AB26" s="789"/>
      <c r="AC26" s="788"/>
      <c r="AD26" s="1524"/>
      <c r="AE26" s="788"/>
      <c r="AF26" s="790"/>
      <c r="AG26" s="790"/>
      <c r="AH26" s="790"/>
      <c r="AI26" s="789"/>
      <c r="AJ26" s="790"/>
      <c r="AK26" s="790"/>
      <c r="AL26" s="790"/>
      <c r="AM26" s="815"/>
      <c r="AO26" s="786"/>
      <c r="AP26" s="786"/>
      <c r="AQ26" s="786"/>
      <c r="AR26" s="786"/>
      <c r="AS26" s="796"/>
      <c r="AT26" s="796"/>
      <c r="AU26" s="796"/>
      <c r="AV26" s="796"/>
      <c r="AW26" s="786"/>
      <c r="AX26" s="786"/>
    </row>
    <row r="27" spans="2:50" ht="30" customHeight="1">
      <c r="B27" s="808"/>
      <c r="C27" s="809"/>
      <c r="D27" s="810"/>
      <c r="E27" s="789"/>
      <c r="F27" s="811"/>
      <c r="G27" s="789"/>
      <c r="H27" s="1517"/>
      <c r="I27" s="1518"/>
      <c r="J27" s="1518"/>
      <c r="K27" s="1518"/>
      <c r="L27" s="1519"/>
      <c r="M27" s="812"/>
      <c r="N27" s="812"/>
      <c r="O27" s="812"/>
      <c r="P27" s="1538" t="s">
        <v>328</v>
      </c>
      <c r="Q27" s="1538"/>
      <c r="R27" s="896">
        <f>'Donnees ICCER'!B80</f>
        <v>3</v>
      </c>
      <c r="S27" s="817" t="s">
        <v>326</v>
      </c>
      <c r="T27" s="818"/>
      <c r="U27" s="1539" t="e">
        <f>AVERAGE(AR99:AR116)</f>
        <v>#DIV/0!</v>
      </c>
      <c r="V27" s="1540"/>
      <c r="W27" s="819"/>
      <c r="X27" s="813"/>
      <c r="Y27" s="814"/>
      <c r="Z27" s="812"/>
      <c r="AA27" s="789"/>
      <c r="AB27" s="789"/>
      <c r="AC27" s="788"/>
      <c r="AD27" s="1524"/>
      <c r="AE27" s="788"/>
      <c r="AF27" s="790"/>
      <c r="AG27" s="790"/>
      <c r="AH27" s="790"/>
      <c r="AI27" s="817"/>
      <c r="AJ27" s="790"/>
      <c r="AK27" s="790"/>
      <c r="AL27" s="790"/>
      <c r="AM27" s="815"/>
      <c r="AO27" s="786"/>
      <c r="AP27" s="786"/>
      <c r="AQ27" s="786"/>
      <c r="AR27" s="786"/>
      <c r="AS27" s="820"/>
      <c r="AT27" s="820"/>
      <c r="AU27" s="820"/>
      <c r="AV27" s="820"/>
      <c r="AW27" s="786"/>
      <c r="AX27" s="786"/>
    </row>
    <row r="28" spans="2:50" ht="60" customHeight="1">
      <c r="B28" s="808"/>
      <c r="C28" s="809"/>
      <c r="D28" s="810"/>
      <c r="E28" s="789"/>
      <c r="F28" s="811"/>
      <c r="G28" s="789"/>
      <c r="H28" s="1517"/>
      <c r="I28" s="1518"/>
      <c r="J28" s="1518"/>
      <c r="K28" s="1518"/>
      <c r="L28" s="1519"/>
      <c r="M28" s="812"/>
      <c r="N28" s="812"/>
      <c r="O28" s="812"/>
      <c r="P28" s="812"/>
      <c r="Q28" s="812"/>
      <c r="R28" s="812"/>
      <c r="S28" s="812"/>
      <c r="T28" s="812"/>
      <c r="U28" s="812"/>
      <c r="V28" s="812"/>
      <c r="W28" s="819"/>
      <c r="X28" s="813"/>
      <c r="Y28" s="814"/>
      <c r="Z28" s="812"/>
      <c r="AA28" s="789"/>
      <c r="AB28" s="789"/>
      <c r="AC28" s="788"/>
      <c r="AD28" s="1524"/>
      <c r="AE28" s="788"/>
      <c r="AF28" s="790"/>
      <c r="AG28" s="790"/>
      <c r="AH28" s="790"/>
      <c r="AI28" s="788"/>
      <c r="AJ28" s="790"/>
      <c r="AK28" s="790"/>
      <c r="AL28" s="790"/>
      <c r="AM28" s="815"/>
      <c r="AO28" s="786"/>
      <c r="AP28" s="786"/>
      <c r="AQ28" s="786"/>
      <c r="AR28" s="786"/>
      <c r="AS28" s="820"/>
      <c r="AT28" s="820"/>
      <c r="AU28" s="820"/>
      <c r="AV28" s="820"/>
      <c r="AW28" s="786"/>
      <c r="AX28" s="786"/>
    </row>
    <row r="29" spans="2:50" ht="39.950000000000003" customHeight="1">
      <c r="B29" s="808"/>
      <c r="C29" s="809"/>
      <c r="D29" s="810"/>
      <c r="E29" s="789"/>
      <c r="F29" s="811"/>
      <c r="G29" s="789"/>
      <c r="H29" s="1520"/>
      <c r="I29" s="1521"/>
      <c r="J29" s="1521"/>
      <c r="K29" s="1521"/>
      <c r="L29" s="1522"/>
      <c r="M29" s="812"/>
      <c r="N29" s="812"/>
      <c r="O29" s="812"/>
      <c r="P29" s="1526" t="s">
        <v>329</v>
      </c>
      <c r="Q29" s="1527"/>
      <c r="R29" s="1527"/>
      <c r="S29" s="1527"/>
      <c r="T29" s="1527"/>
      <c r="U29" s="1527"/>
      <c r="V29" s="1528"/>
      <c r="W29" s="819"/>
      <c r="X29" s="813"/>
      <c r="Y29" s="814"/>
      <c r="Z29" s="812"/>
      <c r="AA29" s="789"/>
      <c r="AB29" s="789"/>
      <c r="AC29" s="788"/>
      <c r="AD29" s="1525"/>
      <c r="AE29" s="788"/>
      <c r="AF29" s="1526" t="s">
        <v>330</v>
      </c>
      <c r="AG29" s="1527"/>
      <c r="AH29" s="1527"/>
      <c r="AI29" s="1527"/>
      <c r="AJ29" s="1527"/>
      <c r="AK29" s="1527"/>
      <c r="AL29" s="1528"/>
      <c r="AM29" s="815"/>
      <c r="AO29" s="786"/>
      <c r="AP29" s="786"/>
      <c r="AQ29" s="786"/>
      <c r="AR29" s="786"/>
      <c r="AS29" s="820"/>
      <c r="AT29" s="820"/>
      <c r="AU29" s="820"/>
      <c r="AV29" s="820"/>
      <c r="AW29" s="786"/>
      <c r="AX29" s="786"/>
    </row>
    <row r="30" spans="2:50" ht="20.100000000000001" customHeight="1">
      <c r="B30" s="821"/>
      <c r="C30" s="822"/>
      <c r="D30" s="823"/>
      <c r="E30" s="824"/>
      <c r="F30" s="825"/>
      <c r="G30" s="824"/>
      <c r="H30" s="826"/>
      <c r="I30" s="826"/>
      <c r="J30" s="826"/>
      <c r="K30" s="826"/>
      <c r="L30" s="826"/>
      <c r="M30" s="827"/>
      <c r="N30" s="827"/>
      <c r="O30" s="827"/>
      <c r="P30" s="827"/>
      <c r="Q30" s="827"/>
      <c r="R30" s="827"/>
      <c r="S30" s="827"/>
      <c r="T30" s="827"/>
      <c r="U30" s="827"/>
      <c r="V30" s="827"/>
      <c r="W30" s="828"/>
      <c r="X30" s="813"/>
      <c r="Y30" s="829"/>
      <c r="Z30" s="827"/>
      <c r="AA30" s="824"/>
      <c r="AB30" s="824"/>
      <c r="AC30" s="830"/>
      <c r="AD30" s="830"/>
      <c r="AE30" s="830"/>
      <c r="AF30" s="830"/>
      <c r="AG30" s="830"/>
      <c r="AH30" s="830"/>
      <c r="AI30" s="830"/>
      <c r="AJ30" s="830"/>
      <c r="AK30" s="830"/>
      <c r="AL30" s="830"/>
      <c r="AM30" s="831"/>
      <c r="AO30" s="786"/>
      <c r="AP30" s="786"/>
      <c r="AQ30" s="786"/>
      <c r="AR30" s="786"/>
      <c r="AS30" s="820"/>
      <c r="AT30" s="820"/>
      <c r="AU30" s="820"/>
      <c r="AV30" s="820"/>
      <c r="AW30" s="786"/>
      <c r="AX30" s="786"/>
    </row>
    <row r="31" spans="2:50" ht="50.1" customHeight="1">
      <c r="B31" s="832"/>
      <c r="C31" s="833"/>
      <c r="D31" s="834"/>
      <c r="E31" s="775"/>
      <c r="F31" s="835"/>
      <c r="G31" s="775"/>
      <c r="H31" s="836"/>
      <c r="I31" s="836"/>
      <c r="J31" s="836"/>
      <c r="K31" s="836"/>
      <c r="L31" s="836"/>
      <c r="M31" s="837"/>
      <c r="N31" s="837"/>
      <c r="O31" s="837"/>
      <c r="P31" s="837"/>
      <c r="Q31" s="837"/>
      <c r="R31" s="837"/>
      <c r="S31" s="837"/>
      <c r="T31" s="837"/>
      <c r="U31" s="837"/>
      <c r="V31" s="837"/>
      <c r="W31" s="837"/>
      <c r="X31" s="838"/>
      <c r="Y31" s="838"/>
      <c r="Z31" s="838"/>
      <c r="AA31" s="839"/>
      <c r="AB31" s="839"/>
      <c r="AC31" s="840"/>
      <c r="AD31" s="840"/>
      <c r="AE31" s="840"/>
      <c r="AF31" s="840"/>
      <c r="AG31" s="840"/>
      <c r="AH31" s="840"/>
      <c r="AI31" s="840"/>
      <c r="AJ31" s="840"/>
      <c r="AK31" s="840"/>
      <c r="AL31" s="840"/>
      <c r="AM31" s="841"/>
      <c r="AO31" s="786"/>
      <c r="AP31" s="786"/>
      <c r="AQ31" s="786"/>
      <c r="AR31" s="786"/>
      <c r="AS31" s="820"/>
      <c r="AT31" s="820"/>
      <c r="AU31" s="820"/>
      <c r="AV31" s="820"/>
      <c r="AW31" s="786"/>
      <c r="AX31" s="786"/>
    </row>
    <row r="32" spans="2:50" ht="20.100000000000001" customHeight="1">
      <c r="B32" s="777"/>
      <c r="C32" s="778"/>
      <c r="D32" s="778"/>
      <c r="E32" s="778"/>
      <c r="F32" s="778"/>
      <c r="G32" s="779"/>
      <c r="H32" s="779"/>
      <c r="I32" s="779"/>
      <c r="J32" s="779"/>
      <c r="K32" s="779"/>
      <c r="L32" s="779"/>
      <c r="M32" s="779"/>
      <c r="N32" s="779"/>
      <c r="O32" s="779"/>
      <c r="P32" s="779"/>
      <c r="Q32" s="779"/>
      <c r="R32" s="779"/>
      <c r="S32" s="779"/>
      <c r="T32" s="779"/>
      <c r="U32" s="779"/>
      <c r="V32" s="779"/>
      <c r="W32" s="780"/>
      <c r="X32" s="781"/>
      <c r="Y32" s="782"/>
      <c r="Z32" s="783"/>
      <c r="AA32" s="783"/>
      <c r="AB32" s="783"/>
      <c r="AC32" s="784"/>
      <c r="AD32" s="784"/>
      <c r="AE32" s="783"/>
      <c r="AF32" s="783"/>
      <c r="AG32" s="783"/>
      <c r="AH32" s="783"/>
      <c r="AI32" s="783"/>
      <c r="AJ32" s="783"/>
      <c r="AK32" s="783"/>
      <c r="AL32" s="783"/>
      <c r="AM32" s="785"/>
      <c r="AQ32" s="786"/>
      <c r="AR32" s="786"/>
      <c r="AS32" s="786"/>
      <c r="AT32" s="786"/>
      <c r="AU32" s="786"/>
      <c r="AW32" s="786"/>
    </row>
    <row r="33" spans="2:50" ht="39.950000000000003" customHeight="1">
      <c r="B33" s="787"/>
      <c r="C33" s="788"/>
      <c r="D33" s="788"/>
      <c r="E33" s="788"/>
      <c r="F33" s="788"/>
      <c r="G33" s="789"/>
      <c r="H33" s="1514"/>
      <c r="I33" s="1515"/>
      <c r="J33" s="1515"/>
      <c r="K33" s="1515"/>
      <c r="L33" s="1516"/>
      <c r="M33" s="789"/>
      <c r="N33" s="789"/>
      <c r="O33" s="789"/>
      <c r="P33" s="790"/>
      <c r="Q33" s="790"/>
      <c r="R33" s="790"/>
      <c r="S33" s="790"/>
      <c r="T33" s="790"/>
      <c r="U33" s="790"/>
      <c r="V33" s="790"/>
      <c r="W33" s="791"/>
      <c r="X33" s="781"/>
      <c r="Y33" s="792"/>
      <c r="Z33" s="789"/>
      <c r="AA33" s="789"/>
      <c r="AB33" s="789"/>
      <c r="AC33" s="788"/>
      <c r="AD33" s="1523"/>
      <c r="AE33" s="788"/>
      <c r="AF33" s="788"/>
      <c r="AG33" s="788"/>
      <c r="AH33" s="788"/>
      <c r="AI33" s="788"/>
      <c r="AJ33" s="788"/>
      <c r="AK33" s="788"/>
      <c r="AL33" s="793"/>
      <c r="AM33" s="794"/>
      <c r="AN33" s="795"/>
      <c r="AQ33" s="786"/>
      <c r="AR33" s="786"/>
      <c r="AS33" s="796"/>
      <c r="AT33" s="796"/>
      <c r="AU33" s="796"/>
      <c r="AV33" s="796"/>
      <c r="AW33" s="786"/>
    </row>
    <row r="34" spans="2:50" ht="60" customHeight="1">
      <c r="B34" s="787"/>
      <c r="C34" s="788"/>
      <c r="D34" s="788"/>
      <c r="E34" s="788"/>
      <c r="F34" s="788"/>
      <c r="G34" s="789"/>
      <c r="H34" s="1517"/>
      <c r="I34" s="1518"/>
      <c r="J34" s="1518"/>
      <c r="K34" s="1518"/>
      <c r="L34" s="1519"/>
      <c r="M34" s="789"/>
      <c r="N34" s="789"/>
      <c r="O34" s="789"/>
      <c r="P34" s="1590" t="str">
        <f>'Donnees MEE'!E81</f>
        <v>Modification d’une installation</v>
      </c>
      <c r="Q34" s="1591"/>
      <c r="R34" s="1591"/>
      <c r="S34" s="1591"/>
      <c r="T34" s="1591"/>
      <c r="U34" s="1591"/>
      <c r="V34" s="1592"/>
      <c r="W34" s="797"/>
      <c r="X34" s="781"/>
      <c r="Y34" s="792"/>
      <c r="Z34" s="789"/>
      <c r="AA34" s="789"/>
      <c r="AB34" s="789"/>
      <c r="AC34" s="788"/>
      <c r="AD34" s="1524"/>
      <c r="AE34" s="788"/>
      <c r="AF34" s="1590" t="str">
        <f>'Donnees MEE'!E81</f>
        <v>Modification d’une installation</v>
      </c>
      <c r="AG34" s="1591"/>
      <c r="AH34" s="1591"/>
      <c r="AI34" s="1591"/>
      <c r="AJ34" s="1591"/>
      <c r="AK34" s="1591"/>
      <c r="AL34" s="1592"/>
      <c r="AM34" s="798"/>
      <c r="AN34" s="795"/>
      <c r="AQ34" s="786"/>
      <c r="AR34" s="786"/>
      <c r="AS34" s="796"/>
      <c r="AT34" s="796"/>
      <c r="AU34" s="796"/>
      <c r="AV34" s="796"/>
      <c r="AW34" s="786"/>
    </row>
    <row r="35" spans="2:50" ht="30" customHeight="1">
      <c r="B35" s="787"/>
      <c r="C35" s="788"/>
      <c r="D35" s="1541" t="s">
        <v>325</v>
      </c>
      <c r="E35" s="1541"/>
      <c r="F35" s="788"/>
      <c r="G35" s="789"/>
      <c r="H35" s="1517"/>
      <c r="I35" s="1518"/>
      <c r="J35" s="1518"/>
      <c r="K35" s="1518"/>
      <c r="L35" s="1519"/>
      <c r="M35" s="789"/>
      <c r="N35" s="789"/>
      <c r="O35" s="789"/>
      <c r="P35" s="799"/>
      <c r="Q35" s="799"/>
      <c r="R35" s="799"/>
      <c r="S35" s="799"/>
      <c r="T35" s="799"/>
      <c r="U35" s="799"/>
      <c r="V35" s="799"/>
      <c r="W35" s="797"/>
      <c r="X35" s="781"/>
      <c r="Y35" s="792"/>
      <c r="Z35" s="1541" t="s">
        <v>325</v>
      </c>
      <c r="AA35" s="1541"/>
      <c r="AB35" s="1541"/>
      <c r="AC35" s="788"/>
      <c r="AD35" s="1524"/>
      <c r="AE35" s="788"/>
      <c r="AF35" s="799"/>
      <c r="AG35" s="799"/>
      <c r="AH35" s="799"/>
      <c r="AI35" s="799"/>
      <c r="AJ35" s="799"/>
      <c r="AK35" s="799"/>
      <c r="AL35" s="799"/>
      <c r="AM35" s="798"/>
      <c r="AN35" s="795"/>
      <c r="AQ35" s="786"/>
      <c r="AR35" s="786"/>
      <c r="AS35" s="796"/>
      <c r="AT35" s="796"/>
      <c r="AU35" s="796"/>
      <c r="AV35" s="796"/>
      <c r="AW35" s="786"/>
    </row>
    <row r="36" spans="2:50" ht="30" customHeight="1">
      <c r="B36" s="787"/>
      <c r="C36" s="788"/>
      <c r="D36" s="1542"/>
      <c r="E36" s="1542"/>
      <c r="F36" s="788"/>
      <c r="G36" s="789"/>
      <c r="H36" s="1517"/>
      <c r="I36" s="1518"/>
      <c r="J36" s="1518"/>
      <c r="K36" s="1518"/>
      <c r="L36" s="1519"/>
      <c r="M36" s="789"/>
      <c r="N36" s="789"/>
      <c r="O36" s="789"/>
      <c r="P36" s="1545" t="s">
        <v>326</v>
      </c>
      <c r="Q36" s="1545"/>
      <c r="R36" s="1545"/>
      <c r="S36" s="1545"/>
      <c r="T36" s="1546" t="s">
        <v>120</v>
      </c>
      <c r="U36" s="1546"/>
      <c r="V36" s="1546"/>
      <c r="W36" s="1547"/>
      <c r="X36" s="781"/>
      <c r="Y36" s="792"/>
      <c r="Z36" s="1542"/>
      <c r="AA36" s="1542"/>
      <c r="AB36" s="1542"/>
      <c r="AC36" s="788"/>
      <c r="AD36" s="1524"/>
      <c r="AE36" s="788"/>
      <c r="AF36" s="790"/>
      <c r="AG36" s="790"/>
      <c r="AH36" s="790"/>
      <c r="AI36" s="790"/>
      <c r="AJ36" s="790"/>
      <c r="AK36" s="790"/>
      <c r="AL36" s="790"/>
      <c r="AM36" s="798"/>
      <c r="AN36" s="795"/>
      <c r="AQ36" s="786"/>
      <c r="AR36" s="786"/>
      <c r="AS36" s="796"/>
      <c r="AT36" s="796"/>
      <c r="AU36" s="796"/>
      <c r="AV36" s="796"/>
      <c r="AW36" s="786"/>
    </row>
    <row r="37" spans="2:50" ht="20.100000000000001" customHeight="1">
      <c r="B37" s="787"/>
      <c r="C37" s="788"/>
      <c r="D37" s="1548">
        <v>2</v>
      </c>
      <c r="E37" s="1549"/>
      <c r="F37" s="788"/>
      <c r="G37" s="789"/>
      <c r="H37" s="1517"/>
      <c r="I37" s="1518"/>
      <c r="J37" s="1518"/>
      <c r="K37" s="1518"/>
      <c r="L37" s="1519"/>
      <c r="M37" s="800"/>
      <c r="N37" s="800"/>
      <c r="O37" s="789"/>
      <c r="P37" s="789"/>
      <c r="Q37" s="801"/>
      <c r="R37" s="789"/>
      <c r="S37" s="789"/>
      <c r="T37" s="789"/>
      <c r="U37" s="1554">
        <f>AVERAGE(AV99:AV99:AV112)</f>
        <v>0</v>
      </c>
      <c r="V37" s="1555"/>
      <c r="W37" s="802"/>
      <c r="X37" s="781"/>
      <c r="Y37" s="792"/>
      <c r="Z37" s="1548">
        <v>2</v>
      </c>
      <c r="AA37" s="1556"/>
      <c r="AB37" s="1549"/>
      <c r="AC37" s="788"/>
      <c r="AD37" s="1524"/>
      <c r="AE37" s="788"/>
      <c r="AF37" s="790"/>
      <c r="AG37" s="790"/>
      <c r="AH37" s="790"/>
      <c r="AI37" s="790"/>
      <c r="AJ37" s="790"/>
      <c r="AK37" s="790"/>
      <c r="AL37" s="790"/>
      <c r="AM37" s="803"/>
      <c r="AO37" s="786"/>
      <c r="AP37" s="786"/>
      <c r="AQ37" s="786"/>
      <c r="AR37" s="786"/>
      <c r="AS37" s="796"/>
      <c r="AT37" s="796"/>
      <c r="AU37" s="796"/>
      <c r="AV37" s="796"/>
      <c r="AW37" s="786"/>
      <c r="AX37" s="786"/>
    </row>
    <row r="38" spans="2:50" s="361" customFormat="1" ht="30" customHeight="1">
      <c r="B38" s="1532"/>
      <c r="C38" s="1533"/>
      <c r="D38" s="1550"/>
      <c r="E38" s="1551"/>
      <c r="F38" s="788"/>
      <c r="G38" s="804"/>
      <c r="H38" s="1517"/>
      <c r="I38" s="1518"/>
      <c r="J38" s="1518"/>
      <c r="K38" s="1518"/>
      <c r="L38" s="1519"/>
      <c r="M38" s="1534"/>
      <c r="N38" s="1534"/>
      <c r="O38" s="1535"/>
      <c r="P38" s="1428" t="str">
        <f>REPT("g",(U37))</f>
        <v/>
      </c>
      <c r="Q38" s="1429"/>
      <c r="R38" s="1429"/>
      <c r="S38" s="1430"/>
      <c r="T38" s="805"/>
      <c r="U38" s="1503"/>
      <c r="V38" s="1505"/>
      <c r="W38" s="806"/>
      <c r="X38" s="781"/>
      <c r="Y38" s="792"/>
      <c r="Z38" s="1550"/>
      <c r="AA38" s="1557"/>
      <c r="AB38" s="1551"/>
      <c r="AC38" s="788"/>
      <c r="AD38" s="1524"/>
      <c r="AE38" s="788"/>
      <c r="AF38" s="790"/>
      <c r="AG38" s="790"/>
      <c r="AH38" s="790"/>
      <c r="AI38" s="790"/>
      <c r="AJ38" s="790"/>
      <c r="AK38" s="790"/>
      <c r="AL38" s="790"/>
      <c r="AM38" s="807"/>
      <c r="AO38" s="786"/>
      <c r="AP38" s="786"/>
      <c r="AQ38" s="786"/>
      <c r="AR38" s="786"/>
      <c r="AS38" s="796"/>
      <c r="AT38" s="796"/>
      <c r="AU38" s="796"/>
      <c r="AV38" s="796"/>
      <c r="AW38" s="786"/>
      <c r="AX38" s="786"/>
    </row>
    <row r="39" spans="2:50" ht="20.100000000000001" customHeight="1">
      <c r="B39" s="787"/>
      <c r="C39" s="788"/>
      <c r="D39" s="1552"/>
      <c r="E39" s="1553"/>
      <c r="F39" s="788"/>
      <c r="G39" s="789"/>
      <c r="H39" s="1517"/>
      <c r="I39" s="1518"/>
      <c r="J39" s="1518"/>
      <c r="K39" s="1518"/>
      <c r="L39" s="1519"/>
      <c r="M39" s="800"/>
      <c r="N39" s="800"/>
      <c r="O39" s="789"/>
      <c r="P39" s="789"/>
      <c r="Q39" s="789"/>
      <c r="R39" s="789"/>
      <c r="S39" s="789"/>
      <c r="T39" s="789"/>
      <c r="U39" s="1506"/>
      <c r="V39" s="1508"/>
      <c r="W39" s="802"/>
      <c r="X39" s="781"/>
      <c r="Y39" s="792"/>
      <c r="Z39" s="1552"/>
      <c r="AA39" s="1558"/>
      <c r="AB39" s="1553"/>
      <c r="AC39" s="788"/>
      <c r="AD39" s="1524"/>
      <c r="AE39" s="788"/>
      <c r="AF39" s="789"/>
      <c r="AG39" s="789"/>
      <c r="AH39" s="789"/>
      <c r="AI39" s="789"/>
      <c r="AJ39" s="789"/>
      <c r="AK39" s="789"/>
      <c r="AL39" s="789"/>
      <c r="AM39" s="803"/>
      <c r="AO39" s="786"/>
      <c r="AP39" s="786"/>
      <c r="AQ39" s="786"/>
      <c r="AR39" s="786"/>
      <c r="AS39" s="796"/>
      <c r="AT39" s="796"/>
      <c r="AU39" s="796"/>
      <c r="AV39" s="796"/>
      <c r="AW39" s="786"/>
      <c r="AX39" s="786"/>
    </row>
    <row r="40" spans="2:50" ht="35.1" customHeight="1">
      <c r="B40" s="808"/>
      <c r="C40" s="809"/>
      <c r="D40" s="810"/>
      <c r="E40" s="789"/>
      <c r="F40" s="811"/>
      <c r="G40" s="789"/>
      <c r="H40" s="1517"/>
      <c r="I40" s="1518"/>
      <c r="J40" s="1518"/>
      <c r="K40" s="1518"/>
      <c r="L40" s="1519"/>
      <c r="M40" s="812"/>
      <c r="N40" s="812"/>
      <c r="O40" s="812"/>
      <c r="P40" s="789"/>
      <c r="Q40" s="789"/>
      <c r="R40" s="789"/>
      <c r="S40" s="789"/>
      <c r="T40" s="1536" t="s">
        <v>327</v>
      </c>
      <c r="U40" s="1536"/>
      <c r="V40" s="1536"/>
      <c r="W40" s="1537"/>
      <c r="X40" s="813"/>
      <c r="Y40" s="814"/>
      <c r="Z40" s="812"/>
      <c r="AA40" s="789"/>
      <c r="AB40" s="789"/>
      <c r="AC40" s="788"/>
      <c r="AD40" s="1524"/>
      <c r="AE40" s="788"/>
      <c r="AF40" s="790"/>
      <c r="AG40" s="790"/>
      <c r="AH40" s="790"/>
      <c r="AI40" s="789"/>
      <c r="AJ40" s="790"/>
      <c r="AK40" s="790"/>
      <c r="AL40" s="790"/>
      <c r="AM40" s="815"/>
      <c r="AO40" s="786"/>
      <c r="AP40" s="786"/>
      <c r="AQ40" s="786"/>
      <c r="AR40" s="786"/>
      <c r="AS40" s="796"/>
      <c r="AT40" s="796"/>
      <c r="AU40" s="796"/>
      <c r="AV40" s="796"/>
      <c r="AW40" s="786"/>
      <c r="AX40" s="786"/>
    </row>
    <row r="41" spans="2:50" ht="30" customHeight="1">
      <c r="B41" s="808"/>
      <c r="C41" s="809"/>
      <c r="D41" s="810"/>
      <c r="E41" s="789"/>
      <c r="F41" s="811"/>
      <c r="G41" s="789"/>
      <c r="H41" s="1517"/>
      <c r="I41" s="1518"/>
      <c r="J41" s="1518"/>
      <c r="K41" s="1518"/>
      <c r="L41" s="1519"/>
      <c r="M41" s="812"/>
      <c r="N41" s="812"/>
      <c r="O41" s="812"/>
      <c r="P41" s="1538" t="s">
        <v>328</v>
      </c>
      <c r="Q41" s="1538"/>
      <c r="R41" s="896">
        <f>'Donnees ICCER'!B81</f>
        <v>5</v>
      </c>
      <c r="S41" s="817" t="s">
        <v>326</v>
      </c>
      <c r="T41" s="818"/>
      <c r="U41" s="1539">
        <f>AVERAGE(AW99:AW112)</f>
        <v>0</v>
      </c>
      <c r="V41" s="1540"/>
      <c r="W41" s="819"/>
      <c r="X41" s="813"/>
      <c r="Y41" s="814"/>
      <c r="Z41" s="812"/>
      <c r="AA41" s="789"/>
      <c r="AB41" s="789"/>
      <c r="AC41" s="788"/>
      <c r="AD41" s="1524"/>
      <c r="AE41" s="788"/>
      <c r="AF41" s="790"/>
      <c r="AG41" s="790"/>
      <c r="AH41" s="790"/>
      <c r="AI41" s="817"/>
      <c r="AJ41" s="790"/>
      <c r="AK41" s="790"/>
      <c r="AL41" s="790"/>
      <c r="AM41" s="815"/>
      <c r="AO41" s="786"/>
      <c r="AP41" s="786"/>
      <c r="AQ41" s="786"/>
      <c r="AR41" s="786"/>
      <c r="AS41" s="820"/>
      <c r="AT41" s="820"/>
      <c r="AU41" s="820"/>
      <c r="AV41" s="820"/>
      <c r="AW41" s="786"/>
      <c r="AX41" s="786"/>
    </row>
    <row r="42" spans="2:50" ht="60" customHeight="1">
      <c r="B42" s="808"/>
      <c r="C42" s="809"/>
      <c r="D42" s="810"/>
      <c r="E42" s="789"/>
      <c r="F42" s="811"/>
      <c r="G42" s="789"/>
      <c r="H42" s="1517"/>
      <c r="I42" s="1518"/>
      <c r="J42" s="1518"/>
      <c r="K42" s="1518"/>
      <c r="L42" s="1519"/>
      <c r="M42" s="812"/>
      <c r="N42" s="812"/>
      <c r="O42" s="812"/>
      <c r="P42" s="812"/>
      <c r="Q42" s="812"/>
      <c r="R42" s="812"/>
      <c r="S42" s="812"/>
      <c r="T42" s="812"/>
      <c r="U42" s="812"/>
      <c r="V42" s="812"/>
      <c r="W42" s="819"/>
      <c r="X42" s="813"/>
      <c r="Y42" s="814"/>
      <c r="Z42" s="812"/>
      <c r="AA42" s="789"/>
      <c r="AB42" s="789"/>
      <c r="AC42" s="788"/>
      <c r="AD42" s="1524"/>
      <c r="AE42" s="788"/>
      <c r="AF42" s="790"/>
      <c r="AG42" s="790"/>
      <c r="AH42" s="790"/>
      <c r="AI42" s="788"/>
      <c r="AJ42" s="790"/>
      <c r="AK42" s="790"/>
      <c r="AL42" s="790"/>
      <c r="AM42" s="815"/>
      <c r="AO42" s="786"/>
      <c r="AP42" s="786"/>
      <c r="AQ42" s="786"/>
      <c r="AR42" s="786"/>
      <c r="AS42" s="820"/>
      <c r="AT42" s="820"/>
      <c r="AU42" s="820"/>
      <c r="AV42" s="820"/>
      <c r="AW42" s="786"/>
      <c r="AX42" s="786"/>
    </row>
    <row r="43" spans="2:50" ht="39.950000000000003" customHeight="1">
      <c r="B43" s="808"/>
      <c r="C43" s="809"/>
      <c r="D43" s="810"/>
      <c r="E43" s="789"/>
      <c r="F43" s="811"/>
      <c r="G43" s="789"/>
      <c r="H43" s="1520"/>
      <c r="I43" s="1521"/>
      <c r="J43" s="1521"/>
      <c r="K43" s="1521"/>
      <c r="L43" s="1522"/>
      <c r="M43" s="812"/>
      <c r="N43" s="812"/>
      <c r="O43" s="812"/>
      <c r="P43" s="1526" t="s">
        <v>331</v>
      </c>
      <c r="Q43" s="1527"/>
      <c r="R43" s="1527"/>
      <c r="S43" s="1527"/>
      <c r="T43" s="1527"/>
      <c r="U43" s="1527"/>
      <c r="V43" s="1528"/>
      <c r="W43" s="819"/>
      <c r="X43" s="813"/>
      <c r="Y43" s="814"/>
      <c r="Z43" s="812"/>
      <c r="AA43" s="789"/>
      <c r="AB43" s="789"/>
      <c r="AC43" s="788"/>
      <c r="AD43" s="1525"/>
      <c r="AE43" s="788"/>
      <c r="AF43" s="1529" t="s">
        <v>332</v>
      </c>
      <c r="AG43" s="1530"/>
      <c r="AH43" s="1530"/>
      <c r="AI43" s="1530"/>
      <c r="AJ43" s="1530"/>
      <c r="AK43" s="1530"/>
      <c r="AL43" s="1531"/>
      <c r="AM43" s="815"/>
      <c r="AO43" s="786"/>
      <c r="AP43" s="786"/>
      <c r="AQ43" s="786"/>
      <c r="AR43" s="786"/>
      <c r="AS43" s="820"/>
      <c r="AT43" s="820"/>
      <c r="AU43" s="820"/>
      <c r="AV43" s="820"/>
      <c r="AW43" s="786"/>
      <c r="AX43" s="786"/>
    </row>
    <row r="44" spans="2:50" ht="20.100000000000001" customHeight="1">
      <c r="B44" s="821"/>
      <c r="C44" s="822"/>
      <c r="D44" s="823"/>
      <c r="E44" s="824"/>
      <c r="F44" s="825"/>
      <c r="G44" s="824"/>
      <c r="H44" s="826"/>
      <c r="I44" s="826"/>
      <c r="J44" s="826"/>
      <c r="K44" s="826"/>
      <c r="L44" s="826"/>
      <c r="M44" s="827"/>
      <c r="N44" s="827"/>
      <c r="O44" s="827"/>
      <c r="P44" s="827"/>
      <c r="Q44" s="827"/>
      <c r="R44" s="827"/>
      <c r="S44" s="827"/>
      <c r="T44" s="827"/>
      <c r="U44" s="827"/>
      <c r="V44" s="827"/>
      <c r="W44" s="828"/>
      <c r="X44" s="813"/>
      <c r="Y44" s="829"/>
      <c r="Z44" s="827"/>
      <c r="AA44" s="824"/>
      <c r="AB44" s="824"/>
      <c r="AC44" s="830"/>
      <c r="AD44" s="830"/>
      <c r="AE44" s="830"/>
      <c r="AF44" s="830"/>
      <c r="AG44" s="830"/>
      <c r="AH44" s="830"/>
      <c r="AI44" s="830"/>
      <c r="AJ44" s="830"/>
      <c r="AK44" s="830"/>
      <c r="AL44" s="830"/>
      <c r="AM44" s="831"/>
      <c r="AO44" s="786"/>
      <c r="AP44" s="786"/>
      <c r="AQ44" s="786"/>
      <c r="AR44" s="786"/>
      <c r="AS44" s="820"/>
      <c r="AT44" s="820"/>
      <c r="AU44" s="820"/>
      <c r="AV44" s="820"/>
      <c r="AW44" s="786"/>
      <c r="AX44" s="786"/>
    </row>
    <row r="45" spans="2:50" ht="50.1" customHeight="1">
      <c r="B45" s="832"/>
      <c r="C45" s="833"/>
      <c r="D45" s="834"/>
      <c r="E45" s="775"/>
      <c r="F45" s="835"/>
      <c r="G45" s="775"/>
      <c r="H45" s="836"/>
      <c r="I45" s="836"/>
      <c r="J45" s="836"/>
      <c r="K45" s="836"/>
      <c r="L45" s="836"/>
      <c r="M45" s="837"/>
      <c r="N45" s="837"/>
      <c r="O45" s="837"/>
      <c r="P45" s="837"/>
      <c r="Q45" s="837"/>
      <c r="R45" s="837"/>
      <c r="S45" s="837"/>
      <c r="T45" s="837"/>
      <c r="U45" s="837"/>
      <c r="V45" s="837"/>
      <c r="W45" s="837"/>
      <c r="X45" s="838"/>
      <c r="Y45" s="838"/>
      <c r="Z45" s="838"/>
      <c r="AA45" s="839"/>
      <c r="AB45" s="839"/>
      <c r="AC45" s="840"/>
      <c r="AD45" s="840"/>
      <c r="AE45" s="840"/>
      <c r="AF45" s="840"/>
      <c r="AG45" s="840"/>
      <c r="AH45" s="840"/>
      <c r="AI45" s="840"/>
      <c r="AJ45" s="840"/>
      <c r="AK45" s="840"/>
      <c r="AL45" s="840"/>
      <c r="AM45" s="841"/>
      <c r="AO45" s="786"/>
      <c r="AP45" s="786"/>
      <c r="AQ45" s="786"/>
      <c r="AR45" s="786"/>
      <c r="AS45" s="820"/>
      <c r="AT45" s="820"/>
      <c r="AU45" s="820"/>
      <c r="AV45" s="820"/>
      <c r="AW45" s="786"/>
      <c r="AX45" s="786"/>
    </row>
    <row r="46" spans="2:50" ht="20.100000000000001" customHeight="1">
      <c r="B46" s="777"/>
      <c r="C46" s="778"/>
      <c r="D46" s="778"/>
      <c r="E46" s="778"/>
      <c r="F46" s="778"/>
      <c r="G46" s="779"/>
      <c r="H46" s="779"/>
      <c r="I46" s="779"/>
      <c r="J46" s="779"/>
      <c r="K46" s="779"/>
      <c r="L46" s="779"/>
      <c r="M46" s="779"/>
      <c r="N46" s="779"/>
      <c r="O46" s="779"/>
      <c r="P46" s="779"/>
      <c r="Q46" s="779"/>
      <c r="R46" s="779"/>
      <c r="S46" s="779"/>
      <c r="T46" s="779"/>
      <c r="U46" s="779"/>
      <c r="V46" s="779"/>
      <c r="W46" s="780"/>
      <c r="X46" s="781"/>
      <c r="Y46" s="782"/>
      <c r="Z46" s="783"/>
      <c r="AA46" s="783"/>
      <c r="AB46" s="783"/>
      <c r="AC46" s="784"/>
      <c r="AD46" s="784"/>
      <c r="AE46" s="783"/>
      <c r="AF46" s="783"/>
      <c r="AG46" s="783"/>
      <c r="AH46" s="783"/>
      <c r="AI46" s="783"/>
      <c r="AJ46" s="783"/>
      <c r="AK46" s="783"/>
      <c r="AL46" s="783"/>
      <c r="AM46" s="785"/>
      <c r="AQ46" s="786"/>
      <c r="AR46" s="786"/>
      <c r="AS46" s="786"/>
      <c r="AT46" s="786"/>
      <c r="AU46" s="786"/>
      <c r="AW46" s="786"/>
    </row>
    <row r="47" spans="2:50" ht="39.950000000000003" customHeight="1">
      <c r="B47" s="787"/>
      <c r="C47" s="788"/>
      <c r="D47" s="788"/>
      <c r="E47" s="788"/>
      <c r="F47" s="788"/>
      <c r="G47" s="789"/>
      <c r="H47" s="1514"/>
      <c r="I47" s="1515"/>
      <c r="J47" s="1515"/>
      <c r="K47" s="1515"/>
      <c r="L47" s="1516"/>
      <c r="M47" s="789"/>
      <c r="N47" s="789"/>
      <c r="O47" s="789"/>
      <c r="P47" s="790"/>
      <c r="Q47" s="790"/>
      <c r="R47" s="790"/>
      <c r="S47" s="790"/>
      <c r="T47" s="790"/>
      <c r="U47" s="790"/>
      <c r="V47" s="790"/>
      <c r="W47" s="791"/>
      <c r="X47" s="781"/>
      <c r="Y47" s="792"/>
      <c r="Z47" s="789"/>
      <c r="AA47" s="789"/>
      <c r="AB47" s="789"/>
      <c r="AC47" s="788"/>
      <c r="AD47" s="1523"/>
      <c r="AE47" s="788"/>
      <c r="AF47" s="788"/>
      <c r="AG47" s="788"/>
      <c r="AH47" s="788"/>
      <c r="AI47" s="788"/>
      <c r="AJ47" s="788"/>
      <c r="AK47" s="788"/>
      <c r="AL47" s="793"/>
      <c r="AM47" s="794"/>
      <c r="AN47" s="795"/>
      <c r="AQ47" s="786"/>
      <c r="AR47" s="786"/>
      <c r="AS47" s="796"/>
      <c r="AT47" s="796"/>
      <c r="AU47" s="796"/>
      <c r="AV47" s="796"/>
      <c r="AW47" s="786"/>
    </row>
    <row r="48" spans="2:50" ht="60" customHeight="1">
      <c r="B48" s="787"/>
      <c r="C48" s="788"/>
      <c r="D48" s="788"/>
      <c r="E48" s="788"/>
      <c r="F48" s="788"/>
      <c r="G48" s="789"/>
      <c r="H48" s="1517"/>
      <c r="I48" s="1518"/>
      <c r="J48" s="1518"/>
      <c r="K48" s="1518"/>
      <c r="L48" s="1519"/>
      <c r="M48" s="789"/>
      <c r="N48" s="789"/>
      <c r="O48" s="789"/>
      <c r="P48" s="1526" t="str">
        <f>'Donnees MEE'!E82</f>
        <v>Mise en service et exploitation de l’installation</v>
      </c>
      <c r="Q48" s="1527"/>
      <c r="R48" s="1527"/>
      <c r="S48" s="1527"/>
      <c r="T48" s="1527"/>
      <c r="U48" s="1527"/>
      <c r="V48" s="1528"/>
      <c r="W48" s="797"/>
      <c r="X48" s="781"/>
      <c r="Y48" s="792"/>
      <c r="Z48" s="789"/>
      <c r="AA48" s="789"/>
      <c r="AB48" s="789"/>
      <c r="AC48" s="788"/>
      <c r="AD48" s="1524"/>
      <c r="AE48" s="788"/>
      <c r="AF48" s="1526" t="str">
        <f>'Donnees MEE'!E82</f>
        <v>Mise en service et exploitation de l’installation</v>
      </c>
      <c r="AG48" s="1527"/>
      <c r="AH48" s="1527"/>
      <c r="AI48" s="1527"/>
      <c r="AJ48" s="1527"/>
      <c r="AK48" s="1527"/>
      <c r="AL48" s="1528"/>
      <c r="AM48" s="798"/>
      <c r="AN48" s="795"/>
      <c r="AQ48" s="786"/>
      <c r="AR48" s="786"/>
      <c r="AS48" s="796"/>
      <c r="AT48" s="796"/>
      <c r="AU48" s="796"/>
      <c r="AV48" s="796"/>
      <c r="AW48" s="786"/>
    </row>
    <row r="49" spans="2:50" ht="30" customHeight="1">
      <c r="B49" s="787"/>
      <c r="C49" s="788"/>
      <c r="D49" s="1541" t="s">
        <v>325</v>
      </c>
      <c r="E49" s="1541"/>
      <c r="F49" s="788"/>
      <c r="G49" s="789"/>
      <c r="H49" s="1517"/>
      <c r="I49" s="1518"/>
      <c r="J49" s="1518"/>
      <c r="K49" s="1518"/>
      <c r="L49" s="1519"/>
      <c r="M49" s="789"/>
      <c r="N49" s="789"/>
      <c r="O49" s="789"/>
      <c r="P49" s="799"/>
      <c r="Q49" s="799"/>
      <c r="R49" s="799"/>
      <c r="S49" s="799"/>
      <c r="T49" s="799"/>
      <c r="U49" s="799"/>
      <c r="V49" s="799"/>
      <c r="W49" s="797"/>
      <c r="X49" s="781"/>
      <c r="Y49" s="792"/>
      <c r="Z49" s="1541" t="s">
        <v>325</v>
      </c>
      <c r="AA49" s="1541"/>
      <c r="AB49" s="1541"/>
      <c r="AC49" s="788"/>
      <c r="AD49" s="1524"/>
      <c r="AE49" s="788"/>
      <c r="AF49" s="799"/>
      <c r="AG49" s="799"/>
      <c r="AH49" s="799"/>
      <c r="AI49" s="799"/>
      <c r="AJ49" s="799"/>
      <c r="AK49" s="799"/>
      <c r="AL49" s="799"/>
      <c r="AM49" s="798"/>
      <c r="AN49" s="795"/>
      <c r="AQ49" s="786"/>
      <c r="AR49" s="786"/>
      <c r="AS49" s="796"/>
      <c r="AT49" s="796"/>
      <c r="AU49" s="796"/>
      <c r="AV49" s="796"/>
      <c r="AW49" s="786"/>
    </row>
    <row r="50" spans="2:50" ht="30" customHeight="1">
      <c r="B50" s="787"/>
      <c r="C50" s="788"/>
      <c r="D50" s="1542"/>
      <c r="E50" s="1542"/>
      <c r="F50" s="788"/>
      <c r="G50" s="789"/>
      <c r="H50" s="1517"/>
      <c r="I50" s="1518"/>
      <c r="J50" s="1518"/>
      <c r="K50" s="1518"/>
      <c r="L50" s="1519"/>
      <c r="M50" s="789"/>
      <c r="N50" s="789"/>
      <c r="O50" s="789"/>
      <c r="P50" s="1545" t="s">
        <v>326</v>
      </c>
      <c r="Q50" s="1545"/>
      <c r="R50" s="1545"/>
      <c r="S50" s="1545"/>
      <c r="T50" s="1546" t="s">
        <v>120</v>
      </c>
      <c r="U50" s="1546"/>
      <c r="V50" s="1546"/>
      <c r="W50" s="1547"/>
      <c r="X50" s="781"/>
      <c r="Y50" s="792"/>
      <c r="Z50" s="1542"/>
      <c r="AA50" s="1542"/>
      <c r="AB50" s="1542"/>
      <c r="AC50" s="788"/>
      <c r="AD50" s="1524"/>
      <c r="AE50" s="788"/>
      <c r="AF50" s="790"/>
      <c r="AG50" s="790"/>
      <c r="AH50" s="790"/>
      <c r="AI50" s="790"/>
      <c r="AJ50" s="790"/>
      <c r="AK50" s="790"/>
      <c r="AL50" s="790"/>
      <c r="AM50" s="798"/>
      <c r="AN50" s="795"/>
      <c r="AQ50" s="786"/>
      <c r="AR50" s="786"/>
      <c r="AS50" s="796"/>
      <c r="AT50" s="796"/>
      <c r="AU50" s="796"/>
      <c r="AV50" s="796"/>
      <c r="AW50" s="786"/>
    </row>
    <row r="51" spans="2:50" ht="20.100000000000001" customHeight="1">
      <c r="B51" s="787"/>
      <c r="C51" s="788"/>
      <c r="D51" s="1548">
        <v>3</v>
      </c>
      <c r="E51" s="1549"/>
      <c r="F51" s="788"/>
      <c r="G51" s="789"/>
      <c r="H51" s="1517"/>
      <c r="I51" s="1518"/>
      <c r="J51" s="1518"/>
      <c r="K51" s="1518"/>
      <c r="L51" s="1519"/>
      <c r="M51" s="800"/>
      <c r="N51" s="800"/>
      <c r="O51" s="789"/>
      <c r="P51" s="789"/>
      <c r="Q51" s="801"/>
      <c r="R51" s="789"/>
      <c r="S51" s="789"/>
      <c r="T51" s="789"/>
      <c r="U51" s="1554">
        <f>AVERAGE(AQ121:AQ132)</f>
        <v>0</v>
      </c>
      <c r="V51" s="1555"/>
      <c r="W51" s="802"/>
      <c r="X51" s="781"/>
      <c r="Y51" s="792"/>
      <c r="Z51" s="1548">
        <v>3</v>
      </c>
      <c r="AA51" s="1556"/>
      <c r="AB51" s="1549"/>
      <c r="AC51" s="788"/>
      <c r="AD51" s="1524"/>
      <c r="AE51" s="788"/>
      <c r="AF51" s="790"/>
      <c r="AG51" s="790"/>
      <c r="AH51" s="790"/>
      <c r="AI51" s="790"/>
      <c r="AJ51" s="790"/>
      <c r="AK51" s="790"/>
      <c r="AL51" s="790"/>
      <c r="AM51" s="803"/>
      <c r="AO51" s="786"/>
      <c r="AP51" s="786"/>
      <c r="AQ51" s="786"/>
      <c r="AR51" s="786"/>
      <c r="AS51" s="796"/>
      <c r="AT51" s="796"/>
      <c r="AU51" s="796"/>
      <c r="AV51" s="796"/>
      <c r="AW51" s="786"/>
      <c r="AX51" s="786"/>
    </row>
    <row r="52" spans="2:50" s="361" customFormat="1" ht="30" customHeight="1">
      <c r="B52" s="1532"/>
      <c r="C52" s="1533"/>
      <c r="D52" s="1550"/>
      <c r="E52" s="1551"/>
      <c r="F52" s="788"/>
      <c r="G52" s="804"/>
      <c r="H52" s="1517"/>
      <c r="I52" s="1518"/>
      <c r="J52" s="1518"/>
      <c r="K52" s="1518"/>
      <c r="L52" s="1519"/>
      <c r="M52" s="1534"/>
      <c r="N52" s="1534"/>
      <c r="O52" s="1535"/>
      <c r="P52" s="1428" t="str">
        <f>REPT("g",(U51))</f>
        <v/>
      </c>
      <c r="Q52" s="1429"/>
      <c r="R52" s="1429"/>
      <c r="S52" s="1430"/>
      <c r="T52" s="805"/>
      <c r="U52" s="1503"/>
      <c r="V52" s="1505"/>
      <c r="W52" s="806"/>
      <c r="X52" s="781"/>
      <c r="Y52" s="792"/>
      <c r="Z52" s="1550"/>
      <c r="AA52" s="1557"/>
      <c r="AB52" s="1551"/>
      <c r="AC52" s="788"/>
      <c r="AD52" s="1524"/>
      <c r="AE52" s="788"/>
      <c r="AF52" s="790"/>
      <c r="AG52" s="790"/>
      <c r="AH52" s="790"/>
      <c r="AI52" s="790"/>
      <c r="AJ52" s="790"/>
      <c r="AK52" s="790"/>
      <c r="AL52" s="790"/>
      <c r="AM52" s="807"/>
      <c r="AO52" s="786"/>
      <c r="AP52" s="786"/>
      <c r="AQ52" s="786"/>
      <c r="AR52" s="786"/>
      <c r="AS52" s="796"/>
      <c r="AT52" s="796"/>
      <c r="AU52" s="796"/>
      <c r="AV52" s="796"/>
      <c r="AW52" s="786"/>
      <c r="AX52" s="786"/>
    </row>
    <row r="53" spans="2:50" ht="20.100000000000001" customHeight="1">
      <c r="B53" s="787"/>
      <c r="C53" s="788"/>
      <c r="D53" s="1552"/>
      <c r="E53" s="1553"/>
      <c r="F53" s="788"/>
      <c r="G53" s="789"/>
      <c r="H53" s="1517"/>
      <c r="I53" s="1518"/>
      <c r="J53" s="1518"/>
      <c r="K53" s="1518"/>
      <c r="L53" s="1519"/>
      <c r="M53" s="800"/>
      <c r="N53" s="800"/>
      <c r="O53" s="789"/>
      <c r="P53" s="789"/>
      <c r="Q53" s="789"/>
      <c r="R53" s="789"/>
      <c r="S53" s="789"/>
      <c r="T53" s="789"/>
      <c r="U53" s="1506"/>
      <c r="V53" s="1508"/>
      <c r="W53" s="802"/>
      <c r="X53" s="781"/>
      <c r="Y53" s="792"/>
      <c r="Z53" s="1552"/>
      <c r="AA53" s="1558"/>
      <c r="AB53" s="1553"/>
      <c r="AC53" s="788"/>
      <c r="AD53" s="1524"/>
      <c r="AE53" s="788"/>
      <c r="AF53" s="789"/>
      <c r="AG53" s="789"/>
      <c r="AH53" s="789"/>
      <c r="AI53" s="789"/>
      <c r="AJ53" s="789"/>
      <c r="AK53" s="789"/>
      <c r="AL53" s="789"/>
      <c r="AM53" s="803"/>
      <c r="AO53" s="786"/>
      <c r="AP53" s="786"/>
      <c r="AQ53" s="786"/>
      <c r="AR53" s="786"/>
      <c r="AS53" s="796"/>
      <c r="AT53" s="796"/>
      <c r="AU53" s="796"/>
      <c r="AV53" s="796"/>
      <c r="AW53" s="786"/>
      <c r="AX53" s="786"/>
    </row>
    <row r="54" spans="2:50" ht="35.1" customHeight="1">
      <c r="B54" s="808"/>
      <c r="C54" s="809"/>
      <c r="D54" s="810"/>
      <c r="E54" s="789"/>
      <c r="F54" s="811"/>
      <c r="G54" s="789"/>
      <c r="H54" s="1517"/>
      <c r="I54" s="1518"/>
      <c r="J54" s="1518"/>
      <c r="K54" s="1518"/>
      <c r="L54" s="1519"/>
      <c r="M54" s="812"/>
      <c r="N54" s="812"/>
      <c r="O54" s="812"/>
      <c r="P54" s="789"/>
      <c r="Q54" s="789"/>
      <c r="R54" s="789"/>
      <c r="S54" s="789"/>
      <c r="T54" s="1536" t="s">
        <v>327</v>
      </c>
      <c r="U54" s="1536"/>
      <c r="V54" s="1536"/>
      <c r="W54" s="1537"/>
      <c r="X54" s="813"/>
      <c r="Y54" s="814"/>
      <c r="Z54" s="812"/>
      <c r="AA54" s="789"/>
      <c r="AB54" s="789"/>
      <c r="AC54" s="788"/>
      <c r="AD54" s="1524"/>
      <c r="AE54" s="788"/>
      <c r="AF54" s="790"/>
      <c r="AG54" s="790"/>
      <c r="AH54" s="790"/>
      <c r="AI54" s="789"/>
      <c r="AJ54" s="790"/>
      <c r="AK54" s="790"/>
      <c r="AL54" s="790"/>
      <c r="AM54" s="815"/>
      <c r="AO54" s="786"/>
      <c r="AP54" s="786"/>
      <c r="AQ54" s="786"/>
      <c r="AR54" s="786"/>
      <c r="AS54" s="796"/>
      <c r="AT54" s="796"/>
      <c r="AU54" s="796"/>
      <c r="AV54" s="796"/>
      <c r="AW54" s="786"/>
      <c r="AX54" s="786"/>
    </row>
    <row r="55" spans="2:50" ht="30" customHeight="1">
      <c r="B55" s="808"/>
      <c r="C55" s="809"/>
      <c r="D55" s="810"/>
      <c r="E55" s="789"/>
      <c r="F55" s="811"/>
      <c r="G55" s="789"/>
      <c r="H55" s="1517"/>
      <c r="I55" s="1518"/>
      <c r="J55" s="1518"/>
      <c r="K55" s="1518"/>
      <c r="L55" s="1519"/>
      <c r="M55" s="812"/>
      <c r="N55" s="812"/>
      <c r="O55" s="812"/>
      <c r="P55" s="1538" t="s">
        <v>328</v>
      </c>
      <c r="Q55" s="1538"/>
      <c r="R55" s="896">
        <f>'Donnees ICCER'!B82</f>
        <v>1</v>
      </c>
      <c r="S55" s="817" t="s">
        <v>326</v>
      </c>
      <c r="T55" s="818"/>
      <c r="U55" s="1539">
        <f>AVERAGE(AR121:AR132)</f>
        <v>0</v>
      </c>
      <c r="V55" s="1540"/>
      <c r="W55" s="819"/>
      <c r="X55" s="813"/>
      <c r="Y55" s="814"/>
      <c r="Z55" s="812"/>
      <c r="AA55" s="789"/>
      <c r="AB55" s="789"/>
      <c r="AC55" s="788"/>
      <c r="AD55" s="1524"/>
      <c r="AE55" s="788"/>
      <c r="AF55" s="790"/>
      <c r="AG55" s="790"/>
      <c r="AH55" s="790"/>
      <c r="AI55" s="817"/>
      <c r="AJ55" s="790"/>
      <c r="AK55" s="790"/>
      <c r="AL55" s="790"/>
      <c r="AM55" s="815"/>
      <c r="AO55" s="786"/>
      <c r="AP55" s="786"/>
      <c r="AQ55" s="786"/>
      <c r="AR55" s="786"/>
      <c r="AS55" s="820"/>
      <c r="AT55" s="820"/>
      <c r="AU55" s="820"/>
      <c r="AV55" s="820"/>
      <c r="AW55" s="786"/>
      <c r="AX55" s="786"/>
    </row>
    <row r="56" spans="2:50" ht="60" customHeight="1">
      <c r="B56" s="808"/>
      <c r="C56" s="809"/>
      <c r="D56" s="810"/>
      <c r="E56" s="789"/>
      <c r="F56" s="811"/>
      <c r="G56" s="789"/>
      <c r="H56" s="1517"/>
      <c r="I56" s="1518"/>
      <c r="J56" s="1518"/>
      <c r="K56" s="1518"/>
      <c r="L56" s="1519"/>
      <c r="M56" s="812"/>
      <c r="N56" s="812"/>
      <c r="O56" s="812"/>
      <c r="P56" s="812"/>
      <c r="Q56" s="812"/>
      <c r="R56" s="812"/>
      <c r="S56" s="812"/>
      <c r="T56" s="812"/>
      <c r="U56" s="812"/>
      <c r="V56" s="812"/>
      <c r="W56" s="819"/>
      <c r="X56" s="813"/>
      <c r="Y56" s="814"/>
      <c r="Z56" s="812"/>
      <c r="AA56" s="789"/>
      <c r="AB56" s="789"/>
      <c r="AC56" s="788"/>
      <c r="AD56" s="1524"/>
      <c r="AE56" s="788"/>
      <c r="AF56" s="790"/>
      <c r="AG56" s="790"/>
      <c r="AH56" s="790"/>
      <c r="AI56" s="788"/>
      <c r="AJ56" s="790"/>
      <c r="AK56" s="790"/>
      <c r="AL56" s="790"/>
      <c r="AM56" s="815"/>
      <c r="AO56" s="786"/>
      <c r="AP56" s="786"/>
      <c r="AQ56" s="786"/>
      <c r="AR56" s="786"/>
      <c r="AS56" s="820"/>
      <c r="AT56" s="820"/>
      <c r="AU56" s="820"/>
      <c r="AV56" s="820"/>
      <c r="AW56" s="786"/>
      <c r="AX56" s="786"/>
    </row>
    <row r="57" spans="2:50" ht="39.950000000000003" customHeight="1">
      <c r="B57" s="808"/>
      <c r="C57" s="809"/>
      <c r="D57" s="810"/>
      <c r="E57" s="789"/>
      <c r="F57" s="811"/>
      <c r="G57" s="789"/>
      <c r="H57" s="1520"/>
      <c r="I57" s="1521"/>
      <c r="J57" s="1521"/>
      <c r="K57" s="1521"/>
      <c r="L57" s="1522"/>
      <c r="M57" s="812"/>
      <c r="N57" s="812"/>
      <c r="O57" s="812"/>
      <c r="P57" s="1526" t="s">
        <v>333</v>
      </c>
      <c r="Q57" s="1527"/>
      <c r="R57" s="1527"/>
      <c r="S57" s="1527"/>
      <c r="T57" s="1527"/>
      <c r="U57" s="1527"/>
      <c r="V57" s="1528"/>
      <c r="W57" s="819"/>
      <c r="X57" s="813"/>
      <c r="Y57" s="814"/>
      <c r="Z57" s="812"/>
      <c r="AA57" s="789"/>
      <c r="AB57" s="789"/>
      <c r="AC57" s="788"/>
      <c r="AD57" s="1525"/>
      <c r="AE57" s="788"/>
      <c r="AF57" s="1529" t="s">
        <v>334</v>
      </c>
      <c r="AG57" s="1530"/>
      <c r="AH57" s="1530"/>
      <c r="AI57" s="1530"/>
      <c r="AJ57" s="1530"/>
      <c r="AK57" s="1530"/>
      <c r="AL57" s="1531"/>
      <c r="AM57" s="815"/>
      <c r="AO57" s="786"/>
      <c r="AP57" s="786"/>
      <c r="AQ57" s="786"/>
      <c r="AR57" s="786"/>
      <c r="AS57" s="820"/>
      <c r="AT57" s="820"/>
      <c r="AU57" s="820"/>
      <c r="AV57" s="820"/>
      <c r="AW57" s="786"/>
      <c r="AX57" s="786"/>
    </row>
    <row r="58" spans="2:50" ht="20.100000000000001" customHeight="1">
      <c r="B58" s="821"/>
      <c r="C58" s="822"/>
      <c r="D58" s="823"/>
      <c r="E58" s="824"/>
      <c r="F58" s="825"/>
      <c r="G58" s="824"/>
      <c r="H58" s="826"/>
      <c r="I58" s="826"/>
      <c r="J58" s="826"/>
      <c r="K58" s="826"/>
      <c r="L58" s="826"/>
      <c r="M58" s="827"/>
      <c r="N58" s="827"/>
      <c r="O58" s="827"/>
      <c r="P58" s="827"/>
      <c r="Q58" s="827"/>
      <c r="R58" s="827"/>
      <c r="S58" s="827"/>
      <c r="T58" s="827"/>
      <c r="U58" s="827"/>
      <c r="V58" s="827"/>
      <c r="W58" s="828"/>
      <c r="X58" s="813"/>
      <c r="Y58" s="829"/>
      <c r="Z58" s="827"/>
      <c r="AA58" s="824"/>
      <c r="AB58" s="824"/>
      <c r="AC58" s="830"/>
      <c r="AD58" s="830"/>
      <c r="AE58" s="830"/>
      <c r="AF58" s="830"/>
      <c r="AG58" s="830"/>
      <c r="AH58" s="830"/>
      <c r="AI58" s="830"/>
      <c r="AJ58" s="830"/>
      <c r="AK58" s="830"/>
      <c r="AL58" s="830"/>
      <c r="AM58" s="831"/>
      <c r="AO58" s="786"/>
      <c r="AP58" s="786"/>
      <c r="AQ58" s="786"/>
      <c r="AR58" s="786"/>
      <c r="AS58" s="820"/>
      <c r="AT58" s="820"/>
      <c r="AU58" s="820"/>
      <c r="AV58" s="820"/>
      <c r="AW58" s="786"/>
      <c r="AX58" s="786"/>
    </row>
    <row r="59" spans="2:50" ht="50.1" customHeight="1">
      <c r="B59" s="832"/>
      <c r="C59" s="833"/>
      <c r="D59" s="834"/>
      <c r="E59" s="775"/>
      <c r="F59" s="835"/>
      <c r="G59" s="775"/>
      <c r="H59" s="836"/>
      <c r="I59" s="836"/>
      <c r="J59" s="836"/>
      <c r="K59" s="836"/>
      <c r="L59" s="836"/>
      <c r="M59" s="837"/>
      <c r="N59" s="837"/>
      <c r="O59" s="837"/>
      <c r="P59" s="837"/>
      <c r="Q59" s="837"/>
      <c r="R59" s="837"/>
      <c r="S59" s="837"/>
      <c r="T59" s="837"/>
      <c r="U59" s="837"/>
      <c r="V59" s="837"/>
      <c r="W59" s="837"/>
      <c r="X59" s="838"/>
      <c r="Y59" s="838"/>
      <c r="Z59" s="838"/>
      <c r="AA59" s="839"/>
      <c r="AB59" s="839"/>
      <c r="AC59" s="840"/>
      <c r="AD59" s="840"/>
      <c r="AE59" s="840"/>
      <c r="AF59" s="840"/>
      <c r="AG59" s="840"/>
      <c r="AH59" s="840"/>
      <c r="AI59" s="840"/>
      <c r="AJ59" s="840"/>
      <c r="AK59" s="840"/>
      <c r="AL59" s="840"/>
      <c r="AM59" s="841"/>
      <c r="AO59" s="786"/>
      <c r="AP59" s="786"/>
      <c r="AQ59" s="786"/>
      <c r="AR59" s="786"/>
      <c r="AS59" s="820"/>
      <c r="AT59" s="820"/>
      <c r="AU59" s="820"/>
      <c r="AV59" s="820"/>
      <c r="AW59" s="786"/>
      <c r="AX59" s="786"/>
    </row>
    <row r="60" spans="2:50" ht="20.100000000000001" customHeight="1">
      <c r="B60" s="777"/>
      <c r="C60" s="778"/>
      <c r="D60" s="778"/>
      <c r="E60" s="778"/>
      <c r="F60" s="778"/>
      <c r="G60" s="779"/>
      <c r="H60" s="779"/>
      <c r="I60" s="779"/>
      <c r="J60" s="779"/>
      <c r="K60" s="779"/>
      <c r="L60" s="779"/>
      <c r="M60" s="779"/>
      <c r="N60" s="779"/>
      <c r="O60" s="779"/>
      <c r="P60" s="779"/>
      <c r="Q60" s="779"/>
      <c r="R60" s="779"/>
      <c r="S60" s="779"/>
      <c r="T60" s="779"/>
      <c r="U60" s="779"/>
      <c r="V60" s="779"/>
      <c r="W60" s="780"/>
      <c r="X60" s="781"/>
      <c r="Y60" s="782"/>
      <c r="Z60" s="783"/>
      <c r="AA60" s="783"/>
      <c r="AB60" s="783"/>
      <c r="AC60" s="784"/>
      <c r="AD60" s="784"/>
      <c r="AE60" s="783"/>
      <c r="AF60" s="783"/>
      <c r="AG60" s="783"/>
      <c r="AH60" s="783"/>
      <c r="AI60" s="783"/>
      <c r="AJ60" s="783"/>
      <c r="AK60" s="783"/>
      <c r="AL60" s="783"/>
      <c r="AM60" s="785"/>
      <c r="AQ60" s="786"/>
      <c r="AR60" s="786"/>
      <c r="AS60" s="786"/>
      <c r="AT60" s="786"/>
      <c r="AU60" s="786"/>
      <c r="AW60" s="786"/>
    </row>
    <row r="61" spans="2:50" ht="39.950000000000003" customHeight="1">
      <c r="B61" s="787"/>
      <c r="C61" s="788"/>
      <c r="D61" s="788"/>
      <c r="E61" s="788"/>
      <c r="F61" s="788"/>
      <c r="G61" s="789"/>
      <c r="H61" s="1514"/>
      <c r="I61" s="1515"/>
      <c r="J61" s="1515"/>
      <c r="K61" s="1515"/>
      <c r="L61" s="1516"/>
      <c r="M61" s="789"/>
      <c r="N61" s="789"/>
      <c r="O61" s="789"/>
      <c r="P61" s="790"/>
      <c r="Q61" s="790"/>
      <c r="R61" s="790"/>
      <c r="S61" s="790"/>
      <c r="T61" s="790"/>
      <c r="U61" s="790"/>
      <c r="V61" s="790"/>
      <c r="W61" s="791"/>
      <c r="X61" s="781"/>
      <c r="Y61" s="792"/>
      <c r="Z61" s="789"/>
      <c r="AA61" s="789"/>
      <c r="AB61" s="789"/>
      <c r="AC61" s="788"/>
      <c r="AD61" s="1523"/>
      <c r="AE61" s="788"/>
      <c r="AF61" s="788"/>
      <c r="AG61" s="788"/>
      <c r="AH61" s="788"/>
      <c r="AI61" s="788"/>
      <c r="AJ61" s="788"/>
      <c r="AK61" s="788"/>
      <c r="AL61" s="793"/>
      <c r="AM61" s="794"/>
      <c r="AN61" s="795"/>
      <c r="AQ61" s="786"/>
      <c r="AR61" s="786"/>
      <c r="AS61" s="796"/>
      <c r="AT61" s="796"/>
      <c r="AU61" s="796"/>
      <c r="AV61" s="796"/>
      <c r="AW61" s="786"/>
    </row>
    <row r="62" spans="2:50" ht="60" customHeight="1">
      <c r="B62" s="787"/>
      <c r="C62" s="788"/>
      <c r="D62" s="788"/>
      <c r="E62" s="788"/>
      <c r="F62" s="788"/>
      <c r="G62" s="789"/>
      <c r="H62" s="1517"/>
      <c r="I62" s="1518"/>
      <c r="J62" s="1518"/>
      <c r="K62" s="1518"/>
      <c r="L62" s="1519"/>
      <c r="M62" s="789"/>
      <c r="N62" s="789"/>
      <c r="O62" s="789"/>
      <c r="P62" s="1526" t="str">
        <f>'Donnees MEE'!E83</f>
        <v>Maintenance corrective d’une installation</v>
      </c>
      <c r="Q62" s="1527"/>
      <c r="R62" s="1527"/>
      <c r="S62" s="1527"/>
      <c r="T62" s="1527"/>
      <c r="U62" s="1527"/>
      <c r="V62" s="1528"/>
      <c r="W62" s="797"/>
      <c r="X62" s="781"/>
      <c r="Y62" s="792"/>
      <c r="Z62" s="789"/>
      <c r="AA62" s="789"/>
      <c r="AB62" s="789"/>
      <c r="AC62" s="788"/>
      <c r="AD62" s="1524"/>
      <c r="AE62" s="788"/>
      <c r="AF62" s="1526" t="str">
        <f>'Donnees MEE'!E83</f>
        <v>Maintenance corrective d’une installation</v>
      </c>
      <c r="AG62" s="1527"/>
      <c r="AH62" s="1527"/>
      <c r="AI62" s="1527"/>
      <c r="AJ62" s="1527"/>
      <c r="AK62" s="1527"/>
      <c r="AL62" s="1528"/>
      <c r="AM62" s="798"/>
      <c r="AN62" s="795"/>
      <c r="AQ62" s="786"/>
      <c r="AR62" s="786"/>
      <c r="AS62" s="796"/>
      <c r="AT62" s="796"/>
      <c r="AU62" s="796"/>
      <c r="AV62" s="796"/>
      <c r="AW62" s="786"/>
    </row>
    <row r="63" spans="2:50" ht="30" customHeight="1">
      <c r="B63" s="787"/>
      <c r="C63" s="788"/>
      <c r="D63" s="1541" t="s">
        <v>325</v>
      </c>
      <c r="E63" s="1541"/>
      <c r="F63" s="788"/>
      <c r="G63" s="789"/>
      <c r="H63" s="1517"/>
      <c r="I63" s="1518"/>
      <c r="J63" s="1518"/>
      <c r="K63" s="1518"/>
      <c r="L63" s="1519"/>
      <c r="M63" s="789"/>
      <c r="N63" s="789"/>
      <c r="O63" s="789"/>
      <c r="P63" s="799"/>
      <c r="Q63" s="799"/>
      <c r="R63" s="799"/>
      <c r="S63" s="799"/>
      <c r="T63" s="799"/>
      <c r="U63" s="799"/>
      <c r="V63" s="799"/>
      <c r="W63" s="797"/>
      <c r="X63" s="781"/>
      <c r="Y63" s="792"/>
      <c r="Z63" s="1541" t="s">
        <v>325</v>
      </c>
      <c r="AA63" s="1541"/>
      <c r="AB63" s="1541"/>
      <c r="AC63" s="788"/>
      <c r="AD63" s="1524"/>
      <c r="AE63" s="788"/>
      <c r="AF63" s="799"/>
      <c r="AG63" s="799"/>
      <c r="AH63" s="799"/>
      <c r="AI63" s="799"/>
      <c r="AJ63" s="799"/>
      <c r="AK63" s="799"/>
      <c r="AL63" s="799"/>
      <c r="AM63" s="798"/>
      <c r="AN63" s="795"/>
      <c r="AQ63" s="786"/>
      <c r="AR63" s="786"/>
      <c r="AS63" s="796"/>
      <c r="AT63" s="796"/>
      <c r="AU63" s="796"/>
      <c r="AV63" s="796"/>
      <c r="AW63" s="786"/>
    </row>
    <row r="64" spans="2:50" ht="30" customHeight="1">
      <c r="B64" s="787"/>
      <c r="C64" s="788"/>
      <c r="D64" s="1542"/>
      <c r="E64" s="1542"/>
      <c r="F64" s="788"/>
      <c r="G64" s="789"/>
      <c r="H64" s="1517"/>
      <c r="I64" s="1518"/>
      <c r="J64" s="1518"/>
      <c r="K64" s="1518"/>
      <c r="L64" s="1519"/>
      <c r="M64" s="789"/>
      <c r="N64" s="789"/>
      <c r="O64" s="789"/>
      <c r="P64" s="1545" t="s">
        <v>326</v>
      </c>
      <c r="Q64" s="1545"/>
      <c r="R64" s="1545"/>
      <c r="S64" s="1545"/>
      <c r="T64" s="1546" t="s">
        <v>120</v>
      </c>
      <c r="U64" s="1546"/>
      <c r="V64" s="1546"/>
      <c r="W64" s="1547"/>
      <c r="X64" s="781"/>
      <c r="Y64" s="792"/>
      <c r="Z64" s="1542"/>
      <c r="AA64" s="1542"/>
      <c r="AB64" s="1542"/>
      <c r="AC64" s="788"/>
      <c r="AD64" s="1524"/>
      <c r="AE64" s="788"/>
      <c r="AF64" s="790"/>
      <c r="AG64" s="790"/>
      <c r="AH64" s="790"/>
      <c r="AI64" s="790"/>
      <c r="AJ64" s="790"/>
      <c r="AK64" s="790"/>
      <c r="AL64" s="790"/>
      <c r="AM64" s="798"/>
      <c r="AN64" s="795"/>
      <c r="AQ64" s="786"/>
      <c r="AR64" s="786"/>
      <c r="AS64" s="796"/>
      <c r="AT64" s="796"/>
      <c r="AU64" s="796"/>
      <c r="AV64" s="796"/>
      <c r="AW64" s="786"/>
    </row>
    <row r="65" spans="2:50" ht="20.100000000000001" customHeight="1">
      <c r="B65" s="787"/>
      <c r="C65" s="788"/>
      <c r="D65" s="1548">
        <v>4</v>
      </c>
      <c r="E65" s="1549"/>
      <c r="F65" s="788"/>
      <c r="G65" s="789"/>
      <c r="H65" s="1517"/>
      <c r="I65" s="1518"/>
      <c r="J65" s="1518"/>
      <c r="K65" s="1518"/>
      <c r="L65" s="1519"/>
      <c r="M65" s="800"/>
      <c r="N65" s="800"/>
      <c r="O65" s="789"/>
      <c r="P65" s="789"/>
      <c r="Q65" s="801"/>
      <c r="R65" s="789"/>
      <c r="S65" s="789"/>
      <c r="T65" s="789"/>
      <c r="U65" s="1554">
        <f>AVERAGE(AV121:AV142)</f>
        <v>0</v>
      </c>
      <c r="V65" s="1555"/>
      <c r="W65" s="802"/>
      <c r="X65" s="781"/>
      <c r="Y65" s="792"/>
      <c r="Z65" s="1548">
        <v>4</v>
      </c>
      <c r="AA65" s="1556"/>
      <c r="AB65" s="1549"/>
      <c r="AC65" s="788"/>
      <c r="AD65" s="1524"/>
      <c r="AE65" s="788"/>
      <c r="AF65" s="790"/>
      <c r="AG65" s="790"/>
      <c r="AH65" s="790"/>
      <c r="AI65" s="790"/>
      <c r="AJ65" s="790"/>
      <c r="AK65" s="790"/>
      <c r="AL65" s="790"/>
      <c r="AM65" s="803"/>
      <c r="AO65" s="786"/>
      <c r="AP65" s="786"/>
      <c r="AQ65" s="786"/>
      <c r="AR65" s="786"/>
      <c r="AS65" s="796"/>
      <c r="AT65" s="796"/>
      <c r="AU65" s="796"/>
      <c r="AV65" s="796"/>
      <c r="AW65" s="786"/>
      <c r="AX65" s="786"/>
    </row>
    <row r="66" spans="2:50" s="361" customFormat="1" ht="30" customHeight="1">
      <c r="B66" s="1532"/>
      <c r="C66" s="1533"/>
      <c r="D66" s="1550"/>
      <c r="E66" s="1551"/>
      <c r="F66" s="788"/>
      <c r="G66" s="804"/>
      <c r="H66" s="1517"/>
      <c r="I66" s="1518"/>
      <c r="J66" s="1518"/>
      <c r="K66" s="1518"/>
      <c r="L66" s="1519"/>
      <c r="M66" s="1534"/>
      <c r="N66" s="1534"/>
      <c r="O66" s="1535"/>
      <c r="P66" s="1428" t="str">
        <f>REPT("g",(U65))</f>
        <v/>
      </c>
      <c r="Q66" s="1429"/>
      <c r="R66" s="1429"/>
      <c r="S66" s="1430"/>
      <c r="T66" s="805"/>
      <c r="U66" s="1503"/>
      <c r="V66" s="1505"/>
      <c r="W66" s="806"/>
      <c r="X66" s="781"/>
      <c r="Y66" s="792"/>
      <c r="Z66" s="1550"/>
      <c r="AA66" s="1557"/>
      <c r="AB66" s="1551"/>
      <c r="AC66" s="788"/>
      <c r="AD66" s="1524"/>
      <c r="AE66" s="788"/>
      <c r="AF66" s="790"/>
      <c r="AG66" s="790"/>
      <c r="AH66" s="790"/>
      <c r="AI66" s="790"/>
      <c r="AJ66" s="790"/>
      <c r="AK66" s="790"/>
      <c r="AL66" s="790"/>
      <c r="AM66" s="807"/>
      <c r="AO66" s="786"/>
      <c r="AP66" s="786"/>
      <c r="AQ66" s="786"/>
      <c r="AR66" s="786"/>
      <c r="AS66" s="796"/>
      <c r="AT66" s="796"/>
      <c r="AU66" s="796"/>
      <c r="AV66" s="796"/>
      <c r="AW66" s="786"/>
      <c r="AX66" s="786"/>
    </row>
    <row r="67" spans="2:50" ht="20.100000000000001" customHeight="1">
      <c r="B67" s="787"/>
      <c r="C67" s="788"/>
      <c r="D67" s="1552"/>
      <c r="E67" s="1553"/>
      <c r="F67" s="788"/>
      <c r="G67" s="789"/>
      <c r="H67" s="1517"/>
      <c r="I67" s="1518"/>
      <c r="J67" s="1518"/>
      <c r="K67" s="1518"/>
      <c r="L67" s="1519"/>
      <c r="M67" s="800"/>
      <c r="N67" s="800"/>
      <c r="O67" s="789"/>
      <c r="P67" s="789"/>
      <c r="Q67" s="789"/>
      <c r="R67" s="789"/>
      <c r="S67" s="789"/>
      <c r="T67" s="789"/>
      <c r="U67" s="1506"/>
      <c r="V67" s="1508"/>
      <c r="W67" s="802"/>
      <c r="X67" s="781"/>
      <c r="Y67" s="792"/>
      <c r="Z67" s="1552"/>
      <c r="AA67" s="1558"/>
      <c r="AB67" s="1553"/>
      <c r="AC67" s="788"/>
      <c r="AD67" s="1524"/>
      <c r="AE67" s="788"/>
      <c r="AF67" s="789"/>
      <c r="AG67" s="789"/>
      <c r="AH67" s="789"/>
      <c r="AI67" s="789"/>
      <c r="AJ67" s="789"/>
      <c r="AK67" s="789"/>
      <c r="AL67" s="789"/>
      <c r="AM67" s="803"/>
      <c r="AO67" s="786"/>
      <c r="AP67" s="786"/>
      <c r="AQ67" s="786"/>
      <c r="AR67" s="786"/>
      <c r="AS67" s="796"/>
      <c r="AT67" s="796"/>
      <c r="AU67" s="796"/>
      <c r="AV67" s="796"/>
      <c r="AW67" s="786"/>
      <c r="AX67" s="786"/>
    </row>
    <row r="68" spans="2:50" ht="30" customHeight="1">
      <c r="B68" s="808"/>
      <c r="C68" s="809"/>
      <c r="D68" s="810"/>
      <c r="E68" s="789"/>
      <c r="F68" s="811"/>
      <c r="G68" s="789"/>
      <c r="H68" s="1517"/>
      <c r="I68" s="1518"/>
      <c r="J68" s="1518"/>
      <c r="K68" s="1518"/>
      <c r="L68" s="1519"/>
      <c r="M68" s="812"/>
      <c r="N68" s="812"/>
      <c r="O68" s="812"/>
      <c r="P68" s="789"/>
      <c r="Q68" s="789"/>
      <c r="R68" s="789"/>
      <c r="S68" s="789"/>
      <c r="T68" s="1536" t="s">
        <v>327</v>
      </c>
      <c r="U68" s="1536"/>
      <c r="V68" s="1536"/>
      <c r="W68" s="1537"/>
      <c r="X68" s="813"/>
      <c r="Y68" s="814"/>
      <c r="Z68" s="812"/>
      <c r="AA68" s="789"/>
      <c r="AB68" s="789"/>
      <c r="AC68" s="788"/>
      <c r="AD68" s="1524"/>
      <c r="AE68" s="788"/>
      <c r="AF68" s="790"/>
      <c r="AG68" s="790"/>
      <c r="AH68" s="790"/>
      <c r="AI68" s="789"/>
      <c r="AJ68" s="790"/>
      <c r="AK68" s="790"/>
      <c r="AL68" s="790"/>
      <c r="AM68" s="815"/>
      <c r="AO68" s="786"/>
      <c r="AP68" s="786"/>
      <c r="AQ68" s="786"/>
      <c r="AR68" s="786"/>
      <c r="AS68" s="796"/>
      <c r="AT68" s="796"/>
      <c r="AU68" s="796"/>
      <c r="AV68" s="796"/>
      <c r="AW68" s="786"/>
      <c r="AX68" s="786"/>
    </row>
    <row r="69" spans="2:50" ht="30" customHeight="1">
      <c r="B69" s="808"/>
      <c r="C69" s="809"/>
      <c r="D69" s="810"/>
      <c r="E69" s="789"/>
      <c r="F69" s="811"/>
      <c r="G69" s="789"/>
      <c r="H69" s="1517"/>
      <c r="I69" s="1518"/>
      <c r="J69" s="1518"/>
      <c r="K69" s="1518"/>
      <c r="L69" s="1519"/>
      <c r="M69" s="812"/>
      <c r="N69" s="812"/>
      <c r="O69" s="812"/>
      <c r="P69" s="1538" t="s">
        <v>328</v>
      </c>
      <c r="Q69" s="1538"/>
      <c r="R69" s="896">
        <f>'Donnees ICCER'!B83</f>
        <v>1</v>
      </c>
      <c r="S69" s="817" t="s">
        <v>326</v>
      </c>
      <c r="T69" s="818"/>
      <c r="U69" s="1539" t="e">
        <f>AVERAGE(AW121:AW142)</f>
        <v>#DIV/0!</v>
      </c>
      <c r="V69" s="1540"/>
      <c r="W69" s="819"/>
      <c r="X69" s="813"/>
      <c r="Y69" s="814"/>
      <c r="Z69" s="812"/>
      <c r="AA69" s="789"/>
      <c r="AB69" s="789"/>
      <c r="AC69" s="788"/>
      <c r="AD69" s="1524"/>
      <c r="AE69" s="788"/>
      <c r="AF69" s="790"/>
      <c r="AG69" s="790"/>
      <c r="AH69" s="790"/>
      <c r="AI69" s="817"/>
      <c r="AJ69" s="790"/>
      <c r="AK69" s="790"/>
      <c r="AL69" s="790"/>
      <c r="AM69" s="815"/>
      <c r="AO69" s="786"/>
      <c r="AP69" s="786"/>
      <c r="AQ69" s="786"/>
      <c r="AR69" s="786"/>
      <c r="AS69" s="820"/>
      <c r="AT69" s="820"/>
      <c r="AU69" s="820"/>
      <c r="AV69" s="820"/>
      <c r="AW69" s="786"/>
      <c r="AX69" s="786"/>
    </row>
    <row r="70" spans="2:50" ht="60" customHeight="1">
      <c r="B70" s="808"/>
      <c r="C70" s="809"/>
      <c r="D70" s="810"/>
      <c r="E70" s="789"/>
      <c r="F70" s="811"/>
      <c r="G70" s="789"/>
      <c r="H70" s="1517"/>
      <c r="I70" s="1518"/>
      <c r="J70" s="1518"/>
      <c r="K70" s="1518"/>
      <c r="L70" s="1519"/>
      <c r="M70" s="812"/>
      <c r="N70" s="812"/>
      <c r="O70" s="812"/>
      <c r="P70" s="812"/>
      <c r="Q70" s="812"/>
      <c r="R70" s="812"/>
      <c r="S70" s="812"/>
      <c r="T70" s="812"/>
      <c r="U70" s="812"/>
      <c r="V70" s="812"/>
      <c r="W70" s="819"/>
      <c r="X70" s="813"/>
      <c r="Y70" s="814"/>
      <c r="Z70" s="812"/>
      <c r="AA70" s="789"/>
      <c r="AB70" s="789"/>
      <c r="AC70" s="788"/>
      <c r="AD70" s="1524"/>
      <c r="AE70" s="788"/>
      <c r="AF70" s="790"/>
      <c r="AG70" s="790"/>
      <c r="AH70" s="790"/>
      <c r="AI70" s="788"/>
      <c r="AJ70" s="790"/>
      <c r="AK70" s="790"/>
      <c r="AL70" s="790"/>
      <c r="AM70" s="815"/>
      <c r="AO70" s="786"/>
      <c r="AP70" s="786"/>
      <c r="AQ70" s="786"/>
      <c r="AR70" s="786"/>
      <c r="AS70" s="820"/>
      <c r="AT70" s="820"/>
      <c r="AU70" s="820"/>
      <c r="AV70" s="820"/>
      <c r="AW70" s="786"/>
      <c r="AX70" s="786"/>
    </row>
    <row r="71" spans="2:50" ht="39.950000000000003" customHeight="1">
      <c r="B71" s="808"/>
      <c r="C71" s="809"/>
      <c r="D71" s="810"/>
      <c r="E71" s="789"/>
      <c r="F71" s="811"/>
      <c r="G71" s="789"/>
      <c r="H71" s="1520"/>
      <c r="I71" s="1521"/>
      <c r="J71" s="1521"/>
      <c r="K71" s="1521"/>
      <c r="L71" s="1522"/>
      <c r="M71" s="812"/>
      <c r="N71" s="812"/>
      <c r="O71" s="812"/>
      <c r="P71" s="1526" t="s">
        <v>335</v>
      </c>
      <c r="Q71" s="1527"/>
      <c r="R71" s="1527"/>
      <c r="S71" s="1527"/>
      <c r="T71" s="1527"/>
      <c r="U71" s="1527"/>
      <c r="V71" s="1528"/>
      <c r="W71" s="819"/>
      <c r="X71" s="813"/>
      <c r="Y71" s="814"/>
      <c r="Z71" s="812"/>
      <c r="AA71" s="789"/>
      <c r="AB71" s="789"/>
      <c r="AC71" s="788"/>
      <c r="AD71" s="1525"/>
      <c r="AE71" s="788"/>
      <c r="AF71" s="1529" t="s">
        <v>336</v>
      </c>
      <c r="AG71" s="1530"/>
      <c r="AH71" s="1530"/>
      <c r="AI71" s="1530"/>
      <c r="AJ71" s="1530"/>
      <c r="AK71" s="1530"/>
      <c r="AL71" s="1531"/>
      <c r="AM71" s="815"/>
      <c r="AO71" s="786"/>
      <c r="AP71" s="786"/>
      <c r="AQ71" s="786"/>
      <c r="AR71" s="786"/>
      <c r="AS71" s="820"/>
      <c r="AT71" s="820"/>
      <c r="AU71" s="820"/>
      <c r="AV71" s="820"/>
      <c r="AW71" s="786"/>
      <c r="AX71" s="786"/>
    </row>
    <row r="72" spans="2:50" ht="20.100000000000001" customHeight="1">
      <c r="B72" s="821"/>
      <c r="C72" s="822"/>
      <c r="D72" s="823"/>
      <c r="E72" s="824"/>
      <c r="F72" s="825"/>
      <c r="G72" s="824"/>
      <c r="H72" s="826"/>
      <c r="I72" s="826"/>
      <c r="J72" s="826"/>
      <c r="K72" s="826"/>
      <c r="L72" s="826"/>
      <c r="M72" s="827"/>
      <c r="N72" s="827"/>
      <c r="O72" s="827"/>
      <c r="P72" s="827"/>
      <c r="Q72" s="827"/>
      <c r="R72" s="827"/>
      <c r="S72" s="827"/>
      <c r="T72" s="827"/>
      <c r="U72" s="827"/>
      <c r="V72" s="827"/>
      <c r="W72" s="828"/>
      <c r="X72" s="813"/>
      <c r="Y72" s="829"/>
      <c r="Z72" s="827"/>
      <c r="AA72" s="824"/>
      <c r="AB72" s="824"/>
      <c r="AC72" s="830"/>
      <c r="AD72" s="830"/>
      <c r="AE72" s="830"/>
      <c r="AF72" s="830"/>
      <c r="AG72" s="830"/>
      <c r="AH72" s="830"/>
      <c r="AI72" s="830"/>
      <c r="AJ72" s="830"/>
      <c r="AK72" s="830"/>
      <c r="AL72" s="830"/>
      <c r="AM72" s="831"/>
      <c r="AO72" s="786"/>
      <c r="AP72" s="786"/>
      <c r="AQ72" s="786"/>
      <c r="AR72" s="786"/>
      <c r="AS72" s="820"/>
      <c r="AT72" s="820"/>
      <c r="AU72" s="820"/>
      <c r="AV72" s="820"/>
      <c r="AW72" s="786"/>
      <c r="AX72" s="786"/>
    </row>
    <row r="73" spans="2:50" ht="50.1" customHeight="1">
      <c r="B73" s="832"/>
      <c r="C73" s="833"/>
      <c r="D73" s="834"/>
      <c r="E73" s="775"/>
      <c r="F73" s="835"/>
      <c r="G73" s="775"/>
      <c r="H73" s="836"/>
      <c r="I73" s="836"/>
      <c r="J73" s="836"/>
      <c r="K73" s="836"/>
      <c r="L73" s="836"/>
      <c r="M73" s="837"/>
      <c r="N73" s="837"/>
      <c r="O73" s="837"/>
      <c r="P73" s="837"/>
      <c r="Q73" s="837"/>
      <c r="R73" s="837"/>
      <c r="S73" s="837"/>
      <c r="T73" s="837"/>
      <c r="U73" s="837"/>
      <c r="V73" s="837"/>
      <c r="W73" s="837"/>
      <c r="X73" s="838"/>
      <c r="Y73" s="838"/>
      <c r="Z73" s="838"/>
      <c r="AA73" s="839"/>
      <c r="AB73" s="839"/>
      <c r="AC73" s="840"/>
      <c r="AD73" s="840"/>
      <c r="AE73" s="840"/>
      <c r="AF73" s="840"/>
      <c r="AG73" s="840"/>
      <c r="AH73" s="840"/>
      <c r="AI73" s="840"/>
      <c r="AJ73" s="840"/>
      <c r="AK73" s="840"/>
      <c r="AL73" s="840"/>
      <c r="AM73" s="841"/>
      <c r="AO73" s="786"/>
      <c r="AP73" s="786"/>
      <c r="AQ73" s="786"/>
      <c r="AR73" s="786"/>
      <c r="AS73" s="820"/>
      <c r="AT73" s="820"/>
      <c r="AU73" s="820"/>
      <c r="AV73" s="820"/>
      <c r="AW73" s="786"/>
      <c r="AX73" s="786"/>
    </row>
    <row r="74" spans="2:50" ht="20.100000000000001" customHeight="1">
      <c r="B74" s="777"/>
      <c r="C74" s="778"/>
      <c r="D74" s="778"/>
      <c r="E74" s="778"/>
      <c r="F74" s="778"/>
      <c r="G74" s="779"/>
      <c r="H74" s="779"/>
      <c r="I74" s="779"/>
      <c r="J74" s="779"/>
      <c r="K74" s="779"/>
      <c r="L74" s="779"/>
      <c r="M74" s="779"/>
      <c r="N74" s="779"/>
      <c r="O74" s="779"/>
      <c r="P74" s="779"/>
      <c r="Q74" s="779"/>
      <c r="R74" s="779"/>
      <c r="S74" s="779"/>
      <c r="T74" s="779"/>
      <c r="U74" s="779"/>
      <c r="V74" s="779"/>
      <c r="W74" s="780"/>
      <c r="X74" s="781"/>
      <c r="Y74" s="782"/>
      <c r="Z74" s="783"/>
      <c r="AA74" s="783"/>
      <c r="AB74" s="783"/>
      <c r="AC74" s="784"/>
      <c r="AD74" s="784"/>
      <c r="AE74" s="783"/>
      <c r="AF74" s="783"/>
      <c r="AG74" s="783"/>
      <c r="AH74" s="783"/>
      <c r="AI74" s="783"/>
      <c r="AJ74" s="783"/>
      <c r="AK74" s="783"/>
      <c r="AL74" s="783"/>
      <c r="AM74" s="785"/>
      <c r="AQ74" s="786"/>
      <c r="AR74" s="786"/>
      <c r="AS74" s="786"/>
      <c r="AT74" s="786"/>
      <c r="AU74" s="786"/>
      <c r="AW74" s="786"/>
    </row>
    <row r="75" spans="2:50" ht="39.950000000000003" customHeight="1">
      <c r="B75" s="787"/>
      <c r="C75" s="788"/>
      <c r="D75" s="788"/>
      <c r="E75" s="788"/>
      <c r="F75" s="788"/>
      <c r="G75" s="789"/>
      <c r="H75" s="1514"/>
      <c r="I75" s="1515"/>
      <c r="J75" s="1515"/>
      <c r="K75" s="1515"/>
      <c r="L75" s="1516"/>
      <c r="M75" s="789"/>
      <c r="N75" s="789"/>
      <c r="O75" s="789"/>
      <c r="P75" s="790"/>
      <c r="Q75" s="790"/>
      <c r="R75" s="790"/>
      <c r="S75" s="790"/>
      <c r="T75" s="790"/>
      <c r="U75" s="790"/>
      <c r="V75" s="790"/>
      <c r="W75" s="791"/>
      <c r="X75" s="781"/>
      <c r="Y75" s="792"/>
      <c r="Z75" s="789"/>
      <c r="AA75" s="789"/>
      <c r="AB75" s="789"/>
      <c r="AC75" s="788"/>
      <c r="AD75" s="1523"/>
      <c r="AE75" s="788"/>
      <c r="AF75" s="788"/>
      <c r="AG75" s="788"/>
      <c r="AH75" s="788"/>
      <c r="AI75" s="788"/>
      <c r="AJ75" s="788"/>
      <c r="AK75" s="788"/>
      <c r="AL75" s="793"/>
      <c r="AM75" s="794"/>
      <c r="AN75" s="795"/>
      <c r="AQ75" s="786"/>
      <c r="AR75" s="786"/>
      <c r="AS75" s="796"/>
      <c r="AT75" s="796"/>
      <c r="AU75" s="796"/>
      <c r="AV75" s="796"/>
      <c r="AW75" s="786"/>
    </row>
    <row r="76" spans="2:50" ht="60" customHeight="1">
      <c r="B76" s="787"/>
      <c r="C76" s="788"/>
      <c r="D76" s="788"/>
      <c r="E76" s="788"/>
      <c r="F76" s="788"/>
      <c r="G76" s="789"/>
      <c r="H76" s="1517"/>
      <c r="I76" s="1518"/>
      <c r="J76" s="1518"/>
      <c r="K76" s="1518"/>
      <c r="L76" s="1519"/>
      <c r="M76" s="789"/>
      <c r="N76" s="789"/>
      <c r="O76" s="789"/>
      <c r="P76" s="1526" t="str">
        <f>'Donnees MEE'!E84</f>
        <v>Maintenance préventive d’une installation</v>
      </c>
      <c r="Q76" s="1527"/>
      <c r="R76" s="1527"/>
      <c r="S76" s="1527"/>
      <c r="T76" s="1527"/>
      <c r="U76" s="1527"/>
      <c r="V76" s="1528"/>
      <c r="W76" s="797"/>
      <c r="X76" s="781"/>
      <c r="Y76" s="792"/>
      <c r="Z76" s="789"/>
      <c r="AA76" s="789"/>
      <c r="AB76" s="789"/>
      <c r="AC76" s="788"/>
      <c r="AD76" s="1524"/>
      <c r="AE76" s="788"/>
      <c r="AF76" s="1526" t="str">
        <f>'Donnees MEE'!E84</f>
        <v>Maintenance préventive d’une installation</v>
      </c>
      <c r="AG76" s="1527"/>
      <c r="AH76" s="1527"/>
      <c r="AI76" s="1527"/>
      <c r="AJ76" s="1527"/>
      <c r="AK76" s="1527"/>
      <c r="AL76" s="1528"/>
      <c r="AM76" s="798"/>
      <c r="AN76" s="795"/>
      <c r="AQ76" s="786"/>
      <c r="AR76" s="786"/>
      <c r="AS76" s="796"/>
      <c r="AT76" s="796"/>
      <c r="AU76" s="796"/>
      <c r="AV76" s="796"/>
      <c r="AW76" s="786"/>
    </row>
    <row r="77" spans="2:50" ht="30" customHeight="1">
      <c r="B77" s="787"/>
      <c r="C77" s="788"/>
      <c r="D77" s="1543" t="s">
        <v>325</v>
      </c>
      <c r="E77" s="1543"/>
      <c r="F77" s="788"/>
      <c r="G77" s="789"/>
      <c r="H77" s="1517"/>
      <c r="I77" s="1518"/>
      <c r="J77" s="1518"/>
      <c r="K77" s="1518"/>
      <c r="L77" s="1519"/>
      <c r="M77" s="789"/>
      <c r="N77" s="789"/>
      <c r="O77" s="789"/>
      <c r="P77" s="799"/>
      <c r="Q77" s="799"/>
      <c r="R77" s="799"/>
      <c r="S77" s="799"/>
      <c r="T77" s="799"/>
      <c r="U77" s="799"/>
      <c r="V77" s="799"/>
      <c r="W77" s="797"/>
      <c r="X77" s="781"/>
      <c r="Y77" s="792"/>
      <c r="Z77" s="1543" t="s">
        <v>325</v>
      </c>
      <c r="AA77" s="1543"/>
      <c r="AB77" s="1543"/>
      <c r="AC77" s="788"/>
      <c r="AD77" s="1524"/>
      <c r="AE77" s="788"/>
      <c r="AF77" s="799"/>
      <c r="AG77" s="799"/>
      <c r="AH77" s="799"/>
      <c r="AI77" s="799"/>
      <c r="AJ77" s="799"/>
      <c r="AK77" s="799"/>
      <c r="AL77" s="799"/>
      <c r="AM77" s="798"/>
      <c r="AN77" s="795"/>
      <c r="AQ77" s="786"/>
      <c r="AR77" s="786"/>
      <c r="AS77" s="796"/>
      <c r="AT77" s="796"/>
      <c r="AU77" s="796"/>
      <c r="AV77" s="796"/>
      <c r="AW77" s="786"/>
    </row>
    <row r="78" spans="2:50" ht="30" customHeight="1">
      <c r="B78" s="787"/>
      <c r="C78" s="788"/>
      <c r="D78" s="1544"/>
      <c r="E78" s="1544"/>
      <c r="F78" s="788"/>
      <c r="G78" s="789"/>
      <c r="H78" s="1517"/>
      <c r="I78" s="1518"/>
      <c r="J78" s="1518"/>
      <c r="K78" s="1518"/>
      <c r="L78" s="1519"/>
      <c r="M78" s="789"/>
      <c r="N78" s="789"/>
      <c r="O78" s="789"/>
      <c r="P78" s="1545" t="s">
        <v>326</v>
      </c>
      <c r="Q78" s="1545"/>
      <c r="R78" s="1545"/>
      <c r="S78" s="1545"/>
      <c r="T78" s="1546" t="s">
        <v>120</v>
      </c>
      <c r="U78" s="1546"/>
      <c r="V78" s="1546"/>
      <c r="W78" s="1547"/>
      <c r="X78" s="781"/>
      <c r="Y78" s="792"/>
      <c r="Z78" s="1544"/>
      <c r="AA78" s="1544"/>
      <c r="AB78" s="1544"/>
      <c r="AC78" s="788"/>
      <c r="AD78" s="1524"/>
      <c r="AE78" s="788"/>
      <c r="AF78" s="790"/>
      <c r="AG78" s="790"/>
      <c r="AH78" s="790"/>
      <c r="AI78" s="790"/>
      <c r="AJ78" s="790"/>
      <c r="AK78" s="790"/>
      <c r="AL78" s="790"/>
      <c r="AM78" s="798"/>
      <c r="AN78" s="795"/>
      <c r="AQ78" s="786"/>
      <c r="AR78" s="786"/>
      <c r="AS78" s="796"/>
      <c r="AT78" s="796"/>
      <c r="AU78" s="796"/>
      <c r="AV78" s="796"/>
      <c r="AW78" s="786"/>
    </row>
    <row r="79" spans="2:50" ht="20.100000000000001" customHeight="1">
      <c r="B79" s="787"/>
      <c r="C79" s="788"/>
      <c r="D79" s="1548">
        <v>5</v>
      </c>
      <c r="E79" s="1549"/>
      <c r="F79" s="788"/>
      <c r="G79" s="789"/>
      <c r="H79" s="1517"/>
      <c r="I79" s="1518"/>
      <c r="J79" s="1518"/>
      <c r="K79" s="1518"/>
      <c r="L79" s="1519"/>
      <c r="M79" s="800"/>
      <c r="N79" s="800"/>
      <c r="O79" s="789"/>
      <c r="P79" s="789"/>
      <c r="Q79" s="801"/>
      <c r="R79" s="789"/>
      <c r="S79" s="789"/>
      <c r="T79" s="789"/>
      <c r="U79" s="1554">
        <f>AVERAGE(AQ147:AQ168)</f>
        <v>0</v>
      </c>
      <c r="V79" s="1555"/>
      <c r="W79" s="802"/>
      <c r="X79" s="781"/>
      <c r="Y79" s="792"/>
      <c r="Z79" s="1548">
        <v>5</v>
      </c>
      <c r="AA79" s="1556"/>
      <c r="AB79" s="1549"/>
      <c r="AC79" s="788"/>
      <c r="AD79" s="1524"/>
      <c r="AE79" s="788"/>
      <c r="AF79" s="790"/>
      <c r="AG79" s="790"/>
      <c r="AH79" s="790"/>
      <c r="AI79" s="790"/>
      <c r="AJ79" s="790"/>
      <c r="AK79" s="790"/>
      <c r="AL79" s="790"/>
      <c r="AM79" s="803"/>
      <c r="AO79" s="786"/>
      <c r="AP79" s="786"/>
      <c r="AQ79" s="786"/>
      <c r="AR79" s="786"/>
      <c r="AS79" s="796"/>
      <c r="AT79" s="796"/>
      <c r="AU79" s="796"/>
      <c r="AV79" s="796"/>
      <c r="AW79" s="786"/>
      <c r="AX79" s="786"/>
    </row>
    <row r="80" spans="2:50" s="361" customFormat="1" ht="30" customHeight="1">
      <c r="B80" s="1532"/>
      <c r="C80" s="1533"/>
      <c r="D80" s="1550"/>
      <c r="E80" s="1551"/>
      <c r="F80" s="788"/>
      <c r="G80" s="804"/>
      <c r="H80" s="1517"/>
      <c r="I80" s="1518"/>
      <c r="J80" s="1518"/>
      <c r="K80" s="1518"/>
      <c r="L80" s="1519"/>
      <c r="M80" s="1534"/>
      <c r="N80" s="1534"/>
      <c r="O80" s="1535"/>
      <c r="P80" s="1428" t="str">
        <f>REPT("g",(U79))</f>
        <v/>
      </c>
      <c r="Q80" s="1429"/>
      <c r="R80" s="1429"/>
      <c r="S80" s="1430"/>
      <c r="T80" s="805"/>
      <c r="U80" s="1503"/>
      <c r="V80" s="1505"/>
      <c r="W80" s="806"/>
      <c r="X80" s="781"/>
      <c r="Y80" s="792"/>
      <c r="Z80" s="1550"/>
      <c r="AA80" s="1557"/>
      <c r="AB80" s="1551"/>
      <c r="AC80" s="788"/>
      <c r="AD80" s="1524"/>
      <c r="AE80" s="788"/>
      <c r="AF80" s="790"/>
      <c r="AG80" s="790"/>
      <c r="AH80" s="790"/>
      <c r="AI80" s="790"/>
      <c r="AJ80" s="790"/>
      <c r="AK80" s="790"/>
      <c r="AL80" s="790"/>
      <c r="AM80" s="807"/>
      <c r="AO80" s="786"/>
      <c r="AP80" s="786"/>
      <c r="AQ80" s="786"/>
      <c r="AR80" s="786"/>
      <c r="AS80" s="796"/>
      <c r="AT80" s="796"/>
      <c r="AU80" s="796"/>
      <c r="AV80" s="796"/>
      <c r="AW80" s="786"/>
      <c r="AX80" s="786"/>
    </row>
    <row r="81" spans="1:50" ht="20.100000000000001" customHeight="1">
      <c r="B81" s="787"/>
      <c r="C81" s="788"/>
      <c r="D81" s="1552"/>
      <c r="E81" s="1553"/>
      <c r="F81" s="788"/>
      <c r="G81" s="789"/>
      <c r="H81" s="1517"/>
      <c r="I81" s="1518"/>
      <c r="J81" s="1518"/>
      <c r="K81" s="1518"/>
      <c r="L81" s="1519"/>
      <c r="M81" s="800"/>
      <c r="N81" s="800"/>
      <c r="O81" s="789"/>
      <c r="P81" s="789"/>
      <c r="Q81" s="789"/>
      <c r="R81" s="789"/>
      <c r="S81" s="789"/>
      <c r="T81" s="789"/>
      <c r="U81" s="1506"/>
      <c r="V81" s="1508"/>
      <c r="W81" s="802"/>
      <c r="X81" s="781"/>
      <c r="Y81" s="792"/>
      <c r="Z81" s="1552"/>
      <c r="AA81" s="1558"/>
      <c r="AB81" s="1553"/>
      <c r="AC81" s="788"/>
      <c r="AD81" s="1524"/>
      <c r="AE81" s="788"/>
      <c r="AF81" s="789"/>
      <c r="AG81" s="789"/>
      <c r="AH81" s="789"/>
      <c r="AI81" s="789"/>
      <c r="AJ81" s="789"/>
      <c r="AK81" s="789"/>
      <c r="AL81" s="789"/>
      <c r="AM81" s="803"/>
      <c r="AO81" s="786"/>
      <c r="AP81" s="786"/>
      <c r="AQ81" s="786"/>
      <c r="AR81" s="786"/>
      <c r="AS81" s="796"/>
      <c r="AT81" s="796"/>
      <c r="AU81" s="796"/>
      <c r="AV81" s="796"/>
      <c r="AW81" s="786"/>
      <c r="AX81" s="786"/>
    </row>
    <row r="82" spans="1:50" ht="30" customHeight="1">
      <c r="B82" s="808"/>
      <c r="C82" s="809"/>
      <c r="D82" s="810"/>
      <c r="E82" s="789"/>
      <c r="F82" s="811"/>
      <c r="G82" s="789"/>
      <c r="H82" s="1517"/>
      <c r="I82" s="1518"/>
      <c r="J82" s="1518"/>
      <c r="K82" s="1518"/>
      <c r="L82" s="1519"/>
      <c r="M82" s="812"/>
      <c r="N82" s="812"/>
      <c r="O82" s="812"/>
      <c r="P82" s="789"/>
      <c r="Q82" s="789"/>
      <c r="R82" s="789"/>
      <c r="S82" s="789"/>
      <c r="T82" s="1536" t="s">
        <v>327</v>
      </c>
      <c r="U82" s="1536"/>
      <c r="V82" s="1536"/>
      <c r="W82" s="1537"/>
      <c r="X82" s="813"/>
      <c r="Y82" s="814"/>
      <c r="Z82" s="812"/>
      <c r="AA82" s="789"/>
      <c r="AB82" s="789"/>
      <c r="AC82" s="788"/>
      <c r="AD82" s="1524"/>
      <c r="AE82" s="788"/>
      <c r="AF82" s="790"/>
      <c r="AG82" s="790"/>
      <c r="AH82" s="790"/>
      <c r="AI82" s="789"/>
      <c r="AJ82" s="790"/>
      <c r="AK82" s="790"/>
      <c r="AL82" s="790"/>
      <c r="AM82" s="815"/>
      <c r="AO82" s="786"/>
      <c r="AP82" s="786"/>
      <c r="AQ82" s="786"/>
      <c r="AR82" s="786"/>
      <c r="AS82" s="796"/>
      <c r="AT82" s="796"/>
      <c r="AU82" s="796"/>
      <c r="AV82" s="796"/>
      <c r="AW82" s="786"/>
      <c r="AX82" s="786"/>
    </row>
    <row r="83" spans="1:50" ht="30" customHeight="1">
      <c r="B83" s="808"/>
      <c r="C83" s="809"/>
      <c r="D83" s="810"/>
      <c r="E83" s="789"/>
      <c r="F83" s="811"/>
      <c r="G83" s="789"/>
      <c r="H83" s="1517"/>
      <c r="I83" s="1518"/>
      <c r="J83" s="1518"/>
      <c r="K83" s="1518"/>
      <c r="L83" s="1519"/>
      <c r="M83" s="812"/>
      <c r="N83" s="812"/>
      <c r="O83" s="812"/>
      <c r="P83" s="1538" t="s">
        <v>328</v>
      </c>
      <c r="Q83" s="1538"/>
      <c r="R83" s="896">
        <f>'Donnees ICCER'!B84</f>
        <v>1</v>
      </c>
      <c r="S83" s="817" t="s">
        <v>326</v>
      </c>
      <c r="T83" s="818"/>
      <c r="U83" s="1539" t="e">
        <f>AVERAGE(AR147:AR168)</f>
        <v>#DIV/0!</v>
      </c>
      <c r="V83" s="1540"/>
      <c r="W83" s="819"/>
      <c r="X83" s="813"/>
      <c r="Y83" s="814"/>
      <c r="Z83" s="812"/>
      <c r="AA83" s="789"/>
      <c r="AB83" s="789"/>
      <c r="AC83" s="788"/>
      <c r="AD83" s="1524"/>
      <c r="AE83" s="788"/>
      <c r="AF83" s="790"/>
      <c r="AG83" s="790"/>
      <c r="AH83" s="790"/>
      <c r="AI83" s="817"/>
      <c r="AJ83" s="790"/>
      <c r="AK83" s="790"/>
      <c r="AL83" s="790"/>
      <c r="AM83" s="815"/>
      <c r="AO83" s="786"/>
      <c r="AP83" s="786"/>
      <c r="AQ83" s="786"/>
      <c r="AR83" s="786"/>
      <c r="AS83" s="820"/>
      <c r="AT83" s="820"/>
      <c r="AU83" s="820"/>
      <c r="AV83" s="820"/>
      <c r="AW83" s="786"/>
      <c r="AX83" s="786"/>
    </row>
    <row r="84" spans="1:50" ht="60" customHeight="1">
      <c r="B84" s="808"/>
      <c r="C84" s="809"/>
      <c r="D84" s="810"/>
      <c r="E84" s="789"/>
      <c r="F84" s="811"/>
      <c r="G84" s="789"/>
      <c r="H84" s="1517"/>
      <c r="I84" s="1518"/>
      <c r="J84" s="1518"/>
      <c r="K84" s="1518"/>
      <c r="L84" s="1519"/>
      <c r="M84" s="812"/>
      <c r="N84" s="812"/>
      <c r="O84" s="812"/>
      <c r="P84" s="812"/>
      <c r="Q84" s="812"/>
      <c r="R84" s="812"/>
      <c r="S84" s="812"/>
      <c r="T84" s="812"/>
      <c r="U84" s="812"/>
      <c r="V84" s="812"/>
      <c r="W84" s="819"/>
      <c r="X84" s="813"/>
      <c r="Y84" s="814"/>
      <c r="Z84" s="812"/>
      <c r="AA84" s="789"/>
      <c r="AB84" s="789"/>
      <c r="AC84" s="788"/>
      <c r="AD84" s="1524"/>
      <c r="AE84" s="788"/>
      <c r="AF84" s="790"/>
      <c r="AG84" s="790"/>
      <c r="AH84" s="790"/>
      <c r="AI84" s="788"/>
      <c r="AJ84" s="790"/>
      <c r="AK84" s="790"/>
      <c r="AL84" s="790"/>
      <c r="AM84" s="815"/>
      <c r="AO84" s="786"/>
      <c r="AP84" s="786"/>
      <c r="AQ84" s="786"/>
      <c r="AR84" s="786"/>
      <c r="AS84" s="820"/>
      <c r="AT84" s="820"/>
      <c r="AU84" s="820"/>
      <c r="AV84" s="820"/>
      <c r="AW84" s="786"/>
      <c r="AX84" s="786"/>
    </row>
    <row r="85" spans="1:50" ht="39.950000000000003" customHeight="1">
      <c r="B85" s="808"/>
      <c r="C85" s="809"/>
      <c r="D85" s="810"/>
      <c r="E85" s="789"/>
      <c r="F85" s="811"/>
      <c r="G85" s="789"/>
      <c r="H85" s="1520"/>
      <c r="I85" s="1521"/>
      <c r="J85" s="1521"/>
      <c r="K85" s="1521"/>
      <c r="L85" s="1522"/>
      <c r="M85" s="812"/>
      <c r="N85" s="812"/>
      <c r="O85" s="812"/>
      <c r="P85" s="1526" t="s">
        <v>337</v>
      </c>
      <c r="Q85" s="1527"/>
      <c r="R85" s="1527"/>
      <c r="S85" s="1527"/>
      <c r="T85" s="1527"/>
      <c r="U85" s="1527"/>
      <c r="V85" s="1528"/>
      <c r="W85" s="819"/>
      <c r="X85" s="813"/>
      <c r="Y85" s="814"/>
      <c r="Z85" s="812"/>
      <c r="AA85" s="789"/>
      <c r="AB85" s="789"/>
      <c r="AC85" s="788"/>
      <c r="AD85" s="1525"/>
      <c r="AE85" s="788"/>
      <c r="AF85" s="1529" t="s">
        <v>338</v>
      </c>
      <c r="AG85" s="1530"/>
      <c r="AH85" s="1530"/>
      <c r="AI85" s="1530"/>
      <c r="AJ85" s="1530"/>
      <c r="AK85" s="1530"/>
      <c r="AL85" s="1531"/>
      <c r="AM85" s="815"/>
      <c r="AO85" s="786"/>
      <c r="AP85" s="786"/>
      <c r="AQ85" s="786"/>
      <c r="AR85" s="786"/>
      <c r="AS85" s="820"/>
      <c r="AT85" s="820"/>
      <c r="AU85" s="820"/>
      <c r="AV85" s="820"/>
      <c r="AW85" s="786"/>
      <c r="AX85" s="786"/>
    </row>
    <row r="86" spans="1:50" ht="20.100000000000001" customHeight="1">
      <c r="B86" s="821"/>
      <c r="C86" s="822"/>
      <c r="D86" s="823"/>
      <c r="E86" s="824"/>
      <c r="F86" s="825"/>
      <c r="G86" s="824"/>
      <c r="H86" s="826"/>
      <c r="I86" s="826"/>
      <c r="J86" s="826"/>
      <c r="K86" s="826"/>
      <c r="L86" s="826"/>
      <c r="M86" s="827"/>
      <c r="N86" s="827"/>
      <c r="O86" s="827"/>
      <c r="P86" s="827"/>
      <c r="Q86" s="827"/>
      <c r="R86" s="827"/>
      <c r="S86" s="827"/>
      <c r="T86" s="827"/>
      <c r="U86" s="827"/>
      <c r="V86" s="827"/>
      <c r="W86" s="828"/>
      <c r="X86" s="813"/>
      <c r="Y86" s="829"/>
      <c r="Z86" s="827"/>
      <c r="AA86" s="824"/>
      <c r="AB86" s="824"/>
      <c r="AC86" s="830"/>
      <c r="AD86" s="830"/>
      <c r="AE86" s="830"/>
      <c r="AF86" s="830"/>
      <c r="AG86" s="830"/>
      <c r="AH86" s="830"/>
      <c r="AI86" s="830"/>
      <c r="AJ86" s="830"/>
      <c r="AK86" s="830"/>
      <c r="AL86" s="830"/>
      <c r="AM86" s="831"/>
      <c r="AO86" s="786"/>
      <c r="AP86" s="786"/>
      <c r="AQ86" s="786"/>
      <c r="AR86" s="786"/>
      <c r="AS86" s="820"/>
      <c r="AT86" s="820"/>
      <c r="AU86" s="820"/>
      <c r="AV86" s="820"/>
      <c r="AW86" s="786"/>
      <c r="AX86" s="786"/>
    </row>
    <row r="87" spans="1:50" s="361" customFormat="1" ht="65.099999999999994" customHeight="1">
      <c r="B87" s="842"/>
      <c r="C87" s="843"/>
      <c r="D87" s="843"/>
      <c r="E87" s="843"/>
      <c r="F87" s="844"/>
      <c r="G87" s="845"/>
      <c r="H87" s="845"/>
      <c r="I87" s="845"/>
      <c r="J87" s="845"/>
      <c r="K87" s="845"/>
      <c r="L87" s="845"/>
      <c r="M87" s="845"/>
      <c r="N87" s="845"/>
      <c r="O87" s="845"/>
      <c r="P87" s="845"/>
      <c r="Q87" s="845"/>
      <c r="R87" s="845"/>
      <c r="S87" s="845"/>
      <c r="T87" s="845"/>
      <c r="U87" s="845"/>
      <c r="V87" s="845"/>
      <c r="W87" s="846"/>
      <c r="X87" s="845"/>
      <c r="Y87" s="847"/>
      <c r="Z87" s="847"/>
      <c r="AA87" s="847"/>
      <c r="AB87" s="847"/>
      <c r="AC87" s="844"/>
      <c r="AD87" s="844"/>
      <c r="AE87" s="845"/>
      <c r="AF87" s="845"/>
      <c r="AG87" s="845"/>
      <c r="AH87" s="845"/>
      <c r="AI87" s="845"/>
      <c r="AJ87" s="845"/>
      <c r="AK87" s="845"/>
      <c r="AL87" s="846"/>
      <c r="AM87" s="848"/>
      <c r="AO87" s="849"/>
      <c r="AP87" s="849"/>
      <c r="AQ87" s="849"/>
      <c r="AR87" s="849"/>
      <c r="AS87" s="849"/>
      <c r="AT87" s="849"/>
      <c r="AU87" s="849"/>
      <c r="AW87" s="849"/>
    </row>
    <row r="88" spans="1:50" s="361" customFormat="1" ht="50.1" customHeight="1">
      <c r="B88" s="850"/>
      <c r="F88" s="851"/>
      <c r="G88" s="365"/>
      <c r="H88" s="365"/>
      <c r="I88" s="365"/>
      <c r="J88" s="365"/>
      <c r="K88" s="365"/>
      <c r="L88" s="365"/>
      <c r="M88" s="365"/>
      <c r="N88" s="365"/>
      <c r="O88" s="365"/>
      <c r="P88" s="365"/>
      <c r="Q88" s="365"/>
      <c r="R88" s="365"/>
      <c r="S88" s="365"/>
      <c r="T88" s="365"/>
      <c r="U88" s="365"/>
      <c r="V88" s="365"/>
      <c r="W88" s="1561" t="s">
        <v>120</v>
      </c>
      <c r="X88" s="1561"/>
      <c r="Y88" s="1561"/>
      <c r="Z88" s="1561"/>
      <c r="AA88" s="763"/>
      <c r="AB88" s="852" t="s">
        <v>327</v>
      </c>
      <c r="AC88" s="851"/>
      <c r="AD88" s="851"/>
      <c r="AE88" s="365"/>
      <c r="AF88" s="365"/>
      <c r="AG88" s="365"/>
      <c r="AH88" s="365"/>
      <c r="AI88" s="365"/>
      <c r="AJ88" s="365"/>
      <c r="AK88" s="365"/>
      <c r="AL88" s="853"/>
      <c r="AM88" s="854"/>
      <c r="AO88" s="849"/>
      <c r="AP88" s="849"/>
      <c r="AQ88" s="849"/>
      <c r="AR88" s="849"/>
      <c r="AS88" s="849"/>
      <c r="AT88" s="849"/>
      <c r="AU88" s="849"/>
      <c r="AW88" s="849"/>
    </row>
    <row r="89" spans="1:50" s="855" customFormat="1" ht="35.1" customHeight="1">
      <c r="A89" s="745"/>
      <c r="B89" s="752"/>
      <c r="C89" s="745"/>
      <c r="D89" s="745"/>
      <c r="E89" s="745"/>
      <c r="F89" s="745"/>
      <c r="G89" s="745"/>
      <c r="H89" s="856"/>
      <c r="I89" s="857"/>
      <c r="J89" s="858"/>
      <c r="K89" s="1498"/>
      <c r="L89" s="1498"/>
      <c r="M89" s="860"/>
      <c r="N89" s="860"/>
      <c r="O89" s="860"/>
      <c r="P89" s="1499"/>
      <c r="Q89" s="1499"/>
      <c r="R89" s="1499"/>
      <c r="S89" s="1499"/>
      <c r="T89" s="1499"/>
      <c r="U89" s="861"/>
      <c r="V89" s="862"/>
      <c r="W89" s="1500">
        <f>(R83*U79+R69*U65+R55*U51+R41*U37+R27*U23)/(R27+R41+R55+R69+R83)</f>
        <v>0</v>
      </c>
      <c r="X89" s="1501"/>
      <c r="Y89" s="1501"/>
      <c r="Z89" s="1502"/>
      <c r="AA89" s="863"/>
      <c r="AB89" s="1509" t="e">
        <f>AVERAGE(U83,U69,U55,U41,U27)</f>
        <v>#DIV/0!</v>
      </c>
      <c r="AC89" s="897"/>
      <c r="AD89" s="745"/>
      <c r="AE89" s="1499"/>
      <c r="AF89" s="1499"/>
      <c r="AG89" s="1499"/>
      <c r="AH89" s="1499"/>
      <c r="AI89" s="1499"/>
      <c r="AJ89" s="861"/>
      <c r="AK89" s="862"/>
      <c r="AL89" s="859"/>
      <c r="AM89" s="864"/>
    </row>
    <row r="90" spans="1:50" s="855" customFormat="1" ht="35.1" customHeight="1">
      <c r="A90" s="745"/>
      <c r="B90" s="752"/>
      <c r="C90" s="745"/>
      <c r="D90" s="745"/>
      <c r="E90" s="745"/>
      <c r="F90" s="745"/>
      <c r="G90" s="745"/>
      <c r="H90" s="865"/>
      <c r="I90" s="745"/>
      <c r="J90" s="866" t="e">
        <f>SUM(#REF!)</f>
        <v>#REF!</v>
      </c>
      <c r="K90" s="745"/>
      <c r="L90" s="745"/>
      <c r="M90" s="745"/>
      <c r="N90" s="745"/>
      <c r="O90" s="745"/>
      <c r="P90" s="745"/>
      <c r="Q90" s="745"/>
      <c r="R90" s="745"/>
      <c r="S90" s="745"/>
      <c r="T90" s="745"/>
      <c r="U90" s="745"/>
      <c r="V90" s="745"/>
      <c r="W90" s="1503"/>
      <c r="X90" s="1504"/>
      <c r="Y90" s="1504"/>
      <c r="Z90" s="1505"/>
      <c r="AA90" s="745"/>
      <c r="AB90" s="1510"/>
      <c r="AC90" s="745"/>
      <c r="AD90" s="745"/>
      <c r="AE90" s="745"/>
      <c r="AF90" s="745"/>
      <c r="AG90" s="745"/>
      <c r="AH90" s="745"/>
      <c r="AI90" s="745"/>
      <c r="AJ90" s="745"/>
      <c r="AK90" s="745"/>
      <c r="AL90" s="745"/>
      <c r="AM90" s="755"/>
    </row>
    <row r="91" spans="1:50" s="855" customFormat="1" ht="36.950000000000003" customHeight="1">
      <c r="A91" s="745"/>
      <c r="B91" s="752"/>
      <c r="C91" s="745"/>
      <c r="D91" s="745"/>
      <c r="E91" s="745"/>
      <c r="F91" s="745"/>
      <c r="G91" s="745"/>
      <c r="H91" s="745"/>
      <c r="I91" s="745"/>
      <c r="J91" s="745"/>
      <c r="K91" s="745"/>
      <c r="L91" s="867"/>
      <c r="M91" s="867"/>
      <c r="N91" s="867"/>
      <c r="O91" s="867"/>
      <c r="P91" s="867"/>
      <c r="Q91" s="867"/>
      <c r="R91" s="867"/>
      <c r="S91" s="867"/>
      <c r="T91" s="867"/>
      <c r="U91" s="868"/>
      <c r="V91" s="868"/>
      <c r="W91" s="1506"/>
      <c r="X91" s="1507"/>
      <c r="Y91" s="1507"/>
      <c r="Z91" s="1508"/>
      <c r="AA91" s="745"/>
      <c r="AB91" s="1511"/>
      <c r="AC91" s="745"/>
      <c r="AD91" s="745"/>
      <c r="AE91" s="867"/>
      <c r="AF91" s="867"/>
      <c r="AG91" s="867"/>
      <c r="AH91" s="867"/>
      <c r="AI91" s="867"/>
      <c r="AJ91" s="869"/>
      <c r="AK91" s="870"/>
      <c r="AL91" s="870"/>
      <c r="AM91" s="871"/>
    </row>
    <row r="92" spans="1:50" s="855" customFormat="1" ht="9" customHeight="1">
      <c r="A92" s="745"/>
      <c r="B92" s="752"/>
      <c r="C92" s="872"/>
      <c r="D92" s="745"/>
      <c r="E92" s="745"/>
      <c r="F92" s="868"/>
      <c r="G92" s="365"/>
      <c r="H92" s="365"/>
      <c r="I92" s="365"/>
      <c r="J92" s="365"/>
      <c r="K92" s="365"/>
      <c r="L92" s="365"/>
      <c r="M92" s="365"/>
      <c r="N92" s="365"/>
      <c r="O92" s="365"/>
      <c r="P92" s="365"/>
      <c r="Q92" s="365"/>
      <c r="R92" s="365"/>
      <c r="S92" s="365"/>
      <c r="T92" s="365"/>
      <c r="U92" s="868"/>
      <c r="V92" s="868"/>
      <c r="W92" s="898"/>
      <c r="X92" s="898"/>
      <c r="Y92" s="898"/>
      <c r="Z92" s="365"/>
      <c r="AA92" s="365"/>
      <c r="AB92" s="868"/>
      <c r="AC92" s="868"/>
      <c r="AD92" s="868"/>
      <c r="AE92" s="365"/>
      <c r="AF92" s="365"/>
      <c r="AG92" s="365"/>
      <c r="AH92" s="365"/>
      <c r="AI92" s="365"/>
      <c r="AJ92" s="365"/>
      <c r="AK92" s="365"/>
      <c r="AL92" s="365"/>
      <c r="AM92" s="772"/>
    </row>
    <row r="93" spans="1:50" s="855" customFormat="1" ht="9" customHeight="1">
      <c r="A93" s="745"/>
      <c r="B93" s="752"/>
      <c r="C93" s="872"/>
      <c r="D93" s="872"/>
      <c r="E93" s="872"/>
      <c r="F93" s="868"/>
      <c r="G93" s="868"/>
      <c r="H93" s="868"/>
      <c r="I93" s="868"/>
      <c r="J93" s="868"/>
      <c r="K93" s="868"/>
      <c r="L93" s="873"/>
      <c r="M93" s="873"/>
      <c r="N93" s="873"/>
      <c r="O93" s="873"/>
      <c r="P93" s="873"/>
      <c r="Q93" s="868"/>
      <c r="R93" s="868"/>
      <c r="S93" s="868"/>
      <c r="T93" s="868"/>
      <c r="U93" s="868"/>
      <c r="V93" s="868"/>
      <c r="W93" s="874"/>
      <c r="X93" s="874"/>
      <c r="Y93" s="868"/>
      <c r="Z93" s="868"/>
      <c r="AA93" s="868"/>
      <c r="AB93" s="868"/>
      <c r="AC93" s="868"/>
      <c r="AD93" s="868"/>
      <c r="AE93" s="873"/>
      <c r="AF93" s="868"/>
      <c r="AG93" s="868"/>
      <c r="AH93" s="868"/>
      <c r="AI93" s="868"/>
      <c r="AJ93" s="868"/>
      <c r="AK93" s="868"/>
      <c r="AL93" s="874"/>
      <c r="AM93" s="875"/>
    </row>
    <row r="94" spans="1:50" s="855" customFormat="1" ht="24.95" customHeight="1">
      <c r="A94" s="745"/>
      <c r="B94" s="752"/>
      <c r="C94" s="745"/>
      <c r="D94" s="745"/>
      <c r="E94" s="745"/>
      <c r="F94" s="868"/>
      <c r="G94" s="876"/>
      <c r="H94" s="876"/>
      <c r="I94" s="876"/>
      <c r="J94" s="876"/>
      <c r="K94" s="876"/>
      <c r="L94" s="876"/>
      <c r="M94" s="876"/>
      <c r="N94" s="876"/>
      <c r="O94" s="876"/>
      <c r="P94" s="876"/>
      <c r="Q94" s="876"/>
      <c r="R94" s="876"/>
      <c r="S94" s="876"/>
      <c r="T94" s="876"/>
      <c r="U94" s="868"/>
      <c r="V94" s="868"/>
      <c r="W94" s="868"/>
      <c r="X94" s="868"/>
      <c r="Y94" s="868"/>
      <c r="Z94" s="868"/>
      <c r="AA94" s="868"/>
      <c r="AB94" s="868"/>
      <c r="AC94" s="868"/>
      <c r="AD94" s="868"/>
      <c r="AE94" s="876"/>
      <c r="AF94" s="876"/>
      <c r="AG94" s="876"/>
      <c r="AH94" s="876"/>
      <c r="AI94" s="876"/>
      <c r="AJ94" s="868"/>
      <c r="AK94" s="868"/>
      <c r="AL94" s="868"/>
      <c r="AM94" s="877"/>
    </row>
    <row r="95" spans="1:50" s="855" customFormat="1" ht="15" customHeight="1">
      <c r="A95" s="745"/>
      <c r="B95" s="878"/>
      <c r="C95" s="879"/>
      <c r="D95" s="879"/>
      <c r="E95" s="879"/>
      <c r="F95" s="879"/>
      <c r="G95" s="879"/>
      <c r="H95" s="879"/>
      <c r="I95" s="879"/>
      <c r="J95" s="879"/>
      <c r="K95" s="879"/>
      <c r="L95" s="879"/>
      <c r="M95" s="879"/>
      <c r="N95" s="879"/>
      <c r="O95" s="879"/>
      <c r="P95" s="879"/>
      <c r="Q95" s="879"/>
      <c r="R95" s="879"/>
      <c r="S95" s="879"/>
      <c r="T95" s="879"/>
      <c r="U95" s="1588" t="str">
        <f>Données!AF3</f>
        <v xml:space="preserve">Conception et réalisation : Thierry GÉRARD IEN-ET STI Design &amp; Métiers d'art - Version 5.2 • Septembre 2020    
Adaptation Equipe Académique Rennes [ 07 83 77 09 55 ] - Version 5.2 • Mars 2021 </v>
      </c>
      <c r="V95" s="1588"/>
      <c r="W95" s="1588"/>
      <c r="X95" s="1588"/>
      <c r="Y95" s="1588"/>
      <c r="Z95" s="1588"/>
      <c r="AA95" s="1588"/>
      <c r="AB95" s="1588"/>
      <c r="AC95" s="1588"/>
      <c r="AD95" s="1588"/>
      <c r="AE95" s="1588"/>
      <c r="AF95" s="1588"/>
      <c r="AG95" s="1588"/>
      <c r="AH95" s="1588"/>
      <c r="AI95" s="1588"/>
      <c r="AJ95" s="1588"/>
      <c r="AK95" s="1588"/>
      <c r="AL95" s="1588"/>
      <c r="AM95" s="1589"/>
    </row>
    <row r="96" spans="1:50" s="855" customFormat="1" ht="35.1" customHeight="1"/>
    <row r="97" spans="41:49" s="855" customFormat="1" ht="35.1" customHeight="1">
      <c r="AO97" s="1496" t="s">
        <v>389</v>
      </c>
      <c r="AP97" s="1497"/>
      <c r="AQ97" s="1497"/>
      <c r="AR97" s="1497"/>
      <c r="AT97" s="1496" t="s">
        <v>390</v>
      </c>
      <c r="AU97" s="1497"/>
      <c r="AV97" s="1497"/>
      <c r="AW97" s="1497"/>
    </row>
    <row r="98" spans="41:49" ht="35.1" customHeight="1">
      <c r="AO98" s="598" t="s">
        <v>16</v>
      </c>
      <c r="AP98" s="599" t="s">
        <v>17</v>
      </c>
      <c r="AQ98" s="599" t="s">
        <v>18</v>
      </c>
      <c r="AR98" s="599" t="s">
        <v>341</v>
      </c>
      <c r="AT98" s="598" t="s">
        <v>16</v>
      </c>
      <c r="AU98" s="599" t="s">
        <v>17</v>
      </c>
      <c r="AV98" s="599" t="s">
        <v>18</v>
      </c>
      <c r="AW98" s="599" t="s">
        <v>341</v>
      </c>
    </row>
    <row r="99" spans="41:49" ht="35.1" customHeight="1">
      <c r="AO99" s="598" t="s">
        <v>19</v>
      </c>
      <c r="AP99" s="598">
        <v>10</v>
      </c>
      <c r="AQ99" s="881">
        <f>_xlfn.SWITCH(AO99,'Profil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99" s="899" t="str">
        <f>_xlfn.SWITCH(AO99,'Profil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99" s="598" t="s">
        <v>40</v>
      </c>
      <c r="AU99" s="598">
        <v>10</v>
      </c>
      <c r="AV99" s="881">
        <f>_xlfn.SWITCH(AT99,'Profil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99" s="899" t="str">
        <f>_xlfn.SWITCH(AT99,'Profil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0" spans="41:49" ht="35.1" customHeight="1">
      <c r="AO100" s="598" t="s">
        <v>27</v>
      </c>
      <c r="AP100" s="598">
        <v>10</v>
      </c>
      <c r="AQ100" s="881">
        <f>_xlfn.SWITCH(AO100,'Profil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0" s="899" t="str">
        <f>_xlfn.SWITCH(AO100,'Profil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0" s="598" t="s">
        <v>391</v>
      </c>
      <c r="AU100" s="598">
        <v>10</v>
      </c>
      <c r="AV100" s="881">
        <f>_xlfn.SWITCH(AT100,'Profil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0" s="899" t="str">
        <f>_xlfn.SWITCH(AT100,'Profil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1" spans="41:49" ht="35.1" customHeight="1">
      <c r="AO101" s="598" t="s">
        <v>20</v>
      </c>
      <c r="AP101" s="598">
        <v>10</v>
      </c>
      <c r="AQ101" s="881">
        <f>_xlfn.SWITCH(AO101,'Profil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1" s="899" t="str">
        <f>_xlfn.SWITCH(AO101,'Profil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1" s="598" t="s">
        <v>392</v>
      </c>
      <c r="AU101" s="598">
        <v>10</v>
      </c>
      <c r="AV101" s="881">
        <f>_xlfn.SWITCH(AT101,'Profil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1" s="899" t="str">
        <f>_xlfn.SWITCH(AT101,'Profil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2" spans="41:49" ht="35.1" customHeight="1">
      <c r="AO102" s="598" t="s">
        <v>21</v>
      </c>
      <c r="AP102" s="598">
        <v>10</v>
      </c>
      <c r="AQ102" s="881">
        <f>_xlfn.SWITCH(AO102,'Profil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2" s="899" t="str">
        <f>_xlfn.SWITCH(AO102,'Profil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2" s="598" t="s">
        <v>41</v>
      </c>
      <c r="AU102" s="598">
        <v>10</v>
      </c>
      <c r="AV102" s="881">
        <f>_xlfn.SWITCH(AT102,'Profil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2" s="899">
        <f>_xlfn.SWITCH(AT102,'Profil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3" spans="41:49" ht="35.1" customHeight="1">
      <c r="AO103" s="598" t="s">
        <v>22</v>
      </c>
      <c r="AP103" s="598">
        <v>10</v>
      </c>
      <c r="AQ103" s="881">
        <f>_xlfn.SWITCH(AO103,'Profil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3" s="899" t="str">
        <f>_xlfn.SWITCH(AO103,'Profil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3" s="598" t="s">
        <v>342</v>
      </c>
      <c r="AU103" s="598">
        <v>10</v>
      </c>
      <c r="AV103" s="881">
        <f>_xlfn.SWITCH(AT103,'Profil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3" s="899">
        <f>_xlfn.SWITCH(AT103,'Profil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04" spans="41:49" ht="35.1" customHeight="1">
      <c r="AO104" s="598" t="s">
        <v>23</v>
      </c>
      <c r="AP104" s="598">
        <v>10</v>
      </c>
      <c r="AQ104" s="881">
        <f>_xlfn.SWITCH(AO104,'Profil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4" s="899" t="str">
        <f>_xlfn.SWITCH(AO104,'Profil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4" s="598" t="s">
        <v>343</v>
      </c>
      <c r="AU104" s="598">
        <v>10</v>
      </c>
      <c r="AV104" s="881">
        <f>_xlfn.SWITCH(AT104,'Profil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4" s="899" t="str">
        <f>_xlfn.SWITCH(AT104,'Profil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5" spans="41:49" ht="35.1" customHeight="1">
      <c r="AO105" s="598" t="s">
        <v>393</v>
      </c>
      <c r="AP105" s="598">
        <v>10</v>
      </c>
      <c r="AQ105" s="881">
        <f>_xlfn.SWITCH(AO105,'Profil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5" s="899" t="str">
        <f>_xlfn.SWITCH(AO105,'Profil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5" s="598" t="s">
        <v>344</v>
      </c>
      <c r="AU105" s="598">
        <v>10</v>
      </c>
      <c r="AV105" s="881">
        <f>_xlfn.SWITCH(AT105,'Profil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5" s="899" t="str">
        <f>_xlfn.SWITCH(AT105,'Profil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6" spans="41:49" ht="35.1" customHeight="1">
      <c r="AO106" s="598" t="s">
        <v>24</v>
      </c>
      <c r="AP106" s="598">
        <v>10</v>
      </c>
      <c r="AQ106" s="881">
        <f>_xlfn.SWITCH(AO106,'Profil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6" s="899" t="str">
        <f>_xlfn.SWITCH(AO106,'Profil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6" s="598" t="s">
        <v>345</v>
      </c>
      <c r="AU106" s="598">
        <v>10</v>
      </c>
      <c r="AV106" s="881">
        <f>_xlfn.SWITCH(AT106,'Profil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6" s="899" t="str">
        <f>_xlfn.SWITCH(AT106,'Profil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7" spans="41:49" ht="35.1" customHeight="1">
      <c r="AO107" s="598" t="s">
        <v>25</v>
      </c>
      <c r="AP107" s="598">
        <v>10</v>
      </c>
      <c r="AQ107" s="881">
        <f>_xlfn.SWITCH(AO107,'Profil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7" s="899" t="str">
        <f>_xlfn.SWITCH(AO107,'Profil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7" s="598" t="s">
        <v>394</v>
      </c>
      <c r="AU107" s="598">
        <v>10</v>
      </c>
      <c r="AV107" s="881">
        <f>_xlfn.SWITCH(AT107,'Profil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7" s="899" t="str">
        <f>_xlfn.SWITCH(AT107,'Profil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8" spans="41:49" ht="35.1" customHeight="1">
      <c r="AO108" s="598" t="s">
        <v>28</v>
      </c>
      <c r="AP108" s="598">
        <v>10</v>
      </c>
      <c r="AQ108" s="881">
        <f>_xlfn.SWITCH(AO108,'Profil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8" s="899" t="str">
        <f>_xlfn.SWITCH(AO108,'Profil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8" s="598" t="s">
        <v>363</v>
      </c>
      <c r="AU108" s="598">
        <v>10</v>
      </c>
      <c r="AV108" s="881">
        <f>_xlfn.SWITCH(AT108,'Profil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8" s="899" t="str">
        <f>_xlfn.SWITCH(AT108,'Profil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09" spans="41:49" ht="35.1" customHeight="1">
      <c r="AO109" s="598" t="s">
        <v>29</v>
      </c>
      <c r="AP109" s="598">
        <v>10</v>
      </c>
      <c r="AQ109" s="881">
        <f>_xlfn.SWITCH(AO109,'Profil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09" s="899" t="str">
        <f>_xlfn.SWITCH(AO109,'Profil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09" s="598" t="s">
        <v>365</v>
      </c>
      <c r="AU109" s="598">
        <v>10</v>
      </c>
      <c r="AV109" s="881">
        <f>_xlfn.SWITCH(AT109,'Profil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09" s="899" t="str">
        <f>_xlfn.SWITCH(AT109,'Profil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0" spans="41:49" ht="35.1" customHeight="1">
      <c r="AO110" s="598" t="s">
        <v>30</v>
      </c>
      <c r="AP110" s="598">
        <v>10</v>
      </c>
      <c r="AQ110" s="881">
        <f>_xlfn.SWITCH(AO110,'Profil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0" s="899" t="str">
        <f>_xlfn.SWITCH(AO110,'Profil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0" s="598" t="s">
        <v>367</v>
      </c>
      <c r="AU110" s="598">
        <v>10</v>
      </c>
      <c r="AV110" s="881">
        <f>_xlfn.SWITCH(AT110,'Profil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0" s="899" t="str">
        <f>_xlfn.SWITCH(AT110,'Profil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11" spans="41:49" ht="35.1" customHeight="1">
      <c r="AO111" s="598" t="s">
        <v>346</v>
      </c>
      <c r="AP111" s="598">
        <v>10</v>
      </c>
      <c r="AQ111" s="881">
        <f>_xlfn.SWITCH(AO111,'Profil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1" s="899" t="str">
        <f>_xlfn.SWITCH(AO111,'Profil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1" s="598" t="s">
        <v>305</v>
      </c>
      <c r="AU111" s="598">
        <v>10</v>
      </c>
      <c r="AV111" s="881">
        <f>_xlfn.SWITCH(AT111,'Profil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1" s="899">
        <f>_xlfn.SWITCH(AT111,'Profil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2" spans="41:49" ht="35.1" customHeight="1">
      <c r="AO112" s="598" t="s">
        <v>347</v>
      </c>
      <c r="AP112" s="598">
        <v>10</v>
      </c>
      <c r="AQ112" s="881">
        <f>_xlfn.SWITCH(AO112,'Profil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2" s="899" t="str">
        <f>_xlfn.SWITCH(AO112,'Profil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2" s="598" t="s">
        <v>307</v>
      </c>
      <c r="AU112" s="598">
        <v>10</v>
      </c>
      <c r="AV112" s="881">
        <f>_xlfn.SWITCH(AT112,'Profil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12" s="899">
        <f>_xlfn.SWITCH(AT112,'Profil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row>
    <row r="113" spans="41:49" ht="35.1" customHeight="1">
      <c r="AO113" s="598" t="s">
        <v>32</v>
      </c>
      <c r="AP113" s="598">
        <v>10</v>
      </c>
      <c r="AQ113" s="881">
        <f>_xlfn.SWITCH(AO113,'Profil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3" s="899" t="str">
        <f>_xlfn.SWITCH(AO113,'Profil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3" s="598"/>
      <c r="AU113" s="598"/>
      <c r="AV113" s="881"/>
      <c r="AW113" s="598"/>
    </row>
    <row r="114" spans="41:49" ht="35.1" customHeight="1">
      <c r="AO114" s="598" t="s">
        <v>33</v>
      </c>
      <c r="AP114" s="598">
        <v>10</v>
      </c>
      <c r="AQ114" s="881">
        <f>_xlfn.SWITCH(AO114,'Profil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4" s="899" t="str">
        <f>_xlfn.SWITCH(AO114,'Profil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4" s="598"/>
      <c r="AU114" s="598"/>
      <c r="AV114" s="881"/>
      <c r="AW114" s="598"/>
    </row>
    <row r="115" spans="41:49" ht="35.1" customHeight="1">
      <c r="AO115" s="598" t="s">
        <v>34</v>
      </c>
      <c r="AP115" s="598">
        <v>10</v>
      </c>
      <c r="AQ115" s="881">
        <f>_xlfn.SWITCH(AO115,'Profil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5" s="899" t="str">
        <f>_xlfn.SWITCH(AO115,'Profil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5" s="598"/>
      <c r="AU115" s="598"/>
      <c r="AV115" s="881"/>
      <c r="AW115" s="598"/>
    </row>
    <row r="116" spans="41:49" ht="35.1" customHeight="1">
      <c r="AO116" s="598" t="s">
        <v>35</v>
      </c>
      <c r="AP116" s="598">
        <v>10</v>
      </c>
      <c r="AQ116" s="881">
        <f>_xlfn.SWITCH(AO116,'Profil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16" s="899" t="str">
        <f>_xlfn.SWITCH(AO116,'Profil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16" s="598"/>
      <c r="AU116" s="598"/>
      <c r="AV116" s="881"/>
      <c r="AW116" s="598"/>
    </row>
    <row r="117" spans="41:49" ht="35.1" customHeight="1">
      <c r="AO117" s="882"/>
      <c r="AP117" s="882"/>
      <c r="AQ117" s="883"/>
      <c r="AR117" s="882"/>
      <c r="AT117" s="882"/>
      <c r="AU117" s="882"/>
      <c r="AV117" s="883"/>
      <c r="AW117" s="882"/>
    </row>
    <row r="118" spans="41:49" ht="35.1" customHeight="1"/>
    <row r="119" spans="41:49" ht="47.25" customHeight="1">
      <c r="AO119" s="1496" t="s">
        <v>395</v>
      </c>
      <c r="AP119" s="1497"/>
      <c r="AQ119" s="1497"/>
      <c r="AR119" s="1497"/>
      <c r="AS119" s="855"/>
      <c r="AT119" s="1496" t="s">
        <v>396</v>
      </c>
      <c r="AU119" s="1497"/>
      <c r="AV119" s="1497"/>
      <c r="AW119" s="1497"/>
    </row>
    <row r="120" spans="41:49" ht="35.1" customHeight="1">
      <c r="AO120" s="598" t="s">
        <v>16</v>
      </c>
      <c r="AP120" s="599" t="s">
        <v>17</v>
      </c>
      <c r="AQ120" s="599" t="s">
        <v>18</v>
      </c>
      <c r="AR120" s="599" t="s">
        <v>341</v>
      </c>
      <c r="AT120" s="598" t="s">
        <v>16</v>
      </c>
      <c r="AU120" s="599" t="s">
        <v>17</v>
      </c>
      <c r="AV120" s="599" t="s">
        <v>18</v>
      </c>
      <c r="AW120" s="599" t="s">
        <v>341</v>
      </c>
    </row>
    <row r="121" spans="41:49" ht="35.1" customHeight="1">
      <c r="AO121" s="598" t="s">
        <v>351</v>
      </c>
      <c r="AP121" s="598">
        <v>10</v>
      </c>
      <c r="AQ121" s="881">
        <f>_xlfn.SWITCH(AO121,'Profil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1" s="899" t="str">
        <f>_xlfn.SWITCH(AO121,'Profil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1" s="598" t="s">
        <v>373</v>
      </c>
      <c r="AU121" s="598">
        <v>10</v>
      </c>
      <c r="AV121" s="881">
        <f>_xlfn.SWITCH(AT121,'Profil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1" s="899" t="str">
        <f>_xlfn.SWITCH(AT121,'Profil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2" spans="41:49" ht="35.1" customHeight="1">
      <c r="AO122" s="598" t="s">
        <v>353</v>
      </c>
      <c r="AP122" s="598">
        <v>10</v>
      </c>
      <c r="AQ122" s="881">
        <f>_xlfn.SWITCH(AO122,'Profil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2" s="899" t="str">
        <f>_xlfn.SWITCH(AO122,'Profil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2" s="598" t="s">
        <v>375</v>
      </c>
      <c r="AU122" s="598">
        <v>10</v>
      </c>
      <c r="AV122" s="881">
        <f>_xlfn.SWITCH(AT122,'Profil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2" s="899" t="str">
        <f>_xlfn.SWITCH(AT122,'Profil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3" spans="41:49" ht="35.1" customHeight="1">
      <c r="AO123" s="598" t="s">
        <v>355</v>
      </c>
      <c r="AP123" s="598">
        <v>10</v>
      </c>
      <c r="AQ123" s="881">
        <f>_xlfn.SWITCH(AO123,'Profil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3" s="899" t="str">
        <f>_xlfn.SWITCH(AO123,'Profil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3" s="598" t="s">
        <v>376</v>
      </c>
      <c r="AU123" s="598">
        <v>10</v>
      </c>
      <c r="AV123" s="881">
        <f>_xlfn.SWITCH(AT123,'Profil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3" s="899" t="str">
        <f>_xlfn.SWITCH(AT123,'Profil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4" spans="41:49" ht="35.1" customHeight="1">
      <c r="AO124" s="598" t="s">
        <v>357</v>
      </c>
      <c r="AP124" s="598">
        <v>10</v>
      </c>
      <c r="AQ124" s="881">
        <f>_xlfn.SWITCH(AO124,'Profil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4" s="899" t="str">
        <f>_xlfn.SWITCH(AO124,'Profil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4" s="598" t="s">
        <v>377</v>
      </c>
      <c r="AU124" s="598">
        <v>10</v>
      </c>
      <c r="AV124" s="881">
        <f>_xlfn.SWITCH(AT124,'Profil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4" s="899" t="str">
        <f>_xlfn.SWITCH(AT124,'Profil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5" spans="41:49" ht="35.1" customHeight="1">
      <c r="AO125" s="598" t="s">
        <v>359</v>
      </c>
      <c r="AP125" s="598">
        <v>10</v>
      </c>
      <c r="AQ125" s="881">
        <f>_xlfn.SWITCH(AO125,'Profil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5" s="899" t="str">
        <f>_xlfn.SWITCH(AO125,'Profil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5" s="598" t="s">
        <v>397</v>
      </c>
      <c r="AU125" s="598">
        <v>10</v>
      </c>
      <c r="AV125" s="881">
        <f>_xlfn.SWITCH(AT125,'Profil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5" s="899" t="str">
        <f>_xlfn.SWITCH(AT125,'Profil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6" spans="41:49" ht="35.1" customHeight="1">
      <c r="AO126" s="598" t="s">
        <v>363</v>
      </c>
      <c r="AP126" s="598">
        <v>10</v>
      </c>
      <c r="AQ126" s="881">
        <f>_xlfn.SWITCH(AO126,'Profil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6" s="899" t="str">
        <f>_xlfn.SWITCH(AO126,'Profil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6" s="598" t="s">
        <v>379</v>
      </c>
      <c r="AU126" s="598">
        <v>10</v>
      </c>
      <c r="AV126" s="881">
        <f>_xlfn.SWITCH(AT126,'Profil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6" s="899" t="str">
        <f>_xlfn.SWITCH(AT126,'Profil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7" spans="41:49" ht="35.1" customHeight="1">
      <c r="AO127" s="598" t="s">
        <v>365</v>
      </c>
      <c r="AP127" s="598">
        <v>10</v>
      </c>
      <c r="AQ127" s="881">
        <f>_xlfn.SWITCH(AO127,'Profil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7" s="899" t="str">
        <f>_xlfn.SWITCH(AO127,'Profil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7" s="598" t="s">
        <v>380</v>
      </c>
      <c r="AU127" s="598">
        <v>10</v>
      </c>
      <c r="AV127" s="881">
        <f>_xlfn.SWITCH(AT127,'Profil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7" s="899" t="str">
        <f>_xlfn.SWITCH(AT127,'Profil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8" spans="41:49" ht="35.1" customHeight="1">
      <c r="AO128" s="598" t="s">
        <v>367</v>
      </c>
      <c r="AP128" s="598">
        <v>10</v>
      </c>
      <c r="AQ128" s="881">
        <f>_xlfn.SWITCH(AO128,'Profil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8" s="899" t="str">
        <f>_xlfn.SWITCH(AO128,'Profil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8" s="598" t="s">
        <v>381</v>
      </c>
      <c r="AU128" s="598">
        <v>10</v>
      </c>
      <c r="AV128" s="881">
        <f>_xlfn.SWITCH(AT128,'Profil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8" s="899" t="str">
        <f>_xlfn.SWITCH(AT128,'Profil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29" spans="41:49" ht="35.1" customHeight="1">
      <c r="AO129" s="598" t="s">
        <v>352</v>
      </c>
      <c r="AP129" s="598">
        <v>10</v>
      </c>
      <c r="AQ129" s="881">
        <f>_xlfn.SWITCH(AO129,'Profil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29" s="899" t="str">
        <f>_xlfn.SWITCH(AO129,'Profil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29" s="598" t="s">
        <v>382</v>
      </c>
      <c r="AU129" s="598">
        <v>10</v>
      </c>
      <c r="AV129" s="881">
        <f>_xlfn.SWITCH(AT129,'Profil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29" s="899" t="str">
        <f>_xlfn.SWITCH(AT129,'Profil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0" spans="41:49" ht="35.1" customHeight="1">
      <c r="AO130" s="598" t="s">
        <v>354</v>
      </c>
      <c r="AP130" s="598">
        <v>10</v>
      </c>
      <c r="AQ130" s="881">
        <f>_xlfn.SWITCH(AO130,'Profil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0" s="899" t="str">
        <f>_xlfn.SWITCH(AO130,'Profil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30" s="598" t="s">
        <v>383</v>
      </c>
      <c r="AU130" s="598">
        <v>10</v>
      </c>
      <c r="AV130" s="881">
        <f>_xlfn.SWITCH(AT130,'Profil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0" s="899" t="str">
        <f>_xlfn.SWITCH(AT130,'Profil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1" spans="41:49" ht="35.1" customHeight="1">
      <c r="AO131" s="598" t="s">
        <v>305</v>
      </c>
      <c r="AP131" s="598">
        <v>10</v>
      </c>
      <c r="AQ131" s="881">
        <f>_xlfn.SWITCH(AO131,'Profil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1" s="899">
        <f>_xlfn.SWITCH(AO131,'Profil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1" s="598" t="s">
        <v>384</v>
      </c>
      <c r="AU131" s="598">
        <v>10</v>
      </c>
      <c r="AV131" s="881">
        <f>_xlfn.SWITCH(AT131,'Profil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1" s="899" t="str">
        <f>_xlfn.SWITCH(AT131,'Profil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2" spans="41:49" ht="35.1" customHeight="1">
      <c r="AO132" s="598" t="s">
        <v>307</v>
      </c>
      <c r="AP132" s="598">
        <v>10</v>
      </c>
      <c r="AQ132" s="881">
        <f>_xlfn.SWITCH(AO132,'Profil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32" s="899">
        <f>_xlfn.SWITCH(AO132,'Profil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0</v>
      </c>
      <c r="AT132" s="598" t="s">
        <v>385</v>
      </c>
      <c r="AU132" s="598">
        <v>10</v>
      </c>
      <c r="AV132" s="881">
        <f>_xlfn.SWITCH(AT132,'Profil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2" s="899" t="str">
        <f>_xlfn.SWITCH(AT132,'Profil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3" spans="41:49" ht="35.1" customHeight="1">
      <c r="AO133" s="598"/>
      <c r="AP133" s="598"/>
      <c r="AQ133" s="881"/>
      <c r="AR133" s="881"/>
      <c r="AT133" s="598" t="s">
        <v>398</v>
      </c>
      <c r="AU133" s="598">
        <v>10</v>
      </c>
      <c r="AV133" s="881">
        <f>_xlfn.SWITCH(AT133,'Profil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3" s="899" t="str">
        <f>_xlfn.SWITCH(AT133,'Profil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4" spans="41:49" ht="35.1" customHeight="1">
      <c r="AO134" s="598"/>
      <c r="AP134" s="598"/>
      <c r="AQ134" s="881"/>
      <c r="AR134" s="881"/>
      <c r="AT134" s="598" t="s">
        <v>399</v>
      </c>
      <c r="AU134" s="598">
        <v>10</v>
      </c>
      <c r="AV134" s="881">
        <f>_xlfn.SWITCH(AT134,'Profil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4" s="899" t="str">
        <f>_xlfn.SWITCH(AT134,'Profil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5" spans="41:49" ht="35.1" customHeight="1">
      <c r="AO135" s="598"/>
      <c r="AP135" s="598"/>
      <c r="AQ135" s="881"/>
      <c r="AR135" s="881"/>
      <c r="AT135" s="598" t="s">
        <v>400</v>
      </c>
      <c r="AU135" s="598">
        <v>10</v>
      </c>
      <c r="AV135" s="881">
        <f>_xlfn.SWITCH(AT135,'Profil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5" s="899" t="str">
        <f>_xlfn.SWITCH(AT135,'Profil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6" spans="41:49" ht="35.1" customHeight="1">
      <c r="AO136" s="598"/>
      <c r="AP136" s="598"/>
      <c r="AQ136" s="881"/>
      <c r="AR136" s="598"/>
      <c r="AT136" s="598" t="s">
        <v>401</v>
      </c>
      <c r="AU136" s="598">
        <v>10</v>
      </c>
      <c r="AV136" s="881">
        <f>_xlfn.SWITCH(AT136,'Profil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6" s="899" t="str">
        <f>_xlfn.SWITCH(AT136,'Profil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7" spans="41:49" ht="35.1" customHeight="1">
      <c r="AO137" s="598"/>
      <c r="AP137" s="598"/>
      <c r="AQ137" s="881"/>
      <c r="AR137" s="598"/>
      <c r="AT137" s="598" t="s">
        <v>402</v>
      </c>
      <c r="AU137" s="598">
        <v>10</v>
      </c>
      <c r="AV137" s="881">
        <f>_xlfn.SWITCH(AT137,'Profil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7" s="899" t="str">
        <f>_xlfn.SWITCH(AT137,'Profil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8" spans="41:49" ht="35.1" customHeight="1">
      <c r="AO138" s="598"/>
      <c r="AP138" s="598"/>
      <c r="AQ138" s="881"/>
      <c r="AR138" s="598"/>
      <c r="AT138" s="598" t="s">
        <v>403</v>
      </c>
      <c r="AU138" s="598">
        <v>10</v>
      </c>
      <c r="AV138" s="881">
        <f>_xlfn.SWITCH(AT138,'Profil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8" s="899" t="str">
        <f>_xlfn.SWITCH(AT138,'Profil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39" spans="41:49" ht="35.1" customHeight="1">
      <c r="AO139" s="598"/>
      <c r="AP139" s="598"/>
      <c r="AQ139" s="881"/>
      <c r="AR139" s="598"/>
      <c r="AT139" s="598" t="s">
        <v>314</v>
      </c>
      <c r="AU139" s="598">
        <v>10</v>
      </c>
      <c r="AV139" s="881">
        <f>_xlfn.SWITCH(AT139,'Profil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39" s="899" t="str">
        <f>_xlfn.SWITCH(AT139,'Profil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0" spans="41:49" ht="35.1" customHeight="1">
      <c r="AO140" s="598"/>
      <c r="AP140" s="598"/>
      <c r="AQ140" s="881"/>
      <c r="AR140" s="598"/>
      <c r="AT140" s="598" t="s">
        <v>316</v>
      </c>
      <c r="AU140" s="598">
        <v>10</v>
      </c>
      <c r="AV140" s="881">
        <f>_xlfn.SWITCH(AT140,'Profil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0" s="899" t="str">
        <f>_xlfn.SWITCH(AT140,'Profil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1" spans="41:49" ht="35.1" customHeight="1">
      <c r="AO141" s="598"/>
      <c r="AP141" s="598"/>
      <c r="AQ141" s="881"/>
      <c r="AR141" s="598"/>
      <c r="AT141" s="598" t="s">
        <v>318</v>
      </c>
      <c r="AU141" s="598">
        <v>10</v>
      </c>
      <c r="AV141" s="881">
        <f>_xlfn.SWITCH(AT141,'Profil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1" s="899" t="str">
        <f>_xlfn.SWITCH(AT141,'Profil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2" spans="41:49" ht="35.1" customHeight="1">
      <c r="AO142" s="598"/>
      <c r="AP142" s="598"/>
      <c r="AQ142" s="881"/>
      <c r="AR142" s="598"/>
      <c r="AT142" s="598" t="s">
        <v>320</v>
      </c>
      <c r="AU142" s="598">
        <v>10</v>
      </c>
      <c r="AV142" s="881">
        <f>_xlfn.SWITCH(AT142,'Profil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W142" s="899" t="str">
        <f>_xlfn.SWITCH(AT142,'Profil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row>
    <row r="143" spans="41:49" ht="35.1" customHeight="1">
      <c r="AO143" s="882"/>
      <c r="AP143" s="882"/>
      <c r="AQ143" s="883"/>
      <c r="AR143" s="882"/>
      <c r="AT143" s="882"/>
      <c r="AU143" s="882"/>
      <c r="AV143" s="883"/>
      <c r="AW143" s="882"/>
    </row>
    <row r="144" spans="41:49" ht="35.1" customHeight="1"/>
    <row r="145" spans="41:49" ht="35.1" customHeight="1">
      <c r="AO145" s="1496" t="s">
        <v>404</v>
      </c>
      <c r="AP145" s="1497"/>
      <c r="AQ145" s="1497"/>
      <c r="AR145" s="1497"/>
      <c r="AS145" s="855"/>
      <c r="AT145" s="1496"/>
      <c r="AU145" s="1497"/>
      <c r="AV145" s="1497"/>
      <c r="AW145" s="1497"/>
    </row>
    <row r="146" spans="41:49" ht="35.1" customHeight="1">
      <c r="AO146" s="598" t="s">
        <v>16</v>
      </c>
      <c r="AP146" s="599" t="s">
        <v>17</v>
      </c>
      <c r="AQ146" s="599" t="s">
        <v>18</v>
      </c>
      <c r="AR146" s="599" t="s">
        <v>341</v>
      </c>
      <c r="AT146" s="598" t="s">
        <v>16</v>
      </c>
      <c r="AU146" s="599" t="s">
        <v>17</v>
      </c>
      <c r="AV146" s="599" t="s">
        <v>18</v>
      </c>
      <c r="AW146" s="599" t="s">
        <v>341</v>
      </c>
    </row>
    <row r="147" spans="41:49" ht="35.1" customHeight="1">
      <c r="AO147" s="598" t="s">
        <v>373</v>
      </c>
      <c r="AP147" s="598">
        <v>10</v>
      </c>
      <c r="AQ147" s="881">
        <f>_xlfn.SWITCH(AO147,'Profil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7" s="899" t="str">
        <f>_xlfn.SWITCH(AO147,'Profil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7" s="598"/>
      <c r="AU147" s="598"/>
      <c r="AV147" s="881"/>
      <c r="AW147" s="881"/>
    </row>
    <row r="148" spans="41:49" ht="35.1" customHeight="1">
      <c r="AO148" s="598" t="s">
        <v>375</v>
      </c>
      <c r="AP148" s="598">
        <v>10</v>
      </c>
      <c r="AQ148" s="881">
        <f>_xlfn.SWITCH(AO148,'Profil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8" s="899" t="str">
        <f>_xlfn.SWITCH(AO148,'Profil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8" s="598"/>
      <c r="AU148" s="598"/>
      <c r="AV148" s="881"/>
      <c r="AW148" s="881"/>
    </row>
    <row r="149" spans="41:49" ht="35.1" customHeight="1">
      <c r="AO149" s="598" t="s">
        <v>376</v>
      </c>
      <c r="AP149" s="598">
        <v>10</v>
      </c>
      <c r="AQ149" s="881">
        <f>_xlfn.SWITCH(AO149,'Profil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49" s="899" t="str">
        <f>_xlfn.SWITCH(AO149,'Profil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49" s="598"/>
      <c r="AU149" s="598"/>
      <c r="AV149" s="881"/>
      <c r="AW149" s="881"/>
    </row>
    <row r="150" spans="41:49" ht="35.1" customHeight="1">
      <c r="AO150" s="598" t="s">
        <v>377</v>
      </c>
      <c r="AP150" s="598">
        <v>10</v>
      </c>
      <c r="AQ150" s="881">
        <f>_xlfn.SWITCH(AO150,'Profil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0" s="899" t="str">
        <f>_xlfn.SWITCH(AO150,'Profil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0" s="598"/>
      <c r="AU150" s="598"/>
      <c r="AV150" s="881"/>
      <c r="AW150" s="881"/>
    </row>
    <row r="151" spans="41:49" ht="35.1" customHeight="1">
      <c r="AO151" s="598" t="s">
        <v>397</v>
      </c>
      <c r="AP151" s="598">
        <v>10</v>
      </c>
      <c r="AQ151" s="881">
        <f>_xlfn.SWITCH(AO151,'Profil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1" s="899" t="str">
        <f>_xlfn.SWITCH(AO151,'Profil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1" s="598"/>
      <c r="AU151" s="598"/>
      <c r="AV151" s="881"/>
      <c r="AW151" s="881"/>
    </row>
    <row r="152" spans="41:49" ht="35.1" customHeight="1">
      <c r="AO152" s="598" t="s">
        <v>379</v>
      </c>
      <c r="AP152" s="598">
        <v>10</v>
      </c>
      <c r="AQ152" s="881">
        <f>_xlfn.SWITCH(AO152,'Profil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2" s="899" t="str">
        <f>_xlfn.SWITCH(AO152,'Profil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2" s="598"/>
      <c r="AU152" s="598"/>
      <c r="AV152" s="881"/>
      <c r="AW152" s="598"/>
    </row>
    <row r="153" spans="41:49" ht="35.1" customHeight="1">
      <c r="AO153" s="598" t="s">
        <v>380</v>
      </c>
      <c r="AP153" s="598">
        <v>10</v>
      </c>
      <c r="AQ153" s="881">
        <f>_xlfn.SWITCH(AO153,'Profil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3" s="899" t="str">
        <f>_xlfn.SWITCH(AO153,'Profil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3" s="598"/>
      <c r="AU153" s="598"/>
      <c r="AV153" s="881"/>
      <c r="AW153" s="598"/>
    </row>
    <row r="154" spans="41:49" ht="35.1" customHeight="1">
      <c r="AO154" s="598" t="s">
        <v>381</v>
      </c>
      <c r="AP154" s="598">
        <v>10</v>
      </c>
      <c r="AQ154" s="881">
        <f>_xlfn.SWITCH(AO154,'Profil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4" s="899" t="str">
        <f>_xlfn.SWITCH(AO154,'Profil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4" s="598"/>
      <c r="AU154" s="598"/>
      <c r="AV154" s="881"/>
      <c r="AW154" s="598"/>
    </row>
    <row r="155" spans="41:49" ht="35.1" customHeight="1">
      <c r="AO155" s="598" t="s">
        <v>382</v>
      </c>
      <c r="AP155" s="598">
        <v>10</v>
      </c>
      <c r="AQ155" s="881">
        <f>_xlfn.SWITCH(AO155,'Profil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5" s="899" t="str">
        <f>_xlfn.SWITCH(AO155,'Profil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5" s="598"/>
      <c r="AU155" s="598"/>
      <c r="AV155" s="881"/>
      <c r="AW155" s="598"/>
    </row>
    <row r="156" spans="41:49" ht="35.1" customHeight="1">
      <c r="AO156" s="598" t="s">
        <v>383</v>
      </c>
      <c r="AP156" s="598">
        <v>10</v>
      </c>
      <c r="AQ156" s="881">
        <f>_xlfn.SWITCH(AO156,'Profil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6" s="899" t="str">
        <f>_xlfn.SWITCH(AO156,'Profil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6" s="598"/>
      <c r="AU156" s="598"/>
      <c r="AV156" s="881"/>
      <c r="AW156" s="598"/>
    </row>
    <row r="157" spans="41:49" ht="35.1" customHeight="1">
      <c r="AO157" s="598" t="s">
        <v>384</v>
      </c>
      <c r="AP157" s="598">
        <v>10</v>
      </c>
      <c r="AQ157" s="881">
        <f>_xlfn.SWITCH(AO157,'Profil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7" s="899" t="str">
        <f>_xlfn.SWITCH(AO157,'Profil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7" s="598"/>
      <c r="AU157" s="598"/>
      <c r="AV157" s="881"/>
      <c r="AW157" s="598"/>
    </row>
    <row r="158" spans="41:49" ht="35.1" customHeight="1">
      <c r="AO158" s="598" t="s">
        <v>385</v>
      </c>
      <c r="AP158" s="598">
        <v>10</v>
      </c>
      <c r="AQ158" s="881">
        <f>_xlfn.SWITCH(AO158,'Profil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8" s="899" t="str">
        <f>_xlfn.SWITCH(AO158,'Profil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8" s="598"/>
      <c r="AU158" s="598"/>
      <c r="AV158" s="881"/>
      <c r="AW158" s="598"/>
    </row>
    <row r="159" spans="41:49" ht="35.1" customHeight="1">
      <c r="AO159" s="598" t="s">
        <v>398</v>
      </c>
      <c r="AP159" s="598">
        <v>10</v>
      </c>
      <c r="AQ159" s="881">
        <f>_xlfn.SWITCH(AO159,'Profil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59" s="899" t="str">
        <f>_xlfn.SWITCH(AO159,'Profil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59" s="598"/>
      <c r="AU159" s="598"/>
      <c r="AV159" s="881"/>
      <c r="AW159" s="598"/>
    </row>
    <row r="160" spans="41:49" ht="35.1" customHeight="1">
      <c r="AO160" s="598" t="s">
        <v>399</v>
      </c>
      <c r="AP160" s="598">
        <v>10</v>
      </c>
      <c r="AQ160" s="881">
        <f>_xlfn.SWITCH(AO160,'Profil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0" s="899" t="str">
        <f>_xlfn.SWITCH(AO160,'Profil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0" s="598"/>
      <c r="AU160" s="598"/>
      <c r="AV160" s="881"/>
      <c r="AW160" s="598"/>
    </row>
    <row r="161" spans="41:49" ht="35.1" customHeight="1">
      <c r="AO161" s="598" t="s">
        <v>400</v>
      </c>
      <c r="AP161" s="598">
        <v>10</v>
      </c>
      <c r="AQ161" s="881">
        <f>_xlfn.SWITCH(AO161,'Profil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1" s="899" t="str">
        <f>_xlfn.SWITCH(AO161,'Profil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1" s="598"/>
      <c r="AU161" s="598"/>
      <c r="AV161" s="881"/>
      <c r="AW161" s="598"/>
    </row>
    <row r="162" spans="41:49" ht="35.1" customHeight="1">
      <c r="AO162" s="598" t="s">
        <v>401</v>
      </c>
      <c r="AP162" s="598">
        <v>10</v>
      </c>
      <c r="AQ162" s="881">
        <f>_xlfn.SWITCH(AO162,'Profil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2" s="899" t="str">
        <f>_xlfn.SWITCH(AO162,'Profil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2" s="598"/>
      <c r="AU162" s="598"/>
      <c r="AV162" s="881"/>
      <c r="AW162" s="598"/>
    </row>
    <row r="163" spans="41:49" ht="35.1" customHeight="1">
      <c r="AO163" s="598" t="s">
        <v>402</v>
      </c>
      <c r="AP163" s="598">
        <v>10</v>
      </c>
      <c r="AQ163" s="881">
        <f>_xlfn.SWITCH(AO163,'Profil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3" s="899" t="str">
        <f>_xlfn.SWITCH(AO163,'Profil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3" s="598"/>
      <c r="AU163" s="598"/>
      <c r="AV163" s="881"/>
      <c r="AW163" s="598"/>
    </row>
    <row r="164" spans="41:49" ht="35.1" customHeight="1">
      <c r="AO164" s="598" t="s">
        <v>403</v>
      </c>
      <c r="AP164" s="598">
        <v>10</v>
      </c>
      <c r="AQ164" s="881">
        <f>_xlfn.SWITCH(AO164,'Profil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4" s="899" t="str">
        <f>_xlfn.SWITCH(AO164,'Profil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4" s="598"/>
      <c r="AU164" s="598"/>
      <c r="AV164" s="881"/>
      <c r="AW164" s="598"/>
    </row>
    <row r="165" spans="41:49" ht="35.1" customHeight="1">
      <c r="AO165" s="598" t="s">
        <v>314</v>
      </c>
      <c r="AP165" s="598">
        <v>10</v>
      </c>
      <c r="AQ165" s="881">
        <f>_xlfn.SWITCH(AO165,'Profil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5" s="899" t="str">
        <f>_xlfn.SWITCH(AO165,'Profil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5" s="598"/>
      <c r="AU165" s="598"/>
      <c r="AV165" s="881"/>
      <c r="AW165" s="598"/>
    </row>
    <row r="166" spans="41:49" ht="35.1" customHeight="1">
      <c r="AO166" s="598" t="s">
        <v>316</v>
      </c>
      <c r="AP166" s="598">
        <v>10</v>
      </c>
      <c r="AQ166" s="881">
        <f>_xlfn.SWITCH(AO166,'Profil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6" s="899" t="str">
        <f>_xlfn.SWITCH(AO166,'Profil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6" s="598"/>
      <c r="AU166" s="598"/>
      <c r="AV166" s="881"/>
      <c r="AW166" s="598"/>
    </row>
    <row r="167" spans="41:49" ht="35.1" customHeight="1">
      <c r="AO167" s="598" t="s">
        <v>318</v>
      </c>
      <c r="AP167" s="598">
        <v>10</v>
      </c>
      <c r="AQ167" s="881">
        <f>_xlfn.SWITCH(AO167,'Profil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7" s="899" t="str">
        <f>_xlfn.SWITCH(AO167,'Profil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7" s="598"/>
      <c r="AU167" s="598"/>
      <c r="AV167" s="881"/>
      <c r="AW167" s="598"/>
    </row>
    <row r="168" spans="41:49" ht="35.1" customHeight="1">
      <c r="AO168" s="598" t="s">
        <v>320</v>
      </c>
      <c r="AP168" s="598">
        <v>10</v>
      </c>
      <c r="AQ168" s="881">
        <f>_xlfn.SWITCH(AO168,'Profil ICCER'!$D$26,'Profil ICCER'!$U$26,'Profil ICCER'!$D$30,'Profil ICCER'!$U$30,'Profil ICCER'!$D$34,'Profil ICCER'!$U$34,'Profil ICCER'!$D$38,'Profil ICCER'!$U$38,'Profil ICCER'!$D$42,'Profil ICCER'!$U$42,'Profil ICCER'!$D$46,'Profil ICCER'!$U$46,'Profil ICCER'!$D$50,'Profil ICCER'!$U$50,'Profil ICCER'!$AE$26,'Profil ICCER'!$AV$26,'Profil ICCER'!$AE$30,'Profil ICCER'!$AV$30,'Profil ICCER'!$AE$34,'Profil ICCER'!$AV$34,'Profil ICCER'!$AE$38,'Profil ICCER'!$AV$38,'Profil ICCER'!$AE$42,'Profil ICCER'!$AV$42,'Profil ICCER'!$AE$46,'Profil ICCER'!$AV$46,'Profil ICCER'!$AE$50,'Profil ICCER'!$AV$50,'Profil ICCER'!$D$61,'Profil ICCER'!$U$61,'Profil ICCER'!$D$65,'Profil ICCER'!$U$65,'Profil ICCER'!$D$69,'Profil ICCER'!$U$69,'Profil ICCER'!$D$73,'Profil ICCER'!$U$73,'Profil ICCER'!$AE$61,'Profil ICCER'!$AV$61,'Profil ICCER'!$AE$65,'Profil ICCER'!$AV$65,'Profil ICCER'!$AE$69,'Profil ICCER'!$AV$69,'Profil ICCER'!$D$84,'Profil ICCER'!$U$84,'Profil ICCER'!$D$88,'Profil ICCER'!$U$88,'Profil ICCER'!$AE$84,'Profil ICCER'!$AV$84,'Profil ICCER'!$AE$88,'Profil ICCER'!$AV$88,'Profil ICCER'!$AE$92,'Profil ICCER'!$AV$92,'Profil ICCER'!$AE$96,'Profil ICCER'!$AV$96,'Profil ICCER'!$D$107,'Profil ICCER'!$U$107,'Profil ICCER'!$D$111,'Profil ICCER'!$U$111,'Profil ICCER'!$D$115,'Profil ICCER'!$U$115,'Profil ICCER'!$D$119,'Profil ICCER'!$U$119,'Profil ICCER'!$D$123,'Profil ICCER'!$U$123,'Profil ICCER'!$AE$107,'Profil ICCER'!$AV$107,'Profil ICCER'!$AE$111,'Profil ICCER'!$AV$111,'Profil ICCER'!$AE$115,'Profil ICCER'!$AV$115,'Profil ICCER'!$D$134,'Profil ICCER'!$U$134,'Profil ICCER'!$D$138,'Profil ICCER'!$U$138,'Profil ICCER'!$D$142,'Profil ICCER'!$U$142,'Profil ICCER'!$D$146,'Profil ICCER'!$U$146,'Profil ICCER'!$D$150,'Profil ICCER'!$U$150,'Profil ICCER'!$D$154,'Profil ICCER'!$U$154,'Profil ICCER'!$AE$134,'Profil ICCER'!$AV$134,'Profil ICCER'!$AE$138,'Profil ICCER'!$AV$138,'Profil ICCER'!$AE$142,'Profil ICCER'!$AV$142,'Profil ICCER'!$AE$146,'Profil ICCER'!$AV$146,'Profil ICCER'!$AE$150,'Profil ICCER'!$AV$150,'Profil ICCER'!$AE$154,'Profil ICCER'!$AV$154,'Profil ICCER'!$AE$158,'Profil ICCER'!$AV$158,'Profil ICCER'!$AE$162,'Profil ICCER'!$AV$162,'Profil ICCER'!$AE$166,'Profil ICCER'!$AV$166,'Profil ICCER'!$AE$170,'Profil ICCER'!$AV$170,'Profil ICCER'!$AE$174,'Profil ICCER'!$AV$174,'Profil ICCER'!$AE$178,'Profil ICCER'!$AV$178,'Profil ICCER'!$AE$182,'Profil ICCER'!$AV$182,'Profil ICCER'!$D$193,'Profil ICCER'!$U$193,'Profil ICCER'!$D$197,'Profil ICCER'!$U$197,'Profil ICCER'!$AE$193,'Profil ICCER'!$AV$193,'Profil ICCER'!$AE$197,'Profil ICCER'!$AV$197,'Profil ICCER'!$D$208,'Profil ICCER'!$U$208,'Profil ICCER'!$D$212,'Profil ICCER'!$U$212,'Profil ICCER'!$D$216,'Profil ICCER'!$U$216,'Profil ICCER'!$D$220,'Profil ICCER'!$U$220)</f>
        <v>0</v>
      </c>
      <c r="AR168" s="899" t="str">
        <f>_xlfn.SWITCH(AO168,'Profil ICCER'!$D$26,'Profil ICCER'!$W$26,'Profil ICCER'!$D$30,'Profil ICCER'!$W$30,'Profil ICCER'!$D$34,'Profil ICCER'!$W$34,'Profil ICCER'!$D$38,'Profil ICCER'!$W$38,'Profil ICCER'!$D$42,'Profil ICCER'!$W$42,'Profil ICCER'!$D$46,'Profil ICCER'!$W$46,'Profil ICCER'!$D$50,'Profil ICCER'!$W$50,'Profil ICCER'!$AE$26,'Profil ICCER'!$AX$26,'Profil ICCER'!$AE$30,'Profil ICCER'!$AX$30,'Profil ICCER'!$AE$34,'Profil ICCER'!$AX$34,'Profil ICCER'!$AE$38,'Profil ICCER'!$AX$38,'Profil ICCER'!$AE$42,'Profil ICCER'!$AX$42,'Profil ICCER'!$AE$46,'Profil ICCER'!$AX$46,'Profil ICCER'!$AE$50,'Profil ICCER'!$AX$50,'Profil ICCER'!$D$61,'Profil ICCER'!$W$61,'Profil ICCER'!$D$65,'Profil ICCER'!$W$65,'Profil ICCER'!$D$69,'Profil ICCER'!$W$69,'Profil ICCER'!$D$73,'Profil ICCER'!$W$73,'Profil ICCER'!$AE$61,'Profil ICCER'!$AX$61,'Profil ICCER'!$AE$65,'Profil ICCER'!$AX$65,'Profil ICCER'!$AE$69,'Profil ICCER'!$AX$69,'Profil ICCER'!$D$84,'Profil ICCER'!$W$84,'Profil ICCER'!$D$88,'Profil ICCER'!$W$88,'Profil ICCER'!$AE$84,'Profil ICCER'!$AX$84,'Profil ICCER'!$AE$88,'Profil ICCER'!$AX$88,'Profil ICCER'!$AE$92,'Profil ICCER'!$AX$92,'Profil ICCER'!$AE$96,'Profil ICCER'!$AX$96,'Profil ICCER'!$D$107,'Profil ICCER'!$W$107,'Profil ICCER'!$D$111,'Profil ICCER'!$W$111,'Profil ICCER'!$D$115,'Profil ICCER'!$W$115,'Profil ICCER'!$D$119,'Profil ICCER'!$W$119,'Profil ICCER'!$D$123,'Profil ICCER'!$W$123,'Profil ICCER'!$AE$107,'Profil ICCER'!$AX$107,'Profil ICCER'!$AE$111,'Profil ICCER'!$AX$111,'Profil ICCER'!$AE$115,'Profil ICCER'!$AX$115,'Profil ICCER'!$D$134,'Profil ICCER'!$W$134,'Profil ICCER'!$D$138,'Profil ICCER'!$W$138,'Profil ICCER'!$D$142,'Profil ICCER'!$W$142,'Profil ICCER'!$D$146,'Profil ICCER'!$W$146,'Profil ICCER'!$D$150,'Profil ICCER'!$W$150,'Profil ICCER'!$D$154,'Profil ICCER'!$W$154,'Profil ICCER'!$AE$134,'Profil ICCER'!$AX$134,'Profil ICCER'!$AE$138,'Profil ICCER'!$AX$138,'Profil ICCER'!$AE$142,'Profil ICCER'!$AX$142,'Profil ICCER'!$AE$146,'Profil ICCER'!$AX$146,'Profil ICCER'!$AE$150,'Profil ICCER'!$AX$150,'Profil ICCER'!$AE$154,'Profil ICCER'!$AX$154,'Profil ICCER'!$AE$158,'Profil ICCER'!$AX$158,'Profil ICCER'!$AE$162,'Profil ICCER'!$AX$162,'Profil ICCER'!$AE$166,'Profil ICCER'!$AX$166,'Profil ICCER'!$AE$170,'Profil ICCER'!$AX$170,'Profil ICCER'!$AE$174,'Profil ICCER'!$AX$174,'Profil ICCER'!$AE$178,'Profil ICCER'!$AX$178,'Profil ICCER'!$AE$182,'Profil ICCER'!$AX$182,'Profil ICCER'!$D$193,'Profil ICCER'!$W$193,'Profil ICCER'!$D$197,'Profil ICCER'!$W$197,'Profil ICCER'!$AE$193,'Profil ICCER'!$AX$193,'Profil ICCER'!$AE$197,'Profil ICCER'!$AX$197,'Profil ICCER'!$D$208,'Profil ICCER'!$W$208,'Profil ICCER'!$D$212,'Profil ICCER'!$W$212,'Profil ICCER'!$D$216,'Profil ICCER'!$W$216,'Profil ICCER'!$D$220,'Profil ICCER'!$W$220)</f>
        <v xml:space="preserve"> </v>
      </c>
      <c r="AT168" s="598"/>
      <c r="AU168" s="598"/>
      <c r="AV168" s="881"/>
      <c r="AW168" s="598"/>
    </row>
    <row r="169" spans="41:49" ht="35.1" customHeight="1">
      <c r="AO169" s="882"/>
      <c r="AP169" s="882"/>
      <c r="AQ169" s="883"/>
      <c r="AR169" s="882"/>
      <c r="AT169" s="882"/>
      <c r="AU169" s="882"/>
      <c r="AV169" s="883"/>
      <c r="AW169" s="882"/>
    </row>
    <row r="170" spans="41:49" ht="35.1" customHeight="1"/>
    <row r="171" spans="41:49" ht="35.1" customHeight="1"/>
    <row r="172" spans="41:49" ht="35.1" customHeight="1"/>
    <row r="173" spans="41:49" ht="35.1" customHeight="1"/>
    <row r="174" spans="41:49" ht="35.1" customHeight="1"/>
    <row r="175" spans="41:49" ht="35.1" customHeight="1"/>
    <row r="176" spans="41:49" ht="35.1" customHeight="1"/>
    <row r="177" ht="35.1" customHeight="1"/>
    <row r="178" ht="35.1" customHeight="1"/>
    <row r="179" ht="35.1" customHeight="1"/>
    <row r="180" ht="35.1" customHeight="1"/>
    <row r="181" ht="35.1" customHeight="1"/>
    <row r="182" ht="35.1" customHeight="1"/>
    <row r="183" ht="35.1" customHeight="1"/>
  </sheetData>
  <sheetProtection sheet="1"/>
  <mergeCells count="123">
    <mergeCell ref="W88:Z88"/>
    <mergeCell ref="AB89:AB91"/>
    <mergeCell ref="O5:T6"/>
    <mergeCell ref="W5:AB8"/>
    <mergeCell ref="G6:H6"/>
    <mergeCell ref="B9:E9"/>
    <mergeCell ref="I10:AM10"/>
    <mergeCell ref="G5:H5"/>
    <mergeCell ref="I5:I6"/>
    <mergeCell ref="J5:J6"/>
    <mergeCell ref="K5:K6"/>
    <mergeCell ref="L5:M6"/>
    <mergeCell ref="N5:N6"/>
    <mergeCell ref="AD5:AL9"/>
    <mergeCell ref="AC5:AC8"/>
    <mergeCell ref="B24:C24"/>
    <mergeCell ref="M24:O24"/>
    <mergeCell ref="P24:S24"/>
    <mergeCell ref="U37:V39"/>
    <mergeCell ref="Z37:AB39"/>
    <mergeCell ref="B38:C38"/>
    <mergeCell ref="M38:O38"/>
    <mergeCell ref="P38:S38"/>
    <mergeCell ref="H33:L43"/>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T22:W22"/>
    <mergeCell ref="D23:E25"/>
    <mergeCell ref="U23:V25"/>
    <mergeCell ref="Z23:AB25"/>
    <mergeCell ref="AD33:AD43"/>
    <mergeCell ref="P34:V34"/>
    <mergeCell ref="AF34:AL34"/>
    <mergeCell ref="D35:E36"/>
    <mergeCell ref="Z35:AB36"/>
    <mergeCell ref="P36:S36"/>
    <mergeCell ref="T36:W36"/>
    <mergeCell ref="D37:E39"/>
    <mergeCell ref="T40:W40"/>
    <mergeCell ref="P41:Q41"/>
    <mergeCell ref="U41:V41"/>
    <mergeCell ref="P43:V43"/>
    <mergeCell ref="AF43:AL43"/>
    <mergeCell ref="H47:L57"/>
    <mergeCell ref="AD47:AD57"/>
    <mergeCell ref="P57:V57"/>
    <mergeCell ref="AF57:AL57"/>
    <mergeCell ref="B52:C52"/>
    <mergeCell ref="M52:O52"/>
    <mergeCell ref="P52:S52"/>
    <mergeCell ref="T54:W54"/>
    <mergeCell ref="P55:Q55"/>
    <mergeCell ref="U55:V55"/>
    <mergeCell ref="P48:V48"/>
    <mergeCell ref="AF48:AL48"/>
    <mergeCell ref="D49:E50"/>
    <mergeCell ref="Z49:AB50"/>
    <mergeCell ref="P50:S50"/>
    <mergeCell ref="T50:W50"/>
    <mergeCell ref="D51:E53"/>
    <mergeCell ref="U51:V53"/>
    <mergeCell ref="Z51:AB53"/>
    <mergeCell ref="U65:V67"/>
    <mergeCell ref="Z65:AB67"/>
    <mergeCell ref="B66:C66"/>
    <mergeCell ref="M66:O66"/>
    <mergeCell ref="P66:S66"/>
    <mergeCell ref="H61:L71"/>
    <mergeCell ref="AD61:AD71"/>
    <mergeCell ref="P62:V62"/>
    <mergeCell ref="AF62:AL62"/>
    <mergeCell ref="D63:E64"/>
    <mergeCell ref="Z63:AB64"/>
    <mergeCell ref="P64:S64"/>
    <mergeCell ref="T64:W64"/>
    <mergeCell ref="D65:E67"/>
    <mergeCell ref="T68:W68"/>
    <mergeCell ref="P69:Q69"/>
    <mergeCell ref="U69:V69"/>
    <mergeCell ref="P71:V71"/>
    <mergeCell ref="AF71:AL71"/>
    <mergeCell ref="H75:L85"/>
    <mergeCell ref="AD75:AD85"/>
    <mergeCell ref="P85:V85"/>
    <mergeCell ref="AF85:AL85"/>
    <mergeCell ref="B80:C80"/>
    <mergeCell ref="M80:O80"/>
    <mergeCell ref="P80:S80"/>
    <mergeCell ref="T82:W82"/>
    <mergeCell ref="P83:Q83"/>
    <mergeCell ref="U83:V83"/>
    <mergeCell ref="P76:V76"/>
    <mergeCell ref="AF76:AL76"/>
    <mergeCell ref="D77:E78"/>
    <mergeCell ref="Z77:AB78"/>
    <mergeCell ref="P78:S78"/>
    <mergeCell ref="T78:W78"/>
    <mergeCell ref="D79:E81"/>
    <mergeCell ref="U79:V81"/>
    <mergeCell ref="Z79:AB81"/>
    <mergeCell ref="AO97:AR97"/>
    <mergeCell ref="AT97:AW97"/>
    <mergeCell ref="AO119:AR119"/>
    <mergeCell ref="AT119:AW119"/>
    <mergeCell ref="AO145:AR145"/>
    <mergeCell ref="AT145:AW145"/>
    <mergeCell ref="K89:L89"/>
    <mergeCell ref="P89:T89"/>
    <mergeCell ref="AE89:AI89"/>
    <mergeCell ref="W89:Z91"/>
    <mergeCell ref="U95:AM95"/>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4266" priority="105" operator="beginsWith" text="?">
      <formula>LEFT(AS19,LEN("?"))="?"</formula>
    </cfRule>
  </conditionalFormatting>
  <conditionalFormatting sqref="AS33:AS36">
    <cfRule type="beginsWith" dxfId="4265" priority="94" operator="beginsWith" text="?">
      <formula>LEFT(AS33,LEN("?"))="?"</formula>
    </cfRule>
  </conditionalFormatting>
  <conditionalFormatting sqref="B24">
    <cfRule type="beginsWith" dxfId="4264" priority="103" operator="beginsWith" text="?">
      <formula>LEFT(B24,LEN("?"))="?"</formula>
    </cfRule>
  </conditionalFormatting>
  <conditionalFormatting sqref="D23">
    <cfRule type="beginsWith" dxfId="4263" priority="102" operator="beginsWith" text="?">
      <formula>LEFT(D23,LEN("?"))="?"</formula>
    </cfRule>
  </conditionalFormatting>
  <conditionalFormatting sqref="U27">
    <cfRule type="cellIs" dxfId="4262" priority="100" operator="equal">
      <formula>2</formula>
    </cfRule>
  </conditionalFormatting>
  <conditionalFormatting sqref="U27">
    <cfRule type="cellIs" dxfId="4261" priority="101" operator="equal">
      <formula>1</formula>
    </cfRule>
  </conditionalFormatting>
  <conditionalFormatting sqref="U27">
    <cfRule type="cellIs" dxfId="4260" priority="96" operator="equal">
      <formula>6</formula>
    </cfRule>
  </conditionalFormatting>
  <conditionalFormatting sqref="U27">
    <cfRule type="cellIs" dxfId="4259" priority="97" operator="equal">
      <formula>5</formula>
    </cfRule>
  </conditionalFormatting>
  <conditionalFormatting sqref="U27">
    <cfRule type="cellIs" dxfId="4258" priority="98" operator="equal">
      <formula>4</formula>
    </cfRule>
  </conditionalFormatting>
  <conditionalFormatting sqref="U27">
    <cfRule type="cellIs" dxfId="4257" priority="99" operator="equal">
      <formula>3</formula>
    </cfRule>
  </conditionalFormatting>
  <conditionalFormatting sqref="Z23">
    <cfRule type="beginsWith" dxfId="4256" priority="95" operator="beginsWith" text="?">
      <formula>LEFT(Z23,LEN("?"))="?"</formula>
    </cfRule>
  </conditionalFormatting>
  <conditionalFormatting sqref="B38">
    <cfRule type="beginsWith" dxfId="4255" priority="93" operator="beginsWith" text="?">
      <formula>LEFT(B38,LEN("?"))="?"</formula>
    </cfRule>
  </conditionalFormatting>
  <conditionalFormatting sqref="AS61:AS64">
    <cfRule type="beginsWith" dxfId="4254" priority="92" operator="beginsWith" text="?">
      <formula>LEFT(AS61,LEN("?"))="?"</formula>
    </cfRule>
  </conditionalFormatting>
  <conditionalFormatting sqref="B66">
    <cfRule type="beginsWith" dxfId="4253" priority="91" operator="beginsWith" text="?">
      <formula>LEFT(B66,LEN("?"))="?"</formula>
    </cfRule>
  </conditionalFormatting>
  <conditionalFormatting sqref="AS75:AS78">
    <cfRule type="beginsWith" dxfId="4252" priority="90" operator="beginsWith" text="?">
      <formula>LEFT(AS75,LEN("?"))="?"</formula>
    </cfRule>
  </conditionalFormatting>
  <conditionalFormatting sqref="B80">
    <cfRule type="beginsWith" dxfId="4251" priority="89" operator="beginsWith" text="?">
      <formula>LEFT(B80,LEN("?"))="?"</formula>
    </cfRule>
  </conditionalFormatting>
  <conditionalFormatting sqref="L5">
    <cfRule type="beginsWith" dxfId="4250" priority="86" operator="beginsWith" text="?">
      <formula>LEFT(L5,LEN("?"))="?"</formula>
    </cfRule>
  </conditionalFormatting>
  <conditionalFormatting sqref="G5:H5">
    <cfRule type="beginsWith" dxfId="4249" priority="88" operator="beginsWith" text="?">
      <formula>LEFT(G5,LEN("?"))="?"</formula>
    </cfRule>
  </conditionalFormatting>
  <conditionalFormatting sqref="G6:H6">
    <cfRule type="beginsWith" dxfId="4248" priority="87" operator="beginsWith" text="?">
      <formula>LEFT(G6,LEN("?"))="?"</formula>
    </cfRule>
  </conditionalFormatting>
  <conditionalFormatting sqref="J5">
    <cfRule type="beginsWith" dxfId="4247" priority="85" operator="beginsWith" text="?">
      <formula>LEFT(J5,LEN("?"))="?"</formula>
    </cfRule>
  </conditionalFormatting>
  <conditionalFormatting sqref="O5:T6">
    <cfRule type="beginsWith" dxfId="4246" priority="84" operator="beginsWith" text="?">
      <formula>LEFT(O5,LEN("?"))="?"</formula>
    </cfRule>
  </conditionalFormatting>
  <conditionalFormatting sqref="AD5">
    <cfRule type="beginsWith" dxfId="4245" priority="83" operator="beginsWith" text="?">
      <formula>LEFT(AD5,LEN("?"))="?"</formula>
    </cfRule>
  </conditionalFormatting>
  <conditionalFormatting sqref="P24:S24">
    <cfRule type="containsText" dxfId="4244" priority="79" operator="containsText" text="ggggggggggggggg">
      <formula>NOT(ISERROR(SEARCH("ggggggggggggggg",P24)))</formula>
    </cfRule>
  </conditionalFormatting>
  <conditionalFormatting sqref="P24:S24">
    <cfRule type="containsText" dxfId="4243" priority="80" operator="containsText" text="gggggggggg">
      <formula>NOT(ISERROR(SEARCH("gggggggggg",P24)))</formula>
    </cfRule>
  </conditionalFormatting>
  <conditionalFormatting sqref="P24:S24">
    <cfRule type="containsText" dxfId="4242" priority="81" operator="containsText" text="ggggg">
      <formula>NOT(ISERROR(SEARCH("ggggg",P24)))</formula>
    </cfRule>
  </conditionalFormatting>
  <conditionalFormatting sqref="P24:S24">
    <cfRule type="containsText" dxfId="4241" priority="82" operator="containsText" text="g">
      <formula>NOT(ISERROR(SEARCH("g",P24)))</formula>
    </cfRule>
  </conditionalFormatting>
  <conditionalFormatting sqref="U23">
    <cfRule type="cellIs" dxfId="4240" priority="75" operator="between">
      <formula>15</formula>
      <formula>20</formula>
    </cfRule>
  </conditionalFormatting>
  <conditionalFormatting sqref="U23">
    <cfRule type="cellIs" dxfId="4239" priority="76" operator="between">
      <formula>10</formula>
      <formula>14.999</formula>
    </cfRule>
  </conditionalFormatting>
  <conditionalFormatting sqref="U23">
    <cfRule type="cellIs" dxfId="4238" priority="77" operator="between">
      <formula>5</formula>
      <formula>9.999</formula>
    </cfRule>
  </conditionalFormatting>
  <conditionalFormatting sqref="U23">
    <cfRule type="cellIs" dxfId="4237" priority="78" operator="between">
      <formula>0.001</formula>
      <formula>4.999</formula>
    </cfRule>
  </conditionalFormatting>
  <conditionalFormatting sqref="P38:S38">
    <cfRule type="containsText" dxfId="4236" priority="71" operator="containsText" text="ggggggggggggggg">
      <formula>NOT(ISERROR(SEARCH("ggggggggggggggg",P38)))</formula>
    </cfRule>
  </conditionalFormatting>
  <conditionalFormatting sqref="P38:S38">
    <cfRule type="containsText" dxfId="4235" priority="72" operator="containsText" text="gggggggggg">
      <formula>NOT(ISERROR(SEARCH("gggggggggg",P38)))</formula>
    </cfRule>
  </conditionalFormatting>
  <conditionalFormatting sqref="P38:S38">
    <cfRule type="containsText" dxfId="4234" priority="73" operator="containsText" text="ggggg">
      <formula>NOT(ISERROR(SEARCH("ggggg",P38)))</formula>
    </cfRule>
  </conditionalFormatting>
  <conditionalFormatting sqref="P38:S38">
    <cfRule type="containsText" dxfId="4233" priority="74" operator="containsText" text="g">
      <formula>NOT(ISERROR(SEARCH("g",P38)))</formula>
    </cfRule>
  </conditionalFormatting>
  <conditionalFormatting sqref="P80:S80">
    <cfRule type="containsText" dxfId="4232" priority="63" operator="containsText" text="ggggggggggggggg">
      <formula>NOT(ISERROR(SEARCH("ggggggggggggggg",P80)))</formula>
    </cfRule>
  </conditionalFormatting>
  <conditionalFormatting sqref="P80:S80">
    <cfRule type="containsText" dxfId="4231" priority="64" operator="containsText" text="gggggggggg">
      <formula>NOT(ISERROR(SEARCH("gggggggggg",P80)))</formula>
    </cfRule>
  </conditionalFormatting>
  <conditionalFormatting sqref="P80:S80">
    <cfRule type="containsText" dxfId="4230" priority="65" operator="containsText" text="ggggg">
      <formula>NOT(ISERROR(SEARCH("ggggg",P80)))</formula>
    </cfRule>
  </conditionalFormatting>
  <conditionalFormatting sqref="P80:S80">
    <cfRule type="containsText" dxfId="4229" priority="66" operator="containsText" text="g">
      <formula>NOT(ISERROR(SEARCH("g",P80)))</formula>
    </cfRule>
  </conditionalFormatting>
  <conditionalFormatting sqref="P66:S66">
    <cfRule type="containsText" dxfId="4228" priority="67" operator="containsText" text="ggggggggggggggg">
      <formula>NOT(ISERROR(SEARCH("ggggggggggggggg",P66)))</formula>
    </cfRule>
  </conditionalFormatting>
  <conditionalFormatting sqref="P66:S66">
    <cfRule type="containsText" dxfId="4227" priority="68" operator="containsText" text="gggggggggg">
      <formula>NOT(ISERROR(SEARCH("gggggggggg",P66)))</formula>
    </cfRule>
  </conditionalFormatting>
  <conditionalFormatting sqref="P66:S66">
    <cfRule type="containsText" dxfId="4226" priority="69" operator="containsText" text="ggggg">
      <formula>NOT(ISERROR(SEARCH("ggggg",P66)))</formula>
    </cfRule>
  </conditionalFormatting>
  <conditionalFormatting sqref="P66:S66">
    <cfRule type="containsText" dxfId="4225" priority="70" operator="containsText" text="g">
      <formula>NOT(ISERROR(SEARCH("g",P66)))</formula>
    </cfRule>
  </conditionalFormatting>
  <conditionalFormatting sqref="D37">
    <cfRule type="beginsWith" dxfId="4224" priority="62" operator="beginsWith" text="?">
      <formula>LEFT(D37,LEN("?"))="?"</formula>
    </cfRule>
  </conditionalFormatting>
  <conditionalFormatting sqref="D65">
    <cfRule type="beginsWith" dxfId="4223" priority="61" operator="beginsWith" text="?">
      <formula>LEFT(D65,LEN("?"))="?"</formula>
    </cfRule>
  </conditionalFormatting>
  <conditionalFormatting sqref="D79">
    <cfRule type="beginsWith" dxfId="4222" priority="60" operator="beginsWith" text="?">
      <formula>LEFT(D79,LEN("?"))="?"</formula>
    </cfRule>
  </conditionalFormatting>
  <conditionalFormatting sqref="Z37">
    <cfRule type="beginsWith" dxfId="4221" priority="59" operator="beginsWith" text="?">
      <formula>LEFT(Z37,LEN("?"))="?"</formula>
    </cfRule>
  </conditionalFormatting>
  <conditionalFormatting sqref="Z65">
    <cfRule type="beginsWith" dxfId="4220" priority="58" operator="beginsWith" text="?">
      <formula>LEFT(Z65,LEN("?"))="?"</formula>
    </cfRule>
  </conditionalFormatting>
  <conditionalFormatting sqref="Z79">
    <cfRule type="beginsWith" dxfId="4219" priority="57" operator="beginsWith" text="?">
      <formula>LEFT(Z79,LEN("?"))="?"</formula>
    </cfRule>
  </conditionalFormatting>
  <conditionalFormatting sqref="AS47:AS50">
    <cfRule type="beginsWith" dxfId="4218" priority="56" operator="beginsWith" text="?">
      <formula>LEFT(AS47,LEN("?"))="?"</formula>
    </cfRule>
  </conditionalFormatting>
  <conditionalFormatting sqref="B52">
    <cfRule type="beginsWith" dxfId="4217" priority="55" operator="beginsWith" text="?">
      <formula>LEFT(B52,LEN("?"))="?"</formula>
    </cfRule>
  </conditionalFormatting>
  <conditionalFormatting sqref="P52:S52">
    <cfRule type="containsText" dxfId="4216" priority="51" operator="containsText" text="ggggggggggggggg">
      <formula>NOT(ISERROR(SEARCH("ggggggggggggggg",P52)))</formula>
    </cfRule>
  </conditionalFormatting>
  <conditionalFormatting sqref="P52:S52">
    <cfRule type="containsText" dxfId="4215" priority="52" operator="containsText" text="gggggggggg">
      <formula>NOT(ISERROR(SEARCH("gggggggggg",P52)))</formula>
    </cfRule>
  </conditionalFormatting>
  <conditionalFormatting sqref="P52:S52">
    <cfRule type="containsText" dxfId="4214" priority="53" operator="containsText" text="ggggg">
      <formula>NOT(ISERROR(SEARCH("ggggg",P52)))</formula>
    </cfRule>
  </conditionalFormatting>
  <conditionalFormatting sqref="P52:S52">
    <cfRule type="containsText" dxfId="4213" priority="54" operator="containsText" text="g">
      <formula>NOT(ISERROR(SEARCH("g",P52)))</formula>
    </cfRule>
  </conditionalFormatting>
  <conditionalFormatting sqref="D51">
    <cfRule type="beginsWith" dxfId="4212" priority="50" operator="beginsWith" text="?">
      <formula>LEFT(D51,LEN("?"))="?"</formula>
    </cfRule>
  </conditionalFormatting>
  <conditionalFormatting sqref="Z51">
    <cfRule type="beginsWith" dxfId="4211" priority="49" operator="beginsWith" text="?">
      <formula>LEFT(Z51,LEN("?"))="?"</formula>
    </cfRule>
  </conditionalFormatting>
  <conditionalFormatting sqref="U41">
    <cfRule type="cellIs" dxfId="4210" priority="46" operator="equal">
      <formula>2</formula>
    </cfRule>
  </conditionalFormatting>
  <conditionalFormatting sqref="U41">
    <cfRule type="cellIs" dxfId="4209" priority="47" operator="equal">
      <formula>1</formula>
    </cfRule>
  </conditionalFormatting>
  <conditionalFormatting sqref="U41">
    <cfRule type="cellIs" dxfId="4208" priority="42" operator="equal">
      <formula>6</formula>
    </cfRule>
  </conditionalFormatting>
  <conditionalFormatting sqref="U41">
    <cfRule type="cellIs" dxfId="4207" priority="43" operator="equal">
      <formula>5</formula>
    </cfRule>
  </conditionalFormatting>
  <conditionalFormatting sqref="U41">
    <cfRule type="cellIs" dxfId="4206" priority="44" operator="equal">
      <formula>4</formula>
    </cfRule>
  </conditionalFormatting>
  <conditionalFormatting sqref="U41">
    <cfRule type="cellIs" dxfId="4205" priority="45" operator="equal">
      <formula>3</formula>
    </cfRule>
  </conditionalFormatting>
  <conditionalFormatting sqref="U37">
    <cfRule type="cellIs" dxfId="4204" priority="38" operator="between">
      <formula>15</formula>
      <formula>20</formula>
    </cfRule>
  </conditionalFormatting>
  <conditionalFormatting sqref="U37">
    <cfRule type="cellIs" dxfId="4203" priority="39" operator="between">
      <formula>10</formula>
      <formula>14.999</formula>
    </cfRule>
  </conditionalFormatting>
  <conditionalFormatting sqref="U37">
    <cfRule type="cellIs" dxfId="4202" priority="40" operator="between">
      <formula>5</formula>
      <formula>9.999</formula>
    </cfRule>
  </conditionalFormatting>
  <conditionalFormatting sqref="U37">
    <cfRule type="cellIs" dxfId="4201" priority="41" operator="between">
      <formula>0.001</formula>
      <formula>4.999</formula>
    </cfRule>
  </conditionalFormatting>
  <conditionalFormatting sqref="U55">
    <cfRule type="cellIs" dxfId="4200" priority="35" operator="equal">
      <formula>2</formula>
    </cfRule>
  </conditionalFormatting>
  <conditionalFormatting sqref="U55">
    <cfRule type="cellIs" dxfId="4199" priority="36" operator="equal">
      <formula>1</formula>
    </cfRule>
  </conditionalFormatting>
  <conditionalFormatting sqref="U55">
    <cfRule type="cellIs" dxfId="4198" priority="31" operator="equal">
      <formula>6</formula>
    </cfRule>
  </conditionalFormatting>
  <conditionalFormatting sqref="U55">
    <cfRule type="cellIs" dxfId="4197" priority="32" operator="equal">
      <formula>5</formula>
    </cfRule>
  </conditionalFormatting>
  <conditionalFormatting sqref="U55">
    <cfRule type="cellIs" dxfId="4196" priority="33" operator="equal">
      <formula>4</formula>
    </cfRule>
  </conditionalFormatting>
  <conditionalFormatting sqref="U55">
    <cfRule type="cellIs" dxfId="4195" priority="34" operator="equal">
      <formula>3</formula>
    </cfRule>
  </conditionalFormatting>
  <conditionalFormatting sqref="U51">
    <cfRule type="cellIs" dxfId="4194" priority="27" operator="between">
      <formula>15</formula>
      <formula>20</formula>
    </cfRule>
  </conditionalFormatting>
  <conditionalFormatting sqref="U51">
    <cfRule type="cellIs" dxfId="4193" priority="28" operator="between">
      <formula>10</formula>
      <formula>14.999</formula>
    </cfRule>
  </conditionalFormatting>
  <conditionalFormatting sqref="U51">
    <cfRule type="cellIs" dxfId="4192" priority="29" operator="between">
      <formula>5</formula>
      <formula>9.999</formula>
    </cfRule>
  </conditionalFormatting>
  <conditionalFormatting sqref="U51">
    <cfRule type="cellIs" dxfId="4191" priority="30" operator="between">
      <formula>0.001</formula>
      <formula>4.999</formula>
    </cfRule>
  </conditionalFormatting>
  <conditionalFormatting sqref="U69">
    <cfRule type="cellIs" dxfId="4190" priority="24" operator="equal">
      <formula>2</formula>
    </cfRule>
  </conditionalFormatting>
  <conditionalFormatting sqref="U69">
    <cfRule type="cellIs" dxfId="4189" priority="25" operator="equal">
      <formula>1</formula>
    </cfRule>
  </conditionalFormatting>
  <conditionalFormatting sqref="U69">
    <cfRule type="cellIs" dxfId="4188" priority="20" operator="equal">
      <formula>6</formula>
    </cfRule>
  </conditionalFormatting>
  <conditionalFormatting sqref="U69">
    <cfRule type="cellIs" dxfId="4187" priority="21" operator="equal">
      <formula>5</formula>
    </cfRule>
  </conditionalFormatting>
  <conditionalFormatting sqref="U69">
    <cfRule type="cellIs" dxfId="4186" priority="22" operator="equal">
      <formula>4</formula>
    </cfRule>
  </conditionalFormatting>
  <conditionalFormatting sqref="U69">
    <cfRule type="cellIs" dxfId="4185" priority="23" operator="equal">
      <formula>3</formula>
    </cfRule>
  </conditionalFormatting>
  <conditionalFormatting sqref="U65">
    <cfRule type="cellIs" dxfId="4184" priority="16" operator="between">
      <formula>15</formula>
      <formula>20</formula>
    </cfRule>
  </conditionalFormatting>
  <conditionalFormatting sqref="U65">
    <cfRule type="cellIs" dxfId="4183" priority="17" operator="between">
      <formula>10</formula>
      <formula>14.999</formula>
    </cfRule>
  </conditionalFormatting>
  <conditionalFormatting sqref="U65">
    <cfRule type="cellIs" dxfId="4182" priority="18" operator="between">
      <formula>5</formula>
      <formula>9.999</formula>
    </cfRule>
  </conditionalFormatting>
  <conditionalFormatting sqref="U65">
    <cfRule type="cellIs" dxfId="4181" priority="19" operator="between">
      <formula>0.001</formula>
      <formula>4.999</formula>
    </cfRule>
  </conditionalFormatting>
  <conditionalFormatting sqref="U83">
    <cfRule type="cellIs" dxfId="4180" priority="13" operator="equal">
      <formula>2</formula>
    </cfRule>
  </conditionalFormatting>
  <conditionalFormatting sqref="U83">
    <cfRule type="cellIs" dxfId="4179" priority="14" operator="equal">
      <formula>1</formula>
    </cfRule>
  </conditionalFormatting>
  <conditionalFormatting sqref="U83">
    <cfRule type="cellIs" dxfId="4178" priority="9" operator="equal">
      <formula>6</formula>
    </cfRule>
  </conditionalFormatting>
  <conditionalFormatting sqref="U83">
    <cfRule type="cellIs" dxfId="4177" priority="10" operator="equal">
      <formula>5</formula>
    </cfRule>
  </conditionalFormatting>
  <conditionalFormatting sqref="U83">
    <cfRule type="cellIs" dxfId="4176" priority="11" operator="equal">
      <formula>4</formula>
    </cfRule>
  </conditionalFormatting>
  <conditionalFormatting sqref="U83">
    <cfRule type="cellIs" dxfId="4175" priority="12" operator="equal">
      <formula>3</formula>
    </cfRule>
  </conditionalFormatting>
  <conditionalFormatting sqref="U79">
    <cfRule type="cellIs" dxfId="4174" priority="5" operator="between">
      <formula>15</formula>
      <formula>20</formula>
    </cfRule>
  </conditionalFormatting>
  <conditionalFormatting sqref="U79">
    <cfRule type="cellIs" dxfId="4173" priority="6" operator="between">
      <formula>10</formula>
      <formula>14.999</formula>
    </cfRule>
  </conditionalFormatting>
  <conditionalFormatting sqref="U79">
    <cfRule type="cellIs" dxfId="4172" priority="7" operator="between">
      <formula>5</formula>
      <formula>9.999</formula>
    </cfRule>
  </conditionalFormatting>
  <conditionalFormatting sqref="U79">
    <cfRule type="cellIs" dxfId="4171" priority="8" operator="between">
      <formula>0.001</formula>
      <formula>4.999</formula>
    </cfRule>
  </conditionalFormatting>
  <conditionalFormatting sqref="W89">
    <cfRule type="cellIs" dxfId="4170" priority="1" operator="between">
      <formula>15</formula>
      <formula>20</formula>
    </cfRule>
  </conditionalFormatting>
  <conditionalFormatting sqref="W89">
    <cfRule type="cellIs" dxfId="4169" priority="2" operator="between">
      <formula>10</formula>
      <formula>14.999</formula>
    </cfRule>
  </conditionalFormatting>
  <conditionalFormatting sqref="W89">
    <cfRule type="cellIs" dxfId="4168" priority="3" operator="between">
      <formula>5</formula>
      <formula>9.999</formula>
    </cfRule>
  </conditionalFormatting>
  <conditionalFormatting sqref="W89">
    <cfRule type="cellIs" dxfId="4167" priority="4" operator="between">
      <formula>0.001</formula>
      <formula>4.999</formula>
    </cfRule>
  </conditionalFormatting>
  <pageMargins left="0.7" right="0.7" top="0.75" bottom="0.75" header="0.3" footer="0.3"/>
  <pageSetup paperSize="9" scale="2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4" tint="-0.249977111117893"/>
  </sheetPr>
  <dimension ref="A1:XEO244"/>
  <sheetViews>
    <sheetView zoomScale="25" zoomScaleNormal="25" workbookViewId="0">
      <selection activeCell="AX202" activeCellId="121" sqref="U26 W26 U30 W30 U34 W34 U38 W38 U42 W42 U46 W46 U50 W50 U54 W54 AV26 AX26 AV30 AX30 AV34 AX34 AV38 AX38 AV42 AX42 AV46 AX46 AV50 AX50 AV54 AX54 AV58 AX58 AV62 AX62 AV66 AX66 U77 W77 U81 W81 U85 W85 AV77 AX77 AV81 AX81 AV85 AX85 AV89 AX89 AV93 AX93 AV97 AX97 AV101 AX101 AV105 AX105 AV109 AX109 AV113 AX113 U124 W124 U128 W128 U132 W132 U136 W136 AV124 AX124 AV128 AX128 AV132 AX132 AV136 AX136 U147 W147 U151 W151 U155 W155 U159 W159 U163 W163 AV147 AX147 AV151 AX151 AV155 AX155 AV159 AX159 AV163 AX163 AV167 AX167 U178 W178 U182 W182 U186 W186 AV178 AX178 AV182 AX182 AV186 AX186 AV190 AX190 AV194 AX194 AV198 AX198 AV202 AX202"/>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6"/>
      <c r="AS1" s="106"/>
      <c r="AT1" s="106"/>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593" t="s">
        <v>405</v>
      </c>
      <c r="AD5" s="1593"/>
      <c r="AE5" s="1593"/>
      <c r="AF5" s="1593"/>
      <c r="AG5" s="1593"/>
      <c r="AH5" s="1593"/>
      <c r="AI5" s="1593"/>
      <c r="AJ5" s="1593"/>
      <c r="AK5" s="1593"/>
      <c r="AL5" s="1593"/>
      <c r="AM5" s="1593"/>
      <c r="AN5" s="1593"/>
      <c r="AO5" s="1593"/>
      <c r="AP5" s="1593"/>
      <c r="AQ5" s="1593"/>
      <c r="AR5" s="1593"/>
      <c r="AS5" s="1593"/>
      <c r="AT5" s="19"/>
      <c r="AW5" s="19"/>
      <c r="BA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593"/>
      <c r="AD6" s="1593"/>
      <c r="AE6" s="1593"/>
      <c r="AF6" s="1593"/>
      <c r="AG6" s="1593"/>
      <c r="AH6" s="1593"/>
      <c r="AI6" s="1593"/>
      <c r="AJ6" s="1593"/>
      <c r="AK6" s="1593"/>
      <c r="AL6" s="1593"/>
      <c r="AM6" s="1593"/>
      <c r="AN6" s="1593"/>
      <c r="AO6" s="1593"/>
      <c r="AP6" s="1593"/>
      <c r="AQ6" s="1593"/>
      <c r="AR6" s="1593"/>
      <c r="AS6" s="1593"/>
      <c r="AT6" s="19"/>
      <c r="AW6" s="19"/>
      <c r="BA6" s="20"/>
    </row>
    <row r="7" spans="2:54"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N7" s="25"/>
      <c r="AO7" s="25"/>
      <c r="AP7" s="25"/>
      <c r="AR7" s="25"/>
      <c r="AS7" s="25"/>
      <c r="AT7" s="25"/>
      <c r="AW7" s="25"/>
      <c r="BA7" s="26"/>
    </row>
    <row r="8" spans="2:54" ht="9.9499999999999993" customHeight="1">
      <c r="B8" s="5"/>
      <c r="D8" s="27"/>
      <c r="E8" s="27"/>
      <c r="O8" s="600"/>
      <c r="P8" s="600"/>
      <c r="Q8" s="600"/>
      <c r="R8" s="600"/>
      <c r="S8" s="600"/>
      <c r="T8" s="600"/>
      <c r="W8" s="1359"/>
      <c r="X8" s="1359"/>
      <c r="Y8" s="1359"/>
      <c r="Z8" s="1359"/>
      <c r="AA8" s="1359"/>
      <c r="AE8" s="27"/>
      <c r="AI8" s="28"/>
      <c r="AJ8" s="28"/>
      <c r="AK8" s="28"/>
      <c r="AN8" s="28"/>
      <c r="AO8" s="28"/>
      <c r="AP8" s="28"/>
      <c r="AR8" s="28"/>
      <c r="AS8" s="28"/>
      <c r="AT8" s="28"/>
      <c r="AW8" s="28"/>
      <c r="BA8" s="10"/>
    </row>
    <row r="9" spans="2:54"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132"/>
      <c r="AO9" s="29"/>
      <c r="AP9" s="29"/>
      <c r="AQ9" s="29"/>
      <c r="AR9" s="132"/>
      <c r="AS9" s="29"/>
      <c r="AT9" s="29"/>
      <c r="AU9" s="29"/>
      <c r="AV9" s="29"/>
      <c r="AW9" s="29"/>
      <c r="AX9" s="29"/>
      <c r="AY9" s="29"/>
      <c r="AZ9" s="29"/>
      <c r="BA9" s="29"/>
      <c r="BB9" s="628"/>
    </row>
    <row r="10" spans="2:54" ht="30" customHeight="1">
      <c r="B10" s="506"/>
      <c r="C10" s="507"/>
      <c r="D10" s="507"/>
      <c r="E10" s="507"/>
      <c r="F10" s="507"/>
      <c r="G10" s="508"/>
      <c r="H10" s="509" t="s">
        <v>92</v>
      </c>
      <c r="I10" s="369">
        <f ca="1">TODAY()</f>
        <v>44545</v>
      </c>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628"/>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629"/>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37"/>
      <c r="AC12" s="40"/>
      <c r="AD12" s="241"/>
      <c r="AE12" s="241"/>
      <c r="AF12" s="241"/>
      <c r="AG12" s="241"/>
      <c r="AH12" s="241"/>
      <c r="AI12" s="241"/>
      <c r="AJ12" s="241"/>
      <c r="AK12" s="241"/>
      <c r="AL12" s="41"/>
      <c r="AM12" s="41"/>
      <c r="AN12" s="41"/>
      <c r="AO12" s="41"/>
      <c r="AP12" s="37"/>
      <c r="AQ12" s="40"/>
      <c r="AR12" s="42"/>
      <c r="AS12" s="43"/>
      <c r="AT12" s="44"/>
      <c r="AU12" s="45"/>
      <c r="AV12" s="46"/>
      <c r="AW12" s="47"/>
      <c r="AX12" s="46"/>
      <c r="AY12" s="48"/>
      <c r="AZ12" s="241"/>
      <c r="BA12" s="241"/>
      <c r="BB12" s="630"/>
    </row>
    <row r="13" spans="2:5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630"/>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C14" s="37"/>
      <c r="AG14" s="41"/>
      <c r="AH14" s="41"/>
      <c r="AI14" s="41"/>
      <c r="AJ14" s="41"/>
      <c r="AK14" s="37"/>
      <c r="AL14" s="463"/>
      <c r="AM14" s="37"/>
      <c r="AN14" s="194"/>
      <c r="AO14" s="37"/>
      <c r="AP14" s="37"/>
      <c r="AQ14" s="457" t="s">
        <v>66</v>
      </c>
      <c r="AR14" s="458" t="s">
        <v>62</v>
      </c>
      <c r="AS14" s="459" t="s">
        <v>57</v>
      </c>
      <c r="AT14" s="460" t="s">
        <v>52</v>
      </c>
      <c r="AU14" s="37"/>
      <c r="AV14" s="461" t="s">
        <v>120</v>
      </c>
      <c r="AW14" s="37"/>
      <c r="AX14" s="462" t="s">
        <v>121</v>
      </c>
      <c r="AY14" s="194"/>
      <c r="AZ14" s="37"/>
      <c r="BA14" s="37"/>
      <c r="BB14" s="628"/>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C15" s="37"/>
      <c r="AG15" s="510"/>
      <c r="AH15" s="41"/>
      <c r="AI15" s="41"/>
      <c r="AJ15" s="510"/>
      <c r="AK15" s="37"/>
      <c r="AL15" s="40"/>
      <c r="AM15" s="37"/>
      <c r="AN15" s="40"/>
      <c r="AO15" s="37"/>
      <c r="AP15" s="37"/>
      <c r="AQ15" s="37"/>
      <c r="AR15" s="37"/>
      <c r="AS15" s="37"/>
      <c r="AT15" s="37"/>
      <c r="AW15" s="40"/>
      <c r="AX15" s="37"/>
      <c r="AY15" s="40"/>
      <c r="AZ15" s="37"/>
      <c r="BA15" s="37"/>
      <c r="BB15" s="628"/>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29"/>
    </row>
    <row r="17" spans="2:55" ht="22.5" customHeight="1">
      <c r="B17" s="631"/>
      <c r="C17" s="632"/>
      <c r="D17" s="633"/>
      <c r="E17" s="633"/>
      <c r="F17" s="633"/>
      <c r="G17" s="633"/>
      <c r="H17" s="633"/>
      <c r="I17" s="633"/>
      <c r="J17" s="633"/>
      <c r="K17" s="633"/>
      <c r="L17" s="633"/>
      <c r="M17" s="634"/>
      <c r="N17" s="634"/>
      <c r="O17" s="634"/>
      <c r="P17" s="634"/>
      <c r="Q17" s="634"/>
      <c r="R17" s="634"/>
      <c r="S17" s="634"/>
      <c r="T17" s="634"/>
      <c r="U17" s="634"/>
      <c r="V17" s="634"/>
      <c r="W17" s="634"/>
      <c r="X17" s="634"/>
      <c r="Y17" s="634"/>
      <c r="Z17" s="634"/>
      <c r="AA17" s="634"/>
      <c r="AB17" s="634"/>
      <c r="AC17" s="633"/>
      <c r="AD17" s="633"/>
      <c r="AE17" s="633"/>
      <c r="AF17" s="633"/>
      <c r="AG17" s="633"/>
      <c r="AH17" s="634"/>
      <c r="AI17" s="634"/>
      <c r="AJ17" s="634"/>
      <c r="AK17" s="634"/>
      <c r="AL17" s="634"/>
      <c r="AM17" s="634"/>
      <c r="AN17" s="634"/>
      <c r="AO17" s="634"/>
      <c r="AP17" s="634"/>
      <c r="AQ17" s="634"/>
      <c r="AR17" s="634"/>
      <c r="AS17" s="634"/>
      <c r="AT17" s="634"/>
      <c r="AU17" s="634"/>
      <c r="AV17" s="634"/>
      <c r="AW17" s="634"/>
      <c r="AX17" s="634"/>
      <c r="AY17" s="634"/>
      <c r="AZ17" s="634"/>
      <c r="BA17" s="884"/>
      <c r="BB17" s="630"/>
    </row>
    <row r="18" spans="2:55" ht="27" customHeight="1">
      <c r="B18" s="635"/>
      <c r="C18" s="586"/>
      <c r="D18" s="586"/>
      <c r="E18" s="586"/>
      <c r="F18" s="586"/>
      <c r="G18" s="586"/>
      <c r="H18" s="586"/>
      <c r="I18" s="586"/>
      <c r="J18" s="586"/>
      <c r="K18" s="586"/>
      <c r="L18" s="586"/>
      <c r="M18" s="583"/>
      <c r="N18" s="583"/>
      <c r="O18" s="583"/>
      <c r="P18" s="583"/>
      <c r="Q18" s="583"/>
      <c r="R18" s="583"/>
      <c r="S18" s="583"/>
      <c r="T18" s="583"/>
      <c r="U18" s="583"/>
      <c r="V18" s="583"/>
      <c r="W18" s="583"/>
      <c r="X18" s="583"/>
      <c r="Y18" s="583"/>
      <c r="Z18" s="583"/>
      <c r="AA18" s="583"/>
      <c r="AB18" s="583"/>
      <c r="AC18" s="586"/>
      <c r="AD18" s="586"/>
      <c r="AE18" s="586"/>
      <c r="AF18" s="586"/>
      <c r="AG18" s="586"/>
      <c r="AH18" s="583"/>
      <c r="AI18" s="583"/>
      <c r="AJ18" s="583"/>
      <c r="AK18" s="583"/>
      <c r="AL18" s="583"/>
      <c r="AM18" s="583"/>
      <c r="AN18" s="583"/>
      <c r="AO18" s="583"/>
      <c r="AP18" s="583"/>
      <c r="AQ18" s="583"/>
      <c r="AR18" s="583"/>
      <c r="AS18" s="583"/>
      <c r="AT18" s="583"/>
      <c r="AU18" s="583"/>
      <c r="AV18" s="583"/>
      <c r="AW18" s="583"/>
      <c r="AX18" s="583"/>
      <c r="AY18" s="583"/>
      <c r="AZ18" s="583"/>
      <c r="BA18" s="636"/>
    </row>
    <row r="19" spans="2:55" ht="19.5" customHeight="1">
      <c r="B19" s="637"/>
      <c r="C19" s="638"/>
      <c r="D19" s="1453" t="s">
        <v>126</v>
      </c>
      <c r="E19" s="1453"/>
      <c r="F19" s="1456"/>
      <c r="G19" s="1574" t="str">
        <f>'Donnees MELEC'!$E$102</f>
        <v>C1 : Analyser les conditions de l’opération et son contexte</v>
      </c>
      <c r="H19" s="1574"/>
      <c r="I19" s="1574"/>
      <c r="J19" s="1574"/>
      <c r="K19" s="1574"/>
      <c r="L19" s="1574"/>
      <c r="M19" s="1574"/>
      <c r="N19" s="1574"/>
      <c r="O19" s="1574"/>
      <c r="P19" s="1574"/>
      <c r="Q19" s="1574"/>
      <c r="R19" s="1574"/>
      <c r="S19" s="1574"/>
      <c r="T19" s="1419"/>
      <c r="U19" s="639"/>
      <c r="V19" s="1419"/>
      <c r="W19" s="639"/>
      <c r="X19" s="1419"/>
      <c r="Y19" s="1419"/>
      <c r="Z19" s="1449"/>
      <c r="AA19" s="583"/>
      <c r="AB19" s="583"/>
      <c r="AC19" s="640"/>
      <c r="AD19" s="638"/>
      <c r="AE19" s="1453" t="s">
        <v>126</v>
      </c>
      <c r="AF19" s="1453"/>
      <c r="AG19" s="1456"/>
      <c r="AH19" s="1574" t="str">
        <f>'Donnees MELEC'!$E$103</f>
        <v>C2 : Organiser l’opération dans son contexte</v>
      </c>
      <c r="AI19" s="1574"/>
      <c r="AJ19" s="1574"/>
      <c r="AK19" s="1574"/>
      <c r="AL19" s="1574"/>
      <c r="AM19" s="1574"/>
      <c r="AN19" s="1574"/>
      <c r="AO19" s="1574"/>
      <c r="AP19" s="1574"/>
      <c r="AQ19" s="1574"/>
      <c r="AR19" s="1574"/>
      <c r="AS19" s="1574"/>
      <c r="AT19" s="1574"/>
      <c r="AU19" s="1419"/>
      <c r="AV19" s="639"/>
      <c r="AW19" s="1419"/>
      <c r="AX19" s="639"/>
      <c r="AY19" s="1419"/>
      <c r="AZ19" s="1419"/>
      <c r="BA19" s="1422"/>
    </row>
    <row r="20" spans="2:55" ht="19.5" customHeight="1">
      <c r="B20" s="641"/>
      <c r="C20" s="642"/>
      <c r="D20" s="1454"/>
      <c r="E20" s="1454"/>
      <c r="F20" s="1457"/>
      <c r="G20" s="1575"/>
      <c r="H20" s="1575"/>
      <c r="I20" s="1575"/>
      <c r="J20" s="1575"/>
      <c r="K20" s="1575"/>
      <c r="L20" s="1575"/>
      <c r="M20" s="1575"/>
      <c r="N20" s="1575"/>
      <c r="O20" s="1575"/>
      <c r="P20" s="1575"/>
      <c r="Q20" s="1575"/>
      <c r="R20" s="1575"/>
      <c r="S20" s="1575"/>
      <c r="T20" s="1420"/>
      <c r="U20" s="1440">
        <f>AVERAGE(U26:U54)</f>
        <v>0</v>
      </c>
      <c r="V20" s="1420"/>
      <c r="W20" s="1425" t="e">
        <f>AVERAGE(W26:W54)</f>
        <v>#DIV/0!</v>
      </c>
      <c r="X20" s="1420"/>
      <c r="Y20" s="1420"/>
      <c r="Z20" s="1450"/>
      <c r="AA20" s="583"/>
      <c r="AB20" s="583"/>
      <c r="AC20" s="643"/>
      <c r="AD20" s="642"/>
      <c r="AE20" s="1454"/>
      <c r="AF20" s="1454"/>
      <c r="AG20" s="1457"/>
      <c r="AH20" s="1575"/>
      <c r="AI20" s="1575"/>
      <c r="AJ20" s="1575"/>
      <c r="AK20" s="1575"/>
      <c r="AL20" s="1575"/>
      <c r="AM20" s="1575"/>
      <c r="AN20" s="1575"/>
      <c r="AO20" s="1575"/>
      <c r="AP20" s="1575"/>
      <c r="AQ20" s="1575"/>
      <c r="AR20" s="1575"/>
      <c r="AS20" s="1575"/>
      <c r="AT20" s="1575"/>
      <c r="AU20" s="1420"/>
      <c r="AV20" s="1440">
        <f>AVERAGE(AV26:AV66)</f>
        <v>0</v>
      </c>
      <c r="AW20" s="1420"/>
      <c r="AX20" s="1425" t="str">
        <f>IFERROR(AVERAGE(AX26:AX66),"")</f>
        <v/>
      </c>
      <c r="AY20" s="1420"/>
      <c r="AZ20" s="1420"/>
      <c r="BA20" s="1423"/>
    </row>
    <row r="21" spans="2:55" ht="19.5" customHeight="1">
      <c r="B21" s="641"/>
      <c r="C21" s="642"/>
      <c r="D21" s="1454"/>
      <c r="E21" s="1454"/>
      <c r="F21" s="1457"/>
      <c r="G21" s="1575"/>
      <c r="H21" s="1575"/>
      <c r="I21" s="1575"/>
      <c r="J21" s="1575"/>
      <c r="K21" s="1575"/>
      <c r="L21" s="1575"/>
      <c r="M21" s="1575"/>
      <c r="N21" s="1575"/>
      <c r="O21" s="1575"/>
      <c r="P21" s="1575"/>
      <c r="Q21" s="1575"/>
      <c r="R21" s="1575"/>
      <c r="S21" s="1575"/>
      <c r="T21" s="1420"/>
      <c r="U21" s="1441"/>
      <c r="V21" s="1420"/>
      <c r="W21" s="1426"/>
      <c r="X21" s="1420"/>
      <c r="Y21" s="1420"/>
      <c r="Z21" s="1450"/>
      <c r="AA21" s="583"/>
      <c r="AB21" s="583"/>
      <c r="AC21" s="643"/>
      <c r="AD21" s="642"/>
      <c r="AE21" s="1454"/>
      <c r="AF21" s="1454"/>
      <c r="AG21" s="1457"/>
      <c r="AH21" s="1575"/>
      <c r="AI21" s="1575"/>
      <c r="AJ21" s="1575"/>
      <c r="AK21" s="1575"/>
      <c r="AL21" s="1575"/>
      <c r="AM21" s="1575"/>
      <c r="AN21" s="1575"/>
      <c r="AO21" s="1575"/>
      <c r="AP21" s="1575"/>
      <c r="AQ21" s="1575"/>
      <c r="AR21" s="1575"/>
      <c r="AS21" s="1575"/>
      <c r="AT21" s="1575"/>
      <c r="AU21" s="1420"/>
      <c r="AV21" s="1441"/>
      <c r="AW21" s="1420"/>
      <c r="AX21" s="1426"/>
      <c r="AY21" s="1420"/>
      <c r="AZ21" s="1420"/>
      <c r="BA21" s="1423"/>
    </row>
    <row r="22" spans="2:55" ht="10.5" customHeight="1">
      <c r="B22" s="641"/>
      <c r="C22" s="642"/>
      <c r="D22" s="1454"/>
      <c r="E22" s="1454"/>
      <c r="F22" s="1457"/>
      <c r="G22" s="1575"/>
      <c r="H22" s="1575"/>
      <c r="I22" s="1575"/>
      <c r="J22" s="1575"/>
      <c r="K22" s="1575"/>
      <c r="L22" s="1575"/>
      <c r="M22" s="1575"/>
      <c r="N22" s="1575"/>
      <c r="O22" s="1575"/>
      <c r="P22" s="1575"/>
      <c r="Q22" s="1575"/>
      <c r="R22" s="1575"/>
      <c r="S22" s="1575"/>
      <c r="T22" s="1420"/>
      <c r="U22" s="1442"/>
      <c r="V22" s="1420"/>
      <c r="W22" s="1427"/>
      <c r="X22" s="1420"/>
      <c r="Y22" s="1420"/>
      <c r="Z22" s="1450"/>
      <c r="AA22" s="583"/>
      <c r="AB22" s="583"/>
      <c r="AC22" s="643"/>
      <c r="AD22" s="642"/>
      <c r="AE22" s="1454"/>
      <c r="AF22" s="1454"/>
      <c r="AG22" s="1457"/>
      <c r="AH22" s="1575"/>
      <c r="AI22" s="1575"/>
      <c r="AJ22" s="1575"/>
      <c r="AK22" s="1575"/>
      <c r="AL22" s="1575"/>
      <c r="AM22" s="1575"/>
      <c r="AN22" s="1575"/>
      <c r="AO22" s="1575"/>
      <c r="AP22" s="1575"/>
      <c r="AQ22" s="1575"/>
      <c r="AR22" s="1575"/>
      <c r="AS22" s="1575"/>
      <c r="AT22" s="1575"/>
      <c r="AU22" s="1420"/>
      <c r="AV22" s="1442"/>
      <c r="AW22" s="1420"/>
      <c r="AX22" s="1427"/>
      <c r="AY22" s="1420"/>
      <c r="AZ22" s="1420"/>
      <c r="BA22" s="1423"/>
    </row>
    <row r="23" spans="2:55" ht="19.5" customHeight="1">
      <c r="B23" s="644"/>
      <c r="C23" s="645"/>
      <c r="D23" s="1455"/>
      <c r="E23" s="1455"/>
      <c r="F23" s="1458"/>
      <c r="G23" s="1576"/>
      <c r="H23" s="1576"/>
      <c r="I23" s="1576"/>
      <c r="J23" s="1576"/>
      <c r="K23" s="1576"/>
      <c r="L23" s="1576"/>
      <c r="M23" s="1576"/>
      <c r="N23" s="1576"/>
      <c r="O23" s="1576"/>
      <c r="P23" s="1576"/>
      <c r="Q23" s="1576"/>
      <c r="R23" s="1576"/>
      <c r="S23" s="1576"/>
      <c r="T23" s="1421"/>
      <c r="U23" s="646"/>
      <c r="V23" s="1421"/>
      <c r="W23" s="646"/>
      <c r="X23" s="1421"/>
      <c r="Y23" s="1421"/>
      <c r="Z23" s="1451"/>
      <c r="AA23" s="583"/>
      <c r="AB23" s="583"/>
      <c r="AC23" s="647"/>
      <c r="AD23" s="645"/>
      <c r="AE23" s="1455"/>
      <c r="AF23" s="1455"/>
      <c r="AG23" s="1458"/>
      <c r="AH23" s="1576"/>
      <c r="AI23" s="1576"/>
      <c r="AJ23" s="1576"/>
      <c r="AK23" s="1576"/>
      <c r="AL23" s="1576"/>
      <c r="AM23" s="1576"/>
      <c r="AN23" s="1576"/>
      <c r="AO23" s="1576"/>
      <c r="AP23" s="1576"/>
      <c r="AQ23" s="1576"/>
      <c r="AR23" s="1576"/>
      <c r="AS23" s="1576"/>
      <c r="AT23" s="1576"/>
      <c r="AU23" s="1421"/>
      <c r="AV23" s="646"/>
      <c r="AW23" s="1421"/>
      <c r="AX23" s="646"/>
      <c r="AY23" s="1421"/>
      <c r="AZ23" s="1421"/>
      <c r="BA23" s="1424"/>
    </row>
    <row r="24" spans="2:55" ht="30" customHeight="1">
      <c r="B24" s="637"/>
      <c r="C24" s="638"/>
      <c r="D24" s="638"/>
      <c r="E24" s="638"/>
      <c r="F24" s="638"/>
      <c r="G24" s="639"/>
      <c r="H24" s="639"/>
      <c r="I24" s="639"/>
      <c r="J24" s="639"/>
      <c r="K24" s="639"/>
      <c r="L24" s="639"/>
      <c r="M24" s="639"/>
      <c r="N24" s="639"/>
      <c r="O24" s="639"/>
      <c r="P24" s="639"/>
      <c r="Q24" s="639"/>
      <c r="R24" s="639"/>
      <c r="S24" s="639"/>
      <c r="T24" s="639"/>
      <c r="U24" s="639"/>
      <c r="V24" s="639"/>
      <c r="W24" s="639"/>
      <c r="X24" s="639"/>
      <c r="Y24" s="639"/>
      <c r="Z24" s="648"/>
      <c r="AA24" s="649"/>
      <c r="AB24" s="583"/>
      <c r="AC24" s="640"/>
      <c r="AD24" s="638"/>
      <c r="AE24" s="638"/>
      <c r="AF24" s="638"/>
      <c r="AG24" s="638"/>
      <c r="AH24" s="639"/>
      <c r="AI24" s="639"/>
      <c r="AJ24" s="639"/>
      <c r="AK24" s="639"/>
      <c r="AL24" s="639"/>
      <c r="AM24" s="639"/>
      <c r="AN24" s="639"/>
      <c r="AO24" s="639"/>
      <c r="AP24" s="639"/>
      <c r="AQ24" s="639"/>
      <c r="AR24" s="639"/>
      <c r="AS24" s="639"/>
      <c r="AT24" s="639"/>
      <c r="AU24" s="639"/>
      <c r="AV24" s="639"/>
      <c r="AW24" s="639"/>
      <c r="AX24" s="639"/>
      <c r="AY24" s="639"/>
      <c r="AZ24" s="639"/>
      <c r="BA24" s="650"/>
    </row>
    <row r="25" spans="2:55" ht="20.100000000000001" customHeight="1">
      <c r="B25" s="641"/>
      <c r="C25" s="651"/>
      <c r="D25" s="1416"/>
      <c r="E25" s="1416"/>
      <c r="F25" s="651"/>
      <c r="G25" s="653"/>
      <c r="H25" s="1431" t="str">
        <f>'Donnees MELEC'!$E$4</f>
        <v>C1.1: Les informations nécessaires sont recueillies</v>
      </c>
      <c r="I25" s="1432"/>
      <c r="J25" s="1432"/>
      <c r="K25" s="1432"/>
      <c r="L25" s="1433"/>
      <c r="M25" s="642"/>
      <c r="N25" s="642"/>
      <c r="O25" s="653"/>
      <c r="P25" s="653"/>
      <c r="Q25" s="654"/>
      <c r="R25" s="653"/>
      <c r="S25" s="653"/>
      <c r="T25" s="653"/>
      <c r="U25" s="653"/>
      <c r="V25" s="653"/>
      <c r="W25" s="653"/>
      <c r="X25" s="653"/>
      <c r="Y25" s="653"/>
      <c r="Z25" s="655"/>
      <c r="AA25" s="649"/>
      <c r="AB25" s="583"/>
      <c r="AC25" s="643"/>
      <c r="AD25" s="651"/>
      <c r="AE25" s="1573"/>
      <c r="AF25" s="1573"/>
      <c r="AG25" s="651"/>
      <c r="AH25" s="653"/>
      <c r="AI25" s="1475" t="str">
        <f>'Donnees MELEC'!$E$12</f>
        <v>C2.1: Après inventaire, les matériels, équipements et outillages manquants sont listés</v>
      </c>
      <c r="AJ25" s="1476"/>
      <c r="AK25" s="1476"/>
      <c r="AL25" s="1476"/>
      <c r="AM25" s="1477"/>
      <c r="AN25" s="642"/>
      <c r="AO25" s="642"/>
      <c r="AP25" s="653"/>
      <c r="AQ25" s="653"/>
      <c r="AR25" s="654"/>
      <c r="AS25" s="653"/>
      <c r="AT25" s="653"/>
      <c r="AU25" s="653"/>
      <c r="AV25" s="653"/>
      <c r="AW25" s="653"/>
      <c r="AX25" s="653"/>
      <c r="AY25" s="653"/>
      <c r="AZ25" s="653"/>
      <c r="BA25" s="656"/>
    </row>
    <row r="26" spans="2:55" s="21" customFormat="1" ht="30" customHeight="1">
      <c r="B26" s="1414">
        <f>'Donnees MELEC'!$B$4</f>
        <v>1</v>
      </c>
      <c r="C26" s="1459"/>
      <c r="D26" s="1417" t="str">
        <f>'Donnees MELEC'!$C$4</f>
        <v>C1.1</v>
      </c>
      <c r="E26" s="1418"/>
      <c r="F26" s="651"/>
      <c r="G26" s="658" t="s">
        <v>211</v>
      </c>
      <c r="H26" s="1434"/>
      <c r="I26" s="1351"/>
      <c r="J26" s="1351"/>
      <c r="K26" s="1351"/>
      <c r="L26" s="1435"/>
      <c r="M26" s="1444" t="s">
        <v>212</v>
      </c>
      <c r="N26" s="1444"/>
      <c r="O26" s="1445"/>
      <c r="P26" s="1428" t="str">
        <f>REPT("g",(U26))</f>
        <v/>
      </c>
      <c r="Q26" s="1429"/>
      <c r="R26" s="1429"/>
      <c r="S26" s="1430"/>
      <c r="T26" s="663"/>
      <c r="U26" s="1036">
        <f>Bilan!$AK$18</f>
        <v>0</v>
      </c>
      <c r="V26" s="653"/>
      <c r="W26" s="1037" t="str">
        <f>Bilan!$AM$18</f>
        <v xml:space="preserve"> </v>
      </c>
      <c r="X26" s="665"/>
      <c r="Y26" s="653"/>
      <c r="Z26" s="655"/>
      <c r="AA26" s="649"/>
      <c r="AB26" s="583"/>
      <c r="AC26" s="1452">
        <v>8</v>
      </c>
      <c r="AD26" s="1459"/>
      <c r="AE26" s="1417" t="str">
        <f>'Donnees MELEC'!$C$12</f>
        <v>C2.1</v>
      </c>
      <c r="AF26" s="1418"/>
      <c r="AG26" s="651"/>
      <c r="AH26" s="658" t="s">
        <v>211</v>
      </c>
      <c r="AI26" s="1478"/>
      <c r="AJ26" s="1479"/>
      <c r="AK26" s="1479"/>
      <c r="AL26" s="1479"/>
      <c r="AM26" s="1480"/>
      <c r="AN26" s="1571" t="s">
        <v>212</v>
      </c>
      <c r="AO26" s="1444"/>
      <c r="AP26" s="1572"/>
      <c r="AQ26" s="1428" t="str">
        <f>REPT("g",(AV26))</f>
        <v/>
      </c>
      <c r="AR26" s="1429"/>
      <c r="AS26" s="1429"/>
      <c r="AT26" s="1430"/>
      <c r="AU26" s="663"/>
      <c r="AV26" s="1036">
        <f>Bilan!$AK$22</f>
        <v>0</v>
      </c>
      <c r="AW26" s="653"/>
      <c r="AX26" s="1037" t="str">
        <f>Bilan!$AM$22</f>
        <v xml:space="preserve"> </v>
      </c>
      <c r="AY26" s="665"/>
      <c r="AZ26" s="653"/>
      <c r="BA26" s="656"/>
    </row>
    <row r="27" spans="2:55" ht="20.100000000000001" customHeight="1">
      <c r="B27" s="641"/>
      <c r="C27" s="651"/>
      <c r="D27" s="1416"/>
      <c r="E27" s="1416"/>
      <c r="F27" s="651"/>
      <c r="G27" s="653"/>
      <c r="H27" s="1436"/>
      <c r="I27" s="1437"/>
      <c r="J27" s="1437"/>
      <c r="K27" s="1437"/>
      <c r="L27" s="1438"/>
      <c r="M27" s="642"/>
      <c r="N27" s="642"/>
      <c r="O27" s="653"/>
      <c r="P27" s="653"/>
      <c r="Q27" s="653"/>
      <c r="R27" s="653"/>
      <c r="S27" s="653"/>
      <c r="T27" s="653"/>
      <c r="U27" s="653"/>
      <c r="V27" s="653"/>
      <c r="W27" s="653"/>
      <c r="X27" s="653"/>
      <c r="Y27" s="653"/>
      <c r="Z27" s="655"/>
      <c r="AA27" s="649"/>
      <c r="AB27" s="583"/>
      <c r="AC27" s="643"/>
      <c r="AD27" s="651"/>
      <c r="AE27" s="1474"/>
      <c r="AF27" s="1474"/>
      <c r="AG27" s="651"/>
      <c r="AH27" s="653"/>
      <c r="AI27" s="1481"/>
      <c r="AJ27" s="1482"/>
      <c r="AK27" s="1482"/>
      <c r="AL27" s="1482"/>
      <c r="AM27" s="1483"/>
      <c r="AN27" s="642"/>
      <c r="AO27" s="642"/>
      <c r="AP27" s="653"/>
      <c r="AQ27" s="653"/>
      <c r="AR27" s="653"/>
      <c r="AS27" s="653"/>
      <c r="AT27" s="653"/>
      <c r="AU27" s="653"/>
      <c r="AV27" s="653"/>
      <c r="AW27" s="653"/>
      <c r="AX27" s="653"/>
      <c r="AY27" s="653"/>
      <c r="AZ27" s="653"/>
      <c r="BA27" s="656"/>
    </row>
    <row r="28" spans="2:55" ht="15" customHeight="1">
      <c r="B28" s="666"/>
      <c r="C28" s="667"/>
      <c r="D28" s="668"/>
      <c r="E28" s="653"/>
      <c r="F28" s="669"/>
      <c r="G28" s="653"/>
      <c r="H28" s="653"/>
      <c r="I28" s="653"/>
      <c r="J28" s="653"/>
      <c r="K28" s="653"/>
      <c r="L28" s="653"/>
      <c r="M28" s="670"/>
      <c r="N28" s="670"/>
      <c r="O28" s="670"/>
      <c r="P28" s="670"/>
      <c r="Q28" s="670"/>
      <c r="R28" s="670"/>
      <c r="S28" s="670"/>
      <c r="T28" s="670"/>
      <c r="U28" s="670"/>
      <c r="V28" s="670"/>
      <c r="W28" s="670"/>
      <c r="X28" s="670"/>
      <c r="Y28" s="670"/>
      <c r="Z28" s="671"/>
      <c r="AA28" s="672"/>
      <c r="AB28" s="673"/>
      <c r="AC28" s="674"/>
      <c r="AD28" s="667"/>
      <c r="AE28" s="668"/>
      <c r="AF28" s="653"/>
      <c r="AG28" s="669"/>
      <c r="AH28" s="653"/>
      <c r="AI28" s="653"/>
      <c r="AJ28" s="653"/>
      <c r="AK28" s="653"/>
      <c r="AL28" s="653"/>
      <c r="AM28" s="653"/>
      <c r="AN28" s="670"/>
      <c r="AO28" s="670"/>
      <c r="AP28" s="670"/>
      <c r="AQ28" s="670"/>
      <c r="AR28" s="670"/>
      <c r="AS28" s="670"/>
      <c r="AT28" s="670"/>
      <c r="AU28" s="670"/>
      <c r="AV28" s="670"/>
      <c r="AW28" s="670"/>
      <c r="AX28" s="670"/>
      <c r="AY28" s="670"/>
      <c r="AZ28" s="670"/>
      <c r="BA28" s="675"/>
    </row>
    <row r="29" spans="2:55" ht="20.100000000000001" customHeight="1">
      <c r="B29" s="641"/>
      <c r="C29" s="651"/>
      <c r="D29" s="1416"/>
      <c r="E29" s="1416"/>
      <c r="F29" s="651"/>
      <c r="G29" s="653"/>
      <c r="H29" s="1431" t="str">
        <f>'Donnees MELEC'!$E$5</f>
        <v>C1.2: Les contraintes techniques et d’exécution sont repérées</v>
      </c>
      <c r="I29" s="1432"/>
      <c r="J29" s="1432"/>
      <c r="K29" s="1432"/>
      <c r="L29" s="1433"/>
      <c r="M29" s="642"/>
      <c r="N29" s="642"/>
      <c r="O29" s="653"/>
      <c r="P29" s="653"/>
      <c r="Q29" s="654"/>
      <c r="R29" s="653"/>
      <c r="S29" s="653"/>
      <c r="T29" s="653"/>
      <c r="U29" s="653"/>
      <c r="V29" s="653"/>
      <c r="W29" s="653"/>
      <c r="X29" s="653"/>
      <c r="Y29" s="653"/>
      <c r="Z29" s="655"/>
      <c r="AA29" s="649"/>
      <c r="AB29" s="583"/>
      <c r="AC29" s="643"/>
      <c r="AD29" s="651"/>
      <c r="AE29" s="1573"/>
      <c r="AF29" s="1573"/>
      <c r="AG29" s="651"/>
      <c r="AH29" s="653"/>
      <c r="AI29" s="1431" t="str">
        <f>'Donnees MELEC'!$E$13</f>
        <v>C2.2: Le bon d’approvisionnement ou bon de commande est complété</v>
      </c>
      <c r="AJ29" s="1432"/>
      <c r="AK29" s="1432"/>
      <c r="AL29" s="1432"/>
      <c r="AM29" s="1433"/>
      <c r="AN29" s="642"/>
      <c r="AO29" s="642"/>
      <c r="AP29" s="653"/>
      <c r="AQ29" s="653"/>
      <c r="AR29" s="654"/>
      <c r="AS29" s="653"/>
      <c r="AT29" s="653"/>
      <c r="AU29" s="653"/>
      <c r="AV29" s="653"/>
      <c r="AW29" s="653"/>
      <c r="AX29" s="653"/>
      <c r="AY29" s="653"/>
      <c r="AZ29" s="653"/>
      <c r="BA29" s="656"/>
    </row>
    <row r="30" spans="2:55" ht="30" customHeight="1">
      <c r="B30" s="1414">
        <f>'Donnees MELEC'!$B$5</f>
        <v>2</v>
      </c>
      <c r="C30" s="1459"/>
      <c r="D30" s="1417" t="str">
        <f>'Donnees MELEC'!$C$5</f>
        <v>C1.2</v>
      </c>
      <c r="E30" s="1418"/>
      <c r="F30" s="651"/>
      <c r="G30" s="658" t="s">
        <v>211</v>
      </c>
      <c r="H30" s="1434"/>
      <c r="I30" s="1351"/>
      <c r="J30" s="1351"/>
      <c r="K30" s="1351"/>
      <c r="L30" s="1435"/>
      <c r="M30" s="1444" t="s">
        <v>212</v>
      </c>
      <c r="N30" s="1444"/>
      <c r="O30" s="1445"/>
      <c r="P30" s="1428" t="str">
        <f>REPT("g",(U30))</f>
        <v/>
      </c>
      <c r="Q30" s="1429"/>
      <c r="R30" s="1429"/>
      <c r="S30" s="1430"/>
      <c r="T30" s="663"/>
      <c r="U30" s="1036">
        <f>Bilan!$AK$18</f>
        <v>0</v>
      </c>
      <c r="V30" s="653"/>
      <c r="W30" s="1037" t="str">
        <f>Bilan!$AM$18</f>
        <v xml:space="preserve"> </v>
      </c>
      <c r="X30" s="665"/>
      <c r="Y30" s="653"/>
      <c r="Z30" s="655"/>
      <c r="AA30" s="649"/>
      <c r="AB30" s="583"/>
      <c r="AC30" s="1452">
        <v>9</v>
      </c>
      <c r="AD30" s="1459"/>
      <c r="AE30" s="1417" t="str">
        <f>'Donnees MELEC'!$C$13</f>
        <v>C2.2</v>
      </c>
      <c r="AF30" s="1418"/>
      <c r="AG30" s="651"/>
      <c r="AH30" s="658" t="s">
        <v>211</v>
      </c>
      <c r="AI30" s="1434"/>
      <c r="AJ30" s="1351"/>
      <c r="AK30" s="1351"/>
      <c r="AL30" s="1351"/>
      <c r="AM30" s="1435"/>
      <c r="AN30" s="1571" t="s">
        <v>212</v>
      </c>
      <c r="AO30" s="1444"/>
      <c r="AP30" s="1572"/>
      <c r="AQ30" s="1428" t="str">
        <f>REPT("g",(AV30))</f>
        <v/>
      </c>
      <c r="AR30" s="1429"/>
      <c r="AS30" s="1429"/>
      <c r="AT30" s="1430"/>
      <c r="AU30" s="663"/>
      <c r="AV30" s="1036">
        <f>Bilan!$AK$22</f>
        <v>0</v>
      </c>
      <c r="AW30" s="653"/>
      <c r="AX30" s="1037" t="str">
        <f>Bilan!$AM$22</f>
        <v xml:space="preserve"> </v>
      </c>
      <c r="AY30" s="665"/>
      <c r="AZ30" s="653"/>
      <c r="BA30" s="656"/>
    </row>
    <row r="31" spans="2:55" ht="20.100000000000001" customHeight="1">
      <c r="B31" s="641"/>
      <c r="C31" s="651"/>
      <c r="D31" s="1416"/>
      <c r="E31" s="1416"/>
      <c r="F31" s="651"/>
      <c r="G31" s="653"/>
      <c r="H31" s="1436"/>
      <c r="I31" s="1437"/>
      <c r="J31" s="1437"/>
      <c r="K31" s="1437"/>
      <c r="L31" s="1438"/>
      <c r="M31" s="642"/>
      <c r="N31" s="642"/>
      <c r="O31" s="653"/>
      <c r="P31" s="653"/>
      <c r="Q31" s="653"/>
      <c r="R31" s="653"/>
      <c r="S31" s="653"/>
      <c r="T31" s="653"/>
      <c r="U31" s="653"/>
      <c r="V31" s="653"/>
      <c r="W31" s="653"/>
      <c r="X31" s="653"/>
      <c r="Y31" s="653"/>
      <c r="Z31" s="655"/>
      <c r="AA31" s="649"/>
      <c r="AB31" s="583"/>
      <c r="AC31" s="643"/>
      <c r="AD31" s="651"/>
      <c r="AE31" s="1474"/>
      <c r="AF31" s="1474"/>
      <c r="AG31" s="651"/>
      <c r="AH31" s="653"/>
      <c r="AI31" s="1436"/>
      <c r="AJ31" s="1437"/>
      <c r="AK31" s="1437"/>
      <c r="AL31" s="1437"/>
      <c r="AM31" s="1438"/>
      <c r="AN31" s="642"/>
      <c r="AO31" s="642"/>
      <c r="AP31" s="653"/>
      <c r="AQ31" s="653"/>
      <c r="AR31" s="653"/>
      <c r="AS31" s="653"/>
      <c r="AT31" s="653"/>
      <c r="AU31" s="653"/>
      <c r="AV31" s="653"/>
      <c r="AW31" s="653"/>
      <c r="AX31" s="653"/>
      <c r="AY31" s="653"/>
      <c r="AZ31" s="653"/>
      <c r="BA31" s="656"/>
      <c r="BB31" s="676"/>
      <c r="BC31" s="676"/>
    </row>
    <row r="32" spans="2:55" ht="15" customHeight="1">
      <c r="B32" s="641"/>
      <c r="C32" s="651"/>
      <c r="D32" s="668"/>
      <c r="E32" s="653"/>
      <c r="F32" s="651"/>
      <c r="G32" s="653"/>
      <c r="H32" s="677"/>
      <c r="I32" s="678"/>
      <c r="J32" s="678"/>
      <c r="K32" s="679"/>
      <c r="L32" s="680"/>
      <c r="M32" s="642"/>
      <c r="N32" s="642"/>
      <c r="O32" s="653"/>
      <c r="P32" s="653"/>
      <c r="Q32" s="653"/>
      <c r="R32" s="653"/>
      <c r="S32" s="653"/>
      <c r="T32" s="653"/>
      <c r="U32" s="653"/>
      <c r="V32" s="653"/>
      <c r="W32" s="653"/>
      <c r="X32" s="653"/>
      <c r="Y32" s="653"/>
      <c r="Z32" s="655"/>
      <c r="AA32" s="1439"/>
      <c r="AB32" s="682"/>
      <c r="AC32" s="643"/>
      <c r="AD32" s="651"/>
      <c r="AE32" s="1416"/>
      <c r="AF32" s="1416"/>
      <c r="AG32" s="651"/>
      <c r="AH32" s="653"/>
      <c r="AI32" s="677"/>
      <c r="AJ32" s="678"/>
      <c r="AK32" s="678"/>
      <c r="AL32" s="679"/>
      <c r="AM32" s="680"/>
      <c r="AN32" s="642"/>
      <c r="AO32" s="642"/>
      <c r="AP32" s="653"/>
      <c r="AQ32" s="653"/>
      <c r="AR32" s="653"/>
      <c r="AS32" s="653"/>
      <c r="AT32" s="653"/>
      <c r="AU32" s="653"/>
      <c r="AV32" s="653"/>
      <c r="AW32" s="653"/>
      <c r="AX32" s="653"/>
      <c r="AY32" s="653"/>
      <c r="AZ32" s="653"/>
      <c r="BA32" s="656"/>
      <c r="BB32" s="250"/>
      <c r="BC32" s="250"/>
    </row>
    <row r="33" spans="2:55" ht="20.100000000000001" customHeight="1">
      <c r="B33" s="641"/>
      <c r="C33" s="651"/>
      <c r="D33" s="1416"/>
      <c r="E33" s="1416"/>
      <c r="F33" s="651"/>
      <c r="G33" s="653"/>
      <c r="H33" s="1431" t="str">
        <f>'Donnees MELEC'!$E$6</f>
        <v>C1.3: Les contraintes liées à l’efficacité énergétique sont repérées</v>
      </c>
      <c r="I33" s="1432"/>
      <c r="J33" s="1432"/>
      <c r="K33" s="1432"/>
      <c r="L33" s="1433"/>
      <c r="M33" s="642"/>
      <c r="N33" s="642"/>
      <c r="O33" s="653"/>
      <c r="P33" s="653"/>
      <c r="Q33" s="654"/>
      <c r="R33" s="653"/>
      <c r="S33" s="653"/>
      <c r="T33" s="653"/>
      <c r="U33" s="653"/>
      <c r="V33" s="653"/>
      <c r="W33" s="653"/>
      <c r="X33" s="653"/>
      <c r="Y33" s="653"/>
      <c r="Z33" s="655"/>
      <c r="AA33" s="1439"/>
      <c r="AB33" s="682"/>
      <c r="AC33" s="643"/>
      <c r="AD33" s="651"/>
      <c r="AE33" s="1573"/>
      <c r="AF33" s="1573"/>
      <c r="AG33" s="651"/>
      <c r="AH33" s="653"/>
      <c r="AI33" s="1475" t="str">
        <f>'Donnees MELEC'!$E$14</f>
        <v>C2.3: Les tâches sont réparties en fonction des habilitations et des certifications des électriciens affectés</v>
      </c>
      <c r="AJ33" s="1476"/>
      <c r="AK33" s="1476"/>
      <c r="AL33" s="1476"/>
      <c r="AM33" s="1477"/>
      <c r="AN33" s="642"/>
      <c r="AO33" s="642"/>
      <c r="AP33" s="653"/>
      <c r="AQ33" s="653"/>
      <c r="AR33" s="654"/>
      <c r="AS33" s="653"/>
      <c r="AT33" s="653"/>
      <c r="AU33" s="653"/>
      <c r="AV33" s="653"/>
      <c r="AW33" s="653"/>
      <c r="AX33" s="653"/>
      <c r="AY33" s="653"/>
      <c r="AZ33" s="653"/>
      <c r="BA33" s="656"/>
    </row>
    <row r="34" spans="2:55" ht="30" customHeight="1">
      <c r="B34" s="1414">
        <f>'Donnees MELEC'!$B$6</f>
        <v>3</v>
      </c>
      <c r="C34" s="1459"/>
      <c r="D34" s="1417" t="str">
        <f>'Donnees MELEC'!$C$6</f>
        <v>C1.3</v>
      </c>
      <c r="E34" s="1418"/>
      <c r="F34" s="651"/>
      <c r="G34" s="658" t="s">
        <v>211</v>
      </c>
      <c r="H34" s="1434"/>
      <c r="I34" s="1351"/>
      <c r="J34" s="1351"/>
      <c r="K34" s="1351"/>
      <c r="L34" s="1435"/>
      <c r="M34" s="1444" t="s">
        <v>212</v>
      </c>
      <c r="N34" s="1444"/>
      <c r="O34" s="1445"/>
      <c r="P34" s="1428" t="str">
        <f>REPT("g",(U34))</f>
        <v/>
      </c>
      <c r="Q34" s="1429"/>
      <c r="R34" s="1429"/>
      <c r="S34" s="1430"/>
      <c r="T34" s="663"/>
      <c r="U34" s="1036">
        <f>Bilan!$AK$18</f>
        <v>0</v>
      </c>
      <c r="V34" s="653"/>
      <c r="W34" s="1037" t="str">
        <f>Bilan!$AM$18</f>
        <v xml:space="preserve"> </v>
      </c>
      <c r="X34" s="665"/>
      <c r="Y34" s="653"/>
      <c r="Z34" s="655"/>
      <c r="AA34" s="649"/>
      <c r="AB34" s="583"/>
      <c r="AC34" s="1452">
        <v>10</v>
      </c>
      <c r="AD34" s="1459"/>
      <c r="AE34" s="1417" t="str">
        <f>'Donnees MELEC'!$C$14</f>
        <v>C2.3</v>
      </c>
      <c r="AF34" s="1418"/>
      <c r="AG34" s="651"/>
      <c r="AH34" s="658" t="s">
        <v>211</v>
      </c>
      <c r="AI34" s="1478"/>
      <c r="AJ34" s="1479"/>
      <c r="AK34" s="1479"/>
      <c r="AL34" s="1479"/>
      <c r="AM34" s="1480"/>
      <c r="AN34" s="1571" t="s">
        <v>212</v>
      </c>
      <c r="AO34" s="1444"/>
      <c r="AP34" s="1572"/>
      <c r="AQ34" s="1428" t="str">
        <f>REPT("g",(AV34))</f>
        <v/>
      </c>
      <c r="AR34" s="1429"/>
      <c r="AS34" s="1429"/>
      <c r="AT34" s="1430"/>
      <c r="AU34" s="663"/>
      <c r="AV34" s="1036">
        <f>Bilan!$AK$22</f>
        <v>0</v>
      </c>
      <c r="AW34" s="653"/>
      <c r="AX34" s="1037" t="str">
        <f>Bilan!$AM$22</f>
        <v xml:space="preserve"> </v>
      </c>
      <c r="AY34" s="665"/>
      <c r="AZ34" s="653"/>
      <c r="BA34" s="656"/>
    </row>
    <row r="35" spans="2:55" ht="20.100000000000001" customHeight="1">
      <c r="B35" s="683"/>
      <c r="C35" s="651"/>
      <c r="D35" s="1416"/>
      <c r="E35" s="1416"/>
      <c r="F35" s="651"/>
      <c r="G35" s="653"/>
      <c r="H35" s="1436"/>
      <c r="I35" s="1437"/>
      <c r="J35" s="1437"/>
      <c r="K35" s="1437"/>
      <c r="L35" s="1438"/>
      <c r="M35" s="642"/>
      <c r="N35" s="642"/>
      <c r="O35" s="653"/>
      <c r="P35" s="653"/>
      <c r="Q35" s="653"/>
      <c r="R35" s="653"/>
      <c r="S35" s="653"/>
      <c r="T35" s="653"/>
      <c r="U35" s="653"/>
      <c r="V35" s="653"/>
      <c r="W35" s="653"/>
      <c r="X35" s="653"/>
      <c r="Y35" s="653"/>
      <c r="Z35" s="655"/>
      <c r="AA35" s="1460"/>
      <c r="AB35" s="685"/>
      <c r="AC35" s="686"/>
      <c r="AD35" s="651"/>
      <c r="AE35" s="1474"/>
      <c r="AF35" s="1474"/>
      <c r="AG35" s="651"/>
      <c r="AH35" s="653"/>
      <c r="AI35" s="1481"/>
      <c r="AJ35" s="1482"/>
      <c r="AK35" s="1482"/>
      <c r="AL35" s="1482"/>
      <c r="AM35" s="1483"/>
      <c r="AN35" s="642"/>
      <c r="AO35" s="642"/>
      <c r="AP35" s="653"/>
      <c r="AQ35" s="653"/>
      <c r="AR35" s="653"/>
      <c r="AS35" s="653"/>
      <c r="AT35" s="653"/>
      <c r="AU35" s="653"/>
      <c r="AV35" s="653"/>
      <c r="AW35" s="653"/>
      <c r="AX35" s="653"/>
      <c r="AY35" s="653"/>
      <c r="AZ35" s="653"/>
      <c r="BA35" s="656"/>
    </row>
    <row r="36" spans="2:55" ht="15" customHeight="1">
      <c r="B36" s="683"/>
      <c r="C36" s="651"/>
      <c r="D36" s="668"/>
      <c r="E36" s="653"/>
      <c r="F36" s="651"/>
      <c r="G36" s="653"/>
      <c r="H36" s="677"/>
      <c r="I36" s="678"/>
      <c r="J36" s="678"/>
      <c r="K36" s="679"/>
      <c r="L36" s="680"/>
      <c r="M36" s="642"/>
      <c r="N36" s="642"/>
      <c r="O36" s="653"/>
      <c r="P36" s="653"/>
      <c r="Q36" s="653"/>
      <c r="R36" s="653"/>
      <c r="S36" s="653"/>
      <c r="T36" s="653"/>
      <c r="U36" s="653"/>
      <c r="V36" s="653"/>
      <c r="W36" s="653"/>
      <c r="X36" s="653"/>
      <c r="Y36" s="653"/>
      <c r="Z36" s="655"/>
      <c r="AA36" s="1460"/>
      <c r="AB36" s="685"/>
      <c r="AC36" s="686"/>
      <c r="AD36" s="651"/>
      <c r="AE36" s="668"/>
      <c r="AF36" s="653"/>
      <c r="AG36" s="651"/>
      <c r="AH36" s="653"/>
      <c r="AI36" s="677"/>
      <c r="AJ36" s="678"/>
      <c r="AK36" s="678"/>
      <c r="AL36" s="679"/>
      <c r="AM36" s="680"/>
      <c r="AN36" s="642"/>
      <c r="AO36" s="642"/>
      <c r="AP36" s="653"/>
      <c r="AQ36" s="653"/>
      <c r="AR36" s="653"/>
      <c r="AS36" s="653"/>
      <c r="AT36" s="653"/>
      <c r="AU36" s="653"/>
      <c r="AV36" s="653"/>
      <c r="AW36" s="653"/>
      <c r="AX36" s="653"/>
      <c r="AY36" s="653"/>
      <c r="AZ36" s="653"/>
      <c r="BA36" s="656"/>
    </row>
    <row r="37" spans="2:55" ht="20.100000000000001" customHeight="1">
      <c r="B37" s="683"/>
      <c r="C37" s="651"/>
      <c r="D37" s="1416"/>
      <c r="E37" s="1416"/>
      <c r="F37" s="651"/>
      <c r="G37" s="653"/>
      <c r="H37" s="1431" t="str">
        <f>'Donnees MELEC'!$E$7</f>
        <v>C1.4: Les risques professionnels sont évalués</v>
      </c>
      <c r="I37" s="1432"/>
      <c r="J37" s="1432"/>
      <c r="K37" s="1432"/>
      <c r="L37" s="1433"/>
      <c r="M37" s="642"/>
      <c r="N37" s="642"/>
      <c r="O37" s="653"/>
      <c r="P37" s="653"/>
      <c r="Q37" s="654"/>
      <c r="R37" s="653"/>
      <c r="S37" s="653"/>
      <c r="T37" s="653"/>
      <c r="U37" s="653"/>
      <c r="V37" s="653"/>
      <c r="W37" s="653"/>
      <c r="X37" s="653"/>
      <c r="Y37" s="653"/>
      <c r="Z37" s="655"/>
      <c r="AA37" s="649"/>
      <c r="AB37" s="583"/>
      <c r="AC37" s="686"/>
      <c r="AD37" s="651"/>
      <c r="AE37" s="1573"/>
      <c r="AF37" s="1573"/>
      <c r="AG37" s="651"/>
      <c r="AH37" s="653"/>
      <c r="AI37" s="1431" t="str">
        <f>'Donnees MELEC'!$E$15</f>
        <v>C2.4: La répartition des tâches prend en compte l’avancement des autres intervenants</v>
      </c>
      <c r="AJ37" s="1432"/>
      <c r="AK37" s="1432"/>
      <c r="AL37" s="1432"/>
      <c r="AM37" s="1433"/>
      <c r="AN37" s="642"/>
      <c r="AO37" s="642"/>
      <c r="AP37" s="653"/>
      <c r="AQ37" s="653"/>
      <c r="AR37" s="654"/>
      <c r="AS37" s="653"/>
      <c r="AT37" s="653"/>
      <c r="AU37" s="653"/>
      <c r="AV37" s="653"/>
      <c r="AW37" s="653"/>
      <c r="AX37" s="653"/>
      <c r="AY37" s="653"/>
      <c r="AZ37" s="653"/>
      <c r="BA37" s="656"/>
    </row>
    <row r="38" spans="2:55" s="21" customFormat="1" ht="30" customHeight="1">
      <c r="B38" s="1414">
        <f>'Donnees MELEC'!$B$7</f>
        <v>4</v>
      </c>
      <c r="C38" s="1459"/>
      <c r="D38" s="1417" t="str">
        <f>'Donnees MELEC'!$C$7</f>
        <v>C1.4</v>
      </c>
      <c r="E38" s="1418"/>
      <c r="F38" s="651"/>
      <c r="G38" s="658" t="s">
        <v>211</v>
      </c>
      <c r="H38" s="1434"/>
      <c r="I38" s="1351"/>
      <c r="J38" s="1351"/>
      <c r="K38" s="1351"/>
      <c r="L38" s="1435"/>
      <c r="M38" s="1444" t="s">
        <v>212</v>
      </c>
      <c r="N38" s="1444"/>
      <c r="O38" s="1445"/>
      <c r="P38" s="1428" t="str">
        <f>REPT("g",(U38))</f>
        <v/>
      </c>
      <c r="Q38" s="1429"/>
      <c r="R38" s="1429"/>
      <c r="S38" s="1430"/>
      <c r="T38" s="663"/>
      <c r="U38" s="1036">
        <f>Bilan!$AK$18</f>
        <v>0</v>
      </c>
      <c r="V38" s="653"/>
      <c r="W38" s="1037" t="str">
        <f>Bilan!$AM$18</f>
        <v xml:space="preserve"> </v>
      </c>
      <c r="X38" s="665"/>
      <c r="Y38" s="653"/>
      <c r="Z38" s="655"/>
      <c r="AA38" s="649"/>
      <c r="AB38" s="583"/>
      <c r="AC38" s="1452">
        <v>11</v>
      </c>
      <c r="AD38" s="1459"/>
      <c r="AE38" s="1417" t="str">
        <f>'Donnees MELEC'!$C$15</f>
        <v>C2.4</v>
      </c>
      <c r="AF38" s="1418"/>
      <c r="AG38" s="651"/>
      <c r="AH38" s="658" t="s">
        <v>211</v>
      </c>
      <c r="AI38" s="1434"/>
      <c r="AJ38" s="1351"/>
      <c r="AK38" s="1351"/>
      <c r="AL38" s="1351"/>
      <c r="AM38" s="1435"/>
      <c r="AN38" s="1571" t="s">
        <v>212</v>
      </c>
      <c r="AO38" s="1444"/>
      <c r="AP38" s="1572"/>
      <c r="AQ38" s="1428" t="str">
        <f>REPT("g",(AV38))</f>
        <v/>
      </c>
      <c r="AR38" s="1429"/>
      <c r="AS38" s="1429"/>
      <c r="AT38" s="1430"/>
      <c r="AU38" s="663"/>
      <c r="AV38" s="1036">
        <f>Bilan!$AK$22</f>
        <v>0</v>
      </c>
      <c r="AW38" s="653"/>
      <c r="AX38" s="1037" t="str">
        <f>Bilan!$AM$22</f>
        <v xml:space="preserve"> </v>
      </c>
      <c r="AY38" s="665"/>
      <c r="AZ38" s="653"/>
      <c r="BA38" s="656"/>
    </row>
    <row r="39" spans="2:55" ht="20.100000000000001" customHeight="1">
      <c r="B39" s="683"/>
      <c r="C39" s="651"/>
      <c r="D39" s="1416"/>
      <c r="E39" s="1416"/>
      <c r="F39" s="651"/>
      <c r="G39" s="653"/>
      <c r="H39" s="1436"/>
      <c r="I39" s="1437"/>
      <c r="J39" s="1437"/>
      <c r="K39" s="1437"/>
      <c r="L39" s="1438"/>
      <c r="M39" s="642"/>
      <c r="N39" s="642"/>
      <c r="O39" s="653"/>
      <c r="P39" s="653"/>
      <c r="Q39" s="653"/>
      <c r="R39" s="653"/>
      <c r="S39" s="653"/>
      <c r="T39" s="653"/>
      <c r="U39" s="653"/>
      <c r="V39" s="653"/>
      <c r="W39" s="653"/>
      <c r="X39" s="653"/>
      <c r="Y39" s="653"/>
      <c r="Z39" s="655"/>
      <c r="AA39" s="649"/>
      <c r="AB39" s="583"/>
      <c r="AC39" s="686"/>
      <c r="AD39" s="651"/>
      <c r="AE39" s="1474"/>
      <c r="AF39" s="1474"/>
      <c r="AG39" s="651"/>
      <c r="AH39" s="653"/>
      <c r="AI39" s="1436"/>
      <c r="AJ39" s="1437"/>
      <c r="AK39" s="1437"/>
      <c r="AL39" s="1437"/>
      <c r="AM39" s="1438"/>
      <c r="AN39" s="642"/>
      <c r="AO39" s="642"/>
      <c r="AP39" s="653"/>
      <c r="AQ39" s="653"/>
      <c r="AR39" s="653"/>
      <c r="AS39" s="653"/>
      <c r="AT39" s="653"/>
      <c r="AU39" s="653"/>
      <c r="AV39" s="653"/>
      <c r="AW39" s="653"/>
      <c r="AX39" s="653"/>
      <c r="AY39" s="653"/>
      <c r="AZ39" s="653"/>
      <c r="BA39" s="656"/>
    </row>
    <row r="40" spans="2:55" ht="17.100000000000001" customHeight="1">
      <c r="B40" s="683"/>
      <c r="C40" s="667"/>
      <c r="D40" s="668"/>
      <c r="E40" s="653"/>
      <c r="F40" s="669"/>
      <c r="G40" s="653"/>
      <c r="H40" s="687"/>
      <c r="I40" s="679"/>
      <c r="J40" s="679"/>
      <c r="K40" s="679"/>
      <c r="L40" s="679"/>
      <c r="M40" s="653"/>
      <c r="N40" s="653"/>
      <c r="O40" s="653"/>
      <c r="P40" s="653"/>
      <c r="Q40" s="653"/>
      <c r="R40" s="653"/>
      <c r="S40" s="653"/>
      <c r="T40" s="653"/>
      <c r="U40" s="653"/>
      <c r="V40" s="653"/>
      <c r="W40" s="653"/>
      <c r="X40" s="653"/>
      <c r="Y40" s="653"/>
      <c r="Z40" s="655"/>
      <c r="AA40" s="688"/>
      <c r="AB40" s="689"/>
      <c r="AC40" s="686"/>
      <c r="AD40" s="667"/>
      <c r="AE40" s="668"/>
      <c r="AF40" s="653"/>
      <c r="AG40" s="669"/>
      <c r="AH40" s="653"/>
      <c r="AI40" s="687"/>
      <c r="AJ40" s="679"/>
      <c r="AK40" s="679"/>
      <c r="AL40" s="679"/>
      <c r="AM40" s="679"/>
      <c r="AN40" s="653"/>
      <c r="AO40" s="653"/>
      <c r="AP40" s="653"/>
      <c r="AQ40" s="653"/>
      <c r="AR40" s="653"/>
      <c r="AS40" s="653"/>
      <c r="AT40" s="653"/>
      <c r="AU40" s="653"/>
      <c r="AV40" s="653"/>
      <c r="AW40" s="653"/>
      <c r="AX40" s="653"/>
      <c r="AY40" s="653"/>
      <c r="AZ40" s="653"/>
      <c r="BA40" s="656"/>
    </row>
    <row r="41" spans="2:55" ht="18.95" customHeight="1">
      <c r="B41" s="683"/>
      <c r="C41" s="651"/>
      <c r="D41" s="1416"/>
      <c r="E41" s="1416"/>
      <c r="F41" s="651"/>
      <c r="G41" s="653"/>
      <c r="H41" s="1431" t="str">
        <f>'Donnees MELEC'!$E$8</f>
        <v>C1.5: Les mesures de prévention de santé et sécurité au travail sont proposées</v>
      </c>
      <c r="I41" s="1432"/>
      <c r="J41" s="1432"/>
      <c r="K41" s="1432"/>
      <c r="L41" s="1433"/>
      <c r="M41" s="642"/>
      <c r="N41" s="642"/>
      <c r="O41" s="653"/>
      <c r="P41" s="653"/>
      <c r="Q41" s="654"/>
      <c r="R41" s="653"/>
      <c r="S41" s="653"/>
      <c r="T41" s="653"/>
      <c r="U41" s="653"/>
      <c r="V41" s="653"/>
      <c r="W41" s="653"/>
      <c r="X41" s="653"/>
      <c r="Y41" s="653"/>
      <c r="Z41" s="655"/>
      <c r="AA41" s="690"/>
      <c r="AB41" s="691"/>
      <c r="AC41" s="686"/>
      <c r="AD41" s="651"/>
      <c r="AE41" s="1573"/>
      <c r="AF41" s="1573"/>
      <c r="AG41" s="651"/>
      <c r="AH41" s="653"/>
      <c r="AI41" s="1431" t="str">
        <f>'Donnees MELEC'!$E$16</f>
        <v>C2.5: Les activités sont organisées de manière chronologique</v>
      </c>
      <c r="AJ41" s="1432"/>
      <c r="AK41" s="1432"/>
      <c r="AL41" s="1432"/>
      <c r="AM41" s="1433"/>
      <c r="AN41" s="642"/>
      <c r="AO41" s="642"/>
      <c r="AP41" s="653"/>
      <c r="AQ41" s="653"/>
      <c r="AR41" s="654"/>
      <c r="AS41" s="653"/>
      <c r="AT41" s="653"/>
      <c r="AU41" s="653"/>
      <c r="AV41" s="653"/>
      <c r="AW41" s="653"/>
      <c r="AX41" s="653"/>
      <c r="AY41" s="653"/>
      <c r="AZ41" s="653"/>
      <c r="BA41" s="656"/>
    </row>
    <row r="42" spans="2:55" ht="27.95" customHeight="1">
      <c r="B42" s="1414">
        <f>'Donnees MELEC'!$B$8</f>
        <v>5</v>
      </c>
      <c r="C42" s="1459"/>
      <c r="D42" s="1417" t="str">
        <f>'Donnees MELEC'!$C$8</f>
        <v>C1.5</v>
      </c>
      <c r="E42" s="1418"/>
      <c r="F42" s="651"/>
      <c r="G42" s="658" t="s">
        <v>211</v>
      </c>
      <c r="H42" s="1434"/>
      <c r="I42" s="1351"/>
      <c r="J42" s="1351"/>
      <c r="K42" s="1351"/>
      <c r="L42" s="1435"/>
      <c r="M42" s="1444" t="s">
        <v>212</v>
      </c>
      <c r="N42" s="1444"/>
      <c r="O42" s="1445"/>
      <c r="P42" s="1428" t="str">
        <f>REPT("g",(U42))</f>
        <v/>
      </c>
      <c r="Q42" s="1429"/>
      <c r="R42" s="1429"/>
      <c r="S42" s="1430"/>
      <c r="T42" s="663"/>
      <c r="U42" s="1036">
        <f>Bilan!$AK$18</f>
        <v>0</v>
      </c>
      <c r="V42" s="653"/>
      <c r="W42" s="1037" t="str">
        <f>Bilan!$AM$18</f>
        <v xml:space="preserve"> </v>
      </c>
      <c r="X42" s="665"/>
      <c r="Y42" s="653"/>
      <c r="Z42" s="655"/>
      <c r="AA42" s="1439"/>
      <c r="AB42" s="583"/>
      <c r="AC42" s="1452">
        <v>12</v>
      </c>
      <c r="AD42" s="1459"/>
      <c r="AE42" s="1417" t="str">
        <f>'Donnees MELEC'!$C$16</f>
        <v>C2.5</v>
      </c>
      <c r="AF42" s="1418"/>
      <c r="AG42" s="651"/>
      <c r="AH42" s="658" t="s">
        <v>211</v>
      </c>
      <c r="AI42" s="1434"/>
      <c r="AJ42" s="1351"/>
      <c r="AK42" s="1351"/>
      <c r="AL42" s="1351"/>
      <c r="AM42" s="1435"/>
      <c r="AN42" s="1571" t="s">
        <v>212</v>
      </c>
      <c r="AO42" s="1444"/>
      <c r="AP42" s="1572"/>
      <c r="AQ42" s="1428" t="str">
        <f>REPT("g",(AV42))</f>
        <v/>
      </c>
      <c r="AR42" s="1429"/>
      <c r="AS42" s="1429"/>
      <c r="AT42" s="1430"/>
      <c r="AU42" s="663"/>
      <c r="AV42" s="1036">
        <f>Bilan!$AK$22</f>
        <v>0</v>
      </c>
      <c r="AW42" s="653"/>
      <c r="AX42" s="1037" t="str">
        <f>Bilan!$AM$22</f>
        <v xml:space="preserve"> </v>
      </c>
      <c r="AY42" s="665"/>
      <c r="AZ42" s="653"/>
      <c r="BA42" s="656"/>
    </row>
    <row r="43" spans="2:55" ht="20.100000000000001" customHeight="1">
      <c r="B43" s="683"/>
      <c r="C43" s="651"/>
      <c r="D43" s="1416"/>
      <c r="E43" s="1416"/>
      <c r="F43" s="651"/>
      <c r="G43" s="653"/>
      <c r="H43" s="1436"/>
      <c r="I43" s="1437"/>
      <c r="J43" s="1437"/>
      <c r="K43" s="1437"/>
      <c r="L43" s="1438"/>
      <c r="M43" s="642"/>
      <c r="N43" s="642"/>
      <c r="O43" s="653"/>
      <c r="P43" s="653"/>
      <c r="Q43" s="653"/>
      <c r="R43" s="653"/>
      <c r="S43" s="653"/>
      <c r="T43" s="653"/>
      <c r="U43" s="653"/>
      <c r="V43" s="653"/>
      <c r="W43" s="653"/>
      <c r="X43" s="653"/>
      <c r="Y43" s="653"/>
      <c r="Z43" s="655"/>
      <c r="AA43" s="1439"/>
      <c r="AB43" s="693"/>
      <c r="AC43" s="686"/>
      <c r="AD43" s="651"/>
      <c r="AE43" s="1474"/>
      <c r="AF43" s="1474"/>
      <c r="AG43" s="651"/>
      <c r="AH43" s="653"/>
      <c r="AI43" s="1436"/>
      <c r="AJ43" s="1437"/>
      <c r="AK43" s="1437"/>
      <c r="AL43" s="1437"/>
      <c r="AM43" s="1438"/>
      <c r="AN43" s="642"/>
      <c r="AO43" s="642"/>
      <c r="AP43" s="653"/>
      <c r="AQ43" s="653"/>
      <c r="AR43" s="653"/>
      <c r="AS43" s="653"/>
      <c r="AT43" s="653"/>
      <c r="AU43" s="653"/>
      <c r="AV43" s="653"/>
      <c r="AW43" s="653"/>
      <c r="AX43" s="653"/>
      <c r="AY43" s="653"/>
      <c r="AZ43" s="653"/>
      <c r="BA43" s="656"/>
    </row>
    <row r="44" spans="2:55" ht="15" customHeight="1">
      <c r="B44" s="683"/>
      <c r="C44" s="651"/>
      <c r="D44" s="694"/>
      <c r="E44" s="651"/>
      <c r="F44" s="651"/>
      <c r="G44" s="651"/>
      <c r="H44" s="651"/>
      <c r="I44" s="651"/>
      <c r="J44" s="651"/>
      <c r="K44" s="651"/>
      <c r="L44" s="651"/>
      <c r="M44" s="651"/>
      <c r="N44" s="651"/>
      <c r="O44" s="651"/>
      <c r="P44" s="651"/>
      <c r="Q44" s="651"/>
      <c r="R44" s="651"/>
      <c r="S44" s="651"/>
      <c r="T44" s="651"/>
      <c r="U44" s="651"/>
      <c r="V44" s="651"/>
      <c r="W44" s="651"/>
      <c r="X44" s="651"/>
      <c r="Y44" s="653"/>
      <c r="Z44" s="655"/>
      <c r="AA44" s="649"/>
      <c r="AB44" s="682"/>
      <c r="AC44" s="686"/>
      <c r="AD44" s="651"/>
      <c r="AE44" s="694"/>
      <c r="AF44" s="651"/>
      <c r="AG44" s="651"/>
      <c r="AH44" s="651"/>
      <c r="AI44" s="651"/>
      <c r="AJ44" s="651"/>
      <c r="AK44" s="651"/>
      <c r="AL44" s="651"/>
      <c r="AM44" s="651"/>
      <c r="AN44" s="651"/>
      <c r="AO44" s="651"/>
      <c r="AP44" s="651"/>
      <c r="AQ44" s="651"/>
      <c r="AR44" s="651"/>
      <c r="AS44" s="651"/>
      <c r="AT44" s="651"/>
      <c r="AU44" s="651"/>
      <c r="AV44" s="651"/>
      <c r="AW44" s="651"/>
      <c r="AX44" s="651"/>
      <c r="AY44" s="651"/>
      <c r="AZ44" s="695"/>
      <c r="BA44" s="697"/>
    </row>
    <row r="45" spans="2:55" ht="20.100000000000001" customHeight="1">
      <c r="B45" s="641"/>
      <c r="C45" s="651"/>
      <c r="D45" s="1416"/>
      <c r="E45" s="1416"/>
      <c r="F45" s="651"/>
      <c r="G45" s="653"/>
      <c r="H45" s="1475" t="str">
        <f>'Donnees MELEC'!$E$9</f>
        <v>C1.6: Les contraintes environnementales sont recensées</v>
      </c>
      <c r="I45" s="1476"/>
      <c r="J45" s="1476"/>
      <c r="K45" s="1476"/>
      <c r="L45" s="1477"/>
      <c r="M45" s="642"/>
      <c r="N45" s="642"/>
      <c r="O45" s="653"/>
      <c r="P45" s="653"/>
      <c r="Q45" s="654"/>
      <c r="R45" s="653"/>
      <c r="S45" s="653"/>
      <c r="T45" s="653"/>
      <c r="U45" s="653"/>
      <c r="V45" s="653"/>
      <c r="W45" s="653"/>
      <c r="X45" s="653"/>
      <c r="Y45" s="653"/>
      <c r="Z45" s="655"/>
      <c r="AA45" s="1460"/>
      <c r="AB45" s="682"/>
      <c r="AC45" s="686"/>
      <c r="AD45" s="651"/>
      <c r="AE45" s="1416"/>
      <c r="AF45" s="1416"/>
      <c r="AG45" s="651"/>
      <c r="AH45" s="653"/>
      <c r="AI45" s="1431" t="str">
        <f>'Donnees MELEC'!$E$17</f>
        <v>C2.6: Les contraintes propres au poste de travail y compris environnementales sont prises en compte</v>
      </c>
      <c r="AJ45" s="1432"/>
      <c r="AK45" s="1432"/>
      <c r="AL45" s="1432"/>
      <c r="AM45" s="1433"/>
      <c r="AN45" s="642"/>
      <c r="AO45" s="642"/>
      <c r="AP45" s="653"/>
      <c r="AQ45" s="653"/>
      <c r="AR45" s="654"/>
      <c r="AS45" s="653"/>
      <c r="AT45" s="653"/>
      <c r="AU45" s="653"/>
      <c r="AV45" s="653"/>
      <c r="AW45" s="653"/>
      <c r="AX45" s="653"/>
      <c r="AY45" s="653"/>
      <c r="AZ45" s="653"/>
      <c r="BA45" s="656"/>
    </row>
    <row r="46" spans="2:55" ht="30" customHeight="1">
      <c r="B46" s="1414">
        <v>6</v>
      </c>
      <c r="C46" s="1459"/>
      <c r="D46" s="1417" t="str">
        <f>'Donnees MELEC'!$C$9</f>
        <v>C1.6</v>
      </c>
      <c r="E46" s="1418"/>
      <c r="F46" s="651"/>
      <c r="G46" s="658" t="s">
        <v>211</v>
      </c>
      <c r="H46" s="1478"/>
      <c r="I46" s="1479"/>
      <c r="J46" s="1479"/>
      <c r="K46" s="1479"/>
      <c r="L46" s="1480"/>
      <c r="M46" s="1444" t="s">
        <v>212</v>
      </c>
      <c r="N46" s="1444"/>
      <c r="O46" s="1445"/>
      <c r="P46" s="1428" t="str">
        <f>REPT("g",(U46))</f>
        <v/>
      </c>
      <c r="Q46" s="1429"/>
      <c r="R46" s="1429"/>
      <c r="S46" s="1430"/>
      <c r="T46" s="663"/>
      <c r="U46" s="1036">
        <f>Bilan!$AK$18</f>
        <v>0</v>
      </c>
      <c r="V46" s="653"/>
      <c r="W46" s="1037" t="str">
        <f>Bilan!$AM$18</f>
        <v xml:space="preserve"> </v>
      </c>
      <c r="X46" s="665"/>
      <c r="Y46" s="653"/>
      <c r="Z46" s="655"/>
      <c r="AA46" s="1460"/>
      <c r="AB46" s="583"/>
      <c r="AC46" s="1452">
        <v>13</v>
      </c>
      <c r="AD46" s="1459"/>
      <c r="AE46" s="1417" t="str">
        <f>'Donnees MELEC'!$C$17</f>
        <v>C2.6</v>
      </c>
      <c r="AF46" s="1418"/>
      <c r="AG46" s="651"/>
      <c r="AH46" s="658" t="s">
        <v>211</v>
      </c>
      <c r="AI46" s="1434"/>
      <c r="AJ46" s="1351"/>
      <c r="AK46" s="1351"/>
      <c r="AL46" s="1351"/>
      <c r="AM46" s="1435"/>
      <c r="AN46" s="1444" t="s">
        <v>212</v>
      </c>
      <c r="AO46" s="1444"/>
      <c r="AP46" s="1445"/>
      <c r="AQ46" s="1428" t="str">
        <f>REPT("g",(AV46))</f>
        <v/>
      </c>
      <c r="AR46" s="1429"/>
      <c r="AS46" s="1429"/>
      <c r="AT46" s="1430"/>
      <c r="AU46" s="663"/>
      <c r="AV46" s="1036">
        <f>Bilan!$AK$22</f>
        <v>0</v>
      </c>
      <c r="AW46" s="653"/>
      <c r="AX46" s="1037" t="str">
        <f>Bilan!$AM$22</f>
        <v xml:space="preserve"> </v>
      </c>
      <c r="AY46" s="665"/>
      <c r="AZ46" s="653"/>
      <c r="BA46" s="656"/>
    </row>
    <row r="47" spans="2:55" ht="20.100000000000001" customHeight="1">
      <c r="B47" s="641"/>
      <c r="C47" s="651"/>
      <c r="D47" s="1416"/>
      <c r="E47" s="1416"/>
      <c r="F47" s="651"/>
      <c r="G47" s="653"/>
      <c r="H47" s="1481"/>
      <c r="I47" s="1482"/>
      <c r="J47" s="1482"/>
      <c r="K47" s="1482"/>
      <c r="L47" s="1483"/>
      <c r="M47" s="642"/>
      <c r="N47" s="642"/>
      <c r="O47" s="653"/>
      <c r="P47" s="653"/>
      <c r="Q47" s="653"/>
      <c r="R47" s="653"/>
      <c r="S47" s="653"/>
      <c r="T47" s="653"/>
      <c r="U47" s="653"/>
      <c r="V47" s="653"/>
      <c r="W47" s="653"/>
      <c r="X47" s="653"/>
      <c r="Y47" s="653"/>
      <c r="Z47" s="655"/>
      <c r="AA47" s="649"/>
      <c r="AB47" s="685"/>
      <c r="AC47" s="686"/>
      <c r="AD47" s="651"/>
      <c r="AE47" s="1474"/>
      <c r="AF47" s="1474"/>
      <c r="AG47" s="651"/>
      <c r="AH47" s="653"/>
      <c r="AI47" s="1436"/>
      <c r="AJ47" s="1437"/>
      <c r="AK47" s="1437"/>
      <c r="AL47" s="1437"/>
      <c r="AM47" s="1438"/>
      <c r="AN47" s="642"/>
      <c r="AO47" s="642"/>
      <c r="AP47" s="653"/>
      <c r="AQ47" s="653"/>
      <c r="AR47" s="653"/>
      <c r="AS47" s="653"/>
      <c r="AT47" s="653"/>
      <c r="AU47" s="653"/>
      <c r="AV47" s="653"/>
      <c r="AW47" s="653"/>
      <c r="AX47" s="653"/>
      <c r="AY47" s="653"/>
      <c r="AZ47" s="653"/>
      <c r="BA47" s="656"/>
      <c r="BB47" s="676"/>
      <c r="BC47" s="676"/>
    </row>
    <row r="48" spans="2:55" ht="15" customHeight="1">
      <c r="B48" s="666"/>
      <c r="C48" s="667"/>
      <c r="D48" s="668"/>
      <c r="E48" s="653"/>
      <c r="F48" s="669"/>
      <c r="G48" s="653"/>
      <c r="H48" s="653"/>
      <c r="I48" s="653"/>
      <c r="J48" s="653"/>
      <c r="K48" s="653"/>
      <c r="L48" s="653"/>
      <c r="M48" s="670"/>
      <c r="N48" s="670"/>
      <c r="O48" s="670"/>
      <c r="P48" s="670"/>
      <c r="Q48" s="670"/>
      <c r="R48" s="670"/>
      <c r="S48" s="670"/>
      <c r="T48" s="670"/>
      <c r="U48" s="670"/>
      <c r="V48" s="670"/>
      <c r="W48" s="670"/>
      <c r="X48" s="670"/>
      <c r="Y48" s="653"/>
      <c r="Z48" s="655"/>
      <c r="AA48" s="649"/>
      <c r="AB48" s="685"/>
      <c r="AC48" s="686"/>
      <c r="AD48" s="651"/>
      <c r="AE48" s="694"/>
      <c r="AF48" s="651"/>
      <c r="AG48" s="651"/>
      <c r="AH48" s="653"/>
      <c r="AI48" s="677"/>
      <c r="AJ48" s="678"/>
      <c r="AK48" s="678"/>
      <c r="AL48" s="679"/>
      <c r="AM48" s="680"/>
      <c r="AN48" s="642"/>
      <c r="AO48" s="642"/>
      <c r="AP48" s="653"/>
      <c r="AQ48" s="653"/>
      <c r="AR48" s="653"/>
      <c r="AS48" s="653"/>
      <c r="AT48" s="653"/>
      <c r="AU48" s="653"/>
      <c r="AV48" s="653"/>
      <c r="AW48" s="653"/>
      <c r="AX48" s="653"/>
      <c r="AY48" s="653"/>
      <c r="AZ48" s="653"/>
      <c r="BA48" s="656"/>
      <c r="BB48" s="250"/>
      <c r="BC48" s="250"/>
    </row>
    <row r="49" spans="1:55" ht="20.100000000000001" customHeight="1">
      <c r="B49" s="641"/>
      <c r="C49" s="651"/>
      <c r="D49" s="1416"/>
      <c r="E49" s="1416"/>
      <c r="F49" s="651"/>
      <c r="G49" s="653"/>
      <c r="H49" s="1431" t="str">
        <f>'Donnees MELEC'!$E$10</f>
        <v>C1.7: Les interactions avec les autres intervenants sont repérées</v>
      </c>
      <c r="I49" s="1432"/>
      <c r="J49" s="1432"/>
      <c r="K49" s="1432"/>
      <c r="L49" s="1433"/>
      <c r="M49" s="642"/>
      <c r="N49" s="642"/>
      <c r="O49" s="653"/>
      <c r="P49" s="653"/>
      <c r="Q49" s="654"/>
      <c r="R49" s="653"/>
      <c r="S49" s="653"/>
      <c r="T49" s="653"/>
      <c r="U49" s="653"/>
      <c r="V49" s="653"/>
      <c r="W49" s="653"/>
      <c r="X49" s="653"/>
      <c r="Y49" s="653"/>
      <c r="Z49" s="655"/>
      <c r="AA49" s="649"/>
      <c r="AB49" s="691"/>
      <c r="AC49" s="686"/>
      <c r="AD49" s="651"/>
      <c r="AE49" s="1416"/>
      <c r="AF49" s="1416"/>
      <c r="AG49" s="651"/>
      <c r="AH49" s="653"/>
      <c r="AI49" s="1431" t="str">
        <f>'Donnees MELEC'!$E$18</f>
        <v>C2.7: Les activités sont (ré)organisées en fonction des aléas (techniques, organisationnels, …)</v>
      </c>
      <c r="AJ49" s="1432"/>
      <c r="AK49" s="1432"/>
      <c r="AL49" s="1432"/>
      <c r="AM49" s="1433"/>
      <c r="AN49" s="642"/>
      <c r="AO49" s="642"/>
      <c r="AP49" s="653"/>
      <c r="AQ49" s="653"/>
      <c r="AR49" s="654"/>
      <c r="AS49" s="653"/>
      <c r="AT49" s="653"/>
      <c r="AU49" s="653"/>
      <c r="AV49" s="653"/>
      <c r="AW49" s="653"/>
      <c r="AX49" s="653"/>
      <c r="AY49" s="653"/>
      <c r="AZ49" s="653"/>
      <c r="BA49" s="656"/>
    </row>
    <row r="50" spans="1:55" ht="30" customHeight="1">
      <c r="B50" s="1414">
        <v>7</v>
      </c>
      <c r="C50" s="1459"/>
      <c r="D50" s="1417" t="str">
        <f>'Donnees MELEC'!$C$10</f>
        <v>C1.7</v>
      </c>
      <c r="E50" s="1418"/>
      <c r="F50" s="651"/>
      <c r="G50" s="658" t="s">
        <v>211</v>
      </c>
      <c r="H50" s="1434"/>
      <c r="I50" s="1351"/>
      <c r="J50" s="1351"/>
      <c r="K50" s="1351"/>
      <c r="L50" s="1435"/>
      <c r="M50" s="1444" t="s">
        <v>212</v>
      </c>
      <c r="N50" s="1444"/>
      <c r="O50" s="1445"/>
      <c r="P50" s="1428" t="str">
        <f>REPT("g",(U50))</f>
        <v/>
      </c>
      <c r="Q50" s="1429"/>
      <c r="R50" s="1429"/>
      <c r="S50" s="1430"/>
      <c r="T50" s="663"/>
      <c r="U50" s="1036">
        <f>Bilan!$AK$18</f>
        <v>0</v>
      </c>
      <c r="V50" s="653"/>
      <c r="W50" s="1037" t="str">
        <f>Bilan!$AM$18</f>
        <v xml:space="preserve"> </v>
      </c>
      <c r="X50" s="665"/>
      <c r="Y50" s="653"/>
      <c r="Z50" s="655"/>
      <c r="AA50" s="688"/>
      <c r="AB50" s="583"/>
      <c r="AC50" s="1452">
        <v>14</v>
      </c>
      <c r="AD50" s="1459"/>
      <c r="AE50" s="1417" t="str">
        <f>'Donnees MELEC'!$C$18</f>
        <v>C2.7</v>
      </c>
      <c r="AF50" s="1418"/>
      <c r="AG50" s="651"/>
      <c r="AH50" s="658" t="s">
        <v>211</v>
      </c>
      <c r="AI50" s="1434"/>
      <c r="AJ50" s="1351"/>
      <c r="AK50" s="1351"/>
      <c r="AL50" s="1351"/>
      <c r="AM50" s="1435"/>
      <c r="AN50" s="1444" t="s">
        <v>212</v>
      </c>
      <c r="AO50" s="1444"/>
      <c r="AP50" s="1445"/>
      <c r="AQ50" s="1428" t="str">
        <f>REPT("g",(AV50))</f>
        <v/>
      </c>
      <c r="AR50" s="1429"/>
      <c r="AS50" s="1429"/>
      <c r="AT50" s="1430"/>
      <c r="AU50" s="663"/>
      <c r="AV50" s="1036">
        <f>Bilan!$AK$22</f>
        <v>0</v>
      </c>
      <c r="AW50" s="653"/>
      <c r="AX50" s="1037" t="str">
        <f>Bilan!$AM$22</f>
        <v xml:space="preserve"> </v>
      </c>
      <c r="AY50" s="665"/>
      <c r="AZ50" s="653"/>
      <c r="BA50" s="656"/>
    </row>
    <row r="51" spans="1:55" ht="20.100000000000001" customHeight="1">
      <c r="B51" s="641"/>
      <c r="C51" s="651"/>
      <c r="D51" s="1416"/>
      <c r="E51" s="1416"/>
      <c r="F51" s="651"/>
      <c r="G51" s="653"/>
      <c r="H51" s="1436"/>
      <c r="I51" s="1437"/>
      <c r="J51" s="1437"/>
      <c r="K51" s="1437"/>
      <c r="L51" s="1438"/>
      <c r="M51" s="642"/>
      <c r="N51" s="642"/>
      <c r="O51" s="653"/>
      <c r="P51" s="653"/>
      <c r="Q51" s="653"/>
      <c r="R51" s="653"/>
      <c r="S51" s="653"/>
      <c r="T51" s="653"/>
      <c r="U51" s="653"/>
      <c r="V51" s="653"/>
      <c r="W51" s="653"/>
      <c r="X51" s="653"/>
      <c r="Y51" s="653"/>
      <c r="Z51" s="655"/>
      <c r="AA51" s="690"/>
      <c r="AB51" s="685"/>
      <c r="AC51" s="686"/>
      <c r="AD51" s="651"/>
      <c r="AE51" s="1416"/>
      <c r="AF51" s="1416"/>
      <c r="AG51" s="651"/>
      <c r="AH51" s="653"/>
      <c r="AI51" s="1436"/>
      <c r="AJ51" s="1437"/>
      <c r="AK51" s="1437"/>
      <c r="AL51" s="1437"/>
      <c r="AM51" s="1438"/>
      <c r="AN51" s="642"/>
      <c r="AO51" s="642"/>
      <c r="AP51" s="653"/>
      <c r="AQ51" s="653"/>
      <c r="AR51" s="653"/>
      <c r="AS51" s="653"/>
      <c r="AT51" s="653"/>
      <c r="AU51" s="653"/>
      <c r="AV51" s="653"/>
      <c r="AW51" s="653"/>
      <c r="AX51" s="653"/>
      <c r="AY51" s="653"/>
      <c r="AZ51" s="653"/>
      <c r="BA51" s="656"/>
    </row>
    <row r="52" spans="1:55" ht="15" customHeight="1">
      <c r="B52" s="666"/>
      <c r="C52" s="667"/>
      <c r="D52" s="668"/>
      <c r="E52" s="653"/>
      <c r="F52" s="669"/>
      <c r="G52" s="653"/>
      <c r="H52" s="653"/>
      <c r="I52" s="653"/>
      <c r="J52" s="653"/>
      <c r="K52" s="653"/>
      <c r="L52" s="653"/>
      <c r="M52" s="670"/>
      <c r="N52" s="670"/>
      <c r="O52" s="670"/>
      <c r="P52" s="670"/>
      <c r="Q52" s="670"/>
      <c r="R52" s="670"/>
      <c r="S52" s="670"/>
      <c r="T52" s="670"/>
      <c r="U52" s="670"/>
      <c r="V52" s="670"/>
      <c r="W52" s="670"/>
      <c r="X52" s="670"/>
      <c r="Y52" s="653"/>
      <c r="Z52" s="655"/>
      <c r="AA52" s="649"/>
      <c r="AB52" s="685"/>
      <c r="AC52" s="686"/>
      <c r="AD52" s="651"/>
      <c r="AE52" s="694"/>
      <c r="AF52" s="651"/>
      <c r="AG52" s="651"/>
      <c r="AH52" s="653"/>
      <c r="AI52" s="677"/>
      <c r="AJ52" s="678"/>
      <c r="AK52" s="678"/>
      <c r="AL52" s="679"/>
      <c r="AM52" s="680"/>
      <c r="AN52" s="642"/>
      <c r="AO52" s="642"/>
      <c r="AP52" s="653"/>
      <c r="AQ52" s="653"/>
      <c r="AR52" s="653"/>
      <c r="AS52" s="653"/>
      <c r="AT52" s="653"/>
      <c r="AU52" s="653"/>
      <c r="AV52" s="653"/>
      <c r="AW52" s="653"/>
      <c r="AX52" s="653"/>
      <c r="AY52" s="653"/>
      <c r="AZ52" s="653"/>
      <c r="BA52" s="656"/>
      <c r="BB52" s="250"/>
      <c r="BC52" s="250"/>
    </row>
    <row r="53" spans="1:55" ht="20.100000000000001" customHeight="1">
      <c r="B53" s="641"/>
      <c r="C53" s="651"/>
      <c r="D53" s="1416"/>
      <c r="E53" s="1416"/>
      <c r="F53" s="651"/>
      <c r="G53" s="653"/>
      <c r="H53" s="1431" t="str">
        <f>'Donnees MELEC'!$E$11</f>
        <v>C1.8: Les habilitations et certifications nécessaires à l’opération sont identifiées</v>
      </c>
      <c r="I53" s="1432"/>
      <c r="J53" s="1432"/>
      <c r="K53" s="1432"/>
      <c r="L53" s="1433"/>
      <c r="M53" s="642"/>
      <c r="N53" s="642"/>
      <c r="O53" s="653"/>
      <c r="P53" s="653"/>
      <c r="Q53" s="654"/>
      <c r="R53" s="653"/>
      <c r="S53" s="653"/>
      <c r="T53" s="653"/>
      <c r="U53" s="653"/>
      <c r="V53" s="653"/>
      <c r="W53" s="653"/>
      <c r="X53" s="653"/>
      <c r="Y53" s="653"/>
      <c r="Z53" s="655"/>
      <c r="AA53" s="649"/>
      <c r="AB53" s="691"/>
      <c r="AC53" s="686"/>
      <c r="AD53" s="651"/>
      <c r="AE53" s="1416"/>
      <c r="AF53" s="1416"/>
      <c r="AG53" s="651"/>
      <c r="AH53" s="653"/>
      <c r="AI53" s="1431" t="str">
        <f>'Donnees MELEC'!$E$19</f>
        <v>C2.8: Les règles de santé et de sécurité au travail sont respectées</v>
      </c>
      <c r="AJ53" s="1432"/>
      <c r="AK53" s="1432"/>
      <c r="AL53" s="1432"/>
      <c r="AM53" s="1433"/>
      <c r="AN53" s="642"/>
      <c r="AO53" s="642"/>
      <c r="AP53" s="653"/>
      <c r="AQ53" s="653"/>
      <c r="AR53" s="654"/>
      <c r="AS53" s="653"/>
      <c r="AT53" s="653"/>
      <c r="AU53" s="653"/>
      <c r="AV53" s="653"/>
      <c r="AW53" s="653"/>
      <c r="AX53" s="653"/>
      <c r="AY53" s="653"/>
      <c r="AZ53" s="653"/>
      <c r="BA53" s="656"/>
    </row>
    <row r="54" spans="1:55" ht="30" customHeight="1">
      <c r="B54" s="1414">
        <v>7</v>
      </c>
      <c r="C54" s="1459"/>
      <c r="D54" s="1417" t="str">
        <f>'Donnees MELEC'!$C$11</f>
        <v>C1.8</v>
      </c>
      <c r="E54" s="1418"/>
      <c r="F54" s="651"/>
      <c r="G54" s="658" t="s">
        <v>211</v>
      </c>
      <c r="H54" s="1434"/>
      <c r="I54" s="1351"/>
      <c r="J54" s="1351"/>
      <c r="K54" s="1351"/>
      <c r="L54" s="1435"/>
      <c r="M54" s="1444" t="s">
        <v>212</v>
      </c>
      <c r="N54" s="1444"/>
      <c r="O54" s="1445"/>
      <c r="P54" s="1428" t="str">
        <f>REPT("g",(U54))</f>
        <v/>
      </c>
      <c r="Q54" s="1429"/>
      <c r="R54" s="1429"/>
      <c r="S54" s="1430"/>
      <c r="T54" s="663"/>
      <c r="U54" s="1036">
        <f>Bilan!$AK$18</f>
        <v>0</v>
      </c>
      <c r="V54" s="653"/>
      <c r="W54" s="1037" t="str">
        <f>Bilan!$AM$18</f>
        <v xml:space="preserve"> </v>
      </c>
      <c r="X54" s="665"/>
      <c r="Y54" s="653"/>
      <c r="Z54" s="655"/>
      <c r="AA54" s="688"/>
      <c r="AB54" s="583"/>
      <c r="AC54" s="1452">
        <v>14</v>
      </c>
      <c r="AD54" s="1459"/>
      <c r="AE54" s="1417" t="str">
        <f>'Donnees MELEC'!$C$19</f>
        <v>C2.8</v>
      </c>
      <c r="AF54" s="1418"/>
      <c r="AG54" s="651"/>
      <c r="AH54" s="658" t="s">
        <v>211</v>
      </c>
      <c r="AI54" s="1434"/>
      <c r="AJ54" s="1351"/>
      <c r="AK54" s="1351"/>
      <c r="AL54" s="1351"/>
      <c r="AM54" s="1435"/>
      <c r="AN54" s="1444" t="s">
        <v>212</v>
      </c>
      <c r="AO54" s="1444"/>
      <c r="AP54" s="1445"/>
      <c r="AQ54" s="1428" t="str">
        <f>REPT("g",(AV54))</f>
        <v/>
      </c>
      <c r="AR54" s="1429"/>
      <c r="AS54" s="1429"/>
      <c r="AT54" s="1430"/>
      <c r="AU54" s="663"/>
      <c r="AV54" s="1036">
        <f>Bilan!$AK$22</f>
        <v>0</v>
      </c>
      <c r="AW54" s="653"/>
      <c r="AX54" s="1037" t="str">
        <f>Bilan!$AM$22</f>
        <v xml:space="preserve"> </v>
      </c>
      <c r="AY54" s="665"/>
      <c r="AZ54" s="653"/>
      <c r="BA54" s="656"/>
    </row>
    <row r="55" spans="1:55" ht="20.100000000000001" customHeight="1">
      <c r="B55" s="641"/>
      <c r="C55" s="651"/>
      <c r="D55" s="1416"/>
      <c r="E55" s="1416"/>
      <c r="F55" s="651"/>
      <c r="G55" s="653"/>
      <c r="H55" s="1436"/>
      <c r="I55" s="1437"/>
      <c r="J55" s="1437"/>
      <c r="K55" s="1437"/>
      <c r="L55" s="1438"/>
      <c r="M55" s="642"/>
      <c r="N55" s="642"/>
      <c r="O55" s="653"/>
      <c r="P55" s="653"/>
      <c r="Q55" s="653"/>
      <c r="R55" s="653"/>
      <c r="S55" s="653"/>
      <c r="T55" s="653"/>
      <c r="U55" s="653"/>
      <c r="V55" s="653"/>
      <c r="W55" s="653"/>
      <c r="X55" s="653"/>
      <c r="Y55" s="653"/>
      <c r="Z55" s="655"/>
      <c r="AA55" s="690"/>
      <c r="AB55" s="685"/>
      <c r="AC55" s="686"/>
      <c r="AD55" s="651"/>
      <c r="AE55" s="1416"/>
      <c r="AF55" s="1416"/>
      <c r="AG55" s="651"/>
      <c r="AH55" s="653"/>
      <c r="AI55" s="1436"/>
      <c r="AJ55" s="1437"/>
      <c r="AK55" s="1437"/>
      <c r="AL55" s="1437"/>
      <c r="AM55" s="1438"/>
      <c r="AN55" s="642"/>
      <c r="AO55" s="642"/>
      <c r="AP55" s="653"/>
      <c r="AQ55" s="653"/>
      <c r="AR55" s="653"/>
      <c r="AS55" s="653"/>
      <c r="AT55" s="653"/>
      <c r="AU55" s="653"/>
      <c r="AV55" s="653"/>
      <c r="AW55" s="653"/>
      <c r="AX55" s="653"/>
      <c r="AY55" s="653"/>
      <c r="AZ55" s="653"/>
      <c r="BA55" s="656"/>
    </row>
    <row r="56" spans="1:55" ht="15" customHeight="1">
      <c r="B56" s="641"/>
      <c r="C56" s="651"/>
      <c r="D56" s="668"/>
      <c r="E56" s="653"/>
      <c r="F56" s="651"/>
      <c r="G56" s="653"/>
      <c r="H56" s="709"/>
      <c r="I56" s="710"/>
      <c r="J56" s="710"/>
      <c r="K56" s="711"/>
      <c r="L56" s="712"/>
      <c r="M56" s="642"/>
      <c r="N56" s="642"/>
      <c r="O56" s="653"/>
      <c r="P56" s="653"/>
      <c r="Q56" s="653"/>
      <c r="R56" s="653"/>
      <c r="S56" s="653"/>
      <c r="T56" s="653"/>
      <c r="U56" s="653"/>
      <c r="V56" s="653"/>
      <c r="W56" s="653"/>
      <c r="X56" s="653"/>
      <c r="Y56" s="653"/>
      <c r="Z56" s="655"/>
      <c r="AA56" s="649"/>
      <c r="AB56" s="685"/>
      <c r="AC56" s="686"/>
      <c r="AD56" s="651"/>
      <c r="AE56" s="694"/>
      <c r="AF56" s="651"/>
      <c r="AG56" s="651"/>
      <c r="AH56" s="653"/>
      <c r="AI56" s="677"/>
      <c r="AJ56" s="678"/>
      <c r="AK56" s="678"/>
      <c r="AL56" s="679"/>
      <c r="AM56" s="680"/>
      <c r="AN56" s="642"/>
      <c r="AO56" s="642"/>
      <c r="AP56" s="653"/>
      <c r="AQ56" s="653"/>
      <c r="AR56" s="653"/>
      <c r="AS56" s="653"/>
      <c r="AT56" s="653"/>
      <c r="AU56" s="653"/>
      <c r="AV56" s="653"/>
      <c r="AW56" s="653"/>
      <c r="AX56" s="653"/>
      <c r="AY56" s="653"/>
      <c r="AZ56" s="653"/>
      <c r="BA56" s="656"/>
      <c r="BB56" s="250"/>
      <c r="BC56" s="250"/>
    </row>
    <row r="57" spans="1:55" ht="20.100000000000001" customHeight="1">
      <c r="B57" s="641"/>
      <c r="C57" s="651"/>
      <c r="D57" s="651"/>
      <c r="E57" s="651"/>
      <c r="F57" s="651"/>
      <c r="G57" s="651"/>
      <c r="H57" s="651"/>
      <c r="I57" s="651"/>
      <c r="J57" s="651"/>
      <c r="K57" s="651"/>
      <c r="L57" s="651"/>
      <c r="M57" s="651"/>
      <c r="N57" s="651"/>
      <c r="O57" s="651"/>
      <c r="P57" s="651"/>
      <c r="Q57" s="651"/>
      <c r="R57" s="651"/>
      <c r="S57" s="651"/>
      <c r="T57" s="651"/>
      <c r="U57" s="651"/>
      <c r="V57" s="651"/>
      <c r="W57" s="651"/>
      <c r="X57" s="651"/>
      <c r="Y57" s="651"/>
      <c r="Z57" s="655"/>
      <c r="AA57" s="649"/>
      <c r="AB57" s="691"/>
      <c r="AC57" s="686"/>
      <c r="AD57" s="651"/>
      <c r="AE57" s="1416"/>
      <c r="AF57" s="1416"/>
      <c r="AG57" s="651"/>
      <c r="AH57" s="653"/>
      <c r="AI57" s="1431" t="str">
        <f>'Donnees MELEC'!$E$20</f>
        <v>C2.9: Le poste de travail est organisé avec ergonomie</v>
      </c>
      <c r="AJ57" s="1432"/>
      <c r="AK57" s="1432"/>
      <c r="AL57" s="1432"/>
      <c r="AM57" s="1433"/>
      <c r="AN57" s="642"/>
      <c r="AO57" s="642"/>
      <c r="AP57" s="653"/>
      <c r="AQ57" s="653"/>
      <c r="AR57" s="654"/>
      <c r="AS57" s="653"/>
      <c r="AT57" s="653"/>
      <c r="AU57" s="653"/>
      <c r="AV57" s="653"/>
      <c r="AW57" s="653"/>
      <c r="AX57" s="653"/>
      <c r="AY57" s="653"/>
      <c r="AZ57" s="653"/>
      <c r="BA57" s="656"/>
    </row>
    <row r="58" spans="1:55" ht="30" customHeight="1">
      <c r="B58" s="641"/>
      <c r="C58" s="651"/>
      <c r="D58" s="651"/>
      <c r="E58" s="651"/>
      <c r="F58" s="651"/>
      <c r="G58" s="651"/>
      <c r="H58" s="651"/>
      <c r="I58" s="651"/>
      <c r="J58" s="651"/>
      <c r="K58" s="651"/>
      <c r="L58" s="651"/>
      <c r="M58" s="651"/>
      <c r="N58" s="651"/>
      <c r="O58" s="651"/>
      <c r="P58" s="651"/>
      <c r="Q58" s="651"/>
      <c r="R58" s="651"/>
      <c r="S58" s="651"/>
      <c r="T58" s="651"/>
      <c r="U58" s="651"/>
      <c r="V58" s="651"/>
      <c r="W58" s="651"/>
      <c r="X58" s="651"/>
      <c r="Y58" s="651"/>
      <c r="Z58" s="655"/>
      <c r="AA58" s="688"/>
      <c r="AB58" s="583"/>
      <c r="AC58" s="1452">
        <v>14</v>
      </c>
      <c r="AD58" s="1459"/>
      <c r="AE58" s="1417" t="str">
        <f>'Donnees MELEC'!$C$20</f>
        <v>C2.9</v>
      </c>
      <c r="AF58" s="1418"/>
      <c r="AG58" s="651"/>
      <c r="AH58" s="658" t="s">
        <v>211</v>
      </c>
      <c r="AI58" s="1434"/>
      <c r="AJ58" s="1351"/>
      <c r="AK58" s="1351"/>
      <c r="AL58" s="1351"/>
      <c r="AM58" s="1435"/>
      <c r="AN58" s="1444" t="s">
        <v>212</v>
      </c>
      <c r="AO58" s="1444"/>
      <c r="AP58" s="1445"/>
      <c r="AQ58" s="1428" t="str">
        <f>REPT("g",(AV58))</f>
        <v/>
      </c>
      <c r="AR58" s="1429"/>
      <c r="AS58" s="1429"/>
      <c r="AT58" s="1430"/>
      <c r="AU58" s="663"/>
      <c r="AV58" s="1036">
        <f>Bilan!$AK$22</f>
        <v>0</v>
      </c>
      <c r="AW58" s="653"/>
      <c r="AX58" s="1037" t="str">
        <f>Bilan!$AM$22</f>
        <v xml:space="preserve"> </v>
      </c>
      <c r="AY58" s="665"/>
      <c r="AZ58" s="653"/>
      <c r="BA58" s="656"/>
    </row>
    <row r="59" spans="1:55" ht="20.100000000000001" customHeight="1">
      <c r="B59" s="641"/>
      <c r="C59" s="651"/>
      <c r="D59" s="651"/>
      <c r="E59" s="651"/>
      <c r="F59" s="651"/>
      <c r="G59" s="651"/>
      <c r="H59" s="651"/>
      <c r="I59" s="651"/>
      <c r="J59" s="651"/>
      <c r="K59" s="651"/>
      <c r="L59" s="651"/>
      <c r="M59" s="651"/>
      <c r="N59" s="651"/>
      <c r="O59" s="651"/>
      <c r="P59" s="651"/>
      <c r="Q59" s="651"/>
      <c r="R59" s="651"/>
      <c r="S59" s="651"/>
      <c r="T59" s="651"/>
      <c r="U59" s="651"/>
      <c r="V59" s="651"/>
      <c r="W59" s="651"/>
      <c r="X59" s="651"/>
      <c r="Y59" s="651"/>
      <c r="Z59" s="655"/>
      <c r="AA59" s="690"/>
      <c r="AB59" s="685"/>
      <c r="AC59" s="686"/>
      <c r="AD59" s="651"/>
      <c r="AE59" s="1416"/>
      <c r="AF59" s="1416"/>
      <c r="AG59" s="651"/>
      <c r="AH59" s="653"/>
      <c r="AI59" s="1436"/>
      <c r="AJ59" s="1437"/>
      <c r="AK59" s="1437"/>
      <c r="AL59" s="1437"/>
      <c r="AM59" s="1438"/>
      <c r="AN59" s="642"/>
      <c r="AO59" s="642"/>
      <c r="AP59" s="653"/>
      <c r="AQ59" s="653"/>
      <c r="AR59" s="653"/>
      <c r="AS59" s="653"/>
      <c r="AT59" s="653"/>
      <c r="AU59" s="653"/>
      <c r="AV59" s="653"/>
      <c r="AW59" s="653"/>
      <c r="AX59" s="653"/>
      <c r="AY59" s="653"/>
      <c r="AZ59" s="653"/>
      <c r="BA59" s="656"/>
    </row>
    <row r="60" spans="1:55" ht="15" customHeight="1">
      <c r="B60" s="641"/>
      <c r="C60" s="651"/>
      <c r="D60" s="651"/>
      <c r="E60" s="651"/>
      <c r="F60" s="651"/>
      <c r="G60" s="651"/>
      <c r="H60" s="651"/>
      <c r="I60" s="651"/>
      <c r="J60" s="651"/>
      <c r="K60" s="651"/>
      <c r="L60" s="651"/>
      <c r="M60" s="651"/>
      <c r="N60" s="651"/>
      <c r="O60" s="651"/>
      <c r="P60" s="651"/>
      <c r="Q60" s="651"/>
      <c r="R60" s="651"/>
      <c r="S60" s="651"/>
      <c r="T60" s="651"/>
      <c r="U60" s="651"/>
      <c r="V60" s="651"/>
      <c r="W60" s="651"/>
      <c r="X60" s="651"/>
      <c r="Y60" s="651"/>
      <c r="Z60" s="655"/>
      <c r="AA60" s="649"/>
      <c r="AB60" s="685"/>
      <c r="AC60" s="686"/>
      <c r="AD60" s="651"/>
      <c r="AE60" s="694"/>
      <c r="AF60" s="651"/>
      <c r="AG60" s="651"/>
      <c r="AH60" s="653"/>
      <c r="AI60" s="677"/>
      <c r="AJ60" s="678"/>
      <c r="AK60" s="678"/>
      <c r="AL60" s="679"/>
      <c r="AM60" s="680"/>
      <c r="AN60" s="642"/>
      <c r="AO60" s="642"/>
      <c r="AP60" s="653"/>
      <c r="AQ60" s="653"/>
      <c r="AR60" s="653"/>
      <c r="AS60" s="653"/>
      <c r="AT60" s="653"/>
      <c r="AU60" s="653"/>
      <c r="AV60" s="653"/>
      <c r="AW60" s="653"/>
      <c r="AX60" s="653"/>
      <c r="AY60" s="653"/>
      <c r="AZ60" s="653"/>
      <c r="BA60" s="656"/>
      <c r="BB60" s="250"/>
      <c r="BC60" s="250"/>
    </row>
    <row r="61" spans="1:55" ht="20.100000000000001" customHeight="1">
      <c r="B61" s="641"/>
      <c r="C61" s="651"/>
      <c r="D61" s="651"/>
      <c r="E61" s="651"/>
      <c r="F61" s="651"/>
      <c r="G61" s="651"/>
      <c r="H61" s="651"/>
      <c r="I61" s="651"/>
      <c r="J61" s="651"/>
      <c r="K61" s="651"/>
      <c r="L61" s="651"/>
      <c r="M61" s="651"/>
      <c r="N61" s="651"/>
      <c r="O61" s="651"/>
      <c r="P61" s="651"/>
      <c r="Q61" s="651"/>
      <c r="R61" s="651"/>
      <c r="S61" s="651"/>
      <c r="T61" s="651"/>
      <c r="U61" s="651"/>
      <c r="V61" s="651"/>
      <c r="W61" s="651"/>
      <c r="X61" s="651"/>
      <c r="Y61" s="651"/>
      <c r="Z61" s="655"/>
      <c r="AA61" s="649"/>
      <c r="AB61" s="691"/>
      <c r="AC61" s="686"/>
      <c r="AD61" s="651"/>
      <c r="AE61" s="1416"/>
      <c r="AF61" s="1416"/>
      <c r="AG61" s="651"/>
      <c r="AH61" s="653"/>
      <c r="AI61" s="1431" t="str">
        <f>'Donnees MELEC'!$E$21</f>
        <v>C2.10: Le poste de travail est approvisionné en matériels, équipements et outillages</v>
      </c>
      <c r="AJ61" s="1432"/>
      <c r="AK61" s="1432"/>
      <c r="AL61" s="1432"/>
      <c r="AM61" s="1433"/>
      <c r="AN61" s="642"/>
      <c r="AO61" s="642"/>
      <c r="AP61" s="653"/>
      <c r="AQ61" s="653"/>
      <c r="AR61" s="654"/>
      <c r="AS61" s="653"/>
      <c r="AT61" s="653"/>
      <c r="AU61" s="653"/>
      <c r="AV61" s="653"/>
      <c r="AW61" s="653"/>
      <c r="AX61" s="653"/>
      <c r="AY61" s="653"/>
      <c r="AZ61" s="653"/>
      <c r="BA61" s="656"/>
    </row>
    <row r="62" spans="1:55" ht="30" customHeight="1">
      <c r="A62" s="21"/>
      <c r="B62" s="641"/>
      <c r="C62" s="651"/>
      <c r="D62" s="651"/>
      <c r="E62" s="651"/>
      <c r="F62" s="651"/>
      <c r="G62" s="651"/>
      <c r="H62" s="651"/>
      <c r="I62" s="651"/>
      <c r="J62" s="651"/>
      <c r="K62" s="651"/>
      <c r="L62" s="651"/>
      <c r="M62" s="651"/>
      <c r="N62" s="651"/>
      <c r="O62" s="651"/>
      <c r="P62" s="651"/>
      <c r="Q62" s="651"/>
      <c r="R62" s="651"/>
      <c r="S62" s="651"/>
      <c r="T62" s="651"/>
      <c r="U62" s="651"/>
      <c r="V62" s="651"/>
      <c r="W62" s="651"/>
      <c r="X62" s="651"/>
      <c r="Y62" s="651"/>
      <c r="Z62" s="655"/>
      <c r="AA62" s="688"/>
      <c r="AB62" s="583"/>
      <c r="AC62" s="1452">
        <v>14</v>
      </c>
      <c r="AD62" s="1459"/>
      <c r="AE62" s="1417" t="str">
        <f>'Donnees MELEC'!$C$21</f>
        <v>C2.10</v>
      </c>
      <c r="AF62" s="1418"/>
      <c r="AG62" s="651"/>
      <c r="AH62" s="658" t="s">
        <v>211</v>
      </c>
      <c r="AI62" s="1434"/>
      <c r="AJ62" s="1351"/>
      <c r="AK62" s="1351"/>
      <c r="AL62" s="1351"/>
      <c r="AM62" s="1435"/>
      <c r="AN62" s="1444" t="s">
        <v>212</v>
      </c>
      <c r="AO62" s="1444"/>
      <c r="AP62" s="1445"/>
      <c r="AQ62" s="1428" t="str">
        <f>REPT("g",(AV62))</f>
        <v/>
      </c>
      <c r="AR62" s="1429"/>
      <c r="AS62" s="1429"/>
      <c r="AT62" s="1430"/>
      <c r="AU62" s="663"/>
      <c r="AV62" s="1036">
        <f>Bilan!$AK$22</f>
        <v>0</v>
      </c>
      <c r="AW62" s="653"/>
      <c r="AX62" s="1037" t="str">
        <f>Bilan!$AM$22</f>
        <v xml:space="preserve"> </v>
      </c>
      <c r="AY62" s="665"/>
      <c r="AZ62" s="653"/>
      <c r="BA62" s="656"/>
    </row>
    <row r="63" spans="1:55" ht="20.100000000000001" customHeight="1">
      <c r="B63" s="641"/>
      <c r="C63" s="651"/>
      <c r="D63" s="651"/>
      <c r="E63" s="651"/>
      <c r="F63" s="651"/>
      <c r="G63" s="651"/>
      <c r="H63" s="651"/>
      <c r="I63" s="651"/>
      <c r="J63" s="651"/>
      <c r="K63" s="651"/>
      <c r="L63" s="651"/>
      <c r="M63" s="651"/>
      <c r="N63" s="651"/>
      <c r="O63" s="651"/>
      <c r="P63" s="651"/>
      <c r="Q63" s="651"/>
      <c r="R63" s="651"/>
      <c r="S63" s="651"/>
      <c r="T63" s="651"/>
      <c r="U63" s="651"/>
      <c r="V63" s="651"/>
      <c r="W63" s="651"/>
      <c r="X63" s="651"/>
      <c r="Y63" s="651"/>
      <c r="Z63" s="655"/>
      <c r="AA63" s="690"/>
      <c r="AB63" s="685"/>
      <c r="AC63" s="686"/>
      <c r="AD63" s="651"/>
      <c r="AE63" s="1416"/>
      <c r="AF63" s="1416"/>
      <c r="AG63" s="651"/>
      <c r="AH63" s="653"/>
      <c r="AI63" s="1436"/>
      <c r="AJ63" s="1437"/>
      <c r="AK63" s="1437"/>
      <c r="AL63" s="1437"/>
      <c r="AM63" s="1438"/>
      <c r="AN63" s="642"/>
      <c r="AO63" s="642"/>
      <c r="AP63" s="653"/>
      <c r="AQ63" s="653"/>
      <c r="AR63" s="653"/>
      <c r="AS63" s="653"/>
      <c r="AT63" s="653"/>
      <c r="AU63" s="653"/>
      <c r="AV63" s="653"/>
      <c r="AW63" s="653"/>
      <c r="AX63" s="653"/>
      <c r="AY63" s="653"/>
      <c r="AZ63" s="653"/>
      <c r="BA63" s="656"/>
    </row>
    <row r="64" spans="1:55" ht="15" customHeight="1">
      <c r="B64" s="641"/>
      <c r="C64" s="651"/>
      <c r="D64" s="668"/>
      <c r="E64" s="653"/>
      <c r="F64" s="651"/>
      <c r="G64" s="653"/>
      <c r="H64" s="709"/>
      <c r="I64" s="710"/>
      <c r="J64" s="710"/>
      <c r="K64" s="711"/>
      <c r="L64" s="712"/>
      <c r="M64" s="642"/>
      <c r="N64" s="642"/>
      <c r="O64" s="653"/>
      <c r="P64" s="653"/>
      <c r="Q64" s="653"/>
      <c r="R64" s="653"/>
      <c r="S64" s="653"/>
      <c r="T64" s="653"/>
      <c r="U64" s="653"/>
      <c r="V64" s="653"/>
      <c r="W64" s="653"/>
      <c r="X64" s="653"/>
      <c r="Y64" s="653"/>
      <c r="Z64" s="655"/>
      <c r="AA64" s="649"/>
      <c r="AB64" s="685"/>
      <c r="AC64" s="686"/>
      <c r="AD64" s="651"/>
      <c r="AE64" s="694"/>
      <c r="AF64" s="651"/>
      <c r="AG64" s="651"/>
      <c r="AH64" s="653"/>
      <c r="AI64" s="677"/>
      <c r="AJ64" s="678"/>
      <c r="AK64" s="678"/>
      <c r="AL64" s="679"/>
      <c r="AM64" s="680"/>
      <c r="AN64" s="642"/>
      <c r="AO64" s="642"/>
      <c r="AP64" s="653"/>
      <c r="AQ64" s="653"/>
      <c r="AR64" s="653"/>
      <c r="AS64" s="653"/>
      <c r="AT64" s="653"/>
      <c r="AU64" s="653"/>
      <c r="AV64" s="653"/>
      <c r="AW64" s="653"/>
      <c r="AX64" s="653"/>
      <c r="AY64" s="653"/>
      <c r="AZ64" s="653"/>
      <c r="BA64" s="656"/>
      <c r="BB64" s="250"/>
      <c r="BC64" s="250"/>
    </row>
    <row r="65" spans="2:53" ht="20.100000000000001" customHeight="1">
      <c r="B65" s="641"/>
      <c r="C65" s="651"/>
      <c r="D65" s="651"/>
      <c r="E65" s="651"/>
      <c r="F65" s="651"/>
      <c r="G65" s="651"/>
      <c r="H65" s="651"/>
      <c r="I65" s="651"/>
      <c r="J65" s="651"/>
      <c r="K65" s="651"/>
      <c r="L65" s="651"/>
      <c r="M65" s="651"/>
      <c r="N65" s="651"/>
      <c r="O65" s="651"/>
      <c r="P65" s="651"/>
      <c r="Q65" s="651"/>
      <c r="R65" s="651"/>
      <c r="S65" s="651"/>
      <c r="T65" s="651"/>
      <c r="U65" s="651"/>
      <c r="V65" s="651"/>
      <c r="W65" s="651"/>
      <c r="X65" s="651"/>
      <c r="Y65" s="651"/>
      <c r="Z65" s="655"/>
      <c r="AA65" s="649"/>
      <c r="AB65" s="691"/>
      <c r="AC65" s="686"/>
      <c r="AD65" s="651"/>
      <c r="AE65" s="1416"/>
      <c r="AF65" s="1416"/>
      <c r="AG65" s="651"/>
      <c r="AH65" s="653"/>
      <c r="AI65" s="1431" t="str">
        <f>'Donnees MELEC'!$E$22</f>
        <v>C2.11: Le lieu d’activité est restitué quotidiennement propre et en ordre</v>
      </c>
      <c r="AJ65" s="1432"/>
      <c r="AK65" s="1432"/>
      <c r="AL65" s="1432"/>
      <c r="AM65" s="1433"/>
      <c r="AN65" s="642"/>
      <c r="AO65" s="642"/>
      <c r="AP65" s="653"/>
      <c r="AQ65" s="653"/>
      <c r="AR65" s="654"/>
      <c r="AS65" s="653"/>
      <c r="AT65" s="653"/>
      <c r="AU65" s="653"/>
      <c r="AV65" s="653"/>
      <c r="AW65" s="653"/>
      <c r="AX65" s="653"/>
      <c r="AY65" s="653"/>
      <c r="AZ65" s="653"/>
      <c r="BA65" s="656"/>
    </row>
    <row r="66" spans="2:53" ht="30" customHeight="1">
      <c r="B66" s="641"/>
      <c r="C66" s="651"/>
      <c r="D66" s="651"/>
      <c r="E66" s="651"/>
      <c r="F66" s="651"/>
      <c r="G66" s="651"/>
      <c r="H66" s="651"/>
      <c r="I66" s="651"/>
      <c r="J66" s="651"/>
      <c r="K66" s="651"/>
      <c r="L66" s="651"/>
      <c r="M66" s="651"/>
      <c r="N66" s="651"/>
      <c r="O66" s="651"/>
      <c r="P66" s="651"/>
      <c r="Q66" s="651"/>
      <c r="R66" s="651"/>
      <c r="S66" s="651"/>
      <c r="T66" s="651"/>
      <c r="U66" s="651"/>
      <c r="V66" s="651"/>
      <c r="W66" s="651"/>
      <c r="X66" s="651"/>
      <c r="Y66" s="651"/>
      <c r="Z66" s="655"/>
      <c r="AA66" s="688"/>
      <c r="AB66" s="583"/>
      <c r="AC66" s="1452">
        <v>14</v>
      </c>
      <c r="AD66" s="1459"/>
      <c r="AE66" s="1417" t="str">
        <f>'Donnees MELEC'!$C$22</f>
        <v>C2.11</v>
      </c>
      <c r="AF66" s="1418"/>
      <c r="AG66" s="651"/>
      <c r="AH66" s="658" t="s">
        <v>211</v>
      </c>
      <c r="AI66" s="1434"/>
      <c r="AJ66" s="1351"/>
      <c r="AK66" s="1351"/>
      <c r="AL66" s="1351"/>
      <c r="AM66" s="1435"/>
      <c r="AN66" s="1444" t="s">
        <v>212</v>
      </c>
      <c r="AO66" s="1444"/>
      <c r="AP66" s="1445"/>
      <c r="AQ66" s="1428" t="str">
        <f>REPT("g",(AV66))</f>
        <v/>
      </c>
      <c r="AR66" s="1429"/>
      <c r="AS66" s="1429"/>
      <c r="AT66" s="1430"/>
      <c r="AU66" s="663"/>
      <c r="AV66" s="1036">
        <f>Bilan!$AK$22</f>
        <v>0</v>
      </c>
      <c r="AW66" s="653"/>
      <c r="AX66" s="1037" t="str">
        <f>Bilan!$AM$22</f>
        <v xml:space="preserve"> </v>
      </c>
      <c r="AY66" s="665"/>
      <c r="AZ66" s="653"/>
      <c r="BA66" s="656"/>
    </row>
    <row r="67" spans="2:53" ht="20.100000000000001" customHeight="1">
      <c r="B67" s="641"/>
      <c r="C67" s="651"/>
      <c r="D67" s="651"/>
      <c r="E67" s="651"/>
      <c r="F67" s="651"/>
      <c r="G67" s="651"/>
      <c r="H67" s="651"/>
      <c r="I67" s="651"/>
      <c r="J67" s="651"/>
      <c r="K67" s="651"/>
      <c r="L67" s="651"/>
      <c r="M67" s="651"/>
      <c r="N67" s="651"/>
      <c r="O67" s="651"/>
      <c r="P67" s="651"/>
      <c r="Q67" s="651"/>
      <c r="R67" s="651"/>
      <c r="S67" s="651"/>
      <c r="T67" s="651"/>
      <c r="U67" s="651"/>
      <c r="V67" s="651"/>
      <c r="W67" s="651"/>
      <c r="X67" s="651"/>
      <c r="Y67" s="651"/>
      <c r="Z67" s="655"/>
      <c r="AA67" s="690"/>
      <c r="AB67" s="685"/>
      <c r="AC67" s="686"/>
      <c r="AD67" s="651"/>
      <c r="AE67" s="1416"/>
      <c r="AF67" s="1416"/>
      <c r="AG67" s="651"/>
      <c r="AH67" s="653"/>
      <c r="AI67" s="1436"/>
      <c r="AJ67" s="1437"/>
      <c r="AK67" s="1437"/>
      <c r="AL67" s="1437"/>
      <c r="AM67" s="1438"/>
      <c r="AN67" s="642"/>
      <c r="AO67" s="642"/>
      <c r="AP67" s="653"/>
      <c r="AQ67" s="653"/>
      <c r="AR67" s="653"/>
      <c r="AS67" s="653"/>
      <c r="AT67" s="653"/>
      <c r="AU67" s="653"/>
      <c r="AV67" s="653"/>
      <c r="AW67" s="653"/>
      <c r="AX67" s="653"/>
      <c r="AY67" s="653"/>
      <c r="AZ67" s="653"/>
      <c r="BA67" s="656"/>
    </row>
    <row r="68" spans="2:53" ht="35.1" customHeight="1">
      <c r="B68" s="702"/>
      <c r="C68" s="703"/>
      <c r="D68" s="703"/>
      <c r="E68" s="703"/>
      <c r="F68" s="704"/>
      <c r="G68" s="646"/>
      <c r="H68" s="646"/>
      <c r="I68" s="646"/>
      <c r="J68" s="646"/>
      <c r="K68" s="646"/>
      <c r="L68" s="646"/>
      <c r="M68" s="646"/>
      <c r="N68" s="646"/>
      <c r="O68" s="646"/>
      <c r="P68" s="646"/>
      <c r="Q68" s="646"/>
      <c r="R68" s="646"/>
      <c r="S68" s="646"/>
      <c r="T68" s="646"/>
      <c r="U68" s="646"/>
      <c r="V68" s="646"/>
      <c r="W68" s="705"/>
      <c r="X68" s="646"/>
      <c r="Y68" s="646"/>
      <c r="Z68" s="706"/>
      <c r="AA68" s="692"/>
      <c r="AB68" s="693"/>
      <c r="AC68" s="707"/>
      <c r="AD68" s="703"/>
      <c r="AE68" s="703"/>
      <c r="AF68" s="703"/>
      <c r="AG68" s="704"/>
      <c r="AH68" s="646"/>
      <c r="AI68" s="646"/>
      <c r="AJ68" s="646"/>
      <c r="AK68" s="646"/>
      <c r="AL68" s="646"/>
      <c r="AM68" s="646"/>
      <c r="AN68" s="646"/>
      <c r="AO68" s="646"/>
      <c r="AP68" s="646"/>
      <c r="AQ68" s="646"/>
      <c r="AR68" s="646"/>
      <c r="AS68" s="646"/>
      <c r="AT68" s="646"/>
      <c r="AU68" s="646"/>
      <c r="AV68" s="646"/>
      <c r="AW68" s="646"/>
      <c r="AX68" s="705"/>
      <c r="AY68" s="646"/>
      <c r="AZ68" s="646"/>
      <c r="BA68" s="708"/>
    </row>
    <row r="69" spans="2:53" ht="27" customHeight="1">
      <c r="B69" s="635"/>
      <c r="C69" s="586"/>
      <c r="D69" s="586"/>
      <c r="E69" s="586"/>
      <c r="F69" s="586"/>
      <c r="G69" s="586"/>
      <c r="H69" s="586"/>
      <c r="I69" s="586"/>
      <c r="J69" s="586"/>
      <c r="K69" s="586"/>
      <c r="L69" s="586"/>
      <c r="M69" s="583"/>
      <c r="N69" s="583"/>
      <c r="O69" s="583"/>
      <c r="P69" s="583"/>
      <c r="Q69" s="583"/>
      <c r="R69" s="583"/>
      <c r="S69" s="583"/>
      <c r="T69" s="583"/>
      <c r="U69" s="583"/>
      <c r="V69" s="583"/>
      <c r="W69" s="583"/>
      <c r="X69" s="583"/>
      <c r="Y69" s="583"/>
      <c r="Z69" s="583"/>
      <c r="AA69" s="583"/>
      <c r="AB69" s="583"/>
      <c r="AC69" s="586"/>
      <c r="AD69" s="586"/>
      <c r="AE69" s="586"/>
      <c r="AF69" s="586"/>
      <c r="AG69" s="586"/>
      <c r="AH69" s="583"/>
      <c r="AI69" s="583"/>
      <c r="AJ69" s="583"/>
      <c r="AK69" s="583"/>
      <c r="AL69" s="583"/>
      <c r="AM69" s="583"/>
      <c r="AN69" s="583"/>
      <c r="AO69" s="583"/>
      <c r="AP69" s="583"/>
      <c r="AQ69" s="583"/>
      <c r="AR69" s="583"/>
      <c r="AS69" s="583"/>
      <c r="AT69" s="583"/>
      <c r="AU69" s="583"/>
      <c r="AV69" s="583"/>
      <c r="AW69" s="583"/>
      <c r="AX69" s="583"/>
      <c r="AY69" s="583"/>
      <c r="AZ69" s="583"/>
      <c r="BA69" s="636"/>
    </row>
    <row r="70" spans="2:53" ht="19.5" customHeight="1">
      <c r="B70" s="637"/>
      <c r="C70" s="638"/>
      <c r="D70" s="1453" t="s">
        <v>126</v>
      </c>
      <c r="E70" s="1453"/>
      <c r="F70" s="1456"/>
      <c r="G70" s="1574" t="str">
        <f>'Donnees MELEC'!$E$104</f>
        <v>C3 : Définir une installation à l’aide de solutions préétablies</v>
      </c>
      <c r="H70" s="1574"/>
      <c r="I70" s="1574"/>
      <c r="J70" s="1574"/>
      <c r="K70" s="1574"/>
      <c r="L70" s="1574"/>
      <c r="M70" s="1574"/>
      <c r="N70" s="1574"/>
      <c r="O70" s="1574"/>
      <c r="P70" s="1574"/>
      <c r="Q70" s="1574"/>
      <c r="R70" s="1574"/>
      <c r="S70" s="1574"/>
      <c r="T70" s="1419"/>
      <c r="U70" s="639"/>
      <c r="V70" s="1419"/>
      <c r="W70" s="639"/>
      <c r="X70" s="1419"/>
      <c r="Y70" s="1419"/>
      <c r="Z70" s="1419"/>
      <c r="AA70" s="649"/>
      <c r="AB70" s="718"/>
      <c r="AC70" s="640"/>
      <c r="AD70" s="638"/>
      <c r="AE70" s="1453" t="s">
        <v>126</v>
      </c>
      <c r="AF70" s="1453"/>
      <c r="AG70" s="1456"/>
      <c r="AH70" s="1574" t="str">
        <f>'Donnees MELEC'!$E$105</f>
        <v>C4 : Réaliser une opération de manière écoresponsable</v>
      </c>
      <c r="AI70" s="1574"/>
      <c r="AJ70" s="1574"/>
      <c r="AK70" s="1574"/>
      <c r="AL70" s="1574"/>
      <c r="AM70" s="1574"/>
      <c r="AN70" s="1574"/>
      <c r="AO70" s="1574"/>
      <c r="AP70" s="1574"/>
      <c r="AQ70" s="1574"/>
      <c r="AR70" s="1574"/>
      <c r="AS70" s="1574"/>
      <c r="AT70" s="1574"/>
      <c r="AU70" s="1419"/>
      <c r="AV70" s="639"/>
      <c r="AW70" s="1419"/>
      <c r="AX70" s="639"/>
      <c r="AY70" s="1419"/>
      <c r="AZ70" s="1419"/>
      <c r="BA70" s="1422"/>
    </row>
    <row r="71" spans="2:53" ht="19.5" customHeight="1">
      <c r="B71" s="641"/>
      <c r="C71" s="642"/>
      <c r="D71" s="1454"/>
      <c r="E71" s="1454"/>
      <c r="F71" s="1457"/>
      <c r="G71" s="1575"/>
      <c r="H71" s="1575"/>
      <c r="I71" s="1575"/>
      <c r="J71" s="1575"/>
      <c r="K71" s="1575"/>
      <c r="L71" s="1575"/>
      <c r="M71" s="1575"/>
      <c r="N71" s="1575"/>
      <c r="O71" s="1575"/>
      <c r="P71" s="1575"/>
      <c r="Q71" s="1575"/>
      <c r="R71" s="1575"/>
      <c r="S71" s="1575"/>
      <c r="T71" s="1420"/>
      <c r="U71" s="1440">
        <f>AVERAGE(U77:U85)</f>
        <v>0</v>
      </c>
      <c r="V71" s="1420"/>
      <c r="W71" s="1425" t="e">
        <f>AVERAGE(W77:W85)</f>
        <v>#DIV/0!</v>
      </c>
      <c r="X71" s="1420"/>
      <c r="Y71" s="1420"/>
      <c r="Z71" s="1420"/>
      <c r="AA71" s="649"/>
      <c r="AB71" s="718"/>
      <c r="AC71" s="643"/>
      <c r="AD71" s="642"/>
      <c r="AE71" s="1454"/>
      <c r="AF71" s="1454"/>
      <c r="AG71" s="1457"/>
      <c r="AH71" s="1575"/>
      <c r="AI71" s="1575"/>
      <c r="AJ71" s="1575"/>
      <c r="AK71" s="1575"/>
      <c r="AL71" s="1575"/>
      <c r="AM71" s="1575"/>
      <c r="AN71" s="1575"/>
      <c r="AO71" s="1575"/>
      <c r="AP71" s="1575"/>
      <c r="AQ71" s="1575"/>
      <c r="AR71" s="1575"/>
      <c r="AS71" s="1575"/>
      <c r="AT71" s="1575"/>
      <c r="AU71" s="1420"/>
      <c r="AV71" s="1440">
        <f>AVERAGE(AV77:AV113)</f>
        <v>0</v>
      </c>
      <c r="AW71" s="1420"/>
      <c r="AX71" s="1425" t="e">
        <f>AVERAGE(AX77:AX113)</f>
        <v>#DIV/0!</v>
      </c>
      <c r="AY71" s="1420"/>
      <c r="AZ71" s="1420"/>
      <c r="BA71" s="1423"/>
    </row>
    <row r="72" spans="2:53" ht="19.5" customHeight="1">
      <c r="B72" s="641"/>
      <c r="C72" s="642"/>
      <c r="D72" s="1454"/>
      <c r="E72" s="1454"/>
      <c r="F72" s="1457"/>
      <c r="G72" s="1575"/>
      <c r="H72" s="1575"/>
      <c r="I72" s="1575"/>
      <c r="J72" s="1575"/>
      <c r="K72" s="1575"/>
      <c r="L72" s="1575"/>
      <c r="M72" s="1575"/>
      <c r="N72" s="1575"/>
      <c r="O72" s="1575"/>
      <c r="P72" s="1575"/>
      <c r="Q72" s="1575"/>
      <c r="R72" s="1575"/>
      <c r="S72" s="1575"/>
      <c r="T72" s="1420"/>
      <c r="U72" s="1441"/>
      <c r="V72" s="1420"/>
      <c r="W72" s="1426"/>
      <c r="X72" s="1420"/>
      <c r="Y72" s="1420"/>
      <c r="Z72" s="1420"/>
      <c r="AA72" s="649"/>
      <c r="AB72" s="718"/>
      <c r="AC72" s="643"/>
      <c r="AD72" s="642"/>
      <c r="AE72" s="1454"/>
      <c r="AF72" s="1454"/>
      <c r="AG72" s="1457"/>
      <c r="AH72" s="1575"/>
      <c r="AI72" s="1575"/>
      <c r="AJ72" s="1575"/>
      <c r="AK72" s="1575"/>
      <c r="AL72" s="1575"/>
      <c r="AM72" s="1575"/>
      <c r="AN72" s="1575"/>
      <c r="AO72" s="1575"/>
      <c r="AP72" s="1575"/>
      <c r="AQ72" s="1575"/>
      <c r="AR72" s="1575"/>
      <c r="AS72" s="1575"/>
      <c r="AT72" s="1575"/>
      <c r="AU72" s="1420"/>
      <c r="AV72" s="1441"/>
      <c r="AW72" s="1420"/>
      <c r="AX72" s="1426"/>
      <c r="AY72" s="1420"/>
      <c r="AZ72" s="1420"/>
      <c r="BA72" s="1423"/>
    </row>
    <row r="73" spans="2:53" ht="10.5" customHeight="1">
      <c r="B73" s="641"/>
      <c r="C73" s="642"/>
      <c r="D73" s="1454"/>
      <c r="E73" s="1454"/>
      <c r="F73" s="1457"/>
      <c r="G73" s="1575"/>
      <c r="H73" s="1575"/>
      <c r="I73" s="1575"/>
      <c r="J73" s="1575"/>
      <c r="K73" s="1575"/>
      <c r="L73" s="1575"/>
      <c r="M73" s="1575"/>
      <c r="N73" s="1575"/>
      <c r="O73" s="1575"/>
      <c r="P73" s="1575"/>
      <c r="Q73" s="1575"/>
      <c r="R73" s="1575"/>
      <c r="S73" s="1575"/>
      <c r="T73" s="1420"/>
      <c r="U73" s="1442"/>
      <c r="V73" s="1420"/>
      <c r="W73" s="1427"/>
      <c r="X73" s="1420"/>
      <c r="Y73" s="1420"/>
      <c r="Z73" s="1420"/>
      <c r="AA73" s="649"/>
      <c r="AB73" s="718"/>
      <c r="AC73" s="643"/>
      <c r="AD73" s="642"/>
      <c r="AE73" s="1454"/>
      <c r="AF73" s="1454"/>
      <c r="AG73" s="1457"/>
      <c r="AH73" s="1575"/>
      <c r="AI73" s="1575"/>
      <c r="AJ73" s="1575"/>
      <c r="AK73" s="1575"/>
      <c r="AL73" s="1575"/>
      <c r="AM73" s="1575"/>
      <c r="AN73" s="1575"/>
      <c r="AO73" s="1575"/>
      <c r="AP73" s="1575"/>
      <c r="AQ73" s="1575"/>
      <c r="AR73" s="1575"/>
      <c r="AS73" s="1575"/>
      <c r="AT73" s="1575"/>
      <c r="AU73" s="1420"/>
      <c r="AV73" s="1442"/>
      <c r="AW73" s="1420"/>
      <c r="AX73" s="1427"/>
      <c r="AY73" s="1420"/>
      <c r="AZ73" s="1420"/>
      <c r="BA73" s="1423"/>
    </row>
    <row r="74" spans="2:53" ht="19.5" customHeight="1">
      <c r="B74" s="644"/>
      <c r="C74" s="645"/>
      <c r="D74" s="1455"/>
      <c r="E74" s="1455"/>
      <c r="F74" s="1458"/>
      <c r="G74" s="1576"/>
      <c r="H74" s="1576"/>
      <c r="I74" s="1576"/>
      <c r="J74" s="1576"/>
      <c r="K74" s="1576"/>
      <c r="L74" s="1576"/>
      <c r="M74" s="1576"/>
      <c r="N74" s="1576"/>
      <c r="O74" s="1576"/>
      <c r="P74" s="1576"/>
      <c r="Q74" s="1576"/>
      <c r="R74" s="1576"/>
      <c r="S74" s="1576"/>
      <c r="T74" s="1421"/>
      <c r="U74" s="646"/>
      <c r="V74" s="1421"/>
      <c r="W74" s="646"/>
      <c r="X74" s="1421"/>
      <c r="Y74" s="1421"/>
      <c r="Z74" s="1421"/>
      <c r="AA74" s="649"/>
      <c r="AB74" s="718"/>
      <c r="AC74" s="647"/>
      <c r="AD74" s="645"/>
      <c r="AE74" s="1455"/>
      <c r="AF74" s="1455"/>
      <c r="AG74" s="1458"/>
      <c r="AH74" s="1576"/>
      <c r="AI74" s="1576"/>
      <c r="AJ74" s="1576"/>
      <c r="AK74" s="1576"/>
      <c r="AL74" s="1576"/>
      <c r="AM74" s="1576"/>
      <c r="AN74" s="1576"/>
      <c r="AO74" s="1576"/>
      <c r="AP74" s="1576"/>
      <c r="AQ74" s="1576"/>
      <c r="AR74" s="1576"/>
      <c r="AS74" s="1576"/>
      <c r="AT74" s="1576"/>
      <c r="AU74" s="1421"/>
      <c r="AV74" s="646"/>
      <c r="AW74" s="1421"/>
      <c r="AX74" s="646"/>
      <c r="AY74" s="1421"/>
      <c r="AZ74" s="1421"/>
      <c r="BA74" s="1424"/>
    </row>
    <row r="75" spans="2:53" ht="30" customHeight="1">
      <c r="B75" s="637"/>
      <c r="C75" s="638"/>
      <c r="D75" s="638"/>
      <c r="E75" s="638"/>
      <c r="F75" s="638"/>
      <c r="G75" s="639"/>
      <c r="H75" s="639"/>
      <c r="I75" s="639"/>
      <c r="J75" s="639"/>
      <c r="K75" s="639"/>
      <c r="L75" s="639"/>
      <c r="M75" s="639"/>
      <c r="N75" s="639"/>
      <c r="O75" s="639"/>
      <c r="P75" s="639"/>
      <c r="Q75" s="639"/>
      <c r="R75" s="639"/>
      <c r="S75" s="639"/>
      <c r="T75" s="639"/>
      <c r="U75" s="639"/>
      <c r="V75" s="639"/>
      <c r="W75" s="639"/>
      <c r="X75" s="639"/>
      <c r="Y75" s="639"/>
      <c r="Z75" s="639"/>
      <c r="AA75" s="649"/>
      <c r="AB75" s="718"/>
      <c r="AC75" s="640"/>
      <c r="AD75" s="638"/>
      <c r="AE75" s="638"/>
      <c r="AF75" s="638"/>
      <c r="AG75" s="638"/>
      <c r="AH75" s="639"/>
      <c r="AI75" s="639"/>
      <c r="AJ75" s="639"/>
      <c r="AK75" s="639"/>
      <c r="AL75" s="639"/>
      <c r="AM75" s="639"/>
      <c r="AN75" s="639"/>
      <c r="AO75" s="639"/>
      <c r="AP75" s="639"/>
      <c r="AQ75" s="639"/>
      <c r="AR75" s="639"/>
      <c r="AS75" s="639"/>
      <c r="AT75" s="639"/>
      <c r="AU75" s="639"/>
      <c r="AV75" s="639"/>
      <c r="AW75" s="639"/>
      <c r="AX75" s="639"/>
      <c r="AY75" s="639"/>
      <c r="AZ75" s="639"/>
      <c r="BA75" s="650"/>
    </row>
    <row r="76" spans="2:53" ht="19.5" customHeight="1">
      <c r="B76" s="641"/>
      <c r="C76" s="651"/>
      <c r="D76" s="1416"/>
      <c r="E76" s="1416"/>
      <c r="F76" s="651"/>
      <c r="G76" s="653"/>
      <c r="H76" s="1431" t="str">
        <f>'Donnees MELEC'!$E$23</f>
        <v>C3.1: Le dossier technique des opérations est constitué et complet</v>
      </c>
      <c r="I76" s="1432"/>
      <c r="J76" s="1432"/>
      <c r="K76" s="1432"/>
      <c r="L76" s="1433"/>
      <c r="M76" s="642"/>
      <c r="N76" s="642"/>
      <c r="O76" s="653"/>
      <c r="P76" s="653"/>
      <c r="Q76" s="654"/>
      <c r="R76" s="653"/>
      <c r="S76" s="653"/>
      <c r="T76" s="653"/>
      <c r="U76" s="653"/>
      <c r="V76" s="653"/>
      <c r="W76" s="653"/>
      <c r="X76" s="653"/>
      <c r="Y76" s="653"/>
      <c r="Z76" s="653"/>
      <c r="AA76" s="649"/>
      <c r="AB76" s="718"/>
      <c r="AC76" s="643"/>
      <c r="AD76" s="651"/>
      <c r="AE76" s="1416"/>
      <c r="AF76" s="1416"/>
      <c r="AG76" s="651"/>
      <c r="AH76" s="653"/>
      <c r="AI76" s="1431" t="str">
        <f>'Donnees MELEC'!$E$26</f>
        <v>C4.1: Les matériels sont posés conformément aux prescriptions et règles de l’art</v>
      </c>
      <c r="AJ76" s="1432"/>
      <c r="AK76" s="1432"/>
      <c r="AL76" s="1432"/>
      <c r="AM76" s="1433"/>
      <c r="AN76" s="642"/>
      <c r="AO76" s="642"/>
      <c r="AP76" s="653"/>
      <c r="AQ76" s="653"/>
      <c r="AR76" s="654"/>
      <c r="AS76" s="653"/>
      <c r="AT76" s="653"/>
      <c r="AU76" s="653"/>
      <c r="AV76" s="653"/>
      <c r="AW76" s="653"/>
      <c r="AX76" s="653"/>
      <c r="AY76" s="653"/>
      <c r="AZ76" s="653"/>
      <c r="BA76" s="656"/>
    </row>
    <row r="77" spans="2:53" s="21" customFormat="1" ht="30" customHeight="1">
      <c r="B77" s="1414">
        <v>15</v>
      </c>
      <c r="C77" s="1459"/>
      <c r="D77" s="1417" t="str">
        <f>'Donnees MELEC'!C23</f>
        <v>C3.1</v>
      </c>
      <c r="E77" s="1418"/>
      <c r="F77" s="651"/>
      <c r="G77" s="658" t="s">
        <v>211</v>
      </c>
      <c r="H77" s="1434"/>
      <c r="I77" s="1351"/>
      <c r="J77" s="1351"/>
      <c r="K77" s="1351"/>
      <c r="L77" s="1435"/>
      <c r="M77" s="1444" t="s">
        <v>212</v>
      </c>
      <c r="N77" s="1444"/>
      <c r="O77" s="1445"/>
      <c r="P77" s="1428" t="str">
        <f>REPT("g",(U77))</f>
        <v/>
      </c>
      <c r="Q77" s="1429"/>
      <c r="R77" s="1429"/>
      <c r="S77" s="1430"/>
      <c r="T77" s="663"/>
      <c r="U77" s="1036">
        <f>Bilan!$AK$26</f>
        <v>0</v>
      </c>
      <c r="V77" s="653"/>
      <c r="W77" s="1037" t="str">
        <f>Bilan!$AM$26</f>
        <v xml:space="preserve"> </v>
      </c>
      <c r="X77" s="665"/>
      <c r="Y77" s="653"/>
      <c r="Z77" s="653"/>
      <c r="AA77" s="649"/>
      <c r="AB77" s="718"/>
      <c r="AC77" s="1452">
        <v>19</v>
      </c>
      <c r="AD77" s="1459"/>
      <c r="AE77" s="1417" t="str">
        <f>'Donnees MELEC'!$C$26</f>
        <v>C4.1</v>
      </c>
      <c r="AF77" s="1418"/>
      <c r="AG77" s="651"/>
      <c r="AH77" s="658" t="s">
        <v>211</v>
      </c>
      <c r="AI77" s="1434"/>
      <c r="AJ77" s="1351"/>
      <c r="AK77" s="1351"/>
      <c r="AL77" s="1351"/>
      <c r="AM77" s="1435"/>
      <c r="AN77" s="1444" t="s">
        <v>212</v>
      </c>
      <c r="AO77" s="1444"/>
      <c r="AP77" s="1445"/>
      <c r="AQ77" s="1428" t="str">
        <f>REPT("g",(AV77))</f>
        <v/>
      </c>
      <c r="AR77" s="1429"/>
      <c r="AS77" s="1429"/>
      <c r="AT77" s="1430"/>
      <c r="AU77" s="663"/>
      <c r="AV77" s="1036">
        <f>Bilan!$AK$30</f>
        <v>0</v>
      </c>
      <c r="AW77" s="653"/>
      <c r="AX77" s="1037" t="str">
        <f>Bilan!$AM$30</f>
        <v xml:space="preserve"> </v>
      </c>
      <c r="AY77" s="665"/>
      <c r="AZ77" s="653"/>
      <c r="BA77" s="656"/>
    </row>
    <row r="78" spans="2:53" ht="19.5" customHeight="1">
      <c r="B78" s="641"/>
      <c r="C78" s="651"/>
      <c r="D78" s="1416"/>
      <c r="E78" s="1416"/>
      <c r="F78" s="651"/>
      <c r="G78" s="653"/>
      <c r="H78" s="1436"/>
      <c r="I78" s="1437"/>
      <c r="J78" s="1437"/>
      <c r="K78" s="1437"/>
      <c r="L78" s="1438"/>
      <c r="M78" s="642"/>
      <c r="N78" s="642"/>
      <c r="O78" s="653"/>
      <c r="P78" s="653"/>
      <c r="Q78" s="653"/>
      <c r="R78" s="653"/>
      <c r="S78" s="653"/>
      <c r="T78" s="653"/>
      <c r="U78" s="653"/>
      <c r="V78" s="653"/>
      <c r="W78" s="653"/>
      <c r="X78" s="653"/>
      <c r="Y78" s="653"/>
      <c r="Z78" s="653"/>
      <c r="AA78" s="649"/>
      <c r="AB78" s="718"/>
      <c r="AC78" s="643"/>
      <c r="AD78" s="651"/>
      <c r="AE78" s="1416"/>
      <c r="AF78" s="1416"/>
      <c r="AG78" s="651"/>
      <c r="AH78" s="653"/>
      <c r="AI78" s="1436"/>
      <c r="AJ78" s="1437"/>
      <c r="AK78" s="1437"/>
      <c r="AL78" s="1437"/>
      <c r="AM78" s="1438"/>
      <c r="AN78" s="642"/>
      <c r="AO78" s="642"/>
      <c r="AP78" s="653"/>
      <c r="AQ78" s="653"/>
      <c r="AR78" s="653"/>
      <c r="AS78" s="653"/>
      <c r="AT78" s="653"/>
      <c r="AU78" s="653"/>
      <c r="AV78" s="653"/>
      <c r="AW78" s="653"/>
      <c r="AX78" s="653"/>
      <c r="AY78" s="653"/>
      <c r="AZ78" s="653"/>
      <c r="BA78" s="656"/>
    </row>
    <row r="79" spans="2:53" ht="15" customHeight="1">
      <c r="B79" s="666"/>
      <c r="C79" s="667"/>
      <c r="D79" s="668"/>
      <c r="E79" s="653"/>
      <c r="F79" s="669"/>
      <c r="G79" s="653"/>
      <c r="H79" s="653"/>
      <c r="I79" s="653"/>
      <c r="J79" s="653"/>
      <c r="K79" s="653"/>
      <c r="L79" s="653"/>
      <c r="M79" s="670"/>
      <c r="N79" s="670"/>
      <c r="O79" s="670"/>
      <c r="P79" s="670"/>
      <c r="Q79" s="670"/>
      <c r="R79" s="670"/>
      <c r="S79" s="670"/>
      <c r="T79" s="670"/>
      <c r="U79" s="670"/>
      <c r="V79" s="670"/>
      <c r="W79" s="670"/>
      <c r="X79" s="670"/>
      <c r="Y79" s="670"/>
      <c r="Z79" s="670"/>
      <c r="AA79" s="672"/>
      <c r="AB79" s="725"/>
      <c r="AC79" s="674"/>
      <c r="AD79" s="667"/>
      <c r="AE79" s="668"/>
      <c r="AF79" s="653"/>
      <c r="AG79" s="669"/>
      <c r="AH79" s="653"/>
      <c r="AI79" s="653"/>
      <c r="AJ79" s="653"/>
      <c r="AK79" s="653"/>
      <c r="AL79" s="653"/>
      <c r="AM79" s="653"/>
      <c r="AN79" s="670"/>
      <c r="AO79" s="670"/>
      <c r="AP79" s="670"/>
      <c r="AQ79" s="670"/>
      <c r="AR79" s="670"/>
      <c r="AS79" s="670"/>
      <c r="AT79" s="670"/>
      <c r="AU79" s="670"/>
      <c r="AV79" s="670"/>
      <c r="AW79" s="670"/>
      <c r="AX79" s="670"/>
      <c r="AY79" s="670"/>
      <c r="AZ79" s="670"/>
      <c r="BA79" s="675"/>
    </row>
    <row r="80" spans="2:53" ht="19.5" customHeight="1">
      <c r="B80" s="641"/>
      <c r="C80" s="651"/>
      <c r="D80" s="1416"/>
      <c r="E80" s="1416"/>
      <c r="F80" s="651"/>
      <c r="G80" s="653"/>
      <c r="H80" s="1431" t="str">
        <f>'Donnees MELEC'!$E$24</f>
        <v>C3.2: La solution technique proposée répond au besoin du client et elle est pertinente</v>
      </c>
      <c r="I80" s="1432"/>
      <c r="J80" s="1432"/>
      <c r="K80" s="1432"/>
      <c r="L80" s="1433"/>
      <c r="M80" s="642"/>
      <c r="N80" s="642"/>
      <c r="O80" s="653"/>
      <c r="P80" s="653"/>
      <c r="Q80" s="654"/>
      <c r="R80" s="653"/>
      <c r="S80" s="653"/>
      <c r="T80" s="653"/>
      <c r="U80" s="653"/>
      <c r="V80" s="653"/>
      <c r="W80" s="653"/>
      <c r="X80" s="653"/>
      <c r="Y80" s="653"/>
      <c r="Z80" s="653"/>
      <c r="AA80" s="649"/>
      <c r="AB80" s="718"/>
      <c r="AC80" s="643"/>
      <c r="AD80" s="651"/>
      <c r="AE80" s="1416"/>
      <c r="AF80" s="1416"/>
      <c r="AG80" s="651"/>
      <c r="AH80" s="653"/>
      <c r="AI80" s="1431" t="str">
        <f>'Donnees MELEC'!$E$27</f>
        <v>C4.2: Le façonnage est réalisé conformément aux prescriptions et règles de l’art</v>
      </c>
      <c r="AJ80" s="1432"/>
      <c r="AK80" s="1432"/>
      <c r="AL80" s="1432"/>
      <c r="AM80" s="1433"/>
      <c r="AN80" s="642"/>
      <c r="AO80" s="642"/>
      <c r="AP80" s="653"/>
      <c r="AQ80" s="653"/>
      <c r="AR80" s="654"/>
      <c r="AS80" s="653"/>
      <c r="AT80" s="653"/>
      <c r="AU80" s="653"/>
      <c r="AV80" s="653"/>
      <c r="AW80" s="653"/>
      <c r="AX80" s="653"/>
      <c r="AY80" s="653"/>
      <c r="AZ80" s="653"/>
      <c r="BA80" s="656"/>
    </row>
    <row r="81" spans="2:55" ht="30" customHeight="1">
      <c r="B81" s="1414">
        <v>16</v>
      </c>
      <c r="C81" s="1459"/>
      <c r="D81" s="1417" t="str">
        <f>'Donnees MELEC'!$C$24</f>
        <v>C3.2</v>
      </c>
      <c r="E81" s="1418"/>
      <c r="F81" s="651"/>
      <c r="G81" s="658" t="s">
        <v>211</v>
      </c>
      <c r="H81" s="1434"/>
      <c r="I81" s="1351"/>
      <c r="J81" s="1351"/>
      <c r="K81" s="1351"/>
      <c r="L81" s="1435"/>
      <c r="M81" s="1444" t="s">
        <v>212</v>
      </c>
      <c r="N81" s="1444"/>
      <c r="O81" s="1445"/>
      <c r="P81" s="1428" t="str">
        <f>REPT("g",(U81))</f>
        <v/>
      </c>
      <c r="Q81" s="1429"/>
      <c r="R81" s="1429"/>
      <c r="S81" s="1430"/>
      <c r="T81" s="663"/>
      <c r="U81" s="1036">
        <f>Bilan!$AK$26</f>
        <v>0</v>
      </c>
      <c r="V81" s="653"/>
      <c r="W81" s="1037" t="str">
        <f>Bilan!$AM$26</f>
        <v xml:space="preserve"> </v>
      </c>
      <c r="X81" s="665"/>
      <c r="Y81" s="653"/>
      <c r="Z81" s="653"/>
      <c r="AA81" s="649"/>
      <c r="AB81" s="718"/>
      <c r="AC81" s="1452">
        <v>20</v>
      </c>
      <c r="AD81" s="1459"/>
      <c r="AE81" s="1417" t="str">
        <f>'Donnees MELEC'!$C$27</f>
        <v>C4.2</v>
      </c>
      <c r="AF81" s="1418"/>
      <c r="AG81" s="651"/>
      <c r="AH81" s="658" t="s">
        <v>211</v>
      </c>
      <c r="AI81" s="1434"/>
      <c r="AJ81" s="1351"/>
      <c r="AK81" s="1351"/>
      <c r="AL81" s="1351"/>
      <c r="AM81" s="1435"/>
      <c r="AN81" s="1444" t="s">
        <v>212</v>
      </c>
      <c r="AO81" s="1444"/>
      <c r="AP81" s="1445"/>
      <c r="AQ81" s="1428" t="str">
        <f>REPT("g",(AV81))</f>
        <v/>
      </c>
      <c r="AR81" s="1429"/>
      <c r="AS81" s="1429"/>
      <c r="AT81" s="1430"/>
      <c r="AU81" s="663"/>
      <c r="AV81" s="1036">
        <f>Bilan!$AK$30</f>
        <v>0</v>
      </c>
      <c r="AW81" s="653"/>
      <c r="AX81" s="1037" t="str">
        <f>Bilan!$AM$30</f>
        <v xml:space="preserve"> </v>
      </c>
      <c r="AY81" s="665"/>
      <c r="AZ81" s="653"/>
      <c r="BA81" s="656"/>
    </row>
    <row r="82" spans="2:55" ht="19.5" customHeight="1">
      <c r="B82" s="641"/>
      <c r="C82" s="651"/>
      <c r="D82" s="1416"/>
      <c r="E82" s="1416"/>
      <c r="F82" s="651"/>
      <c r="G82" s="653"/>
      <c r="H82" s="1436"/>
      <c r="I82" s="1437"/>
      <c r="J82" s="1437"/>
      <c r="K82" s="1437"/>
      <c r="L82" s="1438"/>
      <c r="M82" s="642"/>
      <c r="N82" s="642"/>
      <c r="O82" s="653"/>
      <c r="P82" s="653"/>
      <c r="Q82" s="653"/>
      <c r="R82" s="653"/>
      <c r="S82" s="653"/>
      <c r="T82" s="653"/>
      <c r="U82" s="653"/>
      <c r="V82" s="653"/>
      <c r="W82" s="653"/>
      <c r="X82" s="653"/>
      <c r="Y82" s="653"/>
      <c r="Z82" s="653"/>
      <c r="AA82" s="649"/>
      <c r="AB82" s="718"/>
      <c r="AC82" s="643"/>
      <c r="AD82" s="651"/>
      <c r="AE82" s="1416"/>
      <c r="AF82" s="1416"/>
      <c r="AG82" s="651"/>
      <c r="AH82" s="653"/>
      <c r="AI82" s="1436"/>
      <c r="AJ82" s="1437"/>
      <c r="AK82" s="1437"/>
      <c r="AL82" s="1437"/>
      <c r="AM82" s="1438"/>
      <c r="AN82" s="642"/>
      <c r="AO82" s="642"/>
      <c r="AP82" s="653"/>
      <c r="AQ82" s="653"/>
      <c r="AR82" s="653"/>
      <c r="AS82" s="653"/>
      <c r="AT82" s="653"/>
      <c r="AU82" s="653"/>
      <c r="AV82" s="653"/>
      <c r="AW82" s="653"/>
      <c r="AX82" s="653"/>
      <c r="AY82" s="653"/>
      <c r="AZ82" s="653"/>
      <c r="BA82" s="656"/>
      <c r="BB82" s="676"/>
      <c r="BC82" s="676"/>
    </row>
    <row r="83" spans="2:55" ht="15" customHeight="1">
      <c r="B83" s="641"/>
      <c r="C83" s="651"/>
      <c r="D83" s="668"/>
      <c r="E83" s="653"/>
      <c r="F83" s="651"/>
      <c r="G83" s="653"/>
      <c r="H83" s="677"/>
      <c r="I83" s="678"/>
      <c r="J83" s="678"/>
      <c r="K83" s="679"/>
      <c r="L83" s="680"/>
      <c r="M83" s="642"/>
      <c r="N83" s="642"/>
      <c r="O83" s="653"/>
      <c r="P83" s="653"/>
      <c r="Q83" s="653"/>
      <c r="R83" s="653"/>
      <c r="S83" s="653"/>
      <c r="T83" s="653"/>
      <c r="U83" s="653"/>
      <c r="V83" s="653"/>
      <c r="W83" s="653"/>
      <c r="X83" s="653"/>
      <c r="Y83" s="653"/>
      <c r="Z83" s="653"/>
      <c r="AA83" s="1439"/>
      <c r="AB83" s="720"/>
      <c r="AC83" s="643"/>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3"/>
      <c r="AZ83" s="653"/>
      <c r="BA83" s="656"/>
      <c r="BB83" s="250"/>
      <c r="BC83" s="250"/>
    </row>
    <row r="84" spans="2:55" ht="19.5" customHeight="1">
      <c r="B84" s="641"/>
      <c r="C84" s="651"/>
      <c r="D84" s="1416"/>
      <c r="E84" s="1416"/>
      <c r="F84" s="651"/>
      <c r="G84" s="653"/>
      <c r="H84" s="1431" t="str">
        <f>'Donnees MELEC'!$E$25</f>
        <v>C3.3: La solution technique proposée intègre les enjeux d’efficacité énergétique</v>
      </c>
      <c r="I84" s="1432"/>
      <c r="J84" s="1432"/>
      <c r="K84" s="1432"/>
      <c r="L84" s="1433"/>
      <c r="M84" s="642"/>
      <c r="N84" s="642"/>
      <c r="O84" s="653"/>
      <c r="P84" s="653"/>
      <c r="Q84" s="654"/>
      <c r="R84" s="653"/>
      <c r="S84" s="653"/>
      <c r="T84" s="653"/>
      <c r="U84" s="653"/>
      <c r="V84" s="653"/>
      <c r="W84" s="653"/>
      <c r="X84" s="653"/>
      <c r="Y84" s="653"/>
      <c r="Z84" s="653"/>
      <c r="AA84" s="1439"/>
      <c r="AB84" s="720"/>
      <c r="AC84" s="643"/>
      <c r="AD84" s="651"/>
      <c r="AE84" s="1416"/>
      <c r="AF84" s="1416"/>
      <c r="AG84" s="651"/>
      <c r="AH84" s="653"/>
      <c r="AI84" s="1431" t="str">
        <f>'Donnees MELEC'!$E$28</f>
        <v>C4.3: Les câblages et les raccordements sont réalisés conformément aux prescriptions et règles de l’art</v>
      </c>
      <c r="AJ84" s="1432"/>
      <c r="AK84" s="1432"/>
      <c r="AL84" s="1432"/>
      <c r="AM84" s="1433"/>
      <c r="AN84" s="642"/>
      <c r="AO84" s="642"/>
      <c r="AP84" s="653"/>
      <c r="AQ84" s="653"/>
      <c r="AR84" s="654"/>
      <c r="AS84" s="653"/>
      <c r="AT84" s="653"/>
      <c r="AU84" s="653"/>
      <c r="AV84" s="653"/>
      <c r="AW84" s="653"/>
      <c r="AX84" s="653"/>
      <c r="AY84" s="653"/>
      <c r="AZ84" s="653"/>
      <c r="BA84" s="656"/>
    </row>
    <row r="85" spans="2:55" ht="30" customHeight="1">
      <c r="B85" s="1414">
        <v>17</v>
      </c>
      <c r="C85" s="1459"/>
      <c r="D85" s="1417" t="str">
        <f>'Donnees MELEC'!$C$25</f>
        <v>C3.3</v>
      </c>
      <c r="E85" s="1418"/>
      <c r="F85" s="651"/>
      <c r="G85" s="658" t="s">
        <v>211</v>
      </c>
      <c r="H85" s="1434"/>
      <c r="I85" s="1351"/>
      <c r="J85" s="1351"/>
      <c r="K85" s="1351"/>
      <c r="L85" s="1435"/>
      <c r="M85" s="1444" t="s">
        <v>212</v>
      </c>
      <c r="N85" s="1444"/>
      <c r="O85" s="1445"/>
      <c r="P85" s="1428" t="str">
        <f>REPT("g",(U85))</f>
        <v/>
      </c>
      <c r="Q85" s="1429"/>
      <c r="R85" s="1429"/>
      <c r="S85" s="1430"/>
      <c r="T85" s="663"/>
      <c r="U85" s="1036">
        <f>Bilan!$AK$26</f>
        <v>0</v>
      </c>
      <c r="V85" s="653"/>
      <c r="W85" s="1037" t="str">
        <f>Bilan!$AM$26</f>
        <v xml:space="preserve"> </v>
      </c>
      <c r="X85" s="665"/>
      <c r="Y85" s="653"/>
      <c r="Z85" s="653"/>
      <c r="AA85" s="649"/>
      <c r="AB85" s="718"/>
      <c r="AC85" s="1452">
        <v>21</v>
      </c>
      <c r="AD85" s="1459"/>
      <c r="AE85" s="1417" t="str">
        <f>'Donnees MELEC'!$C$28</f>
        <v>C4.3</v>
      </c>
      <c r="AF85" s="1418"/>
      <c r="AG85" s="651"/>
      <c r="AH85" s="658" t="s">
        <v>211</v>
      </c>
      <c r="AI85" s="1434"/>
      <c r="AJ85" s="1351"/>
      <c r="AK85" s="1351"/>
      <c r="AL85" s="1351"/>
      <c r="AM85" s="1435"/>
      <c r="AN85" s="1444" t="s">
        <v>212</v>
      </c>
      <c r="AO85" s="1444"/>
      <c r="AP85" s="1445"/>
      <c r="AQ85" s="1428" t="str">
        <f>REPT("g",(AV85))</f>
        <v/>
      </c>
      <c r="AR85" s="1429"/>
      <c r="AS85" s="1429"/>
      <c r="AT85" s="1430"/>
      <c r="AU85" s="663"/>
      <c r="AV85" s="1036">
        <f>Bilan!$AK$30</f>
        <v>0</v>
      </c>
      <c r="AW85" s="653"/>
      <c r="AX85" s="1037" t="str">
        <f>Bilan!$AM$30</f>
        <v xml:space="preserve"> </v>
      </c>
      <c r="AY85" s="665"/>
      <c r="AZ85" s="653"/>
      <c r="BA85" s="656"/>
    </row>
    <row r="86" spans="2:55" ht="19.5" customHeight="1">
      <c r="B86" s="683"/>
      <c r="C86" s="651"/>
      <c r="D86" s="1416"/>
      <c r="E86" s="1416"/>
      <c r="F86" s="651"/>
      <c r="G86" s="653"/>
      <c r="H86" s="1436"/>
      <c r="I86" s="1437"/>
      <c r="J86" s="1437"/>
      <c r="K86" s="1437"/>
      <c r="L86" s="1438"/>
      <c r="M86" s="642"/>
      <c r="N86" s="642"/>
      <c r="O86" s="653"/>
      <c r="P86" s="653"/>
      <c r="Q86" s="653"/>
      <c r="R86" s="653"/>
      <c r="S86" s="653"/>
      <c r="T86" s="653"/>
      <c r="U86" s="653"/>
      <c r="V86" s="653"/>
      <c r="W86" s="653"/>
      <c r="X86" s="653"/>
      <c r="Y86" s="653"/>
      <c r="Z86" s="653"/>
      <c r="AA86" s="900"/>
      <c r="AB86" s="721"/>
      <c r="AC86" s="643"/>
      <c r="AD86" s="651"/>
      <c r="AE86" s="1416"/>
      <c r="AF86" s="1416"/>
      <c r="AG86" s="651"/>
      <c r="AH86" s="653"/>
      <c r="AI86" s="1436"/>
      <c r="AJ86" s="1437"/>
      <c r="AK86" s="1437"/>
      <c r="AL86" s="1437"/>
      <c r="AM86" s="1438"/>
      <c r="AN86" s="642"/>
      <c r="AO86" s="642"/>
      <c r="AP86" s="653"/>
      <c r="AQ86" s="653"/>
      <c r="AR86" s="653"/>
      <c r="AS86" s="653"/>
      <c r="AT86" s="653"/>
      <c r="AU86" s="653"/>
      <c r="AV86" s="653"/>
      <c r="AW86" s="653"/>
      <c r="AX86" s="653"/>
      <c r="AY86" s="653"/>
      <c r="AZ86" s="653"/>
      <c r="BA86" s="656"/>
    </row>
    <row r="87" spans="2:55" ht="15" customHeight="1">
      <c r="B87" s="641"/>
      <c r="C87" s="651"/>
      <c r="D87" s="668"/>
      <c r="E87" s="653"/>
      <c r="F87" s="651"/>
      <c r="G87" s="653"/>
      <c r="H87" s="709"/>
      <c r="I87" s="710"/>
      <c r="J87" s="710"/>
      <c r="K87" s="711"/>
      <c r="L87" s="712"/>
      <c r="M87" s="642"/>
      <c r="N87" s="642"/>
      <c r="O87" s="653"/>
      <c r="P87" s="653"/>
      <c r="Q87" s="653"/>
      <c r="R87" s="653"/>
      <c r="S87" s="653"/>
      <c r="T87" s="653"/>
      <c r="U87" s="653"/>
      <c r="V87" s="653"/>
      <c r="W87" s="653"/>
      <c r="X87" s="653"/>
      <c r="Y87" s="653"/>
      <c r="Z87" s="655"/>
      <c r="AA87" s="900"/>
      <c r="AB87" s="721"/>
      <c r="AC87" s="643"/>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3"/>
      <c r="AZ87" s="653"/>
      <c r="BA87" s="656"/>
    </row>
    <row r="88" spans="2:55" ht="19.5" customHeight="1">
      <c r="B88" s="641"/>
      <c r="C88" s="651"/>
      <c r="D88" s="651"/>
      <c r="E88" s="651"/>
      <c r="F88" s="651"/>
      <c r="G88" s="651"/>
      <c r="H88" s="651"/>
      <c r="I88" s="651"/>
      <c r="J88" s="651"/>
      <c r="K88" s="651"/>
      <c r="L88" s="651"/>
      <c r="M88" s="651"/>
      <c r="N88" s="651"/>
      <c r="O88" s="651"/>
      <c r="P88" s="651"/>
      <c r="Q88" s="651"/>
      <c r="R88" s="651"/>
      <c r="S88" s="651"/>
      <c r="T88" s="651"/>
      <c r="U88" s="651"/>
      <c r="V88" s="651"/>
      <c r="W88" s="651"/>
      <c r="X88" s="651"/>
      <c r="Y88" s="651"/>
      <c r="Z88" s="655"/>
      <c r="AA88" s="901"/>
      <c r="AB88" s="720"/>
      <c r="AC88" s="643"/>
      <c r="AD88" s="651"/>
      <c r="AE88" s="1416"/>
      <c r="AF88" s="1416"/>
      <c r="AG88" s="651"/>
      <c r="AH88" s="653"/>
      <c r="AI88" s="1431" t="str">
        <f>'Donnees MELEC'!$E$29</f>
        <v>C4.4: Les adaptations techniques nécessaires sont réalisées</v>
      </c>
      <c r="AJ88" s="1432"/>
      <c r="AK88" s="1432"/>
      <c r="AL88" s="1432"/>
      <c r="AM88" s="1433"/>
      <c r="AN88" s="642"/>
      <c r="AO88" s="642"/>
      <c r="AP88" s="653"/>
      <c r="AQ88" s="653"/>
      <c r="AR88" s="654"/>
      <c r="AS88" s="653"/>
      <c r="AT88" s="653"/>
      <c r="AU88" s="653"/>
      <c r="AV88" s="653"/>
      <c r="AW88" s="653"/>
      <c r="AX88" s="653"/>
      <c r="AY88" s="653"/>
      <c r="AZ88" s="653"/>
      <c r="BA88" s="656"/>
    </row>
    <row r="89" spans="2:55" ht="30" customHeight="1">
      <c r="B89" s="641"/>
      <c r="C89" s="651"/>
      <c r="D89" s="651"/>
      <c r="E89" s="651"/>
      <c r="F89" s="651"/>
      <c r="G89" s="651"/>
      <c r="H89" s="651"/>
      <c r="I89" s="651"/>
      <c r="J89" s="651"/>
      <c r="K89" s="651"/>
      <c r="L89" s="651"/>
      <c r="M89" s="651"/>
      <c r="N89" s="651"/>
      <c r="O89" s="651"/>
      <c r="P89" s="651"/>
      <c r="Q89" s="651"/>
      <c r="R89" s="651"/>
      <c r="S89" s="651"/>
      <c r="T89" s="651"/>
      <c r="U89" s="651"/>
      <c r="V89" s="651"/>
      <c r="W89" s="651"/>
      <c r="X89" s="651"/>
      <c r="Y89" s="651"/>
      <c r="Z89" s="655"/>
      <c r="AA89" s="901"/>
      <c r="AB89" s="720"/>
      <c r="AC89" s="1452">
        <v>21</v>
      </c>
      <c r="AD89" s="1459"/>
      <c r="AE89" s="1417" t="str">
        <f>'Donnees MELEC'!$C$29</f>
        <v>C4.4</v>
      </c>
      <c r="AF89" s="1418"/>
      <c r="AG89" s="651"/>
      <c r="AH89" s="658" t="s">
        <v>211</v>
      </c>
      <c r="AI89" s="1434"/>
      <c r="AJ89" s="1351"/>
      <c r="AK89" s="1351"/>
      <c r="AL89" s="1351"/>
      <c r="AM89" s="1435"/>
      <c r="AN89" s="1444" t="s">
        <v>212</v>
      </c>
      <c r="AO89" s="1444"/>
      <c r="AP89" s="1445"/>
      <c r="AQ89" s="1428" t="str">
        <f>REPT("g",(AV89))</f>
        <v/>
      </c>
      <c r="AR89" s="1429"/>
      <c r="AS89" s="1429"/>
      <c r="AT89" s="1430"/>
      <c r="AU89" s="663"/>
      <c r="AV89" s="1036">
        <f>Bilan!$AK$30</f>
        <v>0</v>
      </c>
      <c r="AW89" s="653"/>
      <c r="AX89" s="1037" t="str">
        <f>Bilan!$AM$30</f>
        <v xml:space="preserve"> </v>
      </c>
      <c r="AY89" s="651"/>
      <c r="AZ89" s="651"/>
      <c r="BA89" s="701"/>
    </row>
    <row r="90" spans="2:55" ht="19.5" customHeight="1">
      <c r="B90" s="641"/>
      <c r="C90" s="651"/>
      <c r="D90" s="651"/>
      <c r="E90" s="651"/>
      <c r="F90" s="651"/>
      <c r="G90" s="651"/>
      <c r="H90" s="651"/>
      <c r="I90" s="651"/>
      <c r="J90" s="651"/>
      <c r="K90" s="651"/>
      <c r="L90" s="651"/>
      <c r="M90" s="651"/>
      <c r="N90" s="651"/>
      <c r="O90" s="651"/>
      <c r="P90" s="651"/>
      <c r="Q90" s="651"/>
      <c r="R90" s="651"/>
      <c r="S90" s="651"/>
      <c r="T90" s="651"/>
      <c r="U90" s="651"/>
      <c r="V90" s="651"/>
      <c r="W90" s="651"/>
      <c r="X90" s="651"/>
      <c r="Y90" s="651"/>
      <c r="Z90" s="655"/>
      <c r="AA90" s="649"/>
      <c r="AB90" s="718"/>
      <c r="AC90" s="643"/>
      <c r="AD90" s="651"/>
      <c r="AE90" s="1416"/>
      <c r="AF90" s="1416"/>
      <c r="AG90" s="651"/>
      <c r="AH90" s="653"/>
      <c r="AI90" s="1436"/>
      <c r="AJ90" s="1437"/>
      <c r="AK90" s="1437"/>
      <c r="AL90" s="1437"/>
      <c r="AM90" s="1438"/>
      <c r="AN90" s="642"/>
      <c r="AO90" s="642"/>
      <c r="AP90" s="653"/>
      <c r="AQ90" s="653"/>
      <c r="AR90" s="653"/>
      <c r="AS90" s="653"/>
      <c r="AT90" s="653"/>
      <c r="AU90" s="653"/>
      <c r="AV90" s="653"/>
      <c r="AW90" s="653"/>
      <c r="AX90" s="653"/>
      <c r="AY90" s="651"/>
      <c r="AZ90" s="651"/>
      <c r="BA90" s="701"/>
    </row>
    <row r="91" spans="2:55" ht="15" customHeight="1">
      <c r="B91" s="641"/>
      <c r="C91" s="651"/>
      <c r="D91" s="651"/>
      <c r="E91" s="651"/>
      <c r="F91" s="651"/>
      <c r="G91" s="651"/>
      <c r="H91" s="651"/>
      <c r="I91" s="651"/>
      <c r="J91" s="651"/>
      <c r="K91" s="651"/>
      <c r="L91" s="651"/>
      <c r="M91" s="651"/>
      <c r="N91" s="651"/>
      <c r="O91" s="651"/>
      <c r="P91" s="651"/>
      <c r="Q91" s="651"/>
      <c r="R91" s="651"/>
      <c r="S91" s="651"/>
      <c r="T91" s="651"/>
      <c r="U91" s="651"/>
      <c r="V91" s="651"/>
      <c r="W91" s="651"/>
      <c r="X91" s="651"/>
      <c r="Y91" s="651"/>
      <c r="Z91" s="655"/>
      <c r="AA91" s="901"/>
      <c r="AB91" s="720"/>
      <c r="AC91" s="643"/>
      <c r="AD91" s="651"/>
      <c r="AE91" s="651"/>
      <c r="AF91" s="651"/>
      <c r="AG91" s="651"/>
      <c r="AH91" s="651"/>
      <c r="AI91" s="651"/>
      <c r="AJ91" s="651"/>
      <c r="AK91" s="651"/>
      <c r="AL91" s="651"/>
      <c r="AM91" s="651"/>
      <c r="AN91" s="651"/>
      <c r="AO91" s="651"/>
      <c r="AP91" s="651"/>
      <c r="AQ91" s="651"/>
      <c r="AR91" s="651"/>
      <c r="AS91" s="651"/>
      <c r="AT91" s="651"/>
      <c r="AU91" s="651"/>
      <c r="AV91" s="651"/>
      <c r="AW91" s="651"/>
      <c r="AX91" s="651"/>
      <c r="AY91" s="653"/>
      <c r="AZ91" s="653"/>
      <c r="BA91" s="656"/>
      <c r="BB91" s="250"/>
      <c r="BC91" s="250"/>
    </row>
    <row r="92" spans="2:55" ht="19.5" customHeight="1">
      <c r="B92" s="641"/>
      <c r="C92" s="651"/>
      <c r="D92" s="651"/>
      <c r="E92" s="651"/>
      <c r="F92" s="651"/>
      <c r="G92" s="651"/>
      <c r="H92" s="651"/>
      <c r="I92" s="651"/>
      <c r="J92" s="651"/>
      <c r="K92" s="651"/>
      <c r="L92" s="651"/>
      <c r="M92" s="651"/>
      <c r="N92" s="651"/>
      <c r="O92" s="651"/>
      <c r="P92" s="651"/>
      <c r="Q92" s="651"/>
      <c r="R92" s="651"/>
      <c r="S92" s="651"/>
      <c r="T92" s="651"/>
      <c r="U92" s="651"/>
      <c r="V92" s="651"/>
      <c r="W92" s="651"/>
      <c r="X92" s="651"/>
      <c r="Y92" s="651"/>
      <c r="Z92" s="655"/>
      <c r="AA92" s="901"/>
      <c r="AB92" s="720"/>
      <c r="AC92" s="643"/>
      <c r="AD92" s="651"/>
      <c r="AE92" s="1416"/>
      <c r="AF92" s="1416"/>
      <c r="AG92" s="651"/>
      <c r="AH92" s="653"/>
      <c r="AI92" s="1431" t="str">
        <f>'Donnees MELEC'!$E$30</f>
        <v>C4.5: Les réalisations respectent les contraintes liées à l’efficacité énergétique</v>
      </c>
      <c r="AJ92" s="1432"/>
      <c r="AK92" s="1432"/>
      <c r="AL92" s="1432"/>
      <c r="AM92" s="1433"/>
      <c r="AN92" s="642"/>
      <c r="AO92" s="642"/>
      <c r="AP92" s="653"/>
      <c r="AQ92" s="653"/>
      <c r="AR92" s="654"/>
      <c r="AS92" s="653"/>
      <c r="AT92" s="653"/>
      <c r="AU92" s="653"/>
      <c r="AV92" s="653"/>
      <c r="AW92" s="653"/>
      <c r="AX92" s="653"/>
      <c r="AY92" s="653"/>
      <c r="AZ92" s="653"/>
      <c r="BA92" s="656"/>
    </row>
    <row r="93" spans="2:55" ht="30" customHeight="1">
      <c r="B93" s="641"/>
      <c r="C93" s="651"/>
      <c r="D93" s="651"/>
      <c r="E93" s="651"/>
      <c r="F93" s="651"/>
      <c r="G93" s="651"/>
      <c r="H93" s="651"/>
      <c r="I93" s="651"/>
      <c r="J93" s="651"/>
      <c r="K93" s="651"/>
      <c r="L93" s="651"/>
      <c r="M93" s="651"/>
      <c r="N93" s="651"/>
      <c r="O93" s="651"/>
      <c r="P93" s="651"/>
      <c r="Q93" s="651"/>
      <c r="R93" s="651"/>
      <c r="S93" s="651"/>
      <c r="T93" s="651"/>
      <c r="U93" s="651"/>
      <c r="V93" s="651"/>
      <c r="W93" s="651"/>
      <c r="X93" s="651"/>
      <c r="Y93" s="651"/>
      <c r="Z93" s="655"/>
      <c r="AA93" s="649"/>
      <c r="AB93" s="718"/>
      <c r="AC93" s="1452">
        <v>21</v>
      </c>
      <c r="AD93" s="1459"/>
      <c r="AE93" s="1417" t="str">
        <f>'Donnees MELEC'!$C$30</f>
        <v>C4.5</v>
      </c>
      <c r="AF93" s="1418"/>
      <c r="AG93" s="651"/>
      <c r="AH93" s="658" t="s">
        <v>211</v>
      </c>
      <c r="AI93" s="1434"/>
      <c r="AJ93" s="1351"/>
      <c r="AK93" s="1351"/>
      <c r="AL93" s="1351"/>
      <c r="AM93" s="1435"/>
      <c r="AN93" s="1444" t="s">
        <v>212</v>
      </c>
      <c r="AO93" s="1444"/>
      <c r="AP93" s="1445"/>
      <c r="AQ93" s="1428" t="str">
        <f>REPT("g",(AV93))</f>
        <v/>
      </c>
      <c r="AR93" s="1429"/>
      <c r="AS93" s="1429"/>
      <c r="AT93" s="1430"/>
      <c r="AU93" s="663"/>
      <c r="AV93" s="1036">
        <f>Bilan!$AK$30</f>
        <v>0</v>
      </c>
      <c r="AW93" s="653"/>
      <c r="AX93" s="1037" t="str">
        <f>Bilan!$AM$30</f>
        <v xml:space="preserve"> </v>
      </c>
      <c r="AY93" s="665"/>
      <c r="AZ93" s="653"/>
      <c r="BA93" s="656"/>
    </row>
    <row r="94" spans="2:55" ht="19.5" customHeight="1">
      <c r="B94" s="641"/>
      <c r="C94" s="651"/>
      <c r="D94" s="651"/>
      <c r="E94" s="651"/>
      <c r="F94" s="651"/>
      <c r="G94" s="651"/>
      <c r="H94" s="651"/>
      <c r="I94" s="651"/>
      <c r="J94" s="651"/>
      <c r="K94" s="651"/>
      <c r="L94" s="651"/>
      <c r="M94" s="651"/>
      <c r="N94" s="651"/>
      <c r="O94" s="651"/>
      <c r="P94" s="651"/>
      <c r="Q94" s="651"/>
      <c r="R94" s="651"/>
      <c r="S94" s="651"/>
      <c r="T94" s="651"/>
      <c r="U94" s="651"/>
      <c r="V94" s="651"/>
      <c r="W94" s="651"/>
      <c r="X94" s="651"/>
      <c r="Y94" s="651"/>
      <c r="Z94" s="655"/>
      <c r="AA94" s="900"/>
      <c r="AB94" s="721"/>
      <c r="AC94" s="643"/>
      <c r="AD94" s="651"/>
      <c r="AE94" s="1416"/>
      <c r="AF94" s="1416"/>
      <c r="AG94" s="651"/>
      <c r="AH94" s="653"/>
      <c r="AI94" s="1436"/>
      <c r="AJ94" s="1437"/>
      <c r="AK94" s="1437"/>
      <c r="AL94" s="1437"/>
      <c r="AM94" s="1438"/>
      <c r="AN94" s="642"/>
      <c r="AO94" s="642"/>
      <c r="AP94" s="653"/>
      <c r="AQ94" s="653"/>
      <c r="AR94" s="653"/>
      <c r="AS94" s="653"/>
      <c r="AT94" s="653"/>
      <c r="AU94" s="653"/>
      <c r="AV94" s="653"/>
      <c r="AW94" s="653"/>
      <c r="AX94" s="653"/>
      <c r="AY94" s="653"/>
      <c r="AZ94" s="653"/>
      <c r="BA94" s="656"/>
    </row>
    <row r="95" spans="2:55" ht="15" customHeight="1">
      <c r="B95" s="641"/>
      <c r="C95" s="651"/>
      <c r="D95" s="668"/>
      <c r="E95" s="653"/>
      <c r="F95" s="651"/>
      <c r="G95" s="653"/>
      <c r="H95" s="709"/>
      <c r="I95" s="710"/>
      <c r="J95" s="710"/>
      <c r="K95" s="711"/>
      <c r="L95" s="712"/>
      <c r="M95" s="642"/>
      <c r="N95" s="642"/>
      <c r="O95" s="653"/>
      <c r="P95" s="653"/>
      <c r="Q95" s="653"/>
      <c r="R95" s="653"/>
      <c r="S95" s="653"/>
      <c r="T95" s="653"/>
      <c r="U95" s="653"/>
      <c r="V95" s="653"/>
      <c r="W95" s="653"/>
      <c r="X95" s="653"/>
      <c r="Y95" s="653"/>
      <c r="Z95" s="655"/>
      <c r="AA95" s="900"/>
      <c r="AB95" s="721"/>
      <c r="AC95" s="643"/>
      <c r="AD95" s="651"/>
      <c r="AE95" s="651"/>
      <c r="AF95" s="651"/>
      <c r="AG95" s="651"/>
      <c r="AH95" s="651"/>
      <c r="AI95" s="651"/>
      <c r="AJ95" s="651"/>
      <c r="AK95" s="651"/>
      <c r="AL95" s="651"/>
      <c r="AM95" s="651"/>
      <c r="AN95" s="651"/>
      <c r="AO95" s="651"/>
      <c r="AP95" s="651"/>
      <c r="AQ95" s="651"/>
      <c r="AR95" s="651"/>
      <c r="AS95" s="651"/>
      <c r="AT95" s="651"/>
      <c r="AU95" s="651"/>
      <c r="AV95" s="651"/>
      <c r="AW95" s="651"/>
      <c r="AX95" s="651"/>
      <c r="AY95" s="653"/>
      <c r="AZ95" s="653"/>
      <c r="BA95" s="656"/>
    </row>
    <row r="96" spans="2:55" ht="19.5" customHeight="1">
      <c r="B96" s="641"/>
      <c r="C96" s="651"/>
      <c r="D96" s="651"/>
      <c r="E96" s="651"/>
      <c r="F96" s="651"/>
      <c r="G96" s="651"/>
      <c r="H96" s="651"/>
      <c r="I96" s="651"/>
      <c r="J96" s="651"/>
      <c r="K96" s="651"/>
      <c r="L96" s="651"/>
      <c r="M96" s="651"/>
      <c r="N96" s="651"/>
      <c r="O96" s="651"/>
      <c r="P96" s="651"/>
      <c r="Q96" s="651"/>
      <c r="R96" s="651"/>
      <c r="S96" s="651"/>
      <c r="T96" s="651"/>
      <c r="U96" s="651"/>
      <c r="V96" s="651"/>
      <c r="W96" s="651"/>
      <c r="X96" s="651"/>
      <c r="Y96" s="651"/>
      <c r="Z96" s="655"/>
      <c r="AA96" s="900"/>
      <c r="AB96" s="720"/>
      <c r="AC96" s="643"/>
      <c r="AD96" s="651"/>
      <c r="AE96" s="1416"/>
      <c r="AF96" s="1416"/>
      <c r="AG96" s="651"/>
      <c r="AH96" s="653"/>
      <c r="AI96" s="1431" t="str">
        <f>'Donnees MELEC'!$E$31</f>
        <v>C4.6: Les autocontrôles sont réalisés et les fiches d’autocontrôles sont complétées</v>
      </c>
      <c r="AJ96" s="1432"/>
      <c r="AK96" s="1432"/>
      <c r="AL96" s="1432"/>
      <c r="AM96" s="1433"/>
      <c r="AN96" s="642"/>
      <c r="AO96" s="642"/>
      <c r="AP96" s="653"/>
      <c r="AQ96" s="653"/>
      <c r="AR96" s="654"/>
      <c r="AS96" s="653"/>
      <c r="AT96" s="653"/>
      <c r="AU96" s="653"/>
      <c r="AV96" s="653"/>
      <c r="AW96" s="653"/>
      <c r="AX96" s="653"/>
      <c r="AY96" s="653"/>
      <c r="AZ96" s="653"/>
      <c r="BA96" s="656"/>
    </row>
    <row r="97" spans="2:55" ht="30" customHeight="1">
      <c r="B97" s="641"/>
      <c r="C97" s="651"/>
      <c r="D97" s="651"/>
      <c r="E97" s="651"/>
      <c r="F97" s="651"/>
      <c r="G97" s="651"/>
      <c r="H97" s="651"/>
      <c r="I97" s="651"/>
      <c r="J97" s="651"/>
      <c r="K97" s="651"/>
      <c r="L97" s="651"/>
      <c r="M97" s="651"/>
      <c r="N97" s="651"/>
      <c r="O97" s="651"/>
      <c r="P97" s="651"/>
      <c r="Q97" s="651"/>
      <c r="R97" s="651"/>
      <c r="S97" s="651"/>
      <c r="T97" s="651"/>
      <c r="U97" s="651"/>
      <c r="V97" s="651"/>
      <c r="W97" s="651"/>
      <c r="X97" s="651"/>
      <c r="Y97" s="651"/>
      <c r="Z97" s="655"/>
      <c r="AA97" s="900"/>
      <c r="AB97" s="720"/>
      <c r="AC97" s="1452">
        <v>21</v>
      </c>
      <c r="AD97" s="1459"/>
      <c r="AE97" s="1417" t="str">
        <f>'Donnees MELEC'!$C$31</f>
        <v>C4.6</v>
      </c>
      <c r="AF97" s="1418"/>
      <c r="AG97" s="651"/>
      <c r="AH97" s="658" t="s">
        <v>211</v>
      </c>
      <c r="AI97" s="1434"/>
      <c r="AJ97" s="1351"/>
      <c r="AK97" s="1351"/>
      <c r="AL97" s="1351"/>
      <c r="AM97" s="1435"/>
      <c r="AN97" s="1444" t="s">
        <v>212</v>
      </c>
      <c r="AO97" s="1444"/>
      <c r="AP97" s="1445"/>
      <c r="AQ97" s="1428" t="str">
        <f>REPT("g",(AV97))</f>
        <v/>
      </c>
      <c r="AR97" s="1429"/>
      <c r="AS97" s="1429"/>
      <c r="AT97" s="1430"/>
      <c r="AU97" s="663"/>
      <c r="AV97" s="1036">
        <f>Bilan!$AK$30</f>
        <v>0</v>
      </c>
      <c r="AW97" s="653"/>
      <c r="AX97" s="1037" t="str">
        <f>Bilan!$AM$30</f>
        <v xml:space="preserve"> </v>
      </c>
      <c r="AY97" s="651"/>
      <c r="AZ97" s="651"/>
      <c r="BA97" s="701"/>
    </row>
    <row r="98" spans="2:55" ht="19.5" customHeight="1">
      <c r="B98" s="641"/>
      <c r="C98" s="651"/>
      <c r="D98" s="651"/>
      <c r="E98" s="651"/>
      <c r="F98" s="651"/>
      <c r="G98" s="651"/>
      <c r="H98" s="651"/>
      <c r="I98" s="651"/>
      <c r="J98" s="651"/>
      <c r="K98" s="651"/>
      <c r="L98" s="651"/>
      <c r="M98" s="651"/>
      <c r="N98" s="651"/>
      <c r="O98" s="651"/>
      <c r="P98" s="651"/>
      <c r="Q98" s="651"/>
      <c r="R98" s="651"/>
      <c r="S98" s="651"/>
      <c r="T98" s="651"/>
      <c r="U98" s="651"/>
      <c r="V98" s="651"/>
      <c r="W98" s="651"/>
      <c r="X98" s="651"/>
      <c r="Y98" s="651"/>
      <c r="Z98" s="655"/>
      <c r="AA98" s="900"/>
      <c r="AB98" s="718"/>
      <c r="AC98" s="643"/>
      <c r="AD98" s="651"/>
      <c r="AE98" s="1416"/>
      <c r="AF98" s="1416"/>
      <c r="AG98" s="651"/>
      <c r="AH98" s="653"/>
      <c r="AI98" s="1436"/>
      <c r="AJ98" s="1437"/>
      <c r="AK98" s="1437"/>
      <c r="AL98" s="1437"/>
      <c r="AM98" s="1438"/>
      <c r="AN98" s="642"/>
      <c r="AO98" s="642"/>
      <c r="AP98" s="653"/>
      <c r="AQ98" s="653"/>
      <c r="AR98" s="653"/>
      <c r="AS98" s="653"/>
      <c r="AT98" s="653"/>
      <c r="AU98" s="653"/>
      <c r="AV98" s="653"/>
      <c r="AW98" s="653"/>
      <c r="AX98" s="653"/>
      <c r="AY98" s="651"/>
      <c r="AZ98" s="651"/>
      <c r="BA98" s="701"/>
    </row>
    <row r="99" spans="2:55" ht="15" customHeight="1">
      <c r="B99" s="641"/>
      <c r="C99" s="651"/>
      <c r="D99" s="651"/>
      <c r="E99" s="651"/>
      <c r="F99" s="651"/>
      <c r="G99" s="651"/>
      <c r="H99" s="651"/>
      <c r="I99" s="651"/>
      <c r="J99" s="651"/>
      <c r="K99" s="651"/>
      <c r="L99" s="651"/>
      <c r="M99" s="651"/>
      <c r="N99" s="651"/>
      <c r="O99" s="651"/>
      <c r="P99" s="651"/>
      <c r="Q99" s="651"/>
      <c r="R99" s="651"/>
      <c r="S99" s="651"/>
      <c r="T99" s="651"/>
      <c r="U99" s="651"/>
      <c r="V99" s="651"/>
      <c r="W99" s="651"/>
      <c r="X99" s="651"/>
      <c r="Y99" s="651"/>
      <c r="Z99" s="655"/>
      <c r="AA99" s="900"/>
      <c r="AB99" s="720"/>
      <c r="AC99" s="643"/>
      <c r="AD99" s="651"/>
      <c r="AE99" s="651"/>
      <c r="AF99" s="651"/>
      <c r="AG99" s="651"/>
      <c r="AH99" s="651"/>
      <c r="AI99" s="651"/>
      <c r="AJ99" s="651"/>
      <c r="AK99" s="651"/>
      <c r="AL99" s="651"/>
      <c r="AM99" s="651"/>
      <c r="AN99" s="651"/>
      <c r="AO99" s="651"/>
      <c r="AP99" s="651"/>
      <c r="AQ99" s="651"/>
      <c r="AR99" s="651"/>
      <c r="AS99" s="651"/>
      <c r="AT99" s="651"/>
      <c r="AU99" s="651"/>
      <c r="AV99" s="651"/>
      <c r="AW99" s="651"/>
      <c r="AX99" s="651"/>
      <c r="AY99" s="653"/>
      <c r="AZ99" s="653"/>
      <c r="BA99" s="656"/>
      <c r="BB99" s="250"/>
      <c r="BC99" s="250"/>
    </row>
    <row r="100" spans="2:55" ht="19.5" customHeight="1">
      <c r="B100" s="641"/>
      <c r="C100" s="651"/>
      <c r="D100" s="651"/>
      <c r="E100" s="651"/>
      <c r="F100" s="651"/>
      <c r="G100" s="651"/>
      <c r="H100" s="651"/>
      <c r="I100" s="651"/>
      <c r="J100" s="651"/>
      <c r="K100" s="651"/>
      <c r="L100" s="651"/>
      <c r="M100" s="651"/>
      <c r="N100" s="651"/>
      <c r="O100" s="651"/>
      <c r="P100" s="651"/>
      <c r="Q100" s="651"/>
      <c r="R100" s="651"/>
      <c r="S100" s="651"/>
      <c r="T100" s="651"/>
      <c r="U100" s="651"/>
      <c r="V100" s="651"/>
      <c r="W100" s="651"/>
      <c r="X100" s="651"/>
      <c r="Y100" s="651"/>
      <c r="Z100" s="655"/>
      <c r="AA100" s="900"/>
      <c r="AB100" s="720"/>
      <c r="AC100" s="643"/>
      <c r="AD100" s="651"/>
      <c r="AE100" s="1416"/>
      <c r="AF100" s="1416"/>
      <c r="AG100" s="651"/>
      <c r="AH100" s="653"/>
      <c r="AI100" s="1431" t="str">
        <f>'Donnees MELEC'!$E$32</f>
        <v>C4.7: Les déchets sont triés et évacués de manière sélective</v>
      </c>
      <c r="AJ100" s="1432"/>
      <c r="AK100" s="1432"/>
      <c r="AL100" s="1432"/>
      <c r="AM100" s="1433"/>
      <c r="AN100" s="642"/>
      <c r="AO100" s="642"/>
      <c r="AP100" s="653"/>
      <c r="AQ100" s="653"/>
      <c r="AR100" s="654"/>
      <c r="AS100" s="653"/>
      <c r="AT100" s="653"/>
      <c r="AU100" s="653"/>
      <c r="AV100" s="653"/>
      <c r="AW100" s="653"/>
      <c r="AX100" s="653"/>
      <c r="AY100" s="653"/>
      <c r="AZ100" s="653"/>
      <c r="BA100" s="656"/>
    </row>
    <row r="101" spans="2:55" ht="30" customHeight="1">
      <c r="B101" s="641"/>
      <c r="C101" s="651"/>
      <c r="D101" s="651"/>
      <c r="E101" s="651"/>
      <c r="F101" s="651"/>
      <c r="G101" s="651"/>
      <c r="H101" s="651"/>
      <c r="I101" s="651"/>
      <c r="J101" s="651"/>
      <c r="K101" s="651"/>
      <c r="L101" s="651"/>
      <c r="M101" s="651"/>
      <c r="N101" s="651"/>
      <c r="O101" s="651"/>
      <c r="P101" s="651"/>
      <c r="Q101" s="651"/>
      <c r="R101" s="651"/>
      <c r="S101" s="651"/>
      <c r="T101" s="651"/>
      <c r="U101" s="651"/>
      <c r="V101" s="651"/>
      <c r="W101" s="651"/>
      <c r="X101" s="651"/>
      <c r="Y101" s="651"/>
      <c r="Z101" s="655"/>
      <c r="AA101" s="900"/>
      <c r="AB101" s="718"/>
      <c r="AC101" s="1452">
        <v>21</v>
      </c>
      <c r="AD101" s="1459"/>
      <c r="AE101" s="1417" t="str">
        <f>'Donnees MELEC'!$C$32</f>
        <v>C4.7</v>
      </c>
      <c r="AF101" s="1418"/>
      <c r="AG101" s="651"/>
      <c r="AH101" s="658" t="s">
        <v>211</v>
      </c>
      <c r="AI101" s="1434"/>
      <c r="AJ101" s="1351"/>
      <c r="AK101" s="1351"/>
      <c r="AL101" s="1351"/>
      <c r="AM101" s="1435"/>
      <c r="AN101" s="1444" t="s">
        <v>212</v>
      </c>
      <c r="AO101" s="1444"/>
      <c r="AP101" s="1445"/>
      <c r="AQ101" s="1428" t="str">
        <f>REPT("g",(AV101))</f>
        <v/>
      </c>
      <c r="AR101" s="1429"/>
      <c r="AS101" s="1429"/>
      <c r="AT101" s="1430"/>
      <c r="AU101" s="663"/>
      <c r="AV101" s="1036">
        <f>Bilan!$AK$30</f>
        <v>0</v>
      </c>
      <c r="AW101" s="653"/>
      <c r="AX101" s="1037" t="str">
        <f>Bilan!$AM$30</f>
        <v xml:space="preserve"> </v>
      </c>
      <c r="AY101" s="665"/>
      <c r="AZ101" s="653"/>
      <c r="BA101" s="656"/>
    </row>
    <row r="102" spans="2:55" ht="19.5" customHeight="1">
      <c r="B102" s="641"/>
      <c r="C102" s="651"/>
      <c r="D102" s="651"/>
      <c r="E102" s="651"/>
      <c r="F102" s="651"/>
      <c r="G102" s="651"/>
      <c r="H102" s="651"/>
      <c r="I102" s="651"/>
      <c r="J102" s="651"/>
      <c r="K102" s="651"/>
      <c r="L102" s="651"/>
      <c r="M102" s="651"/>
      <c r="N102" s="651"/>
      <c r="O102" s="651"/>
      <c r="P102" s="651"/>
      <c r="Q102" s="651"/>
      <c r="R102" s="651"/>
      <c r="S102" s="651"/>
      <c r="T102" s="651"/>
      <c r="U102" s="651"/>
      <c r="V102" s="651"/>
      <c r="W102" s="651"/>
      <c r="X102" s="651"/>
      <c r="Y102" s="651"/>
      <c r="Z102" s="655"/>
      <c r="AA102" s="900"/>
      <c r="AB102" s="721"/>
      <c r="AC102" s="643"/>
      <c r="AD102" s="651"/>
      <c r="AE102" s="1416"/>
      <c r="AF102" s="1416"/>
      <c r="AG102" s="651"/>
      <c r="AH102" s="653"/>
      <c r="AI102" s="1436"/>
      <c r="AJ102" s="1437"/>
      <c r="AK102" s="1437"/>
      <c r="AL102" s="1437"/>
      <c r="AM102" s="1438"/>
      <c r="AN102" s="642"/>
      <c r="AO102" s="642"/>
      <c r="AP102" s="653"/>
      <c r="AQ102" s="653"/>
      <c r="AR102" s="653"/>
      <c r="AS102" s="653"/>
      <c r="AT102" s="653"/>
      <c r="AU102" s="653"/>
      <c r="AV102" s="653"/>
      <c r="AW102" s="653"/>
      <c r="AX102" s="653"/>
      <c r="AY102" s="653"/>
      <c r="AZ102" s="653"/>
      <c r="BA102" s="656"/>
    </row>
    <row r="103" spans="2:55" ht="15" customHeight="1">
      <c r="B103" s="641"/>
      <c r="C103" s="651"/>
      <c r="D103" s="668"/>
      <c r="E103" s="653"/>
      <c r="F103" s="651"/>
      <c r="G103" s="653"/>
      <c r="H103" s="709"/>
      <c r="I103" s="710"/>
      <c r="J103" s="710"/>
      <c r="K103" s="711"/>
      <c r="L103" s="712"/>
      <c r="M103" s="642"/>
      <c r="N103" s="642"/>
      <c r="O103" s="653"/>
      <c r="P103" s="653"/>
      <c r="Q103" s="653"/>
      <c r="R103" s="653"/>
      <c r="S103" s="653"/>
      <c r="T103" s="653"/>
      <c r="U103" s="653"/>
      <c r="V103" s="653"/>
      <c r="W103" s="653"/>
      <c r="X103" s="653"/>
      <c r="Y103" s="653"/>
      <c r="Z103" s="655"/>
      <c r="AA103" s="900"/>
      <c r="AB103" s="721"/>
      <c r="AC103" s="643"/>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3"/>
      <c r="AZ103" s="653"/>
      <c r="BA103" s="656"/>
    </row>
    <row r="104" spans="2:55" ht="19.5" customHeight="1">
      <c r="B104" s="641"/>
      <c r="C104" s="651"/>
      <c r="D104" s="651"/>
      <c r="E104" s="651"/>
      <c r="F104" s="651"/>
      <c r="G104" s="651"/>
      <c r="H104" s="651"/>
      <c r="I104" s="651"/>
      <c r="J104" s="651"/>
      <c r="K104" s="651"/>
      <c r="L104" s="651"/>
      <c r="M104" s="651"/>
      <c r="N104" s="651"/>
      <c r="O104" s="651"/>
      <c r="P104" s="651"/>
      <c r="Q104" s="651"/>
      <c r="R104" s="651"/>
      <c r="S104" s="651"/>
      <c r="T104" s="651"/>
      <c r="U104" s="651"/>
      <c r="V104" s="651"/>
      <c r="W104" s="651"/>
      <c r="X104" s="651"/>
      <c r="Y104" s="651"/>
      <c r="Z104" s="655"/>
      <c r="AA104" s="900"/>
      <c r="AB104" s="720"/>
      <c r="AC104" s="643"/>
      <c r="AD104" s="651"/>
      <c r="AE104" s="1416"/>
      <c r="AF104" s="1416"/>
      <c r="AG104" s="651"/>
      <c r="AH104" s="653"/>
      <c r="AI104" s="1431" t="str">
        <f>'Donnees MELEC'!$E$33</f>
        <v>C4.8: Le consommable est utilisé sans gaspillage</v>
      </c>
      <c r="AJ104" s="1432"/>
      <c r="AK104" s="1432"/>
      <c r="AL104" s="1432"/>
      <c r="AM104" s="1433"/>
      <c r="AN104" s="642"/>
      <c r="AO104" s="642"/>
      <c r="AP104" s="653"/>
      <c r="AQ104" s="653"/>
      <c r="AR104" s="654"/>
      <c r="AS104" s="653"/>
      <c r="AT104" s="653"/>
      <c r="AU104" s="653"/>
      <c r="AV104" s="653"/>
      <c r="AW104" s="653"/>
      <c r="AX104" s="653"/>
      <c r="AY104" s="653"/>
      <c r="AZ104" s="653"/>
      <c r="BA104" s="656"/>
    </row>
    <row r="105" spans="2:55" ht="30" customHeight="1">
      <c r="B105" s="641"/>
      <c r="C105" s="651"/>
      <c r="D105" s="651"/>
      <c r="E105" s="651"/>
      <c r="F105" s="651"/>
      <c r="G105" s="651"/>
      <c r="H105" s="651"/>
      <c r="I105" s="651"/>
      <c r="J105" s="651"/>
      <c r="K105" s="651"/>
      <c r="L105" s="651"/>
      <c r="M105" s="651"/>
      <c r="N105" s="651"/>
      <c r="O105" s="651"/>
      <c r="P105" s="651"/>
      <c r="Q105" s="651"/>
      <c r="R105" s="651"/>
      <c r="S105" s="651"/>
      <c r="T105" s="651"/>
      <c r="U105" s="651"/>
      <c r="V105" s="651"/>
      <c r="W105" s="651"/>
      <c r="X105" s="651"/>
      <c r="Y105" s="651"/>
      <c r="Z105" s="655"/>
      <c r="AA105" s="900"/>
      <c r="AB105" s="720"/>
      <c r="AC105" s="1452">
        <v>21</v>
      </c>
      <c r="AD105" s="1459"/>
      <c r="AE105" s="1417" t="str">
        <f>'Donnees MELEC'!$C$33</f>
        <v>C4.8</v>
      </c>
      <c r="AF105" s="1418"/>
      <c r="AG105" s="651"/>
      <c r="AH105" s="658" t="s">
        <v>211</v>
      </c>
      <c r="AI105" s="1434"/>
      <c r="AJ105" s="1351"/>
      <c r="AK105" s="1351"/>
      <c r="AL105" s="1351"/>
      <c r="AM105" s="1435"/>
      <c r="AN105" s="1444" t="s">
        <v>212</v>
      </c>
      <c r="AO105" s="1444"/>
      <c r="AP105" s="1445"/>
      <c r="AQ105" s="1428" t="str">
        <f>REPT("g",(AV105))</f>
        <v/>
      </c>
      <c r="AR105" s="1429"/>
      <c r="AS105" s="1429"/>
      <c r="AT105" s="1430"/>
      <c r="AU105" s="663"/>
      <c r="AV105" s="1036">
        <f>Bilan!$AK$30</f>
        <v>0</v>
      </c>
      <c r="AW105" s="653"/>
      <c r="AX105" s="1037" t="str">
        <f>Bilan!$AM$30</f>
        <v xml:space="preserve"> </v>
      </c>
      <c r="AY105" s="651"/>
      <c r="AZ105" s="651"/>
      <c r="BA105" s="701"/>
    </row>
    <row r="106" spans="2:55" ht="19.5" customHeight="1">
      <c r="B106" s="641"/>
      <c r="C106" s="651"/>
      <c r="D106" s="651"/>
      <c r="E106" s="651"/>
      <c r="F106" s="651"/>
      <c r="G106" s="651"/>
      <c r="H106" s="651"/>
      <c r="I106" s="651"/>
      <c r="J106" s="651"/>
      <c r="K106" s="651"/>
      <c r="L106" s="651"/>
      <c r="M106" s="651"/>
      <c r="N106" s="651"/>
      <c r="O106" s="651"/>
      <c r="P106" s="651"/>
      <c r="Q106" s="651"/>
      <c r="R106" s="651"/>
      <c r="S106" s="651"/>
      <c r="T106" s="651"/>
      <c r="U106" s="651"/>
      <c r="V106" s="651"/>
      <c r="W106" s="651"/>
      <c r="X106" s="651"/>
      <c r="Y106" s="651"/>
      <c r="Z106" s="655"/>
      <c r="AA106" s="900"/>
      <c r="AB106" s="718"/>
      <c r="AC106" s="643"/>
      <c r="AD106" s="651"/>
      <c r="AE106" s="1416"/>
      <c r="AF106" s="1416"/>
      <c r="AG106" s="651"/>
      <c r="AH106" s="653"/>
      <c r="AI106" s="1436"/>
      <c r="AJ106" s="1437"/>
      <c r="AK106" s="1437"/>
      <c r="AL106" s="1437"/>
      <c r="AM106" s="1438"/>
      <c r="AN106" s="642"/>
      <c r="AO106" s="642"/>
      <c r="AP106" s="653"/>
      <c r="AQ106" s="653"/>
      <c r="AR106" s="653"/>
      <c r="AS106" s="653"/>
      <c r="AT106" s="653"/>
      <c r="AU106" s="653"/>
      <c r="AV106" s="653"/>
      <c r="AW106" s="653"/>
      <c r="AX106" s="653"/>
      <c r="AY106" s="651"/>
      <c r="AZ106" s="651"/>
      <c r="BA106" s="701"/>
    </row>
    <row r="107" spans="2:55" ht="15" customHeight="1">
      <c r="B107" s="641"/>
      <c r="C107" s="651"/>
      <c r="D107" s="651"/>
      <c r="E107" s="651"/>
      <c r="F107" s="651"/>
      <c r="G107" s="651"/>
      <c r="H107" s="651"/>
      <c r="I107" s="651"/>
      <c r="J107" s="651"/>
      <c r="K107" s="651"/>
      <c r="L107" s="651"/>
      <c r="M107" s="651"/>
      <c r="N107" s="651"/>
      <c r="O107" s="651"/>
      <c r="P107" s="651"/>
      <c r="Q107" s="651"/>
      <c r="R107" s="651"/>
      <c r="S107" s="651"/>
      <c r="T107" s="651"/>
      <c r="U107" s="651"/>
      <c r="V107" s="651"/>
      <c r="W107" s="651"/>
      <c r="X107" s="651"/>
      <c r="Y107" s="651"/>
      <c r="Z107" s="655"/>
      <c r="AA107" s="900"/>
      <c r="AB107" s="720"/>
      <c r="AC107" s="643"/>
      <c r="AD107" s="651"/>
      <c r="AE107" s="651"/>
      <c r="AF107" s="651"/>
      <c r="AG107" s="651"/>
      <c r="AH107" s="651"/>
      <c r="AI107" s="651"/>
      <c r="AJ107" s="651"/>
      <c r="AK107" s="651"/>
      <c r="AL107" s="651"/>
      <c r="AM107" s="651"/>
      <c r="AN107" s="651"/>
      <c r="AO107" s="651"/>
      <c r="AP107" s="651"/>
      <c r="AQ107" s="651"/>
      <c r="AR107" s="651"/>
      <c r="AS107" s="651"/>
      <c r="AT107" s="651"/>
      <c r="AU107" s="651"/>
      <c r="AV107" s="651"/>
      <c r="AW107" s="651"/>
      <c r="AX107" s="651"/>
      <c r="AY107" s="653"/>
      <c r="AZ107" s="653"/>
      <c r="BA107" s="656"/>
      <c r="BB107" s="250"/>
      <c r="BC107" s="250"/>
    </row>
    <row r="108" spans="2:55" ht="19.5" customHeight="1">
      <c r="B108" s="641"/>
      <c r="C108" s="651"/>
      <c r="D108" s="668"/>
      <c r="E108" s="653"/>
      <c r="F108" s="651"/>
      <c r="G108" s="653"/>
      <c r="H108" s="709"/>
      <c r="I108" s="710"/>
      <c r="J108" s="710"/>
      <c r="K108" s="711"/>
      <c r="L108" s="712"/>
      <c r="M108" s="642"/>
      <c r="N108" s="642"/>
      <c r="O108" s="653"/>
      <c r="P108" s="653"/>
      <c r="Q108" s="653"/>
      <c r="R108" s="653"/>
      <c r="S108" s="653"/>
      <c r="T108" s="653"/>
      <c r="U108" s="653"/>
      <c r="V108" s="653"/>
      <c r="W108" s="653"/>
      <c r="X108" s="653"/>
      <c r="Y108" s="653"/>
      <c r="Z108" s="655"/>
      <c r="AA108" s="900"/>
      <c r="AB108" s="720"/>
      <c r="AC108" s="643"/>
      <c r="AD108" s="651"/>
      <c r="AE108" s="1416"/>
      <c r="AF108" s="1416"/>
      <c r="AG108" s="651"/>
      <c r="AH108" s="653"/>
      <c r="AI108" s="1431" t="str">
        <f>'Donnees MELEC'!$E$34</f>
        <v>C4.9: Les règles de santé et de sécurité au travail sont respectées</v>
      </c>
      <c r="AJ108" s="1432"/>
      <c r="AK108" s="1432"/>
      <c r="AL108" s="1432"/>
      <c r="AM108" s="1433"/>
      <c r="AN108" s="642"/>
      <c r="AO108" s="642"/>
      <c r="AP108" s="653"/>
      <c r="AQ108" s="653"/>
      <c r="AR108" s="654"/>
      <c r="AS108" s="653"/>
      <c r="AT108" s="653"/>
      <c r="AU108" s="653"/>
      <c r="AV108" s="653"/>
      <c r="AW108" s="653"/>
      <c r="AX108" s="653"/>
      <c r="AY108" s="653"/>
      <c r="AZ108" s="653"/>
      <c r="BA108" s="656"/>
    </row>
    <row r="109" spans="2:55" ht="30" customHeight="1">
      <c r="B109" s="641"/>
      <c r="C109" s="651"/>
      <c r="D109" s="651"/>
      <c r="E109" s="651"/>
      <c r="F109" s="651"/>
      <c r="G109" s="651"/>
      <c r="H109" s="651"/>
      <c r="I109" s="651"/>
      <c r="J109" s="651"/>
      <c r="K109" s="651"/>
      <c r="L109" s="651"/>
      <c r="M109" s="651"/>
      <c r="N109" s="651"/>
      <c r="O109" s="651"/>
      <c r="P109" s="651"/>
      <c r="Q109" s="651"/>
      <c r="R109" s="651"/>
      <c r="S109" s="651"/>
      <c r="T109" s="651"/>
      <c r="U109" s="651"/>
      <c r="V109" s="651"/>
      <c r="W109" s="651"/>
      <c r="X109" s="651"/>
      <c r="Y109" s="651"/>
      <c r="Z109" s="655"/>
      <c r="AA109" s="900"/>
      <c r="AB109" s="718"/>
      <c r="AC109" s="1452">
        <v>21</v>
      </c>
      <c r="AD109" s="1459"/>
      <c r="AE109" s="1417" t="str">
        <f>'Donnees MELEC'!$C$34</f>
        <v>C4.9</v>
      </c>
      <c r="AF109" s="1418"/>
      <c r="AG109" s="651"/>
      <c r="AH109" s="658" t="s">
        <v>211</v>
      </c>
      <c r="AI109" s="1434"/>
      <c r="AJ109" s="1351"/>
      <c r="AK109" s="1351"/>
      <c r="AL109" s="1351"/>
      <c r="AM109" s="1435"/>
      <c r="AN109" s="1444" t="s">
        <v>212</v>
      </c>
      <c r="AO109" s="1444"/>
      <c r="AP109" s="1445"/>
      <c r="AQ109" s="1428" t="str">
        <f>REPT("g",(AV109))</f>
        <v/>
      </c>
      <c r="AR109" s="1429"/>
      <c r="AS109" s="1429"/>
      <c r="AT109" s="1430"/>
      <c r="AU109" s="663"/>
      <c r="AV109" s="1036">
        <f>Bilan!$AK$30</f>
        <v>0</v>
      </c>
      <c r="AW109" s="653"/>
      <c r="AX109" s="1037" t="str">
        <f>Bilan!$AM$30</f>
        <v xml:space="preserve"> </v>
      </c>
      <c r="AY109" s="665"/>
      <c r="AZ109" s="653"/>
      <c r="BA109" s="656"/>
    </row>
    <row r="110" spans="2:55" ht="19.5" customHeight="1">
      <c r="B110" s="641"/>
      <c r="C110" s="651"/>
      <c r="D110" s="651"/>
      <c r="E110" s="651"/>
      <c r="F110" s="651"/>
      <c r="G110" s="651"/>
      <c r="H110" s="651"/>
      <c r="I110" s="651"/>
      <c r="J110" s="651"/>
      <c r="K110" s="651"/>
      <c r="L110" s="651"/>
      <c r="M110" s="651"/>
      <c r="N110" s="651"/>
      <c r="O110" s="651"/>
      <c r="P110" s="651"/>
      <c r="Q110" s="651"/>
      <c r="R110" s="651"/>
      <c r="S110" s="651"/>
      <c r="T110" s="651"/>
      <c r="U110" s="651"/>
      <c r="V110" s="651"/>
      <c r="W110" s="651"/>
      <c r="X110" s="651"/>
      <c r="Y110" s="651"/>
      <c r="Z110" s="655"/>
      <c r="AA110" s="900"/>
      <c r="AB110" s="721"/>
      <c r="AC110" s="643"/>
      <c r="AD110" s="651"/>
      <c r="AE110" s="1416"/>
      <c r="AF110" s="1416"/>
      <c r="AG110" s="651"/>
      <c r="AH110" s="653"/>
      <c r="AI110" s="1436"/>
      <c r="AJ110" s="1437"/>
      <c r="AK110" s="1437"/>
      <c r="AL110" s="1437"/>
      <c r="AM110" s="1438"/>
      <c r="AN110" s="642"/>
      <c r="AO110" s="642"/>
      <c r="AP110" s="653"/>
      <c r="AQ110" s="653"/>
      <c r="AR110" s="653"/>
      <c r="AS110" s="653"/>
      <c r="AT110" s="653"/>
      <c r="AU110" s="653"/>
      <c r="AV110" s="653"/>
      <c r="AW110" s="653"/>
      <c r="AX110" s="653"/>
      <c r="AY110" s="653"/>
      <c r="AZ110" s="653"/>
      <c r="BA110" s="656"/>
    </row>
    <row r="111" spans="2:55" ht="15" customHeight="1">
      <c r="B111" s="641"/>
      <c r="C111" s="651"/>
      <c r="D111" s="651"/>
      <c r="E111" s="651"/>
      <c r="F111" s="651"/>
      <c r="G111" s="651"/>
      <c r="H111" s="651"/>
      <c r="I111" s="651"/>
      <c r="J111" s="651"/>
      <c r="K111" s="651"/>
      <c r="L111" s="651"/>
      <c r="M111" s="651"/>
      <c r="N111" s="651"/>
      <c r="O111" s="651"/>
      <c r="P111" s="651"/>
      <c r="Q111" s="651"/>
      <c r="R111" s="651"/>
      <c r="S111" s="651"/>
      <c r="T111" s="651"/>
      <c r="U111" s="651"/>
      <c r="V111" s="651"/>
      <c r="W111" s="651"/>
      <c r="X111" s="651"/>
      <c r="Y111" s="651"/>
      <c r="Z111" s="655"/>
      <c r="AA111" s="900"/>
      <c r="AB111" s="721"/>
      <c r="AC111" s="643"/>
      <c r="AD111" s="651"/>
      <c r="AE111" s="651"/>
      <c r="AF111" s="651"/>
      <c r="AG111" s="651"/>
      <c r="AH111" s="651"/>
      <c r="AI111" s="651"/>
      <c r="AJ111" s="651"/>
      <c r="AK111" s="651"/>
      <c r="AL111" s="651"/>
      <c r="AM111" s="651"/>
      <c r="AN111" s="651"/>
      <c r="AO111" s="651"/>
      <c r="AP111" s="651"/>
      <c r="AQ111" s="651"/>
      <c r="AR111" s="651"/>
      <c r="AS111" s="651"/>
      <c r="AT111" s="651"/>
      <c r="AU111" s="651"/>
      <c r="AV111" s="651"/>
      <c r="AW111" s="651"/>
      <c r="AX111" s="651"/>
      <c r="AY111" s="653"/>
      <c r="AZ111" s="653"/>
      <c r="BA111" s="656"/>
    </row>
    <row r="112" spans="2:55" ht="19.5" customHeight="1">
      <c r="B112" s="641"/>
      <c r="C112" s="651"/>
      <c r="D112" s="651"/>
      <c r="E112" s="651"/>
      <c r="F112" s="651"/>
      <c r="G112" s="651"/>
      <c r="H112" s="651"/>
      <c r="I112" s="651"/>
      <c r="J112" s="651"/>
      <c r="K112" s="651"/>
      <c r="L112" s="651"/>
      <c r="M112" s="651"/>
      <c r="N112" s="651"/>
      <c r="O112" s="651"/>
      <c r="P112" s="651"/>
      <c r="Q112" s="651"/>
      <c r="R112" s="651"/>
      <c r="S112" s="651"/>
      <c r="T112" s="651"/>
      <c r="U112" s="651"/>
      <c r="V112" s="651"/>
      <c r="W112" s="651"/>
      <c r="X112" s="651"/>
      <c r="Y112" s="651"/>
      <c r="Z112" s="655"/>
      <c r="AA112" s="901"/>
      <c r="AB112" s="720"/>
      <c r="AC112" s="643"/>
      <c r="AD112" s="651"/>
      <c r="AE112" s="1416"/>
      <c r="AF112" s="1416"/>
      <c r="AG112" s="651"/>
      <c r="AH112" s="653"/>
      <c r="AI112" s="1431" t="str">
        <f>'Donnees MELEC'!$E$35</f>
        <v>C4.10: Les procédures de respect de l’environnement des lieux et des biens sont appliquées</v>
      </c>
      <c r="AJ112" s="1432"/>
      <c r="AK112" s="1432"/>
      <c r="AL112" s="1432"/>
      <c r="AM112" s="1433"/>
      <c r="AN112" s="642"/>
      <c r="AO112" s="642"/>
      <c r="AP112" s="653"/>
      <c r="AQ112" s="653"/>
      <c r="AR112" s="654"/>
      <c r="AS112" s="653"/>
      <c r="AT112" s="653"/>
      <c r="AU112" s="653"/>
      <c r="AV112" s="653"/>
      <c r="AW112" s="653"/>
      <c r="AX112" s="653"/>
      <c r="AY112" s="653"/>
      <c r="AZ112" s="653"/>
      <c r="BA112" s="656"/>
    </row>
    <row r="113" spans="2:55" ht="30" customHeight="1">
      <c r="B113" s="641"/>
      <c r="C113" s="651"/>
      <c r="D113" s="651"/>
      <c r="E113" s="651"/>
      <c r="F113" s="651"/>
      <c r="G113" s="651"/>
      <c r="H113" s="651"/>
      <c r="I113" s="651"/>
      <c r="J113" s="651"/>
      <c r="K113" s="651"/>
      <c r="L113" s="651"/>
      <c r="M113" s="651"/>
      <c r="N113" s="651"/>
      <c r="O113" s="651"/>
      <c r="P113" s="651"/>
      <c r="Q113" s="651"/>
      <c r="R113" s="651"/>
      <c r="S113" s="651"/>
      <c r="T113" s="651"/>
      <c r="U113" s="651"/>
      <c r="V113" s="651"/>
      <c r="W113" s="651"/>
      <c r="X113" s="651"/>
      <c r="Y113" s="651"/>
      <c r="Z113" s="655"/>
      <c r="AA113" s="901"/>
      <c r="AB113" s="720"/>
      <c r="AC113" s="1452">
        <v>21</v>
      </c>
      <c r="AD113" s="1459"/>
      <c r="AE113" s="1417" t="str">
        <f>'Donnees MELEC'!$C$35</f>
        <v>C4.10</v>
      </c>
      <c r="AF113" s="1418"/>
      <c r="AG113" s="651"/>
      <c r="AH113" s="658" t="s">
        <v>211</v>
      </c>
      <c r="AI113" s="1434"/>
      <c r="AJ113" s="1351"/>
      <c r="AK113" s="1351"/>
      <c r="AL113" s="1351"/>
      <c r="AM113" s="1435"/>
      <c r="AN113" s="1444" t="s">
        <v>212</v>
      </c>
      <c r="AO113" s="1444"/>
      <c r="AP113" s="1445"/>
      <c r="AQ113" s="1428" t="str">
        <f>REPT("g",(AV113))</f>
        <v/>
      </c>
      <c r="AR113" s="1429"/>
      <c r="AS113" s="1429"/>
      <c r="AT113" s="1430"/>
      <c r="AU113" s="663"/>
      <c r="AV113" s="1036">
        <f>Bilan!$AK$30</f>
        <v>0</v>
      </c>
      <c r="AW113" s="653"/>
      <c r="AX113" s="1037" t="str">
        <f>Bilan!$AM$30</f>
        <v xml:space="preserve"> </v>
      </c>
      <c r="AY113" s="651"/>
      <c r="AZ113" s="651"/>
      <c r="BA113" s="701"/>
    </row>
    <row r="114" spans="2:55" ht="19.5" customHeight="1">
      <c r="B114" s="641"/>
      <c r="C114" s="651"/>
      <c r="D114" s="651"/>
      <c r="E114" s="651"/>
      <c r="F114" s="651"/>
      <c r="G114" s="651"/>
      <c r="H114" s="651"/>
      <c r="I114" s="651"/>
      <c r="J114" s="651"/>
      <c r="K114" s="651"/>
      <c r="L114" s="651"/>
      <c r="M114" s="651"/>
      <c r="N114" s="651"/>
      <c r="O114" s="651"/>
      <c r="P114" s="651"/>
      <c r="Q114" s="651"/>
      <c r="R114" s="651"/>
      <c r="S114" s="651"/>
      <c r="T114" s="651"/>
      <c r="U114" s="651"/>
      <c r="V114" s="651"/>
      <c r="W114" s="651"/>
      <c r="X114" s="651"/>
      <c r="Y114" s="651"/>
      <c r="Z114" s="655"/>
      <c r="AA114" s="649"/>
      <c r="AB114" s="718"/>
      <c r="AC114" s="643"/>
      <c r="AD114" s="651"/>
      <c r="AE114" s="1416"/>
      <c r="AF114" s="1416"/>
      <c r="AG114" s="651"/>
      <c r="AH114" s="653"/>
      <c r="AI114" s="1436"/>
      <c r="AJ114" s="1437"/>
      <c r="AK114" s="1437"/>
      <c r="AL114" s="1437"/>
      <c r="AM114" s="1438"/>
      <c r="AN114" s="642"/>
      <c r="AO114" s="642"/>
      <c r="AP114" s="653"/>
      <c r="AQ114" s="653"/>
      <c r="AR114" s="653"/>
      <c r="AS114" s="653"/>
      <c r="AT114" s="653"/>
      <c r="AU114" s="653"/>
      <c r="AV114" s="653"/>
      <c r="AW114" s="653"/>
      <c r="AX114" s="653"/>
      <c r="AY114" s="651"/>
      <c r="AZ114" s="651"/>
      <c r="BA114" s="701"/>
    </row>
    <row r="115" spans="2:55" ht="34.5" customHeight="1">
      <c r="B115" s="641"/>
      <c r="C115" s="651"/>
      <c r="D115" s="651"/>
      <c r="E115" s="651"/>
      <c r="F115" s="651"/>
      <c r="G115" s="651"/>
      <c r="H115" s="651"/>
      <c r="I115" s="651"/>
      <c r="J115" s="651"/>
      <c r="K115" s="651"/>
      <c r="L115" s="651"/>
      <c r="M115" s="651"/>
      <c r="N115" s="651"/>
      <c r="O115" s="651"/>
      <c r="P115" s="651"/>
      <c r="Q115" s="651"/>
      <c r="R115" s="651"/>
      <c r="S115" s="651"/>
      <c r="T115" s="651"/>
      <c r="U115" s="651"/>
      <c r="V115" s="651"/>
      <c r="W115" s="651"/>
      <c r="X115" s="651"/>
      <c r="Y115" s="651"/>
      <c r="Z115" s="655"/>
      <c r="AA115" s="649"/>
      <c r="AB115" s="718"/>
      <c r="AC115" s="1492"/>
      <c r="AD115" s="1493"/>
      <c r="AE115" s="1493"/>
      <c r="AF115" s="1493"/>
      <c r="AG115" s="1493"/>
      <c r="AH115" s="1493"/>
      <c r="AI115" s="1493"/>
      <c r="AJ115" s="1493"/>
      <c r="AK115" s="1493"/>
      <c r="AL115" s="1493"/>
      <c r="AM115" s="1493"/>
      <c r="AN115" s="1493"/>
      <c r="AO115" s="1493"/>
      <c r="AP115" s="1493"/>
      <c r="AQ115" s="1493"/>
      <c r="AR115" s="1493"/>
      <c r="AS115" s="1493"/>
      <c r="AT115" s="1493"/>
      <c r="AU115" s="1493"/>
      <c r="AV115" s="1493"/>
      <c r="AW115" s="1493"/>
      <c r="AX115" s="1493"/>
      <c r="AY115" s="1493"/>
      <c r="AZ115" s="646"/>
      <c r="BA115" s="708"/>
    </row>
    <row r="116" spans="2:55" ht="30" customHeight="1">
      <c r="B116" s="885"/>
      <c r="C116" s="886"/>
      <c r="D116" s="886"/>
      <c r="E116" s="886"/>
      <c r="F116" s="886"/>
      <c r="G116" s="886"/>
      <c r="H116" s="886"/>
      <c r="I116" s="886"/>
      <c r="J116" s="886"/>
      <c r="K116" s="886"/>
      <c r="L116" s="886"/>
      <c r="M116" s="887"/>
      <c r="N116" s="887"/>
      <c r="O116" s="887"/>
      <c r="P116" s="887"/>
      <c r="Q116" s="887"/>
      <c r="R116" s="887"/>
      <c r="S116" s="887"/>
      <c r="T116" s="887"/>
      <c r="U116" s="887"/>
      <c r="V116" s="887"/>
      <c r="W116" s="887"/>
      <c r="X116" s="887"/>
      <c r="Y116" s="887"/>
      <c r="Z116" s="887"/>
      <c r="AA116" s="583"/>
      <c r="AB116" s="583"/>
      <c r="AC116" s="586"/>
      <c r="AD116" s="586"/>
      <c r="AE116" s="586"/>
      <c r="AF116" s="586"/>
      <c r="AG116" s="586"/>
      <c r="AH116" s="583"/>
      <c r="AI116" s="583"/>
      <c r="AJ116" s="583"/>
      <c r="AK116" s="583"/>
      <c r="AL116" s="583"/>
      <c r="AM116" s="583"/>
      <c r="AN116" s="583"/>
      <c r="AO116" s="583"/>
      <c r="AP116" s="583"/>
      <c r="AQ116" s="583"/>
      <c r="AR116" s="583"/>
      <c r="AS116" s="583"/>
      <c r="AT116" s="583"/>
      <c r="AU116" s="583"/>
      <c r="AV116" s="583"/>
      <c r="AW116" s="583"/>
      <c r="AX116" s="583"/>
      <c r="AY116" s="583"/>
      <c r="AZ116" s="583"/>
      <c r="BA116" s="636"/>
    </row>
    <row r="117" spans="2:55" ht="20.100000000000001" customHeight="1">
      <c r="B117" s="637"/>
      <c r="C117" s="638"/>
      <c r="D117" s="1453" t="s">
        <v>126</v>
      </c>
      <c r="E117" s="1453"/>
      <c r="F117" s="1456"/>
      <c r="G117" s="1574" t="str">
        <f>'Donnees MELEC'!$E$107</f>
        <v>C6 Régler, paramétrer les matériels de l’installation</v>
      </c>
      <c r="H117" s="1574"/>
      <c r="I117" s="1574"/>
      <c r="J117" s="1574"/>
      <c r="K117" s="1574"/>
      <c r="L117" s="1574"/>
      <c r="M117" s="1574"/>
      <c r="N117" s="1574"/>
      <c r="O117" s="1574"/>
      <c r="P117" s="1574"/>
      <c r="Q117" s="1574"/>
      <c r="R117" s="1574"/>
      <c r="S117" s="1574"/>
      <c r="T117" s="1419"/>
      <c r="U117" s="639"/>
      <c r="V117" s="1419"/>
      <c r="W117" s="639"/>
      <c r="X117" s="1419"/>
      <c r="Y117" s="1419"/>
      <c r="Z117" s="1449"/>
      <c r="AA117" s="649"/>
      <c r="AB117" s="583"/>
      <c r="AC117" s="640"/>
      <c r="AD117" s="638"/>
      <c r="AE117" s="1453" t="s">
        <v>126</v>
      </c>
      <c r="AF117" s="1453"/>
      <c r="AG117" s="1456"/>
      <c r="AH117" s="1574" t="str">
        <f>'Donnees MELEC'!$E$108</f>
        <v>C7 Valider le fonctionnement de l’installation</v>
      </c>
      <c r="AI117" s="1574"/>
      <c r="AJ117" s="1574"/>
      <c r="AK117" s="1574"/>
      <c r="AL117" s="1574"/>
      <c r="AM117" s="1574"/>
      <c r="AN117" s="1574"/>
      <c r="AO117" s="1574"/>
      <c r="AP117" s="1574"/>
      <c r="AQ117" s="1574"/>
      <c r="AR117" s="1574"/>
      <c r="AS117" s="1574"/>
      <c r="AT117" s="1574"/>
      <c r="AU117" s="1419"/>
      <c r="AV117" s="639"/>
      <c r="AW117" s="1419"/>
      <c r="AX117" s="639"/>
      <c r="AY117" s="1419"/>
      <c r="AZ117" s="1419"/>
      <c r="BA117" s="1422"/>
    </row>
    <row r="118" spans="2:55" s="21" customFormat="1" ht="30" customHeight="1">
      <c r="B118" s="641"/>
      <c r="C118" s="642"/>
      <c r="D118" s="1454"/>
      <c r="E118" s="1454"/>
      <c r="F118" s="1457"/>
      <c r="G118" s="1575"/>
      <c r="H118" s="1575"/>
      <c r="I118" s="1575"/>
      <c r="J118" s="1575"/>
      <c r="K118" s="1575"/>
      <c r="L118" s="1575"/>
      <c r="M118" s="1575"/>
      <c r="N118" s="1575"/>
      <c r="O118" s="1575"/>
      <c r="P118" s="1575"/>
      <c r="Q118" s="1575"/>
      <c r="R118" s="1575"/>
      <c r="S118" s="1575"/>
      <c r="T118" s="1420"/>
      <c r="U118" s="1440">
        <f>AVERAGE(U124:U136)</f>
        <v>0</v>
      </c>
      <c r="V118" s="1420"/>
      <c r="W118" s="1425" t="e">
        <f>AVERAGE(W124:W136)</f>
        <v>#DIV/0!</v>
      </c>
      <c r="X118" s="1420"/>
      <c r="Y118" s="1420"/>
      <c r="Z118" s="1450"/>
      <c r="AA118" s="649"/>
      <c r="AB118" s="583"/>
      <c r="AC118" s="643"/>
      <c r="AD118" s="642"/>
      <c r="AE118" s="1454"/>
      <c r="AF118" s="1454"/>
      <c r="AG118" s="1457"/>
      <c r="AH118" s="1575"/>
      <c r="AI118" s="1575"/>
      <c r="AJ118" s="1575"/>
      <c r="AK118" s="1575"/>
      <c r="AL118" s="1575"/>
      <c r="AM118" s="1575"/>
      <c r="AN118" s="1575"/>
      <c r="AO118" s="1575"/>
      <c r="AP118" s="1575"/>
      <c r="AQ118" s="1575"/>
      <c r="AR118" s="1575"/>
      <c r="AS118" s="1575"/>
      <c r="AT118" s="1575"/>
      <c r="AU118" s="1420"/>
      <c r="AV118" s="1440">
        <f>AVERAGE(AV124:AV136)</f>
        <v>0</v>
      </c>
      <c r="AW118" s="1420"/>
      <c r="AX118" s="1425" t="e">
        <f>AVERAGE(AX124:AX136)</f>
        <v>#DIV/0!</v>
      </c>
      <c r="AY118" s="1420"/>
      <c r="AZ118" s="1420"/>
      <c r="BA118" s="1423"/>
    </row>
    <row r="119" spans="2:55" ht="20.100000000000001" customHeight="1">
      <c r="B119" s="641"/>
      <c r="C119" s="642"/>
      <c r="D119" s="1454"/>
      <c r="E119" s="1454"/>
      <c r="F119" s="1457"/>
      <c r="G119" s="1575"/>
      <c r="H119" s="1575"/>
      <c r="I119" s="1575"/>
      <c r="J119" s="1575"/>
      <c r="K119" s="1575"/>
      <c r="L119" s="1575"/>
      <c r="M119" s="1575"/>
      <c r="N119" s="1575"/>
      <c r="O119" s="1575"/>
      <c r="P119" s="1575"/>
      <c r="Q119" s="1575"/>
      <c r="R119" s="1575"/>
      <c r="S119" s="1575"/>
      <c r="T119" s="1420"/>
      <c r="U119" s="1441"/>
      <c r="V119" s="1420"/>
      <c r="W119" s="1426"/>
      <c r="X119" s="1420"/>
      <c r="Y119" s="1420"/>
      <c r="Z119" s="1450"/>
      <c r="AA119" s="649"/>
      <c r="AB119" s="583"/>
      <c r="AC119" s="643"/>
      <c r="AD119" s="642"/>
      <c r="AE119" s="1454"/>
      <c r="AF119" s="1454"/>
      <c r="AG119" s="1457"/>
      <c r="AH119" s="1575"/>
      <c r="AI119" s="1575"/>
      <c r="AJ119" s="1575"/>
      <c r="AK119" s="1575"/>
      <c r="AL119" s="1575"/>
      <c r="AM119" s="1575"/>
      <c r="AN119" s="1575"/>
      <c r="AO119" s="1575"/>
      <c r="AP119" s="1575"/>
      <c r="AQ119" s="1575"/>
      <c r="AR119" s="1575"/>
      <c r="AS119" s="1575"/>
      <c r="AT119" s="1575"/>
      <c r="AU119" s="1420"/>
      <c r="AV119" s="1441"/>
      <c r="AW119" s="1420"/>
      <c r="AX119" s="1426"/>
      <c r="AY119" s="1420"/>
      <c r="AZ119" s="1420"/>
      <c r="BA119" s="1423"/>
    </row>
    <row r="120" spans="2:55" ht="15" customHeight="1">
      <c r="B120" s="641"/>
      <c r="C120" s="642"/>
      <c r="D120" s="1454"/>
      <c r="E120" s="1454"/>
      <c r="F120" s="1457"/>
      <c r="G120" s="1575"/>
      <c r="H120" s="1575"/>
      <c r="I120" s="1575"/>
      <c r="J120" s="1575"/>
      <c r="K120" s="1575"/>
      <c r="L120" s="1575"/>
      <c r="M120" s="1575"/>
      <c r="N120" s="1575"/>
      <c r="O120" s="1575"/>
      <c r="P120" s="1575"/>
      <c r="Q120" s="1575"/>
      <c r="R120" s="1575"/>
      <c r="S120" s="1575"/>
      <c r="T120" s="1420"/>
      <c r="U120" s="1442"/>
      <c r="V120" s="1420"/>
      <c r="W120" s="1427"/>
      <c r="X120" s="1420"/>
      <c r="Y120" s="1420"/>
      <c r="Z120" s="1450"/>
      <c r="AA120" s="649"/>
      <c r="AB120" s="583"/>
      <c r="AC120" s="643"/>
      <c r="AD120" s="642"/>
      <c r="AE120" s="1454"/>
      <c r="AF120" s="1454"/>
      <c r="AG120" s="1457"/>
      <c r="AH120" s="1575"/>
      <c r="AI120" s="1575"/>
      <c r="AJ120" s="1575"/>
      <c r="AK120" s="1575"/>
      <c r="AL120" s="1575"/>
      <c r="AM120" s="1575"/>
      <c r="AN120" s="1575"/>
      <c r="AO120" s="1575"/>
      <c r="AP120" s="1575"/>
      <c r="AQ120" s="1575"/>
      <c r="AR120" s="1575"/>
      <c r="AS120" s="1575"/>
      <c r="AT120" s="1575"/>
      <c r="AU120" s="1420"/>
      <c r="AV120" s="1442"/>
      <c r="AW120" s="1420"/>
      <c r="AX120" s="1427"/>
      <c r="AY120" s="1420"/>
      <c r="AZ120" s="1420"/>
      <c r="BA120" s="1423"/>
    </row>
    <row r="121" spans="2:55" ht="20.100000000000001" customHeight="1">
      <c r="B121" s="644"/>
      <c r="C121" s="645"/>
      <c r="D121" s="1455"/>
      <c r="E121" s="1455"/>
      <c r="F121" s="1458"/>
      <c r="G121" s="1576"/>
      <c r="H121" s="1576"/>
      <c r="I121" s="1576"/>
      <c r="J121" s="1576"/>
      <c r="K121" s="1576"/>
      <c r="L121" s="1576"/>
      <c r="M121" s="1576"/>
      <c r="N121" s="1576"/>
      <c r="O121" s="1576"/>
      <c r="P121" s="1576"/>
      <c r="Q121" s="1576"/>
      <c r="R121" s="1576"/>
      <c r="S121" s="1576"/>
      <c r="T121" s="1421"/>
      <c r="U121" s="646"/>
      <c r="V121" s="1421"/>
      <c r="W121" s="646"/>
      <c r="X121" s="1421"/>
      <c r="Y121" s="1421"/>
      <c r="Z121" s="1451"/>
      <c r="AA121" s="649"/>
      <c r="AB121" s="583"/>
      <c r="AC121" s="647"/>
      <c r="AD121" s="645"/>
      <c r="AE121" s="1455"/>
      <c r="AF121" s="1455"/>
      <c r="AG121" s="1458"/>
      <c r="AH121" s="1576"/>
      <c r="AI121" s="1576"/>
      <c r="AJ121" s="1576"/>
      <c r="AK121" s="1576"/>
      <c r="AL121" s="1576"/>
      <c r="AM121" s="1576"/>
      <c r="AN121" s="1576"/>
      <c r="AO121" s="1576"/>
      <c r="AP121" s="1576"/>
      <c r="AQ121" s="1576"/>
      <c r="AR121" s="1576"/>
      <c r="AS121" s="1576"/>
      <c r="AT121" s="1576"/>
      <c r="AU121" s="1421"/>
      <c r="AV121" s="646"/>
      <c r="AW121" s="1421"/>
      <c r="AX121" s="646"/>
      <c r="AY121" s="1421"/>
      <c r="AZ121" s="1421"/>
      <c r="BA121" s="1424"/>
    </row>
    <row r="122" spans="2:55" ht="30" customHeight="1">
      <c r="B122" s="637"/>
      <c r="C122" s="638"/>
      <c r="D122" s="638"/>
      <c r="E122" s="638"/>
      <c r="F122" s="638"/>
      <c r="G122" s="639"/>
      <c r="H122" s="639"/>
      <c r="I122" s="639"/>
      <c r="J122" s="639"/>
      <c r="K122" s="639"/>
      <c r="L122" s="639"/>
      <c r="M122" s="639"/>
      <c r="N122" s="639"/>
      <c r="O122" s="639"/>
      <c r="P122" s="639"/>
      <c r="Q122" s="639"/>
      <c r="R122" s="639"/>
      <c r="S122" s="639"/>
      <c r="T122" s="639"/>
      <c r="U122" s="639"/>
      <c r="V122" s="639"/>
      <c r="W122" s="639"/>
      <c r="X122" s="639"/>
      <c r="Y122" s="639"/>
      <c r="Z122" s="648"/>
      <c r="AA122" s="649"/>
      <c r="AB122" s="583"/>
      <c r="AC122" s="640"/>
      <c r="AD122" s="638"/>
      <c r="AE122" s="638"/>
      <c r="AF122" s="638"/>
      <c r="AG122" s="638"/>
      <c r="AH122" s="639"/>
      <c r="AI122" s="639"/>
      <c r="AJ122" s="639"/>
      <c r="AK122" s="639"/>
      <c r="AL122" s="639"/>
      <c r="AM122" s="639"/>
      <c r="AN122" s="639"/>
      <c r="AO122" s="639"/>
      <c r="AP122" s="639"/>
      <c r="AQ122" s="639"/>
      <c r="AR122" s="639"/>
      <c r="AS122" s="639"/>
      <c r="AT122" s="639"/>
      <c r="AU122" s="639"/>
      <c r="AV122" s="639"/>
      <c r="AW122" s="639"/>
      <c r="AX122" s="639"/>
      <c r="AY122" s="639"/>
      <c r="AZ122" s="639"/>
      <c r="BA122" s="650"/>
    </row>
    <row r="123" spans="2:55" ht="19.5" customHeight="1">
      <c r="B123" s="641"/>
      <c r="C123" s="651"/>
      <c r="D123" s="1573"/>
      <c r="E123" s="1573"/>
      <c r="F123" s="651"/>
      <c r="G123" s="653"/>
      <c r="H123" s="1431" t="str">
        <f>'Donnees MELEC'!$E$42</f>
        <v>C6.1: Les réglages sont réalisés conformément aux prescriptions</v>
      </c>
      <c r="I123" s="1432"/>
      <c r="J123" s="1432"/>
      <c r="K123" s="1432"/>
      <c r="L123" s="1433"/>
      <c r="M123" s="642"/>
      <c r="N123" s="642"/>
      <c r="O123" s="653"/>
      <c r="P123" s="653"/>
      <c r="Q123" s="654"/>
      <c r="R123" s="653"/>
      <c r="S123" s="653"/>
      <c r="T123" s="653"/>
      <c r="U123" s="653"/>
      <c r="V123" s="653"/>
      <c r="W123" s="653"/>
      <c r="X123" s="653"/>
      <c r="Y123" s="653"/>
      <c r="Z123" s="655"/>
      <c r="AA123" s="649"/>
      <c r="AB123" s="583"/>
      <c r="AC123" s="643"/>
      <c r="AD123" s="651"/>
      <c r="AE123" s="1416"/>
      <c r="AF123" s="1416"/>
      <c r="AG123" s="651"/>
      <c r="AH123" s="653"/>
      <c r="AI123" s="1431" t="str">
        <f>'Donnees MELEC'!$E$46</f>
        <v>C7.1: L’installation est mise en fonctionnement conformément aux prescriptions</v>
      </c>
      <c r="AJ123" s="1432"/>
      <c r="AK123" s="1432"/>
      <c r="AL123" s="1432"/>
      <c r="AM123" s="1433"/>
      <c r="AN123" s="642"/>
      <c r="AO123" s="642"/>
      <c r="AP123" s="653"/>
      <c r="AQ123" s="653"/>
      <c r="AR123" s="654"/>
      <c r="AS123" s="653"/>
      <c r="AT123" s="653"/>
      <c r="AU123" s="653"/>
      <c r="AV123" s="653"/>
      <c r="AW123" s="653"/>
      <c r="AX123" s="653"/>
      <c r="AY123" s="653"/>
      <c r="AZ123" s="653"/>
      <c r="BA123" s="656"/>
      <c r="BB123" s="676"/>
      <c r="BC123" s="676"/>
    </row>
    <row r="124" spans="2:55" ht="30" customHeight="1">
      <c r="B124" s="1414">
        <v>22</v>
      </c>
      <c r="C124" s="1459"/>
      <c r="D124" s="1417" t="str">
        <f>'Donnees MELEC'!$C$42</f>
        <v>C6.1</v>
      </c>
      <c r="E124" s="1418"/>
      <c r="F124" s="651"/>
      <c r="G124" s="658" t="s">
        <v>211</v>
      </c>
      <c r="H124" s="1434"/>
      <c r="I124" s="1351"/>
      <c r="J124" s="1351"/>
      <c r="K124" s="1351"/>
      <c r="L124" s="1435"/>
      <c r="M124" s="1571" t="s">
        <v>212</v>
      </c>
      <c r="N124" s="1444"/>
      <c r="O124" s="1572"/>
      <c r="P124" s="1428" t="str">
        <f>REPT("g",(U124))</f>
        <v/>
      </c>
      <c r="Q124" s="1429"/>
      <c r="R124" s="1429"/>
      <c r="S124" s="1430"/>
      <c r="T124" s="663"/>
      <c r="U124" s="1036">
        <f>Bilan!$AK$34</f>
        <v>0</v>
      </c>
      <c r="V124" s="653"/>
      <c r="W124" s="1037" t="str">
        <f>Bilan!$AM$34</f>
        <v xml:space="preserve"> </v>
      </c>
      <c r="X124" s="665"/>
      <c r="Y124" s="653"/>
      <c r="Z124" s="655"/>
      <c r="AA124" s="649"/>
      <c r="AB124" s="583"/>
      <c r="AC124" s="1452">
        <v>24</v>
      </c>
      <c r="AD124" s="1459"/>
      <c r="AE124" s="1417" t="str">
        <f>'Donnees MELEC'!$C$46</f>
        <v>C7.1</v>
      </c>
      <c r="AF124" s="1418"/>
      <c r="AG124" s="651"/>
      <c r="AH124" s="658" t="s">
        <v>211</v>
      </c>
      <c r="AI124" s="1434"/>
      <c r="AJ124" s="1351"/>
      <c r="AK124" s="1351"/>
      <c r="AL124" s="1351"/>
      <c r="AM124" s="1435"/>
      <c r="AN124" s="1444" t="s">
        <v>212</v>
      </c>
      <c r="AO124" s="1444"/>
      <c r="AP124" s="1445"/>
      <c r="AQ124" s="1428" t="str">
        <f>REPT("g",(AV124))</f>
        <v/>
      </c>
      <c r="AR124" s="1429"/>
      <c r="AS124" s="1429"/>
      <c r="AT124" s="1430"/>
      <c r="AU124" s="663"/>
      <c r="AV124" s="1036">
        <f>Bilan!$AK$38</f>
        <v>0</v>
      </c>
      <c r="AW124" s="653"/>
      <c r="AX124" s="1037" t="str">
        <f>Bilan!$AM$38</f>
        <v xml:space="preserve"> </v>
      </c>
      <c r="AY124" s="665"/>
      <c r="AZ124" s="653"/>
      <c r="BA124" s="656"/>
      <c r="BB124" s="250"/>
      <c r="BC124" s="250"/>
    </row>
    <row r="125" spans="2:55" ht="19.5" customHeight="1">
      <c r="B125" s="641"/>
      <c r="C125" s="651"/>
      <c r="D125" s="1474"/>
      <c r="E125" s="1474"/>
      <c r="F125" s="651"/>
      <c r="G125" s="653"/>
      <c r="H125" s="1436"/>
      <c r="I125" s="1437"/>
      <c r="J125" s="1437"/>
      <c r="K125" s="1437"/>
      <c r="L125" s="1438"/>
      <c r="M125" s="642"/>
      <c r="N125" s="642"/>
      <c r="O125" s="653"/>
      <c r="P125" s="653"/>
      <c r="Q125" s="653"/>
      <c r="R125" s="653"/>
      <c r="S125" s="653"/>
      <c r="T125" s="653"/>
      <c r="U125" s="653"/>
      <c r="V125" s="653"/>
      <c r="W125" s="653"/>
      <c r="X125" s="653"/>
      <c r="Y125" s="653"/>
      <c r="Z125" s="655"/>
      <c r="AA125" s="649"/>
      <c r="AB125" s="583"/>
      <c r="AC125" s="643"/>
      <c r="AD125" s="651"/>
      <c r="AE125" s="1416"/>
      <c r="AF125" s="1416"/>
      <c r="AG125" s="651"/>
      <c r="AH125" s="653"/>
      <c r="AI125" s="1436"/>
      <c r="AJ125" s="1437"/>
      <c r="AK125" s="1437"/>
      <c r="AL125" s="1437"/>
      <c r="AM125" s="1438"/>
      <c r="AN125" s="642"/>
      <c r="AO125" s="642"/>
      <c r="AP125" s="653"/>
      <c r="AQ125" s="653"/>
      <c r="AR125" s="653"/>
      <c r="AS125" s="653"/>
      <c r="AT125" s="653"/>
      <c r="AU125" s="653"/>
      <c r="AV125" s="653"/>
      <c r="AW125" s="653"/>
      <c r="AX125" s="653"/>
      <c r="AY125" s="653"/>
      <c r="AZ125" s="653"/>
      <c r="BA125" s="656"/>
    </row>
    <row r="126" spans="2:55" ht="15" customHeight="1">
      <c r="B126" s="666"/>
      <c r="C126" s="667"/>
      <c r="D126" s="668"/>
      <c r="E126" s="653"/>
      <c r="F126" s="669"/>
      <c r="G126" s="653"/>
      <c r="H126" s="653"/>
      <c r="I126" s="653"/>
      <c r="J126" s="653"/>
      <c r="K126" s="653"/>
      <c r="L126" s="653"/>
      <c r="M126" s="670"/>
      <c r="N126" s="670"/>
      <c r="O126" s="670"/>
      <c r="P126" s="670"/>
      <c r="Q126" s="670"/>
      <c r="R126" s="670"/>
      <c r="S126" s="670"/>
      <c r="T126" s="670"/>
      <c r="U126" s="670"/>
      <c r="V126" s="670"/>
      <c r="W126" s="670"/>
      <c r="X126" s="670"/>
      <c r="Y126" s="670"/>
      <c r="Z126" s="671"/>
      <c r="AA126" s="672"/>
      <c r="AB126" s="673"/>
      <c r="AC126" s="674"/>
      <c r="AD126" s="667"/>
      <c r="AE126" s="694"/>
      <c r="AF126" s="651"/>
      <c r="AG126" s="651"/>
      <c r="AH126" s="651"/>
      <c r="AI126" s="651"/>
      <c r="AJ126" s="651"/>
      <c r="AK126" s="651"/>
      <c r="AL126" s="651"/>
      <c r="AM126" s="651"/>
      <c r="AN126" s="651"/>
      <c r="AO126" s="651"/>
      <c r="AP126" s="651"/>
      <c r="AQ126" s="651"/>
      <c r="AR126" s="651"/>
      <c r="AS126" s="651"/>
      <c r="AT126" s="651"/>
      <c r="AU126" s="651"/>
      <c r="AV126" s="651"/>
      <c r="AW126" s="651"/>
      <c r="AX126" s="651"/>
      <c r="AY126" s="670"/>
      <c r="AZ126" s="670"/>
      <c r="BA126" s="675"/>
    </row>
    <row r="127" spans="2:55" ht="19.5" customHeight="1">
      <c r="B127" s="641"/>
      <c r="C127" s="651"/>
      <c r="D127" s="1573"/>
      <c r="E127" s="1573"/>
      <c r="F127" s="651"/>
      <c r="G127" s="653"/>
      <c r="H127" s="1431" t="str">
        <f>'Donnees MELEC'!$E$43</f>
        <v>C6.2: Les réglages prennent en compte l’efficacité énergétique</v>
      </c>
      <c r="I127" s="1432"/>
      <c r="J127" s="1432"/>
      <c r="K127" s="1432"/>
      <c r="L127" s="1433"/>
      <c r="M127" s="642"/>
      <c r="N127" s="642"/>
      <c r="O127" s="653"/>
      <c r="P127" s="653"/>
      <c r="Q127" s="654"/>
      <c r="R127" s="653"/>
      <c r="S127" s="653"/>
      <c r="T127" s="653"/>
      <c r="U127" s="653"/>
      <c r="V127" s="653"/>
      <c r="W127" s="653"/>
      <c r="X127" s="653"/>
      <c r="Y127" s="653"/>
      <c r="Z127" s="655"/>
      <c r="AA127" s="649"/>
      <c r="AB127" s="583"/>
      <c r="AC127" s="643"/>
      <c r="AD127" s="651"/>
      <c r="AE127" s="1416"/>
      <c r="AF127" s="1416"/>
      <c r="AG127" s="651"/>
      <c r="AH127" s="653"/>
      <c r="AI127" s="1431" t="str">
        <f>'Donnees MELEC'!$E$47</f>
        <v>C7.2: Le fonctionnement est conforme aux spécifications du cahier des charges (y compris celles liées à l’efficacité énergétique)</v>
      </c>
      <c r="AJ127" s="1432"/>
      <c r="AK127" s="1432"/>
      <c r="AL127" s="1432"/>
      <c r="AM127" s="1433"/>
      <c r="AN127" s="642"/>
      <c r="AO127" s="642"/>
      <c r="AP127" s="653"/>
      <c r="AQ127" s="653"/>
      <c r="AR127" s="654"/>
      <c r="AS127" s="653"/>
      <c r="AT127" s="653"/>
      <c r="AU127" s="653"/>
      <c r="AV127" s="653"/>
      <c r="AW127" s="653"/>
      <c r="AX127" s="653"/>
      <c r="AY127" s="653"/>
      <c r="AZ127" s="653"/>
      <c r="BA127" s="656"/>
    </row>
    <row r="128" spans="2:55" ht="30" customHeight="1">
      <c r="B128" s="1414">
        <v>23</v>
      </c>
      <c r="C128" s="1459"/>
      <c r="D128" s="1417" t="str">
        <f>'Donnees MELEC'!$C$43</f>
        <v>C6.2</v>
      </c>
      <c r="E128" s="1418"/>
      <c r="F128" s="651"/>
      <c r="G128" s="658" t="s">
        <v>211</v>
      </c>
      <c r="H128" s="1434"/>
      <c r="I128" s="1351"/>
      <c r="J128" s="1351"/>
      <c r="K128" s="1351"/>
      <c r="L128" s="1435"/>
      <c r="M128" s="1571" t="s">
        <v>212</v>
      </c>
      <c r="N128" s="1444"/>
      <c r="O128" s="1572"/>
      <c r="P128" s="1428" t="str">
        <f>REPT("g",(U128))</f>
        <v/>
      </c>
      <c r="Q128" s="1429"/>
      <c r="R128" s="1429"/>
      <c r="S128" s="1430"/>
      <c r="T128" s="663"/>
      <c r="U128" s="1036">
        <f>Bilan!$AK$34</f>
        <v>0</v>
      </c>
      <c r="V128" s="653"/>
      <c r="W128" s="1037" t="str">
        <f>Bilan!$AM$34</f>
        <v xml:space="preserve"> </v>
      </c>
      <c r="X128" s="665"/>
      <c r="Y128" s="653"/>
      <c r="Z128" s="655"/>
      <c r="AA128" s="649"/>
      <c r="AB128" s="583"/>
      <c r="AC128" s="1452">
        <v>25</v>
      </c>
      <c r="AD128" s="1459"/>
      <c r="AE128" s="1417" t="str">
        <f>'Donnees MELEC'!$C$47</f>
        <v>C7.2</v>
      </c>
      <c r="AF128" s="1418"/>
      <c r="AG128" s="651"/>
      <c r="AH128" s="658" t="s">
        <v>211</v>
      </c>
      <c r="AI128" s="1434"/>
      <c r="AJ128" s="1351"/>
      <c r="AK128" s="1351"/>
      <c r="AL128" s="1351"/>
      <c r="AM128" s="1435"/>
      <c r="AN128" s="1444" t="s">
        <v>212</v>
      </c>
      <c r="AO128" s="1444"/>
      <c r="AP128" s="1445"/>
      <c r="AQ128" s="1428" t="str">
        <f>REPT("g",(AV128))</f>
        <v/>
      </c>
      <c r="AR128" s="1429"/>
      <c r="AS128" s="1429"/>
      <c r="AT128" s="1430"/>
      <c r="AU128" s="663"/>
      <c r="AV128" s="1036">
        <f>Bilan!$AK$38</f>
        <v>0</v>
      </c>
      <c r="AW128" s="653"/>
      <c r="AX128" s="1037" t="str">
        <f>Bilan!$AM$38</f>
        <v xml:space="preserve"> </v>
      </c>
      <c r="AY128" s="665"/>
      <c r="AZ128" s="653"/>
      <c r="BA128" s="656"/>
    </row>
    <row r="129" spans="2:55" ht="19.5" customHeight="1">
      <c r="B129" s="641"/>
      <c r="C129" s="651"/>
      <c r="D129" s="1474"/>
      <c r="E129" s="1474"/>
      <c r="F129" s="651"/>
      <c r="G129" s="653"/>
      <c r="H129" s="1436"/>
      <c r="I129" s="1437"/>
      <c r="J129" s="1437"/>
      <c r="K129" s="1437"/>
      <c r="L129" s="1438"/>
      <c r="M129" s="642"/>
      <c r="N129" s="642"/>
      <c r="O129" s="653"/>
      <c r="P129" s="653"/>
      <c r="Q129" s="653"/>
      <c r="R129" s="653"/>
      <c r="S129" s="653"/>
      <c r="T129" s="653"/>
      <c r="U129" s="653"/>
      <c r="V129" s="653"/>
      <c r="W129" s="653"/>
      <c r="X129" s="653"/>
      <c r="Y129" s="653"/>
      <c r="Z129" s="655"/>
      <c r="AA129" s="649"/>
      <c r="AB129" s="583"/>
      <c r="AC129" s="643"/>
      <c r="AD129" s="651"/>
      <c r="AE129" s="1474"/>
      <c r="AF129" s="1474"/>
      <c r="AG129" s="651"/>
      <c r="AH129" s="653"/>
      <c r="AI129" s="1436"/>
      <c r="AJ129" s="1437"/>
      <c r="AK129" s="1437"/>
      <c r="AL129" s="1437"/>
      <c r="AM129" s="1438"/>
      <c r="AN129" s="642"/>
      <c r="AO129" s="642"/>
      <c r="AP129" s="653"/>
      <c r="AQ129" s="653"/>
      <c r="AR129" s="653"/>
      <c r="AS129" s="653"/>
      <c r="AT129" s="653"/>
      <c r="AU129" s="653"/>
      <c r="AV129" s="653"/>
      <c r="AW129" s="653"/>
      <c r="AX129" s="653"/>
      <c r="AY129" s="653"/>
      <c r="AZ129" s="653"/>
      <c r="BA129" s="656"/>
    </row>
    <row r="130" spans="2:55" ht="15" customHeight="1">
      <c r="B130" s="641"/>
      <c r="C130" s="651"/>
      <c r="D130" s="668"/>
      <c r="E130" s="653"/>
      <c r="F130" s="651"/>
      <c r="G130" s="653"/>
      <c r="H130" s="677"/>
      <c r="I130" s="678"/>
      <c r="J130" s="678"/>
      <c r="K130" s="679"/>
      <c r="L130" s="680"/>
      <c r="M130" s="642"/>
      <c r="N130" s="642"/>
      <c r="O130" s="653"/>
      <c r="P130" s="653"/>
      <c r="Q130" s="653"/>
      <c r="R130" s="653"/>
      <c r="S130" s="653"/>
      <c r="T130" s="653"/>
      <c r="U130" s="653"/>
      <c r="V130" s="653"/>
      <c r="W130" s="653"/>
      <c r="X130" s="653"/>
      <c r="Y130" s="653"/>
      <c r="Z130" s="655"/>
      <c r="AA130" s="1439"/>
      <c r="AB130" s="682"/>
      <c r="AC130" s="643"/>
      <c r="AD130" s="651"/>
      <c r="AE130" s="668"/>
      <c r="AF130" s="653"/>
      <c r="AG130" s="651"/>
      <c r="AH130" s="653"/>
      <c r="AI130" s="677"/>
      <c r="AJ130" s="678"/>
      <c r="AK130" s="678"/>
      <c r="AL130" s="679"/>
      <c r="AM130" s="680"/>
      <c r="AN130" s="642"/>
      <c r="AO130" s="642"/>
      <c r="AP130" s="653"/>
      <c r="AQ130" s="653"/>
      <c r="AR130" s="653"/>
      <c r="AS130" s="653"/>
      <c r="AT130" s="653"/>
      <c r="AU130" s="653"/>
      <c r="AV130" s="653"/>
      <c r="AW130" s="653"/>
      <c r="AX130" s="653"/>
      <c r="AY130" s="653"/>
      <c r="AZ130" s="653"/>
      <c r="BA130" s="656"/>
    </row>
    <row r="131" spans="2:55" ht="19.5" customHeight="1">
      <c r="B131" s="641"/>
      <c r="C131" s="651"/>
      <c r="D131" s="1573"/>
      <c r="E131" s="1573"/>
      <c r="F131" s="651"/>
      <c r="G131" s="653"/>
      <c r="H131" s="1431" t="str">
        <f>'Donnees MELEC'!$E$44</f>
        <v>C6.3: Les paramétrages guidés sont réalisés conformément aux prescriptions</v>
      </c>
      <c r="I131" s="1432"/>
      <c r="J131" s="1432"/>
      <c r="K131" s="1432"/>
      <c r="L131" s="1433"/>
      <c r="M131" s="642"/>
      <c r="N131" s="642"/>
      <c r="O131" s="653"/>
      <c r="P131" s="653"/>
      <c r="Q131" s="654"/>
      <c r="R131" s="653"/>
      <c r="S131" s="653"/>
      <c r="T131" s="653"/>
      <c r="U131" s="653"/>
      <c r="V131" s="653"/>
      <c r="W131" s="653"/>
      <c r="X131" s="653"/>
      <c r="Y131" s="653"/>
      <c r="Z131" s="655"/>
      <c r="AA131" s="1439"/>
      <c r="AB131" s="583"/>
      <c r="AC131" s="643"/>
      <c r="AD131" s="651"/>
      <c r="AE131" s="1416"/>
      <c r="AF131" s="1416"/>
      <c r="AG131" s="651"/>
      <c r="AH131" s="653"/>
      <c r="AI131" s="1431" t="str">
        <f>'Donnees MELEC'!$E$48</f>
        <v>C7.3: Les opérations nécessaires à la levée de réserves sont faites</v>
      </c>
      <c r="AJ131" s="1432"/>
      <c r="AK131" s="1432"/>
      <c r="AL131" s="1432"/>
      <c r="AM131" s="1433"/>
      <c r="AN131" s="642"/>
      <c r="AO131" s="642"/>
      <c r="AP131" s="653"/>
      <c r="AQ131" s="653"/>
      <c r="AR131" s="654"/>
      <c r="AS131" s="653"/>
      <c r="AT131" s="653"/>
      <c r="AU131" s="653"/>
      <c r="AV131" s="653"/>
      <c r="AW131" s="653"/>
      <c r="AX131" s="653"/>
      <c r="AY131" s="653"/>
      <c r="AZ131" s="653"/>
      <c r="BA131" s="656"/>
      <c r="BB131" s="676"/>
      <c r="BC131" s="676"/>
    </row>
    <row r="132" spans="2:55" ht="30" customHeight="1">
      <c r="B132" s="1414">
        <v>22</v>
      </c>
      <c r="C132" s="1459"/>
      <c r="D132" s="1417" t="str">
        <f>'Donnees MELEC'!$C$44</f>
        <v>C6.3</v>
      </c>
      <c r="E132" s="1418"/>
      <c r="F132" s="651"/>
      <c r="G132" s="658" t="s">
        <v>211</v>
      </c>
      <c r="H132" s="1434"/>
      <c r="I132" s="1351"/>
      <c r="J132" s="1351"/>
      <c r="K132" s="1351"/>
      <c r="L132" s="1435"/>
      <c r="M132" s="1571" t="s">
        <v>212</v>
      </c>
      <c r="N132" s="1444"/>
      <c r="O132" s="1572"/>
      <c r="P132" s="1428" t="str">
        <f>REPT("g",(U132))</f>
        <v/>
      </c>
      <c r="Q132" s="1429"/>
      <c r="R132" s="1429"/>
      <c r="S132" s="1430"/>
      <c r="T132" s="663"/>
      <c r="U132" s="1036">
        <f>Bilan!$AK$34</f>
        <v>0</v>
      </c>
      <c r="V132" s="653"/>
      <c r="W132" s="1037" t="str">
        <f>Bilan!$AM$34</f>
        <v xml:space="preserve"> </v>
      </c>
      <c r="X132" s="665"/>
      <c r="Y132" s="653"/>
      <c r="Z132" s="655"/>
      <c r="AA132" s="649"/>
      <c r="AB132" s="583"/>
      <c r="AC132" s="1452">
        <v>24</v>
      </c>
      <c r="AD132" s="1459"/>
      <c r="AE132" s="1417" t="str">
        <f>'Donnees MELEC'!$C$48</f>
        <v>C7.3</v>
      </c>
      <c r="AF132" s="1418"/>
      <c r="AG132" s="651"/>
      <c r="AH132" s="658" t="s">
        <v>211</v>
      </c>
      <c r="AI132" s="1434"/>
      <c r="AJ132" s="1351"/>
      <c r="AK132" s="1351"/>
      <c r="AL132" s="1351"/>
      <c r="AM132" s="1435"/>
      <c r="AN132" s="1444" t="s">
        <v>212</v>
      </c>
      <c r="AO132" s="1444"/>
      <c r="AP132" s="1445"/>
      <c r="AQ132" s="1428" t="str">
        <f>REPT("g",(AV132))</f>
        <v/>
      </c>
      <c r="AR132" s="1429"/>
      <c r="AS132" s="1429"/>
      <c r="AT132" s="1430"/>
      <c r="AU132" s="663"/>
      <c r="AV132" s="1036">
        <f>Bilan!$AK$38</f>
        <v>0</v>
      </c>
      <c r="AW132" s="653"/>
      <c r="AX132" s="1037" t="str">
        <f>Bilan!$AM$38</f>
        <v xml:space="preserve"> </v>
      </c>
      <c r="AY132" s="665"/>
      <c r="AZ132" s="653"/>
      <c r="BA132" s="656"/>
      <c r="BB132" s="250"/>
      <c r="BC132" s="250"/>
    </row>
    <row r="133" spans="2:55" ht="19.5" customHeight="1">
      <c r="B133" s="641"/>
      <c r="C133" s="651"/>
      <c r="D133" s="1474"/>
      <c r="E133" s="1474"/>
      <c r="F133" s="651"/>
      <c r="G133" s="653"/>
      <c r="H133" s="1436"/>
      <c r="I133" s="1437"/>
      <c r="J133" s="1437"/>
      <c r="K133" s="1437"/>
      <c r="L133" s="1438"/>
      <c r="M133" s="642"/>
      <c r="N133" s="642"/>
      <c r="O133" s="653"/>
      <c r="P133" s="653"/>
      <c r="Q133" s="653"/>
      <c r="R133" s="653"/>
      <c r="S133" s="653"/>
      <c r="T133" s="653"/>
      <c r="U133" s="653"/>
      <c r="V133" s="653"/>
      <c r="W133" s="653"/>
      <c r="X133" s="653"/>
      <c r="Y133" s="653"/>
      <c r="Z133" s="655"/>
      <c r="AA133" s="649"/>
      <c r="AB133" s="583"/>
      <c r="AC133" s="643"/>
      <c r="AD133" s="651"/>
      <c r="AE133" s="1416"/>
      <c r="AF133" s="1416"/>
      <c r="AG133" s="651"/>
      <c r="AH133" s="653"/>
      <c r="AI133" s="1436"/>
      <c r="AJ133" s="1437"/>
      <c r="AK133" s="1437"/>
      <c r="AL133" s="1437"/>
      <c r="AM133" s="1438"/>
      <c r="AN133" s="642"/>
      <c r="AO133" s="642"/>
      <c r="AP133" s="653"/>
      <c r="AQ133" s="653"/>
      <c r="AR133" s="653"/>
      <c r="AS133" s="653"/>
      <c r="AT133" s="653"/>
      <c r="AU133" s="653"/>
      <c r="AV133" s="653"/>
      <c r="AW133" s="653"/>
      <c r="AX133" s="653"/>
      <c r="AY133" s="653"/>
      <c r="AZ133" s="653"/>
      <c r="BA133" s="656"/>
    </row>
    <row r="134" spans="2:55" ht="15" customHeight="1">
      <c r="B134" s="666"/>
      <c r="C134" s="667"/>
      <c r="D134" s="668"/>
      <c r="E134" s="653"/>
      <c r="F134" s="669"/>
      <c r="G134" s="653"/>
      <c r="H134" s="653"/>
      <c r="I134" s="653"/>
      <c r="J134" s="653"/>
      <c r="K134" s="653"/>
      <c r="L134" s="653"/>
      <c r="M134" s="670"/>
      <c r="N134" s="670"/>
      <c r="O134" s="670"/>
      <c r="P134" s="670"/>
      <c r="Q134" s="670"/>
      <c r="R134" s="670"/>
      <c r="S134" s="670"/>
      <c r="T134" s="670"/>
      <c r="U134" s="670"/>
      <c r="V134" s="670"/>
      <c r="W134" s="670"/>
      <c r="X134" s="670"/>
      <c r="Y134" s="670"/>
      <c r="Z134" s="671"/>
      <c r="AA134" s="672"/>
      <c r="AB134" s="673"/>
      <c r="AC134" s="674"/>
      <c r="AD134" s="667"/>
      <c r="AE134" s="668"/>
      <c r="AF134" s="653"/>
      <c r="AG134" s="651"/>
      <c r="AH134" s="653"/>
      <c r="AI134" s="677"/>
      <c r="AJ134" s="678"/>
      <c r="AK134" s="678"/>
      <c r="AL134" s="679"/>
      <c r="AM134" s="680"/>
      <c r="AN134" s="642"/>
      <c r="AO134" s="642"/>
      <c r="AP134" s="653"/>
      <c r="AQ134" s="653"/>
      <c r="AR134" s="653"/>
      <c r="AS134" s="653"/>
      <c r="AT134" s="653"/>
      <c r="AU134" s="653"/>
      <c r="AV134" s="653"/>
      <c r="AW134" s="653"/>
      <c r="AX134" s="653"/>
      <c r="AY134" s="670"/>
      <c r="AZ134" s="670"/>
      <c r="BA134" s="675"/>
    </row>
    <row r="135" spans="2:55" ht="19.5" customHeight="1">
      <c r="B135" s="641"/>
      <c r="C135" s="651"/>
      <c r="D135" s="1573"/>
      <c r="E135" s="1573"/>
      <c r="F135" s="651"/>
      <c r="G135" s="653"/>
      <c r="H135" s="1431" t="str">
        <f>'Donnees MELEC'!$E$45</f>
        <v>C6.4: Les règles de santé et de sécurité au travail sont respectées</v>
      </c>
      <c r="I135" s="1432"/>
      <c r="J135" s="1432"/>
      <c r="K135" s="1432"/>
      <c r="L135" s="1433"/>
      <c r="M135" s="642"/>
      <c r="N135" s="642"/>
      <c r="O135" s="653"/>
      <c r="P135" s="653"/>
      <c r="Q135" s="654"/>
      <c r="R135" s="653"/>
      <c r="S135" s="653"/>
      <c r="T135" s="653"/>
      <c r="U135" s="653"/>
      <c r="V135" s="653"/>
      <c r="W135" s="653"/>
      <c r="X135" s="653"/>
      <c r="Y135" s="653"/>
      <c r="Z135" s="655"/>
      <c r="AA135" s="649"/>
      <c r="AB135" s="583"/>
      <c r="AC135" s="643"/>
      <c r="AD135" s="651"/>
      <c r="AE135" s="1416"/>
      <c r="AF135" s="1416"/>
      <c r="AG135" s="651"/>
      <c r="AH135" s="653"/>
      <c r="AI135" s="1431" t="str">
        <f>'Donnees MELEC'!$E$49</f>
        <v>C7.4: Les règles de santé et de sécurité au travail sont respectées</v>
      </c>
      <c r="AJ135" s="1432"/>
      <c r="AK135" s="1432"/>
      <c r="AL135" s="1432"/>
      <c r="AM135" s="1433"/>
      <c r="AN135" s="642"/>
      <c r="AO135" s="642"/>
      <c r="AP135" s="653"/>
      <c r="AQ135" s="653"/>
      <c r="AR135" s="654"/>
      <c r="AS135" s="653"/>
      <c r="AT135" s="653"/>
      <c r="AU135" s="653"/>
      <c r="AV135" s="653"/>
      <c r="AW135" s="653"/>
      <c r="AX135" s="653"/>
      <c r="AY135" s="653"/>
      <c r="AZ135" s="653"/>
      <c r="BA135" s="656"/>
    </row>
    <row r="136" spans="2:55" ht="30" customHeight="1">
      <c r="B136" s="1414">
        <v>23</v>
      </c>
      <c r="C136" s="1459"/>
      <c r="D136" s="1417" t="str">
        <f>'Donnees MELEC'!$C$45</f>
        <v>C6.4</v>
      </c>
      <c r="E136" s="1418"/>
      <c r="F136" s="651"/>
      <c r="G136" s="658" t="s">
        <v>211</v>
      </c>
      <c r="H136" s="1434"/>
      <c r="I136" s="1351"/>
      <c r="J136" s="1351"/>
      <c r="K136" s="1351"/>
      <c r="L136" s="1435"/>
      <c r="M136" s="1571" t="s">
        <v>212</v>
      </c>
      <c r="N136" s="1444"/>
      <c r="O136" s="1572"/>
      <c r="P136" s="1428" t="str">
        <f>REPT("g",(U136))</f>
        <v/>
      </c>
      <c r="Q136" s="1429"/>
      <c r="R136" s="1429"/>
      <c r="S136" s="1430"/>
      <c r="T136" s="663"/>
      <c r="U136" s="1036">
        <f>Bilan!$AK$34</f>
        <v>0</v>
      </c>
      <c r="V136" s="653"/>
      <c r="W136" s="1037" t="str">
        <f>Bilan!$AM$34</f>
        <v xml:space="preserve"> </v>
      </c>
      <c r="X136" s="665"/>
      <c r="Y136" s="653"/>
      <c r="Z136" s="655"/>
      <c r="AA136" s="649"/>
      <c r="AB136" s="583"/>
      <c r="AC136" s="1452">
        <v>25</v>
      </c>
      <c r="AD136" s="1459"/>
      <c r="AE136" s="1417" t="str">
        <f>'Donnees MELEC'!$C$49</f>
        <v>C7.4</v>
      </c>
      <c r="AF136" s="1418"/>
      <c r="AG136" s="651"/>
      <c r="AH136" s="658" t="s">
        <v>211</v>
      </c>
      <c r="AI136" s="1434"/>
      <c r="AJ136" s="1351"/>
      <c r="AK136" s="1351"/>
      <c r="AL136" s="1351"/>
      <c r="AM136" s="1435"/>
      <c r="AN136" s="1444" t="s">
        <v>212</v>
      </c>
      <c r="AO136" s="1444"/>
      <c r="AP136" s="1445"/>
      <c r="AQ136" s="1428" t="str">
        <f>REPT("g",(AV136))</f>
        <v/>
      </c>
      <c r="AR136" s="1429"/>
      <c r="AS136" s="1429"/>
      <c r="AT136" s="1430"/>
      <c r="AU136" s="663"/>
      <c r="AV136" s="1036">
        <f>Bilan!$AK$38</f>
        <v>0</v>
      </c>
      <c r="AW136" s="653"/>
      <c r="AX136" s="1037" t="str">
        <f>Bilan!$AM$38</f>
        <v xml:space="preserve"> </v>
      </c>
      <c r="AY136" s="665"/>
      <c r="AZ136" s="653"/>
      <c r="BA136" s="656"/>
    </row>
    <row r="137" spans="2:55" ht="19.5" customHeight="1">
      <c r="B137" s="641"/>
      <c r="C137" s="651"/>
      <c r="D137" s="1474"/>
      <c r="E137" s="1474"/>
      <c r="F137" s="651"/>
      <c r="G137" s="653"/>
      <c r="H137" s="1436"/>
      <c r="I137" s="1437"/>
      <c r="J137" s="1437"/>
      <c r="K137" s="1437"/>
      <c r="L137" s="1438"/>
      <c r="M137" s="642"/>
      <c r="N137" s="642"/>
      <c r="O137" s="653"/>
      <c r="P137" s="653"/>
      <c r="Q137" s="653"/>
      <c r="R137" s="653"/>
      <c r="S137" s="653"/>
      <c r="T137" s="653"/>
      <c r="U137" s="653"/>
      <c r="V137" s="653"/>
      <c r="W137" s="653"/>
      <c r="X137" s="653"/>
      <c r="Y137" s="653"/>
      <c r="Z137" s="655"/>
      <c r="AA137" s="649"/>
      <c r="AB137" s="583"/>
      <c r="AC137" s="643"/>
      <c r="AD137" s="651"/>
      <c r="AE137" s="1416"/>
      <c r="AF137" s="1416"/>
      <c r="AG137" s="651"/>
      <c r="AH137" s="653"/>
      <c r="AI137" s="1436"/>
      <c r="AJ137" s="1437"/>
      <c r="AK137" s="1437"/>
      <c r="AL137" s="1437"/>
      <c r="AM137" s="1438"/>
      <c r="AN137" s="642"/>
      <c r="AO137" s="642"/>
      <c r="AP137" s="653"/>
      <c r="AQ137" s="653"/>
      <c r="AR137" s="653"/>
      <c r="AS137" s="653"/>
      <c r="AT137" s="653"/>
      <c r="AU137" s="653"/>
      <c r="AV137" s="653"/>
      <c r="AW137" s="653"/>
      <c r="AX137" s="653"/>
      <c r="AY137" s="653"/>
      <c r="AZ137" s="653"/>
      <c r="BA137" s="656"/>
    </row>
    <row r="138" spans="2:55" ht="34.5" customHeight="1">
      <c r="B138" s="641"/>
      <c r="C138" s="651"/>
      <c r="D138" s="651"/>
      <c r="E138" s="651"/>
      <c r="F138" s="651"/>
      <c r="G138" s="651"/>
      <c r="H138" s="651"/>
      <c r="I138" s="651"/>
      <c r="J138" s="651"/>
      <c r="K138" s="651"/>
      <c r="L138" s="651"/>
      <c r="M138" s="651"/>
      <c r="N138" s="651"/>
      <c r="O138" s="651"/>
      <c r="P138" s="651"/>
      <c r="Q138" s="651"/>
      <c r="R138" s="651"/>
      <c r="S138" s="651"/>
      <c r="T138" s="651"/>
      <c r="U138" s="651"/>
      <c r="V138" s="651"/>
      <c r="W138" s="651"/>
      <c r="X138" s="651"/>
      <c r="Y138" s="651"/>
      <c r="Z138" s="655"/>
      <c r="AA138" s="649"/>
      <c r="AB138" s="583"/>
      <c r="AC138" s="1594"/>
      <c r="AD138" s="1595"/>
      <c r="AE138" s="1595"/>
      <c r="AF138" s="1595"/>
      <c r="AG138" s="1595"/>
      <c r="AH138" s="1595"/>
      <c r="AI138" s="1595"/>
      <c r="AJ138" s="1595"/>
      <c r="AK138" s="1595"/>
      <c r="AL138" s="1595"/>
      <c r="AM138" s="1595"/>
      <c r="AN138" s="1595"/>
      <c r="AO138" s="1595"/>
      <c r="AP138" s="1595"/>
      <c r="AQ138" s="1595"/>
      <c r="AR138" s="1595"/>
      <c r="AS138" s="1595"/>
      <c r="AT138" s="1595"/>
      <c r="AU138" s="1595"/>
      <c r="AV138" s="1595"/>
      <c r="AW138" s="1595"/>
      <c r="AX138" s="1595"/>
      <c r="AY138" s="1595"/>
      <c r="AZ138" s="1595"/>
      <c r="BA138" s="1595"/>
    </row>
    <row r="139" spans="2:55" ht="30" customHeight="1">
      <c r="B139" s="885"/>
      <c r="C139" s="886"/>
      <c r="D139" s="886"/>
      <c r="E139" s="886"/>
      <c r="F139" s="886"/>
      <c r="G139" s="886"/>
      <c r="H139" s="886"/>
      <c r="I139" s="886"/>
      <c r="J139" s="886"/>
      <c r="K139" s="886"/>
      <c r="L139" s="886"/>
      <c r="M139" s="887"/>
      <c r="N139" s="887"/>
      <c r="O139" s="887"/>
      <c r="P139" s="887"/>
      <c r="Q139" s="887"/>
      <c r="R139" s="887"/>
      <c r="S139" s="887"/>
      <c r="T139" s="887"/>
      <c r="U139" s="887"/>
      <c r="V139" s="887"/>
      <c r="W139" s="887"/>
      <c r="X139" s="887"/>
      <c r="Y139" s="887"/>
      <c r="Z139" s="887"/>
      <c r="AA139" s="583"/>
      <c r="AB139" s="583"/>
      <c r="AC139" s="586"/>
      <c r="AD139" s="586"/>
      <c r="AE139" s="586"/>
      <c r="AF139" s="586"/>
      <c r="AG139" s="586"/>
      <c r="AH139" s="583"/>
      <c r="AI139" s="583"/>
      <c r="AJ139" s="583"/>
      <c r="AK139" s="583"/>
      <c r="AL139" s="583"/>
      <c r="AM139" s="583"/>
      <c r="AN139" s="583"/>
      <c r="AO139" s="583"/>
      <c r="AP139" s="583"/>
      <c r="AQ139" s="583"/>
      <c r="AR139" s="583"/>
      <c r="AS139" s="583"/>
      <c r="AT139" s="583"/>
      <c r="AU139" s="583"/>
      <c r="AV139" s="583"/>
      <c r="AW139" s="583"/>
      <c r="AX139" s="583"/>
      <c r="AY139" s="583"/>
      <c r="AZ139" s="583"/>
      <c r="BA139" s="636"/>
    </row>
    <row r="140" spans="2:55" ht="20.100000000000001" customHeight="1">
      <c r="B140" s="637"/>
      <c r="C140" s="638"/>
      <c r="D140" s="1453" t="s">
        <v>126</v>
      </c>
      <c r="E140" s="1453"/>
      <c r="F140" s="1456"/>
      <c r="G140" s="1574" t="str">
        <f>'Donnees MELEC'!$E$109</f>
        <v>C8 : Diagnostiquer un dysfonctionnement</v>
      </c>
      <c r="H140" s="1574"/>
      <c r="I140" s="1574"/>
      <c r="J140" s="1574"/>
      <c r="K140" s="1574"/>
      <c r="L140" s="1574"/>
      <c r="M140" s="1574"/>
      <c r="N140" s="1574"/>
      <c r="O140" s="1574"/>
      <c r="P140" s="1574"/>
      <c r="Q140" s="1574"/>
      <c r="R140" s="1574"/>
      <c r="S140" s="1574"/>
      <c r="T140" s="1419"/>
      <c r="U140" s="639"/>
      <c r="V140" s="1419"/>
      <c r="W140" s="639"/>
      <c r="X140" s="1419"/>
      <c r="Y140" s="1419"/>
      <c r="Z140" s="1449"/>
      <c r="AA140" s="583"/>
      <c r="AB140" s="583"/>
      <c r="AC140" s="640"/>
      <c r="AD140" s="638"/>
      <c r="AE140" s="1453" t="s">
        <v>126</v>
      </c>
      <c r="AF140" s="1453"/>
      <c r="AG140" s="1456"/>
      <c r="AH140" s="1574" t="str">
        <f>'Donnees MELEC'!$E$110</f>
        <v>C9 : Remplacer un matériel électrique</v>
      </c>
      <c r="AI140" s="1574"/>
      <c r="AJ140" s="1574"/>
      <c r="AK140" s="1574"/>
      <c r="AL140" s="1574"/>
      <c r="AM140" s="1574"/>
      <c r="AN140" s="1574"/>
      <c r="AO140" s="1574"/>
      <c r="AP140" s="1574"/>
      <c r="AQ140" s="1574"/>
      <c r="AR140" s="1574"/>
      <c r="AS140" s="1574"/>
      <c r="AT140" s="1574"/>
      <c r="AU140" s="1419"/>
      <c r="AV140" s="639"/>
      <c r="AW140" s="1419"/>
      <c r="AX140" s="639"/>
      <c r="AY140" s="1419"/>
      <c r="AZ140" s="1419"/>
      <c r="BA140" s="1422"/>
      <c r="BB140" s="676"/>
      <c r="BC140" s="676"/>
    </row>
    <row r="141" spans="2:55" ht="15" customHeight="1">
      <c r="B141" s="641"/>
      <c r="C141" s="642"/>
      <c r="D141" s="1454"/>
      <c r="E141" s="1454"/>
      <c r="F141" s="1457"/>
      <c r="G141" s="1575"/>
      <c r="H141" s="1575"/>
      <c r="I141" s="1575"/>
      <c r="J141" s="1575"/>
      <c r="K141" s="1575"/>
      <c r="L141" s="1575"/>
      <c r="M141" s="1575"/>
      <c r="N141" s="1575"/>
      <c r="O141" s="1575"/>
      <c r="P141" s="1575"/>
      <c r="Q141" s="1575"/>
      <c r="R141" s="1575"/>
      <c r="S141" s="1575"/>
      <c r="T141" s="1420"/>
      <c r="U141" s="1440">
        <f>AVERAGE(U147:U163)</f>
        <v>0</v>
      </c>
      <c r="V141" s="1420"/>
      <c r="W141" s="1425" t="e">
        <f>AVERAGE(W147:W163)</f>
        <v>#DIV/0!</v>
      </c>
      <c r="X141" s="1420"/>
      <c r="Y141" s="1420"/>
      <c r="Z141" s="1450"/>
      <c r="AA141" s="649"/>
      <c r="AB141" s="583"/>
      <c r="AC141" s="643"/>
      <c r="AD141" s="642"/>
      <c r="AE141" s="1454"/>
      <c r="AF141" s="1454"/>
      <c r="AG141" s="1457"/>
      <c r="AH141" s="1575"/>
      <c r="AI141" s="1575"/>
      <c r="AJ141" s="1575"/>
      <c r="AK141" s="1575"/>
      <c r="AL141" s="1575"/>
      <c r="AM141" s="1575"/>
      <c r="AN141" s="1575"/>
      <c r="AO141" s="1575"/>
      <c r="AP141" s="1575"/>
      <c r="AQ141" s="1575"/>
      <c r="AR141" s="1575"/>
      <c r="AS141" s="1575"/>
      <c r="AT141" s="1575"/>
      <c r="AU141" s="1420"/>
      <c r="AV141" s="1440">
        <f>AVERAGE(AV147:AV167)</f>
        <v>0</v>
      </c>
      <c r="AW141" s="1420"/>
      <c r="AX141" s="1425" t="e">
        <f>AVERAGE(AX147:AX167)</f>
        <v>#DIV/0!</v>
      </c>
      <c r="AY141" s="1420"/>
      <c r="AZ141" s="1420"/>
      <c r="BA141" s="1423"/>
      <c r="BB141" s="250"/>
      <c r="BC141" s="250"/>
    </row>
    <row r="142" spans="2:55" ht="20.100000000000001" customHeight="1">
      <c r="B142" s="641"/>
      <c r="C142" s="642"/>
      <c r="D142" s="1454"/>
      <c r="E142" s="1454"/>
      <c r="F142" s="1457"/>
      <c r="G142" s="1575"/>
      <c r="H142" s="1575"/>
      <c r="I142" s="1575"/>
      <c r="J142" s="1575"/>
      <c r="K142" s="1575"/>
      <c r="L142" s="1575"/>
      <c r="M142" s="1575"/>
      <c r="N142" s="1575"/>
      <c r="O142" s="1575"/>
      <c r="P142" s="1575"/>
      <c r="Q142" s="1575"/>
      <c r="R142" s="1575"/>
      <c r="S142" s="1575"/>
      <c r="T142" s="1420"/>
      <c r="U142" s="1441"/>
      <c r="V142" s="1420"/>
      <c r="W142" s="1426"/>
      <c r="X142" s="1420"/>
      <c r="Y142" s="1420"/>
      <c r="Z142" s="1450"/>
      <c r="AA142" s="649"/>
      <c r="AB142" s="583"/>
      <c r="AC142" s="643"/>
      <c r="AD142" s="642"/>
      <c r="AE142" s="1454"/>
      <c r="AF142" s="1454"/>
      <c r="AG142" s="1457"/>
      <c r="AH142" s="1575"/>
      <c r="AI142" s="1575"/>
      <c r="AJ142" s="1575"/>
      <c r="AK142" s="1575"/>
      <c r="AL142" s="1575"/>
      <c r="AM142" s="1575"/>
      <c r="AN142" s="1575"/>
      <c r="AO142" s="1575"/>
      <c r="AP142" s="1575"/>
      <c r="AQ142" s="1575"/>
      <c r="AR142" s="1575"/>
      <c r="AS142" s="1575"/>
      <c r="AT142" s="1575"/>
      <c r="AU142" s="1420"/>
      <c r="AV142" s="1441"/>
      <c r="AW142" s="1420"/>
      <c r="AX142" s="1426"/>
      <c r="AY142" s="1420"/>
      <c r="AZ142" s="1420"/>
      <c r="BA142" s="1423"/>
    </row>
    <row r="143" spans="2:55" ht="30" customHeight="1">
      <c r="B143" s="641"/>
      <c r="C143" s="642"/>
      <c r="D143" s="1454"/>
      <c r="E143" s="1454"/>
      <c r="F143" s="1457"/>
      <c r="G143" s="1575"/>
      <c r="H143" s="1575"/>
      <c r="I143" s="1575"/>
      <c r="J143" s="1575"/>
      <c r="K143" s="1575"/>
      <c r="L143" s="1575"/>
      <c r="M143" s="1575"/>
      <c r="N143" s="1575"/>
      <c r="O143" s="1575"/>
      <c r="P143" s="1575"/>
      <c r="Q143" s="1575"/>
      <c r="R143" s="1575"/>
      <c r="S143" s="1575"/>
      <c r="T143" s="1420"/>
      <c r="U143" s="1442"/>
      <c r="V143" s="1420"/>
      <c r="W143" s="1427"/>
      <c r="X143" s="1420"/>
      <c r="Y143" s="1420"/>
      <c r="Z143" s="1450"/>
      <c r="AA143" s="649"/>
      <c r="AB143" s="583"/>
      <c r="AC143" s="643"/>
      <c r="AD143" s="642"/>
      <c r="AE143" s="1454"/>
      <c r="AF143" s="1454"/>
      <c r="AG143" s="1457"/>
      <c r="AH143" s="1575"/>
      <c r="AI143" s="1575"/>
      <c r="AJ143" s="1575"/>
      <c r="AK143" s="1575"/>
      <c r="AL143" s="1575"/>
      <c r="AM143" s="1575"/>
      <c r="AN143" s="1575"/>
      <c r="AO143" s="1575"/>
      <c r="AP143" s="1575"/>
      <c r="AQ143" s="1575"/>
      <c r="AR143" s="1575"/>
      <c r="AS143" s="1575"/>
      <c r="AT143" s="1575"/>
      <c r="AU143" s="1420"/>
      <c r="AV143" s="1442"/>
      <c r="AW143" s="1420"/>
      <c r="AX143" s="1427"/>
      <c r="AY143" s="1420"/>
      <c r="AZ143" s="1420"/>
      <c r="BA143" s="1423"/>
    </row>
    <row r="144" spans="2:55" ht="20.100000000000001" customHeight="1">
      <c r="B144" s="644"/>
      <c r="C144" s="645"/>
      <c r="D144" s="1455"/>
      <c r="E144" s="1455"/>
      <c r="F144" s="1458"/>
      <c r="G144" s="1576"/>
      <c r="H144" s="1576"/>
      <c r="I144" s="1576"/>
      <c r="J144" s="1576"/>
      <c r="K144" s="1576"/>
      <c r="L144" s="1576"/>
      <c r="M144" s="1576"/>
      <c r="N144" s="1576"/>
      <c r="O144" s="1576"/>
      <c r="P144" s="1576"/>
      <c r="Q144" s="1576"/>
      <c r="R144" s="1576"/>
      <c r="S144" s="1576"/>
      <c r="T144" s="1421"/>
      <c r="U144" s="646"/>
      <c r="V144" s="1421"/>
      <c r="W144" s="646"/>
      <c r="X144" s="1421"/>
      <c r="Y144" s="1421"/>
      <c r="Z144" s="1451"/>
      <c r="AA144" s="649"/>
      <c r="AB144" s="583"/>
      <c r="AC144" s="647"/>
      <c r="AD144" s="645"/>
      <c r="AE144" s="1455"/>
      <c r="AF144" s="1455"/>
      <c r="AG144" s="1458"/>
      <c r="AH144" s="1576"/>
      <c r="AI144" s="1576"/>
      <c r="AJ144" s="1576"/>
      <c r="AK144" s="1576"/>
      <c r="AL144" s="1576"/>
      <c r="AM144" s="1576"/>
      <c r="AN144" s="1576"/>
      <c r="AO144" s="1576"/>
      <c r="AP144" s="1576"/>
      <c r="AQ144" s="1576"/>
      <c r="AR144" s="1576"/>
      <c r="AS144" s="1576"/>
      <c r="AT144" s="1576"/>
      <c r="AU144" s="1421"/>
      <c r="AV144" s="646"/>
      <c r="AW144" s="1421"/>
      <c r="AX144" s="646"/>
      <c r="AY144" s="1421"/>
      <c r="AZ144" s="1421"/>
      <c r="BA144" s="1424"/>
    </row>
    <row r="145" spans="2:55" ht="15" customHeight="1">
      <c r="B145" s="637"/>
      <c r="C145" s="638"/>
      <c r="D145" s="638"/>
      <c r="E145" s="638"/>
      <c r="F145" s="638"/>
      <c r="G145" s="639"/>
      <c r="H145" s="639"/>
      <c r="I145" s="639"/>
      <c r="J145" s="639"/>
      <c r="K145" s="639"/>
      <c r="L145" s="639"/>
      <c r="M145" s="639"/>
      <c r="N145" s="639"/>
      <c r="O145" s="639"/>
      <c r="P145" s="639"/>
      <c r="Q145" s="639"/>
      <c r="R145" s="639"/>
      <c r="S145" s="639"/>
      <c r="T145" s="639"/>
      <c r="U145" s="639"/>
      <c r="V145" s="639"/>
      <c r="W145" s="639"/>
      <c r="X145" s="639"/>
      <c r="Y145" s="639"/>
      <c r="Z145" s="648"/>
      <c r="AA145" s="649"/>
      <c r="AB145" s="583"/>
      <c r="AC145" s="640"/>
      <c r="AD145" s="638"/>
      <c r="AE145" s="638"/>
      <c r="AF145" s="638"/>
      <c r="AG145" s="638"/>
      <c r="AH145" s="639"/>
      <c r="AI145" s="639"/>
      <c r="AJ145" s="639"/>
      <c r="AK145" s="639"/>
      <c r="AL145" s="639"/>
      <c r="AM145" s="639"/>
      <c r="AN145" s="639"/>
      <c r="AO145" s="639"/>
      <c r="AP145" s="639"/>
      <c r="AQ145" s="639"/>
      <c r="AR145" s="639"/>
      <c r="AS145" s="639"/>
      <c r="AT145" s="639"/>
      <c r="AU145" s="639"/>
      <c r="AV145" s="639"/>
      <c r="AW145" s="639"/>
      <c r="AX145" s="639"/>
      <c r="AY145" s="639"/>
      <c r="AZ145" s="639"/>
      <c r="BA145" s="650"/>
    </row>
    <row r="146" spans="2:55" ht="19.5" customHeight="1">
      <c r="B146" s="683"/>
      <c r="C146" s="651"/>
      <c r="D146" s="1416"/>
      <c r="E146" s="1416"/>
      <c r="F146" s="651"/>
      <c r="G146" s="653"/>
      <c r="H146" s="1431" t="str">
        <f>'Donnees MELEC'!$E$50</f>
        <v>C8.1: Les informations relatives au dysfonctionnement sont analysées</v>
      </c>
      <c r="I146" s="1432"/>
      <c r="J146" s="1432"/>
      <c r="K146" s="1432"/>
      <c r="L146" s="1433"/>
      <c r="M146" s="642"/>
      <c r="N146" s="642"/>
      <c r="O146" s="653"/>
      <c r="P146" s="653"/>
      <c r="Q146" s="654"/>
      <c r="R146" s="653"/>
      <c r="S146" s="653"/>
      <c r="T146" s="653"/>
      <c r="U146" s="653"/>
      <c r="V146" s="653"/>
      <c r="W146" s="653"/>
      <c r="X146" s="653"/>
      <c r="Y146" s="653"/>
      <c r="Z146" s="655"/>
      <c r="AA146" s="649"/>
      <c r="AB146" s="583"/>
      <c r="AC146" s="643"/>
      <c r="AD146" s="651"/>
      <c r="AE146" s="1573"/>
      <c r="AF146" s="1573"/>
      <c r="AG146" s="651"/>
      <c r="AH146" s="653"/>
      <c r="AI146" s="1431" t="str">
        <f>'Donnees MELEC'!$E$55</f>
        <v>C9.1: Le matériel électrique à remplacer est identifié</v>
      </c>
      <c r="AJ146" s="1432"/>
      <c r="AK146" s="1432"/>
      <c r="AL146" s="1432"/>
      <c r="AM146" s="1433"/>
      <c r="AN146" s="642"/>
      <c r="AO146" s="642"/>
      <c r="AP146" s="653"/>
      <c r="AQ146" s="653"/>
      <c r="AR146" s="654"/>
      <c r="AS146" s="653"/>
      <c r="AT146" s="653"/>
      <c r="AU146" s="653"/>
      <c r="AV146" s="653"/>
      <c r="AW146" s="653"/>
      <c r="AX146" s="653"/>
      <c r="AY146" s="653"/>
      <c r="AZ146" s="653"/>
      <c r="BA146" s="656"/>
    </row>
    <row r="147" spans="2:55" s="21" customFormat="1" ht="30" customHeight="1">
      <c r="B147" s="1414">
        <v>28</v>
      </c>
      <c r="C147" s="1459"/>
      <c r="D147" s="1417" t="str">
        <f>'Donnees MELEC'!$C$50</f>
        <v>C8.1</v>
      </c>
      <c r="E147" s="1418"/>
      <c r="F147" s="651"/>
      <c r="G147" s="658" t="s">
        <v>211</v>
      </c>
      <c r="H147" s="1434"/>
      <c r="I147" s="1351"/>
      <c r="J147" s="1351"/>
      <c r="K147" s="1351"/>
      <c r="L147" s="1435"/>
      <c r="M147" s="1444" t="s">
        <v>212</v>
      </c>
      <c r="N147" s="1444"/>
      <c r="O147" s="1445"/>
      <c r="P147" s="1428" t="str">
        <f>REPT("g",(U147))</f>
        <v/>
      </c>
      <c r="Q147" s="1429"/>
      <c r="R147" s="1429"/>
      <c r="S147" s="1430"/>
      <c r="T147" s="663"/>
      <c r="U147" s="1036">
        <f>Bilan!$AK$42</f>
        <v>0</v>
      </c>
      <c r="V147" s="653"/>
      <c r="W147" s="1037" t="str">
        <f>Bilan!$AM$42</f>
        <v xml:space="preserve"> </v>
      </c>
      <c r="X147" s="665"/>
      <c r="Y147" s="653"/>
      <c r="Z147" s="655"/>
      <c r="AA147" s="649"/>
      <c r="AB147" s="583"/>
      <c r="AC147" s="1452">
        <v>33</v>
      </c>
      <c r="AD147" s="1459"/>
      <c r="AE147" s="1417" t="str">
        <f>'Donnees MELEC'!$C$55</f>
        <v>C9.1</v>
      </c>
      <c r="AF147" s="1418"/>
      <c r="AG147" s="651"/>
      <c r="AH147" s="658" t="s">
        <v>211</v>
      </c>
      <c r="AI147" s="1434"/>
      <c r="AJ147" s="1351"/>
      <c r="AK147" s="1351"/>
      <c r="AL147" s="1351"/>
      <c r="AM147" s="1435"/>
      <c r="AN147" s="1571" t="s">
        <v>212</v>
      </c>
      <c r="AO147" s="1444"/>
      <c r="AP147" s="1572"/>
      <c r="AQ147" s="1428" t="str">
        <f>REPT("g",(AV147))</f>
        <v/>
      </c>
      <c r="AR147" s="1429"/>
      <c r="AS147" s="1429"/>
      <c r="AT147" s="1430"/>
      <c r="AU147" s="663"/>
      <c r="AV147" s="1036">
        <f>Bilan!$AK$42</f>
        <v>0</v>
      </c>
      <c r="AW147" s="653"/>
      <c r="AX147" s="1037" t="str">
        <f>Bilan!$AM$42</f>
        <v xml:space="preserve"> </v>
      </c>
      <c r="AY147" s="665"/>
      <c r="AZ147" s="653"/>
      <c r="BA147" s="656"/>
    </row>
    <row r="148" spans="2:55" ht="19.5" customHeight="1">
      <c r="B148" s="683"/>
      <c r="C148" s="651"/>
      <c r="D148" s="1416"/>
      <c r="E148" s="1416"/>
      <c r="F148" s="651"/>
      <c r="G148" s="653"/>
      <c r="H148" s="1436"/>
      <c r="I148" s="1437"/>
      <c r="J148" s="1437"/>
      <c r="K148" s="1437"/>
      <c r="L148" s="1438"/>
      <c r="M148" s="642"/>
      <c r="N148" s="642"/>
      <c r="O148" s="653"/>
      <c r="P148" s="653"/>
      <c r="Q148" s="653"/>
      <c r="R148" s="653"/>
      <c r="S148" s="653"/>
      <c r="T148" s="653"/>
      <c r="U148" s="653"/>
      <c r="V148" s="653"/>
      <c r="W148" s="653"/>
      <c r="X148" s="653"/>
      <c r="Y148" s="653"/>
      <c r="Z148" s="655"/>
      <c r="AA148" s="649"/>
      <c r="AB148" s="583"/>
      <c r="AC148" s="686"/>
      <c r="AD148" s="651"/>
      <c r="AE148" s="1474"/>
      <c r="AF148" s="1474"/>
      <c r="AG148" s="651"/>
      <c r="AH148" s="653"/>
      <c r="AI148" s="1436"/>
      <c r="AJ148" s="1437"/>
      <c r="AK148" s="1437"/>
      <c r="AL148" s="1437"/>
      <c r="AM148" s="1438"/>
      <c r="AN148" s="642"/>
      <c r="AO148" s="642"/>
      <c r="AP148" s="653"/>
      <c r="AQ148" s="653"/>
      <c r="AR148" s="653"/>
      <c r="AS148" s="653"/>
      <c r="AT148" s="653"/>
      <c r="AU148" s="653"/>
      <c r="AV148" s="653"/>
      <c r="AW148" s="653"/>
      <c r="AX148" s="653"/>
      <c r="AY148" s="653"/>
      <c r="AZ148" s="653"/>
      <c r="BA148" s="656"/>
    </row>
    <row r="149" spans="2:55" ht="15" customHeight="1">
      <c r="B149" s="683"/>
      <c r="C149" s="651"/>
      <c r="D149" s="668"/>
      <c r="E149" s="653"/>
      <c r="F149" s="669"/>
      <c r="G149" s="653"/>
      <c r="H149" s="687"/>
      <c r="I149" s="679"/>
      <c r="J149" s="679"/>
      <c r="K149" s="679"/>
      <c r="L149" s="679"/>
      <c r="M149" s="653"/>
      <c r="N149" s="653"/>
      <c r="O149" s="653"/>
      <c r="P149" s="653"/>
      <c r="Q149" s="653"/>
      <c r="R149" s="653"/>
      <c r="S149" s="653"/>
      <c r="T149" s="653"/>
      <c r="U149" s="653"/>
      <c r="V149" s="653"/>
      <c r="W149" s="653"/>
      <c r="X149" s="651"/>
      <c r="Y149" s="695"/>
      <c r="Z149" s="696"/>
      <c r="AA149" s="649"/>
      <c r="AB149" s="583"/>
      <c r="AC149" s="686"/>
      <c r="AD149" s="667"/>
      <c r="AE149" s="668"/>
      <c r="AF149" s="653"/>
      <c r="AG149" s="669"/>
      <c r="AH149" s="653"/>
      <c r="AI149" s="653"/>
      <c r="AJ149" s="653"/>
      <c r="AK149" s="653"/>
      <c r="AL149" s="653"/>
      <c r="AM149" s="653"/>
      <c r="AN149" s="670"/>
      <c r="AO149" s="670"/>
      <c r="AP149" s="670"/>
      <c r="AQ149" s="670"/>
      <c r="AR149" s="670"/>
      <c r="AS149" s="670"/>
      <c r="AT149" s="670"/>
      <c r="AU149" s="670"/>
      <c r="AV149" s="670"/>
      <c r="AW149" s="670"/>
      <c r="AX149" s="670"/>
      <c r="AY149" s="653"/>
      <c r="AZ149" s="653"/>
      <c r="BA149" s="656"/>
    </row>
    <row r="150" spans="2:55" ht="19.5" customHeight="1">
      <c r="B150" s="683"/>
      <c r="C150" s="651"/>
      <c r="D150" s="1416"/>
      <c r="E150" s="1416"/>
      <c r="F150" s="651"/>
      <c r="G150" s="653"/>
      <c r="H150" s="1431" t="str">
        <f>'Donnees MELEC'!$E$51</f>
        <v>C8.2: Le fonctionnement de l’installation est analysé</v>
      </c>
      <c r="I150" s="1432"/>
      <c r="J150" s="1432"/>
      <c r="K150" s="1432"/>
      <c r="L150" s="1433"/>
      <c r="M150" s="642"/>
      <c r="N150" s="642"/>
      <c r="O150" s="653"/>
      <c r="P150" s="653"/>
      <c r="Q150" s="654"/>
      <c r="R150" s="653"/>
      <c r="S150" s="653"/>
      <c r="T150" s="653"/>
      <c r="U150" s="653"/>
      <c r="V150" s="653"/>
      <c r="W150" s="653"/>
      <c r="X150" s="653"/>
      <c r="Y150" s="653"/>
      <c r="Z150" s="655"/>
      <c r="AA150" s="672"/>
      <c r="AB150" s="673"/>
      <c r="AC150" s="643"/>
      <c r="AD150" s="651"/>
      <c r="AE150" s="1573"/>
      <c r="AF150" s="1573"/>
      <c r="AG150" s="651"/>
      <c r="AH150" s="653"/>
      <c r="AI150" s="1431" t="str">
        <f>'Donnees MELEC'!$E$56</f>
        <v>C9.2: Le matériel électrique à remplacer est correctement déposé</v>
      </c>
      <c r="AJ150" s="1432"/>
      <c r="AK150" s="1432"/>
      <c r="AL150" s="1432"/>
      <c r="AM150" s="1433"/>
      <c r="AN150" s="642"/>
      <c r="AO150" s="642"/>
      <c r="AP150" s="653"/>
      <c r="AQ150" s="653"/>
      <c r="AR150" s="654"/>
      <c r="AS150" s="653"/>
      <c r="AT150" s="653"/>
      <c r="AU150" s="653"/>
      <c r="AV150" s="653"/>
      <c r="AW150" s="653"/>
      <c r="AX150" s="653"/>
      <c r="AY150" s="653"/>
      <c r="AZ150" s="653"/>
      <c r="BA150" s="656"/>
    </row>
    <row r="151" spans="2:55" ht="27.95" customHeight="1">
      <c r="B151" s="1414">
        <v>29</v>
      </c>
      <c r="C151" s="1459"/>
      <c r="D151" s="1417" t="str">
        <f>'Donnees MELEC'!$C$51</f>
        <v>C8.2</v>
      </c>
      <c r="E151" s="1418"/>
      <c r="F151" s="651"/>
      <c r="G151" s="658" t="s">
        <v>211</v>
      </c>
      <c r="H151" s="1434"/>
      <c r="I151" s="1351"/>
      <c r="J151" s="1351"/>
      <c r="K151" s="1351"/>
      <c r="L151" s="1435"/>
      <c r="M151" s="1444" t="s">
        <v>212</v>
      </c>
      <c r="N151" s="1444"/>
      <c r="O151" s="1445"/>
      <c r="P151" s="1428" t="str">
        <f>REPT("g",(U151))</f>
        <v/>
      </c>
      <c r="Q151" s="1429"/>
      <c r="R151" s="1429"/>
      <c r="S151" s="1430"/>
      <c r="T151" s="663"/>
      <c r="U151" s="1036">
        <f>Bilan!$AK$42</f>
        <v>0</v>
      </c>
      <c r="V151" s="653"/>
      <c r="W151" s="1037" t="str">
        <f>Bilan!$AM$42</f>
        <v xml:space="preserve"> </v>
      </c>
      <c r="X151" s="665"/>
      <c r="Y151" s="653"/>
      <c r="Z151" s="655"/>
      <c r="AA151" s="649"/>
      <c r="AB151" s="583"/>
      <c r="AC151" s="1452">
        <v>34</v>
      </c>
      <c r="AD151" s="1459"/>
      <c r="AE151" s="1417" t="str">
        <f>'Donnees MELEC'!$C$56</f>
        <v>C9.2</v>
      </c>
      <c r="AF151" s="1418"/>
      <c r="AG151" s="651"/>
      <c r="AH151" s="658" t="s">
        <v>211</v>
      </c>
      <c r="AI151" s="1434"/>
      <c r="AJ151" s="1351"/>
      <c r="AK151" s="1351"/>
      <c r="AL151" s="1351"/>
      <c r="AM151" s="1435"/>
      <c r="AN151" s="1571" t="s">
        <v>212</v>
      </c>
      <c r="AO151" s="1444"/>
      <c r="AP151" s="1572"/>
      <c r="AQ151" s="1428" t="str">
        <f>REPT("g",(AV151))</f>
        <v/>
      </c>
      <c r="AR151" s="1429"/>
      <c r="AS151" s="1429"/>
      <c r="AT151" s="1430"/>
      <c r="AU151" s="663"/>
      <c r="AV151" s="1036">
        <f>Bilan!$AK$42</f>
        <v>0</v>
      </c>
      <c r="AW151" s="653"/>
      <c r="AX151" s="1037" t="str">
        <f>Bilan!$AM$42</f>
        <v xml:space="preserve"> </v>
      </c>
      <c r="AY151" s="665"/>
      <c r="AZ151" s="653"/>
      <c r="BA151" s="656"/>
    </row>
    <row r="152" spans="2:55" ht="19.5" customHeight="1">
      <c r="B152" s="683"/>
      <c r="C152" s="651"/>
      <c r="D152" s="1416"/>
      <c r="E152" s="1416"/>
      <c r="F152" s="651"/>
      <c r="G152" s="653"/>
      <c r="H152" s="1436"/>
      <c r="I152" s="1437"/>
      <c r="J152" s="1437"/>
      <c r="K152" s="1437"/>
      <c r="L152" s="1438"/>
      <c r="M152" s="642"/>
      <c r="N152" s="642"/>
      <c r="O152" s="653"/>
      <c r="P152" s="653"/>
      <c r="Q152" s="653"/>
      <c r="R152" s="653"/>
      <c r="S152" s="653"/>
      <c r="T152" s="653"/>
      <c r="U152" s="653"/>
      <c r="V152" s="653"/>
      <c r="W152" s="653"/>
      <c r="X152" s="653"/>
      <c r="Y152" s="653"/>
      <c r="Z152" s="655"/>
      <c r="AA152" s="649"/>
      <c r="AB152" s="583"/>
      <c r="AC152" s="686"/>
      <c r="AD152" s="651"/>
      <c r="AE152" s="1474"/>
      <c r="AF152" s="1474"/>
      <c r="AG152" s="651"/>
      <c r="AH152" s="653"/>
      <c r="AI152" s="1436"/>
      <c r="AJ152" s="1437"/>
      <c r="AK152" s="1437"/>
      <c r="AL152" s="1437"/>
      <c r="AM152" s="1438"/>
      <c r="AN152" s="642"/>
      <c r="AO152" s="642"/>
      <c r="AP152" s="653"/>
      <c r="AQ152" s="653"/>
      <c r="AR152" s="653"/>
      <c r="AS152" s="653"/>
      <c r="AT152" s="653"/>
      <c r="AU152" s="653"/>
      <c r="AV152" s="653"/>
      <c r="AW152" s="653"/>
      <c r="AX152" s="653"/>
      <c r="AY152" s="653"/>
      <c r="AZ152" s="653"/>
      <c r="BA152" s="656"/>
    </row>
    <row r="153" spans="2:55" ht="15" customHeight="1">
      <c r="B153" s="641"/>
      <c r="C153" s="651"/>
      <c r="D153" s="668"/>
      <c r="E153" s="653"/>
      <c r="F153" s="651"/>
      <c r="G153" s="653"/>
      <c r="H153" s="677"/>
      <c r="I153" s="678"/>
      <c r="J153" s="678"/>
      <c r="K153" s="679"/>
      <c r="L153" s="680"/>
      <c r="M153" s="642"/>
      <c r="N153" s="642"/>
      <c r="O153" s="653"/>
      <c r="P153" s="653"/>
      <c r="Q153" s="653"/>
      <c r="R153" s="653"/>
      <c r="S153" s="653"/>
      <c r="T153" s="653"/>
      <c r="U153" s="653"/>
      <c r="V153" s="653"/>
      <c r="W153" s="653"/>
      <c r="X153" s="653"/>
      <c r="Y153" s="653"/>
      <c r="Z153" s="655"/>
      <c r="AA153" s="649"/>
      <c r="AB153" s="583"/>
      <c r="AC153" s="643"/>
      <c r="AD153" s="651"/>
      <c r="AE153" s="668"/>
      <c r="AF153" s="653"/>
      <c r="AG153" s="651"/>
      <c r="AH153" s="653"/>
      <c r="AI153" s="677"/>
      <c r="AJ153" s="678"/>
      <c r="AK153" s="678"/>
      <c r="AL153" s="679"/>
      <c r="AM153" s="680"/>
      <c r="AN153" s="642"/>
      <c r="AO153" s="642"/>
      <c r="AP153" s="653"/>
      <c r="AQ153" s="653"/>
      <c r="AR153" s="653"/>
      <c r="AS153" s="653"/>
      <c r="AT153" s="653"/>
      <c r="AU153" s="653"/>
      <c r="AV153" s="653"/>
      <c r="AW153" s="653"/>
      <c r="AX153" s="653"/>
      <c r="AY153" s="653"/>
      <c r="AZ153" s="653"/>
      <c r="BA153" s="656"/>
    </row>
    <row r="154" spans="2:55" ht="19.5" customHeight="1">
      <c r="B154" s="641"/>
      <c r="C154" s="651"/>
      <c r="D154" s="1416"/>
      <c r="E154" s="1416"/>
      <c r="F154" s="651"/>
      <c r="G154" s="653"/>
      <c r="H154" s="1431" t="str">
        <f>'Donnees MELEC'!$E$52</f>
        <v>C8.3: Le diagnostic est posé</v>
      </c>
      <c r="I154" s="1432"/>
      <c r="J154" s="1432"/>
      <c r="K154" s="1432"/>
      <c r="L154" s="1433"/>
      <c r="M154" s="642"/>
      <c r="N154" s="642"/>
      <c r="O154" s="653"/>
      <c r="P154" s="653"/>
      <c r="Q154" s="654"/>
      <c r="R154" s="653"/>
      <c r="S154" s="653"/>
      <c r="T154" s="653"/>
      <c r="U154" s="653"/>
      <c r="V154" s="653"/>
      <c r="W154" s="653"/>
      <c r="X154" s="653"/>
      <c r="Y154" s="653"/>
      <c r="Z154" s="696"/>
      <c r="AA154" s="649"/>
      <c r="AB154" s="682"/>
      <c r="AC154" s="643"/>
      <c r="AD154" s="651"/>
      <c r="AE154" s="1573"/>
      <c r="AF154" s="1573"/>
      <c r="AG154" s="651"/>
      <c r="AH154" s="653"/>
      <c r="AI154" s="1431" t="str">
        <f>'Donnees MELEC'!$E$57</f>
        <v>C9.3: Le matériel électrique de remplacement est correctement choisi</v>
      </c>
      <c r="AJ154" s="1432"/>
      <c r="AK154" s="1432"/>
      <c r="AL154" s="1432"/>
      <c r="AM154" s="1433"/>
      <c r="AN154" s="642"/>
      <c r="AO154" s="642"/>
      <c r="AP154" s="653"/>
      <c r="AQ154" s="653"/>
      <c r="AR154" s="654"/>
      <c r="AS154" s="653"/>
      <c r="AT154" s="653"/>
      <c r="AU154" s="653"/>
      <c r="AV154" s="653"/>
      <c r="AW154" s="653"/>
      <c r="AX154" s="653"/>
      <c r="AY154" s="653"/>
      <c r="AZ154" s="653"/>
      <c r="BA154" s="656"/>
    </row>
    <row r="155" spans="2:55" ht="30" customHeight="1">
      <c r="B155" s="1414">
        <v>30</v>
      </c>
      <c r="C155" s="1459"/>
      <c r="D155" s="1417" t="str">
        <f>'Donnees MELEC'!$C$52</f>
        <v>C8.3</v>
      </c>
      <c r="E155" s="1418"/>
      <c r="F155" s="651"/>
      <c r="G155" s="658" t="s">
        <v>211</v>
      </c>
      <c r="H155" s="1434"/>
      <c r="I155" s="1351"/>
      <c r="J155" s="1351"/>
      <c r="K155" s="1351"/>
      <c r="L155" s="1435"/>
      <c r="M155" s="1444" t="s">
        <v>212</v>
      </c>
      <c r="N155" s="1444"/>
      <c r="O155" s="1445"/>
      <c r="P155" s="1428" t="str">
        <f>REPT("g",(U155))</f>
        <v/>
      </c>
      <c r="Q155" s="1429"/>
      <c r="R155" s="1429"/>
      <c r="S155" s="1430"/>
      <c r="T155" s="663"/>
      <c r="U155" s="1036">
        <f>Bilan!$AK$42</f>
        <v>0</v>
      </c>
      <c r="V155" s="653"/>
      <c r="W155" s="1037" t="str">
        <f>Bilan!$AM$42</f>
        <v xml:space="preserve"> </v>
      </c>
      <c r="X155" s="665"/>
      <c r="Y155" s="653"/>
      <c r="Z155" s="655"/>
      <c r="AA155" s="672"/>
      <c r="AB155" s="682"/>
      <c r="AC155" s="1452">
        <v>35</v>
      </c>
      <c r="AD155" s="1415"/>
      <c r="AE155" s="1417" t="str">
        <f>'Donnees MELEC'!$C$57</f>
        <v>C9.3</v>
      </c>
      <c r="AF155" s="1418"/>
      <c r="AG155" s="651"/>
      <c r="AH155" s="658" t="s">
        <v>211</v>
      </c>
      <c r="AI155" s="1434"/>
      <c r="AJ155" s="1351"/>
      <c r="AK155" s="1351"/>
      <c r="AL155" s="1351"/>
      <c r="AM155" s="1435"/>
      <c r="AN155" s="1571" t="s">
        <v>212</v>
      </c>
      <c r="AO155" s="1444"/>
      <c r="AP155" s="1572"/>
      <c r="AQ155" s="1428" t="str">
        <f>REPT("g",(AV155))</f>
        <v/>
      </c>
      <c r="AR155" s="1429"/>
      <c r="AS155" s="1429"/>
      <c r="AT155" s="1430"/>
      <c r="AU155" s="663"/>
      <c r="AV155" s="1036">
        <f>Bilan!$AK$42</f>
        <v>0</v>
      </c>
      <c r="AW155" s="653"/>
      <c r="AX155" s="1037" t="str">
        <f>Bilan!$AM$42</f>
        <v xml:space="preserve"> </v>
      </c>
      <c r="AY155" s="665"/>
      <c r="AZ155" s="653"/>
      <c r="BA155" s="656"/>
    </row>
    <row r="156" spans="2:55" ht="19.5" customHeight="1">
      <c r="B156" s="683"/>
      <c r="C156" s="651"/>
      <c r="D156" s="1416"/>
      <c r="E156" s="1416"/>
      <c r="F156" s="651"/>
      <c r="G156" s="653"/>
      <c r="H156" s="1436"/>
      <c r="I156" s="1437"/>
      <c r="J156" s="1437"/>
      <c r="K156" s="1437"/>
      <c r="L156" s="1438"/>
      <c r="M156" s="642"/>
      <c r="N156" s="642"/>
      <c r="O156" s="653"/>
      <c r="P156" s="653"/>
      <c r="Q156" s="653"/>
      <c r="R156" s="653"/>
      <c r="S156" s="653"/>
      <c r="T156" s="653"/>
      <c r="U156" s="653"/>
      <c r="V156" s="653"/>
      <c r="W156" s="653"/>
      <c r="X156" s="653"/>
      <c r="Y156" s="653"/>
      <c r="Z156" s="655"/>
      <c r="AA156" s="649"/>
      <c r="AB156" s="583"/>
      <c r="AC156" s="643"/>
      <c r="AD156" s="651"/>
      <c r="AE156" s="1474"/>
      <c r="AF156" s="1474"/>
      <c r="AG156" s="651"/>
      <c r="AH156" s="653"/>
      <c r="AI156" s="1436"/>
      <c r="AJ156" s="1437"/>
      <c r="AK156" s="1437"/>
      <c r="AL156" s="1437"/>
      <c r="AM156" s="1438"/>
      <c r="AN156" s="642"/>
      <c r="AO156" s="642"/>
      <c r="AP156" s="653"/>
      <c r="AQ156" s="653"/>
      <c r="AR156" s="653"/>
      <c r="AS156" s="653"/>
      <c r="AT156" s="653"/>
      <c r="AU156" s="653"/>
      <c r="AV156" s="653"/>
      <c r="AW156" s="653"/>
      <c r="AX156" s="653"/>
      <c r="AY156" s="653"/>
      <c r="AZ156" s="653"/>
      <c r="BA156" s="656"/>
      <c r="BB156" s="676"/>
      <c r="BC156" s="676"/>
    </row>
    <row r="157" spans="2:55" ht="15" customHeight="1">
      <c r="B157" s="683"/>
      <c r="C157" s="651"/>
      <c r="D157" s="668"/>
      <c r="E157" s="653"/>
      <c r="F157" s="651"/>
      <c r="G157" s="653"/>
      <c r="H157" s="677"/>
      <c r="I157" s="678"/>
      <c r="J157" s="678"/>
      <c r="K157" s="679"/>
      <c r="L157" s="680"/>
      <c r="M157" s="642"/>
      <c r="N157" s="642"/>
      <c r="O157" s="653"/>
      <c r="P157" s="653"/>
      <c r="Q157" s="653"/>
      <c r="R157" s="653"/>
      <c r="S157" s="653"/>
      <c r="T157" s="653"/>
      <c r="U157" s="653"/>
      <c r="V157" s="653"/>
      <c r="W157" s="653"/>
      <c r="X157" s="653"/>
      <c r="Y157" s="653"/>
      <c r="Z157" s="655"/>
      <c r="AA157" s="649"/>
      <c r="AB157" s="685"/>
      <c r="AC157" s="683"/>
      <c r="AD157" s="651"/>
      <c r="AE157" s="668"/>
      <c r="AF157" s="653"/>
      <c r="AG157" s="651"/>
      <c r="AH157" s="653"/>
      <c r="AI157" s="677"/>
      <c r="AJ157" s="678"/>
      <c r="AK157" s="678"/>
      <c r="AL157" s="679"/>
      <c r="AM157" s="680"/>
      <c r="AN157" s="642"/>
      <c r="AO157" s="642"/>
      <c r="AP157" s="653"/>
      <c r="AQ157" s="653"/>
      <c r="AR157" s="653"/>
      <c r="AS157" s="653"/>
      <c r="AT157" s="653"/>
      <c r="AU157" s="653"/>
      <c r="AV157" s="653"/>
      <c r="AW157" s="653"/>
      <c r="AX157" s="653"/>
      <c r="AY157" s="653"/>
      <c r="AZ157" s="653"/>
      <c r="BA157" s="655"/>
    </row>
    <row r="158" spans="2:55" ht="19.5" customHeight="1">
      <c r="B158" s="641"/>
      <c r="C158" s="651"/>
      <c r="D158" s="1416"/>
      <c r="E158" s="1416"/>
      <c r="F158" s="651"/>
      <c r="G158" s="653"/>
      <c r="H158" s="1431" t="str">
        <f>'Donnees MELEC'!$E$53</f>
        <v>C8.4: Le diagnostic est pertinent et complet</v>
      </c>
      <c r="I158" s="1432"/>
      <c r="J158" s="1432"/>
      <c r="K158" s="1432"/>
      <c r="L158" s="1433"/>
      <c r="M158" s="642"/>
      <c r="N158" s="642"/>
      <c r="O158" s="653"/>
      <c r="P158" s="653"/>
      <c r="Q158" s="654"/>
      <c r="R158" s="653"/>
      <c r="S158" s="653"/>
      <c r="T158" s="653"/>
      <c r="U158" s="653"/>
      <c r="V158" s="653"/>
      <c r="W158" s="653"/>
      <c r="X158" s="653"/>
      <c r="Y158" s="653"/>
      <c r="Z158" s="655"/>
      <c r="AA158" s="649"/>
      <c r="AB158" s="685"/>
      <c r="AC158" s="641"/>
      <c r="AD158" s="651"/>
      <c r="AE158" s="1416"/>
      <c r="AF158" s="1416"/>
      <c r="AG158" s="651"/>
      <c r="AH158" s="653"/>
      <c r="AI158" s="1431" t="str">
        <f>'Donnees MELEC'!$E$58</f>
        <v>C9.4: Le matériel électrique de remplacement est correctement installé</v>
      </c>
      <c r="AJ158" s="1432"/>
      <c r="AK158" s="1432"/>
      <c r="AL158" s="1432"/>
      <c r="AM158" s="1433"/>
      <c r="AN158" s="642"/>
      <c r="AO158" s="642"/>
      <c r="AP158" s="653"/>
      <c r="AQ158" s="653"/>
      <c r="AR158" s="654"/>
      <c r="AS158" s="653"/>
      <c r="AT158" s="653"/>
      <c r="AU158" s="653"/>
      <c r="AV158" s="653"/>
      <c r="AW158" s="653"/>
      <c r="AX158" s="653"/>
      <c r="AY158" s="653"/>
      <c r="AZ158" s="653"/>
      <c r="BA158" s="655"/>
    </row>
    <row r="159" spans="2:55" ht="30" customHeight="1">
      <c r="B159" s="1414">
        <v>31</v>
      </c>
      <c r="C159" s="1459"/>
      <c r="D159" s="1417" t="str">
        <f>'Donnees MELEC'!$C$53</f>
        <v>C8.4</v>
      </c>
      <c r="E159" s="1418"/>
      <c r="F159" s="651"/>
      <c r="G159" s="658" t="s">
        <v>211</v>
      </c>
      <c r="H159" s="1434"/>
      <c r="I159" s="1351"/>
      <c r="J159" s="1351"/>
      <c r="K159" s="1351"/>
      <c r="L159" s="1435"/>
      <c r="M159" s="1444" t="s">
        <v>212</v>
      </c>
      <c r="N159" s="1444"/>
      <c r="O159" s="1445"/>
      <c r="P159" s="1428" t="str">
        <f>REPT("g",(U159))</f>
        <v/>
      </c>
      <c r="Q159" s="1429"/>
      <c r="R159" s="1429"/>
      <c r="S159" s="1430"/>
      <c r="T159" s="663"/>
      <c r="U159" s="1036">
        <f>Bilan!$AK$42</f>
        <v>0</v>
      </c>
      <c r="V159" s="653"/>
      <c r="W159" s="1037" t="str">
        <f>Bilan!$AM$42</f>
        <v xml:space="preserve"> </v>
      </c>
      <c r="X159" s="665"/>
      <c r="Y159" s="653"/>
      <c r="Z159" s="655"/>
      <c r="AA159" s="681"/>
      <c r="AB159" s="682"/>
      <c r="AC159" s="1414">
        <v>31</v>
      </c>
      <c r="AD159" s="1459"/>
      <c r="AE159" s="1417" t="str">
        <f>'Donnees MELEC'!$C$58</f>
        <v>C9.4</v>
      </c>
      <c r="AF159" s="1418"/>
      <c r="AG159" s="651"/>
      <c r="AH159" s="658" t="s">
        <v>211</v>
      </c>
      <c r="AI159" s="1434"/>
      <c r="AJ159" s="1351"/>
      <c r="AK159" s="1351"/>
      <c r="AL159" s="1351"/>
      <c r="AM159" s="1435"/>
      <c r="AN159" s="1444" t="s">
        <v>212</v>
      </c>
      <c r="AO159" s="1444"/>
      <c r="AP159" s="1445"/>
      <c r="AQ159" s="1428" t="str">
        <f>REPT("g",(AV159))</f>
        <v/>
      </c>
      <c r="AR159" s="1429"/>
      <c r="AS159" s="1429"/>
      <c r="AT159" s="1430"/>
      <c r="AU159" s="663"/>
      <c r="AV159" s="1036">
        <f>Bilan!$AK$42</f>
        <v>0</v>
      </c>
      <c r="AW159" s="653"/>
      <c r="AX159" s="1037" t="str">
        <f>Bilan!$AM$42</f>
        <v xml:space="preserve"> </v>
      </c>
      <c r="AY159" s="665"/>
      <c r="AZ159" s="653"/>
      <c r="BA159" s="655"/>
    </row>
    <row r="160" spans="2:55" ht="19.5" customHeight="1">
      <c r="B160" s="683"/>
      <c r="C160" s="651"/>
      <c r="D160" s="1416"/>
      <c r="E160" s="1416"/>
      <c r="F160" s="651"/>
      <c r="G160" s="653"/>
      <c r="H160" s="1436"/>
      <c r="I160" s="1437"/>
      <c r="J160" s="1437"/>
      <c r="K160" s="1437"/>
      <c r="L160" s="1438"/>
      <c r="M160" s="642"/>
      <c r="N160" s="642"/>
      <c r="O160" s="653"/>
      <c r="P160" s="653"/>
      <c r="Q160" s="653"/>
      <c r="R160" s="653"/>
      <c r="S160" s="653"/>
      <c r="T160" s="653"/>
      <c r="U160" s="653"/>
      <c r="V160" s="653"/>
      <c r="W160" s="653"/>
      <c r="X160" s="653"/>
      <c r="Y160" s="653"/>
      <c r="Z160" s="655"/>
      <c r="AA160" s="649"/>
      <c r="AB160" s="682"/>
      <c r="AC160" s="683"/>
      <c r="AD160" s="651"/>
      <c r="AE160" s="1416"/>
      <c r="AF160" s="1416"/>
      <c r="AG160" s="651"/>
      <c r="AH160" s="653"/>
      <c r="AI160" s="1436"/>
      <c r="AJ160" s="1437"/>
      <c r="AK160" s="1437"/>
      <c r="AL160" s="1437"/>
      <c r="AM160" s="1438"/>
      <c r="AN160" s="642"/>
      <c r="AO160" s="642"/>
      <c r="AP160" s="653"/>
      <c r="AQ160" s="653"/>
      <c r="AR160" s="653"/>
      <c r="AS160" s="653"/>
      <c r="AT160" s="653"/>
      <c r="AU160" s="653"/>
      <c r="AV160" s="653"/>
      <c r="AW160" s="653"/>
      <c r="AX160" s="653"/>
      <c r="AY160" s="653"/>
      <c r="AZ160" s="653"/>
      <c r="BA160" s="655"/>
    </row>
    <row r="161" spans="2:53 16369:16369" ht="15" customHeight="1">
      <c r="B161" s="641"/>
      <c r="C161" s="651"/>
      <c r="D161" s="668"/>
      <c r="E161" s="653"/>
      <c r="F161" s="669"/>
      <c r="G161" s="653"/>
      <c r="H161" s="653"/>
      <c r="I161" s="653"/>
      <c r="J161" s="653"/>
      <c r="K161" s="653"/>
      <c r="L161" s="653"/>
      <c r="M161" s="670"/>
      <c r="N161" s="670"/>
      <c r="O161" s="670"/>
      <c r="P161" s="670"/>
      <c r="Q161" s="670"/>
      <c r="R161" s="670"/>
      <c r="S161" s="670"/>
      <c r="T161" s="670"/>
      <c r="U161" s="670"/>
      <c r="V161" s="670"/>
      <c r="W161" s="670"/>
      <c r="X161" s="651"/>
      <c r="Y161" s="651"/>
      <c r="Z161" s="655"/>
      <c r="AA161" s="649"/>
      <c r="AB161" s="583"/>
      <c r="AC161" s="666"/>
      <c r="AD161" s="667"/>
      <c r="AE161" s="889"/>
      <c r="AF161" s="889"/>
      <c r="AG161" s="889"/>
      <c r="AH161" s="889"/>
      <c r="AI161" s="889"/>
      <c r="AJ161" s="889"/>
      <c r="AK161" s="889"/>
      <c r="AL161" s="889"/>
      <c r="AM161" s="889"/>
      <c r="AN161" s="889"/>
      <c r="AO161" s="889"/>
      <c r="AP161" s="889"/>
      <c r="AQ161" s="889"/>
      <c r="AR161" s="889"/>
      <c r="AS161" s="889"/>
      <c r="AT161" s="889"/>
      <c r="AU161" s="889"/>
      <c r="AV161" s="889"/>
      <c r="AW161" s="889"/>
      <c r="AX161" s="889"/>
      <c r="AY161" s="670"/>
      <c r="AZ161" s="670"/>
      <c r="BA161" s="655"/>
    </row>
    <row r="162" spans="2:53 16369:16369" ht="19.5" customHeight="1">
      <c r="B162" s="641"/>
      <c r="C162" s="651"/>
      <c r="D162" s="1416"/>
      <c r="E162" s="1416"/>
      <c r="F162" s="651"/>
      <c r="G162" s="653"/>
      <c r="H162" s="1431" t="str">
        <f>'Donnees MELEC'!$E$54</f>
        <v>C8.5: Les règles de santé et de sécurité au travail sont respectées</v>
      </c>
      <c r="I162" s="1432"/>
      <c r="J162" s="1432"/>
      <c r="K162" s="1432"/>
      <c r="L162" s="1433"/>
      <c r="M162" s="642"/>
      <c r="N162" s="642"/>
      <c r="O162" s="653"/>
      <c r="P162" s="653"/>
      <c r="Q162" s="654"/>
      <c r="R162" s="653"/>
      <c r="S162" s="653"/>
      <c r="T162" s="653"/>
      <c r="U162" s="653"/>
      <c r="V162" s="653"/>
      <c r="W162" s="653"/>
      <c r="X162" s="651"/>
      <c r="Y162" s="651"/>
      <c r="Z162" s="655"/>
      <c r="AA162" s="649"/>
      <c r="AB162" s="583"/>
      <c r="AC162" s="641"/>
      <c r="AD162" s="651"/>
      <c r="AE162" s="1416"/>
      <c r="AF162" s="1416"/>
      <c r="AG162" s="651"/>
      <c r="AH162" s="653"/>
      <c r="AI162" s="1431" t="str">
        <f>'Donnees MELEC'!$E$59</f>
        <v>C9.5: Le fonctionnement est vérifié après rétablissement des énergies</v>
      </c>
      <c r="AJ162" s="1432"/>
      <c r="AK162" s="1432"/>
      <c r="AL162" s="1432"/>
      <c r="AM162" s="1433"/>
      <c r="AN162" s="642"/>
      <c r="AO162" s="642"/>
      <c r="AP162" s="653"/>
      <c r="AQ162" s="653"/>
      <c r="AR162" s="654"/>
      <c r="AS162" s="653"/>
      <c r="AT162" s="653"/>
      <c r="AU162" s="653"/>
      <c r="AV162" s="653"/>
      <c r="AW162" s="653"/>
      <c r="AX162" s="653"/>
      <c r="AY162" s="653"/>
      <c r="AZ162" s="653"/>
      <c r="BA162" s="655"/>
    </row>
    <row r="163" spans="2:53 16369:16369" ht="30" customHeight="1">
      <c r="B163" s="641"/>
      <c r="C163" s="651"/>
      <c r="D163" s="1417" t="str">
        <f>'Donnees MELEC'!$C$54</f>
        <v>C8.5</v>
      </c>
      <c r="E163" s="1418"/>
      <c r="F163" s="651"/>
      <c r="G163" s="658" t="s">
        <v>211</v>
      </c>
      <c r="H163" s="1434"/>
      <c r="I163" s="1351"/>
      <c r="J163" s="1351"/>
      <c r="K163" s="1351"/>
      <c r="L163" s="1435"/>
      <c r="M163" s="1444" t="s">
        <v>212</v>
      </c>
      <c r="N163" s="1444"/>
      <c r="O163" s="1445"/>
      <c r="P163" s="1428" t="str">
        <f>REPT("g",(U163))</f>
        <v/>
      </c>
      <c r="Q163" s="1429"/>
      <c r="R163" s="1429"/>
      <c r="S163" s="1430"/>
      <c r="T163" s="663"/>
      <c r="U163" s="1036">
        <f>Bilan!$AK$42</f>
        <v>0</v>
      </c>
      <c r="V163" s="653"/>
      <c r="W163" s="1037" t="str">
        <f>Bilan!$AM$42</f>
        <v xml:space="preserve"> </v>
      </c>
      <c r="X163" s="651"/>
      <c r="Y163" s="651"/>
      <c r="Z163" s="655"/>
      <c r="AA163" s="681"/>
      <c r="AB163" s="583"/>
      <c r="AC163" s="1414">
        <v>32</v>
      </c>
      <c r="AD163" s="1459"/>
      <c r="AE163" s="1417" t="str">
        <f>'Donnees MELEC'!$C$59</f>
        <v>C9.5</v>
      </c>
      <c r="AF163" s="1418"/>
      <c r="AG163" s="651"/>
      <c r="AH163" s="658" t="s">
        <v>211</v>
      </c>
      <c r="AI163" s="1434"/>
      <c r="AJ163" s="1351"/>
      <c r="AK163" s="1351"/>
      <c r="AL163" s="1351"/>
      <c r="AM163" s="1435"/>
      <c r="AN163" s="1444" t="s">
        <v>212</v>
      </c>
      <c r="AO163" s="1444"/>
      <c r="AP163" s="1445"/>
      <c r="AQ163" s="1428" t="str">
        <f>REPT("g",(AV163))</f>
        <v/>
      </c>
      <c r="AR163" s="1429"/>
      <c r="AS163" s="1429"/>
      <c r="AT163" s="1430"/>
      <c r="AU163" s="663"/>
      <c r="AV163" s="1036">
        <f>Bilan!$AK$42</f>
        <v>0</v>
      </c>
      <c r="AW163" s="653"/>
      <c r="AX163" s="1037" t="str">
        <f>Bilan!$AM$42</f>
        <v xml:space="preserve"> </v>
      </c>
      <c r="AY163" s="665"/>
      <c r="AZ163" s="653"/>
      <c r="BA163" s="655"/>
    </row>
    <row r="164" spans="2:53 16369:16369" ht="19.5" customHeight="1">
      <c r="B164" s="641"/>
      <c r="C164" s="651"/>
      <c r="D164" s="1416"/>
      <c r="E164" s="1416"/>
      <c r="F164" s="651"/>
      <c r="G164" s="653"/>
      <c r="H164" s="1436"/>
      <c r="I164" s="1437"/>
      <c r="J164" s="1437"/>
      <c r="K164" s="1437"/>
      <c r="L164" s="1438"/>
      <c r="M164" s="642"/>
      <c r="N164" s="642"/>
      <c r="O164" s="653"/>
      <c r="P164" s="653"/>
      <c r="Q164" s="653"/>
      <c r="R164" s="653"/>
      <c r="S164" s="653"/>
      <c r="T164" s="653"/>
      <c r="U164" s="653"/>
      <c r="V164" s="653"/>
      <c r="W164" s="653"/>
      <c r="X164" s="651"/>
      <c r="Y164" s="651"/>
      <c r="Z164" s="655"/>
      <c r="AA164" s="681"/>
      <c r="AB164" s="693"/>
      <c r="AC164" s="683"/>
      <c r="AD164" s="651"/>
      <c r="AE164" s="1416"/>
      <c r="AF164" s="1416"/>
      <c r="AG164" s="651"/>
      <c r="AH164" s="653"/>
      <c r="AI164" s="1436"/>
      <c r="AJ164" s="1437"/>
      <c r="AK164" s="1437"/>
      <c r="AL164" s="1437"/>
      <c r="AM164" s="1438"/>
      <c r="AN164" s="642"/>
      <c r="AO164" s="642"/>
      <c r="AP164" s="653"/>
      <c r="AQ164" s="653"/>
      <c r="AR164" s="653"/>
      <c r="AS164" s="653"/>
      <c r="AT164" s="653"/>
      <c r="AU164" s="653"/>
      <c r="AV164" s="653"/>
      <c r="AW164" s="653"/>
      <c r="AX164" s="653"/>
      <c r="AY164" s="653"/>
      <c r="AZ164" s="653"/>
      <c r="BA164" s="655"/>
    </row>
    <row r="165" spans="2:53 16369:16369" ht="15" customHeight="1">
      <c r="B165" s="641"/>
      <c r="C165" s="651"/>
      <c r="D165" s="668"/>
      <c r="E165" s="653"/>
      <c r="F165" s="669"/>
      <c r="G165" s="653"/>
      <c r="H165" s="653"/>
      <c r="I165" s="653"/>
      <c r="J165" s="653"/>
      <c r="K165" s="653"/>
      <c r="L165" s="653"/>
      <c r="M165" s="670"/>
      <c r="N165" s="670"/>
      <c r="O165" s="670"/>
      <c r="P165" s="670"/>
      <c r="Q165" s="670"/>
      <c r="R165" s="670"/>
      <c r="S165" s="670"/>
      <c r="T165" s="670"/>
      <c r="U165" s="670"/>
      <c r="V165" s="670"/>
      <c r="W165" s="670"/>
      <c r="X165" s="651"/>
      <c r="Y165" s="651"/>
      <c r="Z165" s="655"/>
      <c r="AA165" s="649"/>
      <c r="AB165" s="583"/>
      <c r="AC165" s="666"/>
      <c r="AD165" s="667"/>
      <c r="AE165" s="668"/>
      <c r="AF165" s="653"/>
      <c r="AG165" s="651"/>
      <c r="AH165" s="653"/>
      <c r="AI165" s="677"/>
      <c r="AJ165" s="678"/>
      <c r="AK165" s="678"/>
      <c r="AL165" s="679"/>
      <c r="AM165" s="680"/>
      <c r="AN165" s="642"/>
      <c r="AO165" s="642"/>
      <c r="AP165" s="653"/>
      <c r="AQ165" s="653"/>
      <c r="AR165" s="653"/>
      <c r="AS165" s="653"/>
      <c r="AT165" s="653"/>
      <c r="AU165" s="653"/>
      <c r="AV165" s="653"/>
      <c r="AW165" s="653"/>
      <c r="AX165" s="653"/>
      <c r="AY165" s="670"/>
      <c r="AZ165" s="670"/>
      <c r="BA165" s="655"/>
    </row>
    <row r="166" spans="2:53 16369:16369" ht="19.5" customHeight="1">
      <c r="B166" s="641"/>
      <c r="C166" s="651"/>
      <c r="D166" s="651"/>
      <c r="E166" s="651"/>
      <c r="F166" s="651"/>
      <c r="G166" s="651"/>
      <c r="H166" s="651"/>
      <c r="I166" s="651"/>
      <c r="J166" s="651"/>
      <c r="K166" s="651"/>
      <c r="L166" s="651"/>
      <c r="M166" s="651"/>
      <c r="N166" s="651"/>
      <c r="O166" s="651"/>
      <c r="P166" s="651"/>
      <c r="Q166" s="651"/>
      <c r="R166" s="651"/>
      <c r="S166" s="651"/>
      <c r="T166" s="651"/>
      <c r="U166" s="651"/>
      <c r="V166" s="651"/>
      <c r="W166" s="651"/>
      <c r="X166" s="651"/>
      <c r="Y166" s="651"/>
      <c r="Z166" s="655"/>
      <c r="AA166" s="649"/>
      <c r="AB166" s="583"/>
      <c r="AC166" s="641"/>
      <c r="AD166" s="651"/>
      <c r="AE166" s="1416"/>
      <c r="AF166" s="1416"/>
      <c r="AG166" s="651"/>
      <c r="AH166" s="653"/>
      <c r="AI166" s="1431" t="str">
        <f>'Donnees MELEC'!$E$60</f>
        <v>C9.6: Les règles de santé et de sécurité au travail sont respectées</v>
      </c>
      <c r="AJ166" s="1432"/>
      <c r="AK166" s="1432"/>
      <c r="AL166" s="1432"/>
      <c r="AM166" s="1433"/>
      <c r="AN166" s="642"/>
      <c r="AO166" s="642"/>
      <c r="AP166" s="653"/>
      <c r="AQ166" s="653"/>
      <c r="AR166" s="654"/>
      <c r="AS166" s="653"/>
      <c r="AT166" s="653"/>
      <c r="AU166" s="653"/>
      <c r="AV166" s="653"/>
      <c r="AW166" s="653"/>
      <c r="AX166" s="653"/>
      <c r="AY166" s="653"/>
      <c r="AZ166" s="653"/>
      <c r="BA166" s="655"/>
    </row>
    <row r="167" spans="2:53 16369:16369" ht="30" customHeight="1">
      <c r="B167" s="641"/>
      <c r="C167" s="651"/>
      <c r="D167" s="651"/>
      <c r="E167" s="651"/>
      <c r="F167" s="651"/>
      <c r="G167" s="651"/>
      <c r="H167" s="651"/>
      <c r="I167" s="651"/>
      <c r="J167" s="651"/>
      <c r="K167" s="651"/>
      <c r="L167" s="651"/>
      <c r="M167" s="651"/>
      <c r="N167" s="651"/>
      <c r="O167" s="651"/>
      <c r="P167" s="651"/>
      <c r="Q167" s="651"/>
      <c r="R167" s="651"/>
      <c r="S167" s="651"/>
      <c r="T167" s="651"/>
      <c r="U167" s="651"/>
      <c r="V167" s="651"/>
      <c r="W167" s="651"/>
      <c r="X167" s="651"/>
      <c r="Y167" s="651"/>
      <c r="Z167" s="655"/>
      <c r="AA167" s="681"/>
      <c r="AB167" s="583"/>
      <c r="AC167" s="1414">
        <v>32</v>
      </c>
      <c r="AD167" s="1459"/>
      <c r="AE167" s="1417" t="str">
        <f>'Donnees MELEC'!$C$60</f>
        <v>C9.6</v>
      </c>
      <c r="AF167" s="1418"/>
      <c r="AG167" s="651"/>
      <c r="AH167" s="658" t="s">
        <v>211</v>
      </c>
      <c r="AI167" s="1434"/>
      <c r="AJ167" s="1351"/>
      <c r="AK167" s="1351"/>
      <c r="AL167" s="1351"/>
      <c r="AM167" s="1435"/>
      <c r="AN167" s="1444" t="s">
        <v>212</v>
      </c>
      <c r="AO167" s="1444"/>
      <c r="AP167" s="1445"/>
      <c r="AQ167" s="1428" t="str">
        <f>REPT("g",(AV167))</f>
        <v/>
      </c>
      <c r="AR167" s="1429"/>
      <c r="AS167" s="1429"/>
      <c r="AT167" s="1430"/>
      <c r="AU167" s="663"/>
      <c r="AV167" s="1036">
        <f>Bilan!$AK$42</f>
        <v>0</v>
      </c>
      <c r="AW167" s="653"/>
      <c r="AX167" s="1037" t="str">
        <f>Bilan!$AM$42</f>
        <v xml:space="preserve"> </v>
      </c>
      <c r="AY167" s="665"/>
      <c r="AZ167" s="653"/>
      <c r="BA167" s="655"/>
    </row>
    <row r="168" spans="2:53 16369:16369" ht="19.5" customHeight="1">
      <c r="B168" s="641"/>
      <c r="C168" s="651"/>
      <c r="D168" s="651"/>
      <c r="E168" s="651"/>
      <c r="F168" s="651"/>
      <c r="G168" s="651"/>
      <c r="H168" s="651"/>
      <c r="I168" s="651"/>
      <c r="J168" s="651"/>
      <c r="K168" s="651"/>
      <c r="L168" s="651"/>
      <c r="M168" s="651"/>
      <c r="N168" s="651"/>
      <c r="O168" s="651"/>
      <c r="P168" s="651"/>
      <c r="Q168" s="651"/>
      <c r="R168" s="651"/>
      <c r="S168" s="651"/>
      <c r="T168" s="651"/>
      <c r="U168" s="651"/>
      <c r="V168" s="651"/>
      <c r="W168" s="651"/>
      <c r="X168" s="651"/>
      <c r="Y168" s="651"/>
      <c r="Z168" s="655"/>
      <c r="AA168" s="681"/>
      <c r="AB168" s="693"/>
      <c r="AC168" s="683"/>
      <c r="AD168" s="651"/>
      <c r="AE168" s="1416"/>
      <c r="AF168" s="1416"/>
      <c r="AG168" s="651"/>
      <c r="AH168" s="653"/>
      <c r="AI168" s="1436"/>
      <c r="AJ168" s="1437"/>
      <c r="AK168" s="1437"/>
      <c r="AL168" s="1437"/>
      <c r="AM168" s="1438"/>
      <c r="AN168" s="642"/>
      <c r="AO168" s="642"/>
      <c r="AP168" s="653"/>
      <c r="AQ168" s="653"/>
      <c r="AR168" s="653"/>
      <c r="AS168" s="653"/>
      <c r="AT168" s="653"/>
      <c r="AU168" s="653"/>
      <c r="AV168" s="653"/>
      <c r="AW168" s="653"/>
      <c r="AX168" s="653"/>
      <c r="AY168" s="653"/>
      <c r="AZ168" s="653"/>
      <c r="BA168" s="655"/>
    </row>
    <row r="169" spans="2:53 16369:16369" ht="34.5" customHeight="1">
      <c r="B169" s="641"/>
      <c r="C169" s="651"/>
      <c r="D169" s="651"/>
      <c r="E169" s="651"/>
      <c r="F169" s="651"/>
      <c r="G169" s="651"/>
      <c r="H169" s="651"/>
      <c r="I169" s="651"/>
      <c r="J169" s="651"/>
      <c r="K169" s="651"/>
      <c r="L169" s="651"/>
      <c r="M169" s="651"/>
      <c r="N169" s="651"/>
      <c r="O169" s="651"/>
      <c r="P169" s="651"/>
      <c r="Q169" s="651"/>
      <c r="R169" s="651"/>
      <c r="S169" s="651"/>
      <c r="T169" s="651"/>
      <c r="U169" s="651"/>
      <c r="V169" s="651"/>
      <c r="W169" s="651"/>
      <c r="X169" s="651"/>
      <c r="Y169" s="651"/>
      <c r="Z169" s="655"/>
      <c r="AA169" s="692"/>
      <c r="AB169" s="693"/>
      <c r="AC169" s="902"/>
      <c r="AD169" s="903"/>
      <c r="AE169" s="903"/>
      <c r="AF169" s="903"/>
      <c r="AG169" s="903"/>
      <c r="AH169" s="903"/>
      <c r="AI169" s="903"/>
      <c r="AJ169" s="903"/>
      <c r="AK169" s="903"/>
      <c r="AL169" s="903"/>
      <c r="AM169" s="903"/>
      <c r="AN169" s="903"/>
      <c r="AO169" s="903"/>
      <c r="AP169" s="903"/>
      <c r="AQ169" s="903"/>
      <c r="AR169" s="903"/>
      <c r="AS169" s="903"/>
      <c r="AT169" s="903"/>
      <c r="AU169" s="903"/>
      <c r="AV169" s="903"/>
      <c r="AW169" s="903"/>
      <c r="AX169" s="903"/>
      <c r="AY169" s="903"/>
      <c r="AZ169" s="903"/>
      <c r="BA169" s="904"/>
    </row>
    <row r="170" spans="2:53 16369:16369" s="21" customFormat="1" ht="33.75" customHeight="1">
      <c r="B170" s="635"/>
      <c r="C170" s="586"/>
      <c r="D170" s="586"/>
      <c r="E170" s="586"/>
      <c r="F170" s="586"/>
      <c r="G170" s="586"/>
      <c r="H170" s="586"/>
      <c r="I170" s="586"/>
      <c r="J170" s="586"/>
      <c r="K170" s="586"/>
      <c r="L170" s="586"/>
      <c r="M170" s="583"/>
      <c r="N170" s="583"/>
      <c r="O170" s="583"/>
      <c r="P170" s="583"/>
      <c r="Q170" s="583"/>
      <c r="R170" s="583"/>
      <c r="S170" s="583"/>
      <c r="T170" s="583"/>
      <c r="U170" s="583"/>
      <c r="V170" s="583"/>
      <c r="W170" s="583"/>
      <c r="X170" s="583"/>
      <c r="Y170" s="583"/>
      <c r="Z170" s="583"/>
      <c r="AA170" s="583"/>
      <c r="AB170" s="583"/>
      <c r="AC170" s="586"/>
      <c r="AD170" s="586"/>
      <c r="AE170" s="586"/>
      <c r="AF170" s="586"/>
      <c r="AG170" s="586"/>
      <c r="AH170" s="583"/>
      <c r="AI170" s="583"/>
      <c r="AJ170" s="583"/>
      <c r="AK170" s="583"/>
      <c r="AL170" s="583"/>
      <c r="AM170" s="583"/>
      <c r="AN170" s="583"/>
      <c r="AO170" s="583"/>
      <c r="AP170" s="583"/>
      <c r="AQ170" s="583"/>
      <c r="AR170" s="583"/>
      <c r="AS170" s="583"/>
      <c r="AT170" s="583"/>
      <c r="AU170" s="583"/>
      <c r="AV170" s="583"/>
      <c r="AW170" s="583"/>
      <c r="AX170" s="583"/>
      <c r="AY170" s="583"/>
      <c r="AZ170" s="583"/>
      <c r="BA170" s="636"/>
      <c r="XEO170" s="651"/>
    </row>
    <row r="171" spans="2:53 16369:16369" s="21" customFormat="1" ht="20.25" customHeight="1">
      <c r="B171" s="637"/>
      <c r="C171" s="638"/>
      <c r="D171" s="1453" t="s">
        <v>126</v>
      </c>
      <c r="E171" s="1453"/>
      <c r="F171" s="1456"/>
      <c r="G171" s="1574" t="str">
        <f>'Donnees MELEC'!$E$112</f>
        <v>C11 : Compléter les documents liés aux opérations</v>
      </c>
      <c r="H171" s="1574"/>
      <c r="I171" s="1574"/>
      <c r="J171" s="1574"/>
      <c r="K171" s="1574"/>
      <c r="L171" s="1574"/>
      <c r="M171" s="1574"/>
      <c r="N171" s="1574"/>
      <c r="O171" s="1574"/>
      <c r="P171" s="1574"/>
      <c r="Q171" s="1574"/>
      <c r="R171" s="1574"/>
      <c r="S171" s="1574"/>
      <c r="T171" s="1419"/>
      <c r="U171" s="639"/>
      <c r="V171" s="1419"/>
      <c r="W171" s="639"/>
      <c r="X171" s="1419"/>
      <c r="Y171" s="1419"/>
      <c r="Z171" s="1449"/>
      <c r="AA171" s="583"/>
      <c r="AB171" s="583"/>
      <c r="AC171" s="640"/>
      <c r="AD171" s="638"/>
      <c r="AE171" s="1453" t="s">
        <v>126</v>
      </c>
      <c r="AF171" s="1453"/>
      <c r="AG171" s="1456"/>
      <c r="AH171" s="1574" t="str">
        <f>'Donnees MELEC'!$E$114</f>
        <v>C13 Communiquer avec le client/usager sur l’opération</v>
      </c>
      <c r="AI171" s="1574"/>
      <c r="AJ171" s="1574"/>
      <c r="AK171" s="1574"/>
      <c r="AL171" s="1574"/>
      <c r="AM171" s="1574"/>
      <c r="AN171" s="1574"/>
      <c r="AO171" s="1574"/>
      <c r="AP171" s="1574"/>
      <c r="AQ171" s="1574"/>
      <c r="AR171" s="1574"/>
      <c r="AS171" s="1574"/>
      <c r="AT171" s="1574"/>
      <c r="AU171" s="1419"/>
      <c r="AV171" s="639"/>
      <c r="AW171" s="1419"/>
      <c r="AX171" s="639"/>
      <c r="AY171" s="1419"/>
      <c r="AZ171" s="1419"/>
      <c r="BA171" s="1422"/>
    </row>
    <row r="172" spans="2:53 16369:16369" s="21" customFormat="1" ht="15.75" customHeight="1">
      <c r="B172" s="641"/>
      <c r="C172" s="642"/>
      <c r="D172" s="1454"/>
      <c r="E172" s="1454"/>
      <c r="F172" s="1457"/>
      <c r="G172" s="1575"/>
      <c r="H172" s="1575"/>
      <c r="I172" s="1575"/>
      <c r="J172" s="1575"/>
      <c r="K172" s="1575"/>
      <c r="L172" s="1575"/>
      <c r="M172" s="1575"/>
      <c r="N172" s="1575"/>
      <c r="O172" s="1575"/>
      <c r="P172" s="1575"/>
      <c r="Q172" s="1575"/>
      <c r="R172" s="1575"/>
      <c r="S172" s="1575"/>
      <c r="T172" s="1420"/>
      <c r="U172" s="1440">
        <f>AVERAGE(U178:U186)</f>
        <v>0</v>
      </c>
      <c r="V172" s="1420"/>
      <c r="W172" s="1425" t="e">
        <f>AVERAGE(W178:W186)</f>
        <v>#DIV/0!</v>
      </c>
      <c r="X172" s="1420"/>
      <c r="Y172" s="1420"/>
      <c r="Z172" s="1450"/>
      <c r="AA172" s="583"/>
      <c r="AB172" s="583"/>
      <c r="AC172" s="643"/>
      <c r="AD172" s="642"/>
      <c r="AE172" s="1454"/>
      <c r="AF172" s="1454"/>
      <c r="AG172" s="1457"/>
      <c r="AH172" s="1575"/>
      <c r="AI172" s="1575"/>
      <c r="AJ172" s="1575"/>
      <c r="AK172" s="1575"/>
      <c r="AL172" s="1575"/>
      <c r="AM172" s="1575"/>
      <c r="AN172" s="1575"/>
      <c r="AO172" s="1575"/>
      <c r="AP172" s="1575"/>
      <c r="AQ172" s="1575"/>
      <c r="AR172" s="1575"/>
      <c r="AS172" s="1575"/>
      <c r="AT172" s="1575"/>
      <c r="AU172" s="1420"/>
      <c r="AV172" s="1440">
        <f>AVERAGE(AV178:AV202)</f>
        <v>0</v>
      </c>
      <c r="AW172" s="1420"/>
      <c r="AX172" s="1425" t="e">
        <f>AVERAGE(AX178:AX202)</f>
        <v>#DIV/0!</v>
      </c>
      <c r="AY172" s="1420"/>
      <c r="AZ172" s="1420"/>
      <c r="BA172" s="1423"/>
    </row>
    <row r="173" spans="2:53 16369:16369" s="21" customFormat="1" ht="15" customHeight="1">
      <c r="B173" s="641"/>
      <c r="C173" s="642"/>
      <c r="D173" s="1454"/>
      <c r="E173" s="1454"/>
      <c r="F173" s="1457"/>
      <c r="G173" s="1575"/>
      <c r="H173" s="1575"/>
      <c r="I173" s="1575"/>
      <c r="J173" s="1575"/>
      <c r="K173" s="1575"/>
      <c r="L173" s="1575"/>
      <c r="M173" s="1575"/>
      <c r="N173" s="1575"/>
      <c r="O173" s="1575"/>
      <c r="P173" s="1575"/>
      <c r="Q173" s="1575"/>
      <c r="R173" s="1575"/>
      <c r="S173" s="1575"/>
      <c r="T173" s="1420"/>
      <c r="U173" s="1441"/>
      <c r="V173" s="1420"/>
      <c r="W173" s="1426"/>
      <c r="X173" s="1420"/>
      <c r="Y173" s="1420"/>
      <c r="Z173" s="1450"/>
      <c r="AA173" s="583"/>
      <c r="AB173" s="583"/>
      <c r="AC173" s="643"/>
      <c r="AD173" s="642"/>
      <c r="AE173" s="1454"/>
      <c r="AF173" s="1454"/>
      <c r="AG173" s="1457"/>
      <c r="AH173" s="1575"/>
      <c r="AI173" s="1575"/>
      <c r="AJ173" s="1575"/>
      <c r="AK173" s="1575"/>
      <c r="AL173" s="1575"/>
      <c r="AM173" s="1575"/>
      <c r="AN173" s="1575"/>
      <c r="AO173" s="1575"/>
      <c r="AP173" s="1575"/>
      <c r="AQ173" s="1575"/>
      <c r="AR173" s="1575"/>
      <c r="AS173" s="1575"/>
      <c r="AT173" s="1575"/>
      <c r="AU173" s="1420"/>
      <c r="AV173" s="1441"/>
      <c r="AW173" s="1420"/>
      <c r="AX173" s="1426"/>
      <c r="AY173" s="1420"/>
      <c r="AZ173" s="1420"/>
      <c r="BA173" s="1423"/>
    </row>
    <row r="174" spans="2:53 16369:16369" s="21" customFormat="1" ht="35.1" customHeight="1">
      <c r="B174" s="641"/>
      <c r="C174" s="642"/>
      <c r="D174" s="1454"/>
      <c r="E174" s="1454"/>
      <c r="F174" s="1457"/>
      <c r="G174" s="1575"/>
      <c r="H174" s="1575"/>
      <c r="I174" s="1575"/>
      <c r="J174" s="1575"/>
      <c r="K174" s="1575"/>
      <c r="L174" s="1575"/>
      <c r="M174" s="1575"/>
      <c r="N174" s="1575"/>
      <c r="O174" s="1575"/>
      <c r="P174" s="1575"/>
      <c r="Q174" s="1575"/>
      <c r="R174" s="1575"/>
      <c r="S174" s="1575"/>
      <c r="T174" s="1420"/>
      <c r="U174" s="1442"/>
      <c r="V174" s="1420"/>
      <c r="W174" s="1427"/>
      <c r="X174" s="1420"/>
      <c r="Y174" s="1420"/>
      <c r="Z174" s="1450"/>
      <c r="AA174" s="583"/>
      <c r="AB174" s="583"/>
      <c r="AC174" s="643"/>
      <c r="AD174" s="642"/>
      <c r="AE174" s="1454"/>
      <c r="AF174" s="1454"/>
      <c r="AG174" s="1457"/>
      <c r="AH174" s="1575"/>
      <c r="AI174" s="1575"/>
      <c r="AJ174" s="1575"/>
      <c r="AK174" s="1575"/>
      <c r="AL174" s="1575"/>
      <c r="AM174" s="1575"/>
      <c r="AN174" s="1575"/>
      <c r="AO174" s="1575"/>
      <c r="AP174" s="1575"/>
      <c r="AQ174" s="1575"/>
      <c r="AR174" s="1575"/>
      <c r="AS174" s="1575"/>
      <c r="AT174" s="1575"/>
      <c r="AU174" s="1420"/>
      <c r="AV174" s="1442"/>
      <c r="AW174" s="1420"/>
      <c r="AX174" s="1427"/>
      <c r="AY174" s="1420"/>
      <c r="AZ174" s="1420"/>
      <c r="BA174" s="1423"/>
    </row>
    <row r="175" spans="2:53 16369:16369" s="21" customFormat="1" ht="15" customHeight="1">
      <c r="B175" s="644"/>
      <c r="C175" s="645"/>
      <c r="D175" s="1455"/>
      <c r="E175" s="1455"/>
      <c r="F175" s="1458"/>
      <c r="G175" s="1576"/>
      <c r="H175" s="1576"/>
      <c r="I175" s="1576"/>
      <c r="J175" s="1576"/>
      <c r="K175" s="1576"/>
      <c r="L175" s="1576"/>
      <c r="M175" s="1576"/>
      <c r="N175" s="1576"/>
      <c r="O175" s="1576"/>
      <c r="P175" s="1576"/>
      <c r="Q175" s="1576"/>
      <c r="R175" s="1576"/>
      <c r="S175" s="1576"/>
      <c r="T175" s="1421"/>
      <c r="U175" s="646"/>
      <c r="V175" s="1421"/>
      <c r="W175" s="646"/>
      <c r="X175" s="1421"/>
      <c r="Y175" s="1421"/>
      <c r="Z175" s="1451"/>
      <c r="AA175" s="583"/>
      <c r="AB175" s="583"/>
      <c r="AC175" s="647"/>
      <c r="AD175" s="645"/>
      <c r="AE175" s="1455"/>
      <c r="AF175" s="1455"/>
      <c r="AG175" s="1458"/>
      <c r="AH175" s="1576"/>
      <c r="AI175" s="1576"/>
      <c r="AJ175" s="1576"/>
      <c r="AK175" s="1576"/>
      <c r="AL175" s="1576"/>
      <c r="AM175" s="1576"/>
      <c r="AN175" s="1576"/>
      <c r="AO175" s="1576"/>
      <c r="AP175" s="1576"/>
      <c r="AQ175" s="1576"/>
      <c r="AR175" s="1576"/>
      <c r="AS175" s="1576"/>
      <c r="AT175" s="1576"/>
      <c r="AU175" s="1421"/>
      <c r="AV175" s="646"/>
      <c r="AW175" s="1421"/>
      <c r="AX175" s="646"/>
      <c r="AY175" s="1421"/>
      <c r="AZ175" s="1421"/>
      <c r="BA175" s="1424"/>
    </row>
    <row r="176" spans="2:53 16369:16369" ht="30" customHeight="1">
      <c r="B176" s="637"/>
      <c r="C176" s="638"/>
      <c r="D176" s="638"/>
      <c r="E176" s="638"/>
      <c r="F176" s="638"/>
      <c r="G176" s="639"/>
      <c r="H176" s="639"/>
      <c r="I176" s="639"/>
      <c r="J176" s="639"/>
      <c r="K176" s="639"/>
      <c r="L176" s="639"/>
      <c r="M176" s="639"/>
      <c r="N176" s="639"/>
      <c r="O176" s="639"/>
      <c r="P176" s="639"/>
      <c r="Q176" s="639"/>
      <c r="R176" s="639"/>
      <c r="S176" s="639"/>
      <c r="T176" s="639"/>
      <c r="U176" s="639"/>
      <c r="V176" s="639"/>
      <c r="W176" s="639"/>
      <c r="X176" s="639"/>
      <c r="Y176" s="639"/>
      <c r="Z176" s="639"/>
      <c r="AA176" s="649"/>
      <c r="AB176" s="718"/>
      <c r="AC176" s="640"/>
      <c r="AD176" s="638"/>
      <c r="AE176" s="638"/>
      <c r="AF176" s="638"/>
      <c r="AG176" s="638"/>
      <c r="AH176" s="639"/>
      <c r="AI176" s="639"/>
      <c r="AJ176" s="639"/>
      <c r="AK176" s="639"/>
      <c r="AL176" s="639"/>
      <c r="AM176" s="639"/>
      <c r="AN176" s="639"/>
      <c r="AO176" s="639"/>
      <c r="AP176" s="639"/>
      <c r="AQ176" s="639"/>
      <c r="AR176" s="639"/>
      <c r="AS176" s="639"/>
      <c r="AT176" s="639"/>
      <c r="AU176" s="639"/>
      <c r="AV176" s="639"/>
      <c r="AW176" s="639"/>
      <c r="AX176" s="639"/>
      <c r="AY176" s="639"/>
      <c r="AZ176" s="639"/>
      <c r="BA176" s="650"/>
    </row>
    <row r="177" spans="2:55" ht="19.5" customHeight="1">
      <c r="B177" s="641"/>
      <c r="C177" s="651"/>
      <c r="D177" s="1416"/>
      <c r="E177" s="1416"/>
      <c r="F177" s="651"/>
      <c r="G177" s="653"/>
      <c r="H177" s="1431" t="str">
        <f>'Donnees MELEC'!$E$65</f>
        <v>C11.1: Les documents à compléter sont identifiés</v>
      </c>
      <c r="I177" s="1432"/>
      <c r="J177" s="1432"/>
      <c r="K177" s="1432"/>
      <c r="L177" s="1433"/>
      <c r="M177" s="642"/>
      <c r="N177" s="642"/>
      <c r="O177" s="653"/>
      <c r="P177" s="653"/>
      <c r="Q177" s="654"/>
      <c r="R177" s="653"/>
      <c r="S177" s="653"/>
      <c r="T177" s="653"/>
      <c r="U177" s="653"/>
      <c r="V177" s="653"/>
      <c r="W177" s="653"/>
      <c r="X177" s="653"/>
      <c r="Y177" s="653"/>
      <c r="Z177" s="653"/>
      <c r="AA177" s="649"/>
      <c r="AB177" s="718"/>
      <c r="AC177" s="643"/>
      <c r="AD177" s="651"/>
      <c r="AE177" s="1573"/>
      <c r="AF177" s="1573"/>
      <c r="AG177" s="651"/>
      <c r="AH177" s="653"/>
      <c r="AI177" s="1431" t="str">
        <f>'Donnees MELEC'!$E$75</f>
        <v>C13.1: Les besoins du client sont collectés</v>
      </c>
      <c r="AJ177" s="1432"/>
      <c r="AK177" s="1432"/>
      <c r="AL177" s="1432"/>
      <c r="AM177" s="1433"/>
      <c r="AN177" s="642"/>
      <c r="AO177" s="642"/>
      <c r="AP177" s="653"/>
      <c r="AQ177" s="653"/>
      <c r="AR177" s="654"/>
      <c r="AS177" s="653"/>
      <c r="AT177" s="653"/>
      <c r="AU177" s="653"/>
      <c r="AV177" s="653"/>
      <c r="AW177" s="653"/>
      <c r="AX177" s="653"/>
      <c r="AY177" s="653"/>
      <c r="AZ177" s="653"/>
      <c r="BA177" s="656"/>
    </row>
    <row r="178" spans="2:55" s="21" customFormat="1" ht="30" customHeight="1">
      <c r="B178" s="1414">
        <v>15</v>
      </c>
      <c r="C178" s="1459"/>
      <c r="D178" s="1417" t="str">
        <f>'Donnees MELEC'!C65</f>
        <v>C11.1</v>
      </c>
      <c r="E178" s="1418"/>
      <c r="F178" s="651"/>
      <c r="G178" s="658" t="s">
        <v>211</v>
      </c>
      <c r="H178" s="1434"/>
      <c r="I178" s="1351"/>
      <c r="J178" s="1351"/>
      <c r="K178" s="1351"/>
      <c r="L178" s="1435"/>
      <c r="M178" s="1444" t="s">
        <v>212</v>
      </c>
      <c r="N178" s="1444"/>
      <c r="O178" s="1445"/>
      <c r="P178" s="1428" t="str">
        <f>REPT("g",(U178))</f>
        <v/>
      </c>
      <c r="Q178" s="1429"/>
      <c r="R178" s="1429"/>
      <c r="S178" s="1430"/>
      <c r="T178" s="663"/>
      <c r="U178" s="1036">
        <f>Bilan!$AK$47</f>
        <v>0</v>
      </c>
      <c r="V178" s="653"/>
      <c r="W178" s="1037" t="str">
        <f>Bilan!$AM$47</f>
        <v xml:space="preserve"> </v>
      </c>
      <c r="X178" s="665"/>
      <c r="Y178" s="653"/>
      <c r="Z178" s="653"/>
      <c r="AA178" s="649"/>
      <c r="AB178" s="718"/>
      <c r="AC178" s="1452">
        <v>19</v>
      </c>
      <c r="AD178" s="1459"/>
      <c r="AE178" s="1417" t="str">
        <f>'Donnees MELEC'!$C$75</f>
        <v>C13.1</v>
      </c>
      <c r="AF178" s="1418"/>
      <c r="AG178" s="651"/>
      <c r="AH178" s="658" t="s">
        <v>211</v>
      </c>
      <c r="AI178" s="1434"/>
      <c r="AJ178" s="1351"/>
      <c r="AK178" s="1351"/>
      <c r="AL178" s="1351"/>
      <c r="AM178" s="1435"/>
      <c r="AN178" s="1571" t="s">
        <v>212</v>
      </c>
      <c r="AO178" s="1444"/>
      <c r="AP178" s="1572"/>
      <c r="AQ178" s="1428" t="str">
        <f>REPT("g",(AV178))</f>
        <v/>
      </c>
      <c r="AR178" s="1429"/>
      <c r="AS178" s="1429"/>
      <c r="AT178" s="1430"/>
      <c r="AU178" s="663"/>
      <c r="AV178" s="1036">
        <f>Bilan!$AK$51</f>
        <v>0</v>
      </c>
      <c r="AW178" s="653"/>
      <c r="AX178" s="1037" t="str">
        <f>Bilan!$AM$51</f>
        <v xml:space="preserve"> </v>
      </c>
      <c r="AY178" s="665"/>
      <c r="AZ178" s="653"/>
      <c r="BA178" s="656"/>
    </row>
    <row r="179" spans="2:55" ht="19.5" customHeight="1">
      <c r="B179" s="641"/>
      <c r="C179" s="651"/>
      <c r="D179" s="1416"/>
      <c r="E179" s="1416"/>
      <c r="F179" s="651"/>
      <c r="G179" s="653"/>
      <c r="H179" s="1436"/>
      <c r="I179" s="1437"/>
      <c r="J179" s="1437"/>
      <c r="K179" s="1437"/>
      <c r="L179" s="1438"/>
      <c r="M179" s="642"/>
      <c r="N179" s="642"/>
      <c r="O179" s="653"/>
      <c r="P179" s="653"/>
      <c r="Q179" s="653"/>
      <c r="R179" s="653"/>
      <c r="S179" s="653"/>
      <c r="T179" s="653"/>
      <c r="U179" s="653"/>
      <c r="V179" s="653"/>
      <c r="W179" s="653"/>
      <c r="X179" s="653"/>
      <c r="Y179" s="653"/>
      <c r="Z179" s="653"/>
      <c r="AA179" s="649"/>
      <c r="AB179" s="718"/>
      <c r="AC179" s="643"/>
      <c r="AD179" s="651"/>
      <c r="AE179" s="1474"/>
      <c r="AF179" s="1474"/>
      <c r="AG179" s="651"/>
      <c r="AH179" s="653"/>
      <c r="AI179" s="1436"/>
      <c r="AJ179" s="1437"/>
      <c r="AK179" s="1437"/>
      <c r="AL179" s="1437"/>
      <c r="AM179" s="1438"/>
      <c r="AN179" s="642"/>
      <c r="AO179" s="642"/>
      <c r="AP179" s="653"/>
      <c r="AQ179" s="653"/>
      <c r="AR179" s="653"/>
      <c r="AS179" s="653"/>
      <c r="AT179" s="653"/>
      <c r="AU179" s="653"/>
      <c r="AV179" s="653"/>
      <c r="AW179" s="653"/>
      <c r="AX179" s="653"/>
      <c r="AY179" s="653"/>
      <c r="AZ179" s="653"/>
      <c r="BA179" s="656"/>
    </row>
    <row r="180" spans="2:55" ht="15" customHeight="1">
      <c r="B180" s="666"/>
      <c r="C180" s="667"/>
      <c r="D180" s="668"/>
      <c r="E180" s="653"/>
      <c r="F180" s="669"/>
      <c r="G180" s="653"/>
      <c r="H180" s="653"/>
      <c r="I180" s="653"/>
      <c r="J180" s="653"/>
      <c r="K180" s="653"/>
      <c r="L180" s="653"/>
      <c r="M180" s="670"/>
      <c r="N180" s="670"/>
      <c r="O180" s="670"/>
      <c r="P180" s="670"/>
      <c r="Q180" s="670"/>
      <c r="R180" s="670"/>
      <c r="S180" s="670"/>
      <c r="T180" s="670"/>
      <c r="U180" s="670"/>
      <c r="V180" s="670"/>
      <c r="W180" s="670"/>
      <c r="X180" s="670"/>
      <c r="Y180" s="670"/>
      <c r="Z180" s="670"/>
      <c r="AA180" s="672"/>
      <c r="AB180" s="725"/>
      <c r="AC180" s="674"/>
      <c r="AD180" s="667"/>
      <c r="AE180" s="668"/>
      <c r="AF180" s="653"/>
      <c r="AG180" s="669"/>
      <c r="AH180" s="653"/>
      <c r="AI180" s="653"/>
      <c r="AJ180" s="653"/>
      <c r="AK180" s="653"/>
      <c r="AL180" s="653"/>
      <c r="AM180" s="653"/>
      <c r="AN180" s="670"/>
      <c r="AO180" s="670"/>
      <c r="AP180" s="670"/>
      <c r="AQ180" s="670"/>
      <c r="AR180" s="670"/>
      <c r="AS180" s="670"/>
      <c r="AT180" s="670"/>
      <c r="AU180" s="670"/>
      <c r="AV180" s="670"/>
      <c r="AW180" s="670"/>
      <c r="AX180" s="670"/>
      <c r="AY180" s="670"/>
      <c r="AZ180" s="670"/>
      <c r="BA180" s="675"/>
    </row>
    <row r="181" spans="2:55" ht="19.5" customHeight="1">
      <c r="B181" s="641"/>
      <c r="C181" s="651"/>
      <c r="D181" s="1416"/>
      <c r="E181" s="1416"/>
      <c r="F181" s="651"/>
      <c r="G181" s="653"/>
      <c r="H181" s="1431" t="str">
        <f>'Donnees MELEC'!$E$66</f>
        <v>C11.2: Les informations nécessaires sont identifiées</v>
      </c>
      <c r="I181" s="1432"/>
      <c r="J181" s="1432"/>
      <c r="K181" s="1432"/>
      <c r="L181" s="1433"/>
      <c r="M181" s="642"/>
      <c r="N181" s="642"/>
      <c r="O181" s="653"/>
      <c r="P181" s="653"/>
      <c r="Q181" s="654"/>
      <c r="R181" s="653"/>
      <c r="S181" s="653"/>
      <c r="T181" s="653"/>
      <c r="U181" s="653"/>
      <c r="V181" s="653"/>
      <c r="W181" s="653"/>
      <c r="X181" s="653"/>
      <c r="Y181" s="653"/>
      <c r="Z181" s="653"/>
      <c r="AA181" s="649"/>
      <c r="AB181" s="718"/>
      <c r="AC181" s="643"/>
      <c r="AD181" s="651"/>
      <c r="AE181" s="1573"/>
      <c r="AF181" s="1573"/>
      <c r="AG181" s="651"/>
      <c r="AH181" s="653"/>
      <c r="AI181" s="1431" t="str">
        <f>'Donnees MELEC'!$E$76</f>
        <v>C13.2: Les contraintes techniques d’utilisation et de performances énergétiques de l’installation sont expliquées</v>
      </c>
      <c r="AJ181" s="1432"/>
      <c r="AK181" s="1432"/>
      <c r="AL181" s="1432"/>
      <c r="AM181" s="1433"/>
      <c r="AN181" s="642"/>
      <c r="AO181" s="642"/>
      <c r="AP181" s="653"/>
      <c r="AQ181" s="653"/>
      <c r="AR181" s="654"/>
      <c r="AS181" s="653"/>
      <c r="AT181" s="653"/>
      <c r="AU181" s="653"/>
      <c r="AV181" s="653"/>
      <c r="AW181" s="653"/>
      <c r="AX181" s="653"/>
      <c r="AY181" s="653"/>
      <c r="AZ181" s="653"/>
      <c r="BA181" s="656"/>
    </row>
    <row r="182" spans="2:55" ht="30" customHeight="1">
      <c r="B182" s="1414">
        <v>16</v>
      </c>
      <c r="C182" s="1459"/>
      <c r="D182" s="1417" t="str">
        <f>'Donnees MELEC'!$C$66</f>
        <v>C11.2</v>
      </c>
      <c r="E182" s="1418"/>
      <c r="F182" s="651"/>
      <c r="G182" s="658" t="s">
        <v>211</v>
      </c>
      <c r="H182" s="1434"/>
      <c r="I182" s="1351"/>
      <c r="J182" s="1351"/>
      <c r="K182" s="1351"/>
      <c r="L182" s="1435"/>
      <c r="M182" s="1444" t="s">
        <v>212</v>
      </c>
      <c r="N182" s="1444"/>
      <c r="O182" s="1445"/>
      <c r="P182" s="1428" t="str">
        <f>REPT("g",(U182))</f>
        <v/>
      </c>
      <c r="Q182" s="1429"/>
      <c r="R182" s="1429"/>
      <c r="S182" s="1430"/>
      <c r="T182" s="663"/>
      <c r="U182" s="1036">
        <f>Bilan!$AK$47</f>
        <v>0</v>
      </c>
      <c r="V182" s="653"/>
      <c r="W182" s="1037" t="str">
        <f>Bilan!$AM$47</f>
        <v xml:space="preserve"> </v>
      </c>
      <c r="X182" s="665"/>
      <c r="Y182" s="653"/>
      <c r="Z182" s="653"/>
      <c r="AA182" s="649"/>
      <c r="AB182" s="718"/>
      <c r="AC182" s="1452">
        <v>20</v>
      </c>
      <c r="AD182" s="1459"/>
      <c r="AE182" s="1417" t="str">
        <f>'Donnees MELEC'!$C$76</f>
        <v>C13.2</v>
      </c>
      <c r="AF182" s="1418"/>
      <c r="AG182" s="651"/>
      <c r="AH182" s="658" t="s">
        <v>211</v>
      </c>
      <c r="AI182" s="1434"/>
      <c r="AJ182" s="1351"/>
      <c r="AK182" s="1351"/>
      <c r="AL182" s="1351"/>
      <c r="AM182" s="1435"/>
      <c r="AN182" s="1571" t="s">
        <v>212</v>
      </c>
      <c r="AO182" s="1444"/>
      <c r="AP182" s="1572"/>
      <c r="AQ182" s="1428" t="str">
        <f>REPT("g",(AV182))</f>
        <v/>
      </c>
      <c r="AR182" s="1429"/>
      <c r="AS182" s="1429"/>
      <c r="AT182" s="1430"/>
      <c r="AU182" s="663"/>
      <c r="AV182" s="1036">
        <f>Bilan!$AK$51</f>
        <v>0</v>
      </c>
      <c r="AW182" s="653"/>
      <c r="AX182" s="1037" t="str">
        <f>Bilan!$AM$51</f>
        <v xml:space="preserve"> </v>
      </c>
      <c r="AY182" s="665"/>
      <c r="AZ182" s="653"/>
      <c r="BA182" s="656"/>
    </row>
    <row r="183" spans="2:55" ht="19.5" customHeight="1">
      <c r="B183" s="641"/>
      <c r="C183" s="651"/>
      <c r="D183" s="1416"/>
      <c r="E183" s="1416"/>
      <c r="F183" s="651"/>
      <c r="G183" s="653"/>
      <c r="H183" s="1436"/>
      <c r="I183" s="1437"/>
      <c r="J183" s="1437"/>
      <c r="K183" s="1437"/>
      <c r="L183" s="1438"/>
      <c r="M183" s="642"/>
      <c r="N183" s="642"/>
      <c r="O183" s="653"/>
      <c r="P183" s="653"/>
      <c r="Q183" s="653"/>
      <c r="R183" s="653"/>
      <c r="S183" s="653"/>
      <c r="T183" s="653"/>
      <c r="U183" s="653"/>
      <c r="V183" s="653"/>
      <c r="W183" s="653"/>
      <c r="X183" s="653"/>
      <c r="Y183" s="653"/>
      <c r="Z183" s="653"/>
      <c r="AA183" s="649"/>
      <c r="AB183" s="718"/>
      <c r="AC183" s="643"/>
      <c r="AD183" s="651"/>
      <c r="AE183" s="1474"/>
      <c r="AF183" s="1474"/>
      <c r="AG183" s="651"/>
      <c r="AH183" s="653"/>
      <c r="AI183" s="1436"/>
      <c r="AJ183" s="1437"/>
      <c r="AK183" s="1437"/>
      <c r="AL183" s="1437"/>
      <c r="AM183" s="1438"/>
      <c r="AN183" s="642"/>
      <c r="AO183" s="642"/>
      <c r="AP183" s="653"/>
      <c r="AQ183" s="653"/>
      <c r="AR183" s="653"/>
      <c r="AS183" s="653"/>
      <c r="AT183" s="653"/>
      <c r="AU183" s="653"/>
      <c r="AV183" s="653"/>
      <c r="AW183" s="653"/>
      <c r="AX183" s="653"/>
      <c r="AY183" s="653"/>
      <c r="AZ183" s="653"/>
      <c r="BA183" s="656"/>
      <c r="BB183" s="676"/>
      <c r="BC183" s="676"/>
    </row>
    <row r="184" spans="2:55" ht="15" customHeight="1">
      <c r="B184" s="641"/>
      <c r="C184" s="651"/>
      <c r="D184" s="668"/>
      <c r="E184" s="653"/>
      <c r="F184" s="651"/>
      <c r="G184" s="653"/>
      <c r="H184" s="677"/>
      <c r="I184" s="678"/>
      <c r="J184" s="678"/>
      <c r="K184" s="679"/>
      <c r="L184" s="680"/>
      <c r="M184" s="642"/>
      <c r="N184" s="642"/>
      <c r="O184" s="653"/>
      <c r="P184" s="653"/>
      <c r="Q184" s="653"/>
      <c r="R184" s="653"/>
      <c r="S184" s="653"/>
      <c r="T184" s="653"/>
      <c r="U184" s="653"/>
      <c r="V184" s="653"/>
      <c r="W184" s="653"/>
      <c r="X184" s="653"/>
      <c r="Y184" s="653"/>
      <c r="Z184" s="653"/>
      <c r="AA184" s="1439"/>
      <c r="AB184" s="720"/>
      <c r="AC184" s="643"/>
      <c r="AD184" s="651"/>
      <c r="AE184" s="668"/>
      <c r="AF184" s="653"/>
      <c r="AG184" s="651"/>
      <c r="AH184" s="653"/>
      <c r="AI184" s="677"/>
      <c r="AJ184" s="678"/>
      <c r="AK184" s="678"/>
      <c r="AL184" s="679"/>
      <c r="AM184" s="680"/>
      <c r="AN184" s="642"/>
      <c r="AO184" s="642"/>
      <c r="AP184" s="653"/>
      <c r="AQ184" s="653"/>
      <c r="AR184" s="653"/>
      <c r="AS184" s="653"/>
      <c r="AT184" s="653"/>
      <c r="AU184" s="653"/>
      <c r="AV184" s="653"/>
      <c r="AW184" s="651"/>
      <c r="AX184" s="651"/>
      <c r="AY184" s="653"/>
      <c r="AZ184" s="653"/>
      <c r="BA184" s="656"/>
      <c r="BB184" s="250"/>
      <c r="BC184" s="250"/>
    </row>
    <row r="185" spans="2:55" ht="19.5" customHeight="1">
      <c r="B185" s="641"/>
      <c r="C185" s="651"/>
      <c r="D185" s="1416"/>
      <c r="E185" s="1416"/>
      <c r="F185" s="651"/>
      <c r="G185" s="653"/>
      <c r="H185" s="1431" t="str">
        <f>'Donnees MELEC'!$E$67</f>
        <v>C11.3: Les documents sont complétés ou modifiés correctement</v>
      </c>
      <c r="I185" s="1432"/>
      <c r="J185" s="1432"/>
      <c r="K185" s="1432"/>
      <c r="L185" s="1433"/>
      <c r="M185" s="642"/>
      <c r="N185" s="642"/>
      <c r="O185" s="653"/>
      <c r="P185" s="653"/>
      <c r="Q185" s="654"/>
      <c r="R185" s="653"/>
      <c r="S185" s="653"/>
      <c r="T185" s="653"/>
      <c r="U185" s="653"/>
      <c r="V185" s="653"/>
      <c r="W185" s="653"/>
      <c r="X185" s="653"/>
      <c r="Y185" s="653"/>
      <c r="Z185" s="653"/>
      <c r="AA185" s="1439"/>
      <c r="AB185" s="720"/>
      <c r="AC185" s="643"/>
      <c r="AD185" s="651"/>
      <c r="AE185" s="1573"/>
      <c r="AF185" s="1573"/>
      <c r="AG185" s="651"/>
      <c r="AH185" s="653"/>
      <c r="AI185" s="1431" t="str">
        <f>'Donnees MELEC'!$E$77</f>
        <v>C13.3: Les usages et le fonctionnement de l’installation sont maîtrisés par le client/l’usager</v>
      </c>
      <c r="AJ185" s="1432"/>
      <c r="AK185" s="1432"/>
      <c r="AL185" s="1432"/>
      <c r="AM185" s="1433"/>
      <c r="AN185" s="642"/>
      <c r="AO185" s="642"/>
      <c r="AP185" s="653"/>
      <c r="AQ185" s="653"/>
      <c r="AR185" s="654"/>
      <c r="AS185" s="653"/>
      <c r="AT185" s="653"/>
      <c r="AU185" s="653"/>
      <c r="AV185" s="653"/>
      <c r="AW185" s="653"/>
      <c r="AX185" s="653"/>
      <c r="AY185" s="653"/>
      <c r="AZ185" s="653"/>
      <c r="BA185" s="656"/>
    </row>
    <row r="186" spans="2:55" ht="30" customHeight="1">
      <c r="B186" s="1414">
        <v>17</v>
      </c>
      <c r="C186" s="1459"/>
      <c r="D186" s="1417" t="str">
        <f>'Donnees MELEC'!$C$67</f>
        <v>C11.3</v>
      </c>
      <c r="E186" s="1418"/>
      <c r="F186" s="651"/>
      <c r="G186" s="658" t="s">
        <v>211</v>
      </c>
      <c r="H186" s="1434"/>
      <c r="I186" s="1351"/>
      <c r="J186" s="1351"/>
      <c r="K186" s="1351"/>
      <c r="L186" s="1435"/>
      <c r="M186" s="1444" t="s">
        <v>212</v>
      </c>
      <c r="N186" s="1444"/>
      <c r="O186" s="1445"/>
      <c r="P186" s="1428" t="str">
        <f>REPT("g",(U186))</f>
        <v/>
      </c>
      <c r="Q186" s="1429"/>
      <c r="R186" s="1429"/>
      <c r="S186" s="1430"/>
      <c r="T186" s="663"/>
      <c r="U186" s="1036">
        <f>Bilan!$AK$47</f>
        <v>0</v>
      </c>
      <c r="V186" s="653"/>
      <c r="W186" s="1037" t="str">
        <f>Bilan!$AM$47</f>
        <v xml:space="preserve"> </v>
      </c>
      <c r="X186" s="665"/>
      <c r="Y186" s="653"/>
      <c r="Z186" s="653"/>
      <c r="AA186" s="649"/>
      <c r="AB186" s="718"/>
      <c r="AC186" s="1452">
        <v>21</v>
      </c>
      <c r="AD186" s="1459"/>
      <c r="AE186" s="1417" t="str">
        <f>'Donnees MELEC'!$C$77</f>
        <v>C13.3</v>
      </c>
      <c r="AF186" s="1418"/>
      <c r="AG186" s="651"/>
      <c r="AH186" s="658" t="s">
        <v>211</v>
      </c>
      <c r="AI186" s="1434"/>
      <c r="AJ186" s="1351"/>
      <c r="AK186" s="1351"/>
      <c r="AL186" s="1351"/>
      <c r="AM186" s="1435"/>
      <c r="AN186" s="1571" t="s">
        <v>212</v>
      </c>
      <c r="AO186" s="1444"/>
      <c r="AP186" s="1572"/>
      <c r="AQ186" s="1428" t="str">
        <f>REPT("g",(AV186))</f>
        <v/>
      </c>
      <c r="AR186" s="1429"/>
      <c r="AS186" s="1429"/>
      <c r="AT186" s="1430"/>
      <c r="AU186" s="663"/>
      <c r="AV186" s="1036">
        <f>Bilan!$AK$51</f>
        <v>0</v>
      </c>
      <c r="AW186" s="653"/>
      <c r="AX186" s="1037" t="str">
        <f>Bilan!$AM$51</f>
        <v xml:space="preserve"> </v>
      </c>
      <c r="AY186" s="665"/>
      <c r="AZ186" s="653"/>
      <c r="BA186" s="656"/>
    </row>
    <row r="187" spans="2:55" ht="19.5" customHeight="1">
      <c r="B187" s="683"/>
      <c r="C187" s="651"/>
      <c r="D187" s="1416"/>
      <c r="E187" s="1416"/>
      <c r="F187" s="651"/>
      <c r="G187" s="653"/>
      <c r="H187" s="1436"/>
      <c r="I187" s="1437"/>
      <c r="J187" s="1437"/>
      <c r="K187" s="1437"/>
      <c r="L187" s="1438"/>
      <c r="M187" s="642"/>
      <c r="N187" s="642"/>
      <c r="O187" s="653"/>
      <c r="P187" s="653"/>
      <c r="Q187" s="653"/>
      <c r="R187" s="653"/>
      <c r="S187" s="653"/>
      <c r="T187" s="653"/>
      <c r="U187" s="653"/>
      <c r="V187" s="653"/>
      <c r="W187" s="653"/>
      <c r="X187" s="653"/>
      <c r="Y187" s="653"/>
      <c r="Z187" s="653"/>
      <c r="AA187" s="900"/>
      <c r="AB187" s="721"/>
      <c r="AC187" s="643"/>
      <c r="AD187" s="651"/>
      <c r="AE187" s="1474"/>
      <c r="AF187" s="1474"/>
      <c r="AG187" s="651"/>
      <c r="AH187" s="653"/>
      <c r="AI187" s="1436"/>
      <c r="AJ187" s="1437"/>
      <c r="AK187" s="1437"/>
      <c r="AL187" s="1437"/>
      <c r="AM187" s="1438"/>
      <c r="AN187" s="642"/>
      <c r="AO187" s="642"/>
      <c r="AP187" s="653"/>
      <c r="AQ187" s="653"/>
      <c r="AR187" s="653"/>
      <c r="AS187" s="653"/>
      <c r="AT187" s="653"/>
      <c r="AU187" s="653"/>
      <c r="AV187" s="653"/>
      <c r="AW187" s="653"/>
      <c r="AX187" s="653"/>
      <c r="AY187" s="653"/>
      <c r="AZ187" s="653"/>
      <c r="BA187" s="656"/>
    </row>
    <row r="188" spans="2:55" ht="15" customHeight="1">
      <c r="B188" s="641"/>
      <c r="C188" s="651"/>
      <c r="D188" s="668"/>
      <c r="E188" s="653"/>
      <c r="F188" s="651"/>
      <c r="G188" s="653"/>
      <c r="H188" s="709"/>
      <c r="I188" s="710"/>
      <c r="J188" s="710"/>
      <c r="K188" s="711"/>
      <c r="L188" s="712"/>
      <c r="M188" s="642"/>
      <c r="N188" s="642"/>
      <c r="O188" s="653"/>
      <c r="P188" s="653"/>
      <c r="Q188" s="653"/>
      <c r="R188" s="653"/>
      <c r="S188" s="653"/>
      <c r="T188" s="653"/>
      <c r="U188" s="653"/>
      <c r="V188" s="653"/>
      <c r="W188" s="653"/>
      <c r="X188" s="653"/>
      <c r="Y188" s="653"/>
      <c r="Z188" s="655"/>
      <c r="AA188" s="900"/>
      <c r="AB188" s="721"/>
      <c r="AC188" s="643"/>
      <c r="AD188" s="651"/>
      <c r="AE188" s="668"/>
      <c r="AF188" s="653"/>
      <c r="AG188" s="651"/>
      <c r="AH188" s="653"/>
      <c r="AI188" s="677"/>
      <c r="AJ188" s="678"/>
      <c r="AK188" s="678"/>
      <c r="AL188" s="679"/>
      <c r="AM188" s="680"/>
      <c r="AN188" s="642"/>
      <c r="AO188" s="642"/>
      <c r="AP188" s="653"/>
      <c r="AQ188" s="653"/>
      <c r="AR188" s="653"/>
      <c r="AS188" s="653"/>
      <c r="AT188" s="653"/>
      <c r="AU188" s="653"/>
      <c r="AV188" s="653"/>
      <c r="AW188" s="651"/>
      <c r="AX188" s="651"/>
      <c r="AY188" s="653"/>
      <c r="AZ188" s="653"/>
      <c r="BA188" s="656"/>
    </row>
    <row r="189" spans="2:55" ht="19.5" customHeight="1">
      <c r="B189" s="641"/>
      <c r="C189" s="651"/>
      <c r="D189" s="651"/>
      <c r="E189" s="651"/>
      <c r="F189" s="651"/>
      <c r="G189" s="651"/>
      <c r="H189" s="651"/>
      <c r="I189" s="651"/>
      <c r="J189" s="651"/>
      <c r="K189" s="651"/>
      <c r="L189" s="651"/>
      <c r="M189" s="651"/>
      <c r="N189" s="651"/>
      <c r="O189" s="651"/>
      <c r="P189" s="651"/>
      <c r="Q189" s="651"/>
      <c r="R189" s="651"/>
      <c r="S189" s="651"/>
      <c r="T189" s="651"/>
      <c r="U189" s="651"/>
      <c r="V189" s="651"/>
      <c r="W189" s="651"/>
      <c r="X189" s="651"/>
      <c r="Y189" s="651"/>
      <c r="Z189" s="655"/>
      <c r="AA189" s="901"/>
      <c r="AB189" s="720"/>
      <c r="AC189" s="643"/>
      <c r="AD189" s="651"/>
      <c r="AE189" s="1416"/>
      <c r="AF189" s="1416"/>
      <c r="AG189" s="651"/>
      <c r="AH189" s="653"/>
      <c r="AI189" s="1431" t="str">
        <f>'Donnees MELEC'!$E$78</f>
        <v>C13.4: Les choix technologiques et économiques sont expliqués</v>
      </c>
      <c r="AJ189" s="1432"/>
      <c r="AK189" s="1432"/>
      <c r="AL189" s="1432"/>
      <c r="AM189" s="1433"/>
      <c r="AN189" s="642"/>
      <c r="AO189" s="642"/>
      <c r="AP189" s="653"/>
      <c r="AQ189" s="653"/>
      <c r="AR189" s="654"/>
      <c r="AS189" s="653"/>
      <c r="AT189" s="653"/>
      <c r="AU189" s="653"/>
      <c r="AV189" s="653"/>
      <c r="AW189" s="653"/>
      <c r="AX189" s="653"/>
      <c r="AY189" s="653"/>
      <c r="AZ189" s="653"/>
      <c r="BA189" s="656"/>
    </row>
    <row r="190" spans="2:55" ht="30" customHeight="1">
      <c r="B190" s="641"/>
      <c r="C190" s="651"/>
      <c r="D190" s="651"/>
      <c r="E190" s="651"/>
      <c r="F190" s="651"/>
      <c r="G190" s="651"/>
      <c r="H190" s="651"/>
      <c r="I190" s="651"/>
      <c r="J190" s="651"/>
      <c r="K190" s="651"/>
      <c r="L190" s="651"/>
      <c r="M190" s="651"/>
      <c r="N190" s="651"/>
      <c r="O190" s="651"/>
      <c r="P190" s="651"/>
      <c r="Q190" s="651"/>
      <c r="R190" s="651"/>
      <c r="S190" s="651"/>
      <c r="T190" s="651"/>
      <c r="U190" s="651"/>
      <c r="V190" s="651"/>
      <c r="W190" s="651"/>
      <c r="X190" s="651"/>
      <c r="Y190" s="651"/>
      <c r="Z190" s="655"/>
      <c r="AA190" s="901"/>
      <c r="AB190" s="720"/>
      <c r="AC190" s="1452">
        <v>21</v>
      </c>
      <c r="AD190" s="1459"/>
      <c r="AE190" s="1417" t="str">
        <f>'Donnees MELEC'!$C$78</f>
        <v>C13.4</v>
      </c>
      <c r="AF190" s="1418"/>
      <c r="AG190" s="651"/>
      <c r="AH190" s="658" t="s">
        <v>211</v>
      </c>
      <c r="AI190" s="1434"/>
      <c r="AJ190" s="1351"/>
      <c r="AK190" s="1351"/>
      <c r="AL190" s="1351"/>
      <c r="AM190" s="1435"/>
      <c r="AN190" s="1444" t="s">
        <v>212</v>
      </c>
      <c r="AO190" s="1444"/>
      <c r="AP190" s="1445"/>
      <c r="AQ190" s="1428" t="str">
        <f>REPT("g",(AV190))</f>
        <v/>
      </c>
      <c r="AR190" s="1429"/>
      <c r="AS190" s="1429"/>
      <c r="AT190" s="1430"/>
      <c r="AU190" s="663"/>
      <c r="AV190" s="1036">
        <f>Bilan!$AK$51</f>
        <v>0</v>
      </c>
      <c r="AW190" s="653"/>
      <c r="AX190" s="1037" t="str">
        <f>Bilan!$AM$51</f>
        <v xml:space="preserve"> </v>
      </c>
      <c r="AY190" s="651"/>
      <c r="AZ190" s="651"/>
      <c r="BA190" s="701"/>
    </row>
    <row r="191" spans="2:55" ht="19.5" customHeight="1">
      <c r="B191" s="641"/>
      <c r="C191" s="651"/>
      <c r="D191" s="651"/>
      <c r="E191" s="651"/>
      <c r="F191" s="651"/>
      <c r="G191" s="651"/>
      <c r="H191" s="651"/>
      <c r="I191" s="651"/>
      <c r="J191" s="651"/>
      <c r="K191" s="651"/>
      <c r="L191" s="651"/>
      <c r="M191" s="651"/>
      <c r="N191" s="651"/>
      <c r="O191" s="651"/>
      <c r="P191" s="651"/>
      <c r="Q191" s="651"/>
      <c r="R191" s="651"/>
      <c r="S191" s="651"/>
      <c r="T191" s="651"/>
      <c r="U191" s="651"/>
      <c r="V191" s="651"/>
      <c r="W191" s="651"/>
      <c r="X191" s="651"/>
      <c r="Y191" s="651"/>
      <c r="Z191" s="655"/>
      <c r="AA191" s="649"/>
      <c r="AB191" s="718"/>
      <c r="AC191" s="643"/>
      <c r="AD191" s="651"/>
      <c r="AE191" s="1416"/>
      <c r="AF191" s="1416"/>
      <c r="AG191" s="651"/>
      <c r="AH191" s="653"/>
      <c r="AI191" s="1436"/>
      <c r="AJ191" s="1437"/>
      <c r="AK191" s="1437"/>
      <c r="AL191" s="1437"/>
      <c r="AM191" s="1438"/>
      <c r="AN191" s="642"/>
      <c r="AO191" s="642"/>
      <c r="AP191" s="653"/>
      <c r="AQ191" s="653"/>
      <c r="AR191" s="653"/>
      <c r="AS191" s="653"/>
      <c r="AT191" s="653"/>
      <c r="AU191" s="653"/>
      <c r="AV191" s="653"/>
      <c r="AW191" s="653"/>
      <c r="AX191" s="653"/>
      <c r="AY191" s="651"/>
      <c r="AZ191" s="651"/>
      <c r="BA191" s="701"/>
    </row>
    <row r="192" spans="2:55" ht="15" customHeight="1">
      <c r="B192" s="641"/>
      <c r="C192" s="651"/>
      <c r="D192" s="651"/>
      <c r="E192" s="651"/>
      <c r="F192" s="651"/>
      <c r="G192" s="651"/>
      <c r="H192" s="651"/>
      <c r="I192" s="651"/>
      <c r="J192" s="651"/>
      <c r="K192" s="651"/>
      <c r="L192" s="651"/>
      <c r="M192" s="651"/>
      <c r="N192" s="651"/>
      <c r="O192" s="651"/>
      <c r="P192" s="651"/>
      <c r="Q192" s="651"/>
      <c r="R192" s="651"/>
      <c r="S192" s="651"/>
      <c r="T192" s="651"/>
      <c r="U192" s="651"/>
      <c r="V192" s="651"/>
      <c r="W192" s="651"/>
      <c r="X192" s="651"/>
      <c r="Y192" s="651"/>
      <c r="Z192" s="655"/>
      <c r="AA192" s="901"/>
      <c r="AB192" s="720"/>
      <c r="AC192" s="643"/>
      <c r="AD192" s="651"/>
      <c r="AE192" s="889"/>
      <c r="AF192" s="889"/>
      <c r="AG192" s="889"/>
      <c r="AH192" s="889"/>
      <c r="AI192" s="889"/>
      <c r="AJ192" s="889"/>
      <c r="AK192" s="889"/>
      <c r="AL192" s="889"/>
      <c r="AM192" s="889"/>
      <c r="AN192" s="889"/>
      <c r="AO192" s="889"/>
      <c r="AP192" s="889"/>
      <c r="AQ192" s="889"/>
      <c r="AR192" s="889"/>
      <c r="AS192" s="889"/>
      <c r="AT192" s="889"/>
      <c r="AU192" s="889"/>
      <c r="AV192" s="889"/>
      <c r="AW192" s="651"/>
      <c r="AX192" s="651"/>
      <c r="AY192" s="653"/>
      <c r="AZ192" s="653"/>
      <c r="BA192" s="656"/>
      <c r="BB192" s="250"/>
      <c r="BC192" s="250"/>
    </row>
    <row r="193" spans="2:55" ht="19.5" customHeight="1">
      <c r="B193" s="641"/>
      <c r="C193" s="651"/>
      <c r="D193" s="651"/>
      <c r="E193" s="651"/>
      <c r="F193" s="651"/>
      <c r="G193" s="651"/>
      <c r="H193" s="651"/>
      <c r="I193" s="651"/>
      <c r="J193" s="651"/>
      <c r="K193" s="651"/>
      <c r="L193" s="651"/>
      <c r="M193" s="651"/>
      <c r="N193" s="651"/>
      <c r="O193" s="651"/>
      <c r="P193" s="651"/>
      <c r="Q193" s="651"/>
      <c r="R193" s="651"/>
      <c r="S193" s="651"/>
      <c r="T193" s="651"/>
      <c r="U193" s="651"/>
      <c r="V193" s="651"/>
      <c r="W193" s="651"/>
      <c r="X193" s="651"/>
      <c r="Y193" s="651"/>
      <c r="Z193" s="655"/>
      <c r="AA193" s="901"/>
      <c r="AB193" s="720"/>
      <c r="AC193" s="643"/>
      <c r="AD193" s="651"/>
      <c r="AE193" s="1416"/>
      <c r="AF193" s="1416"/>
      <c r="AG193" s="651"/>
      <c r="AH193" s="653"/>
      <c r="AI193" s="1431" t="str">
        <f>'Donnees MELEC'!$E$79</f>
        <v>C13.5: L’état d’avancement de l’opération et ses contraintes sont expliqués</v>
      </c>
      <c r="AJ193" s="1432"/>
      <c r="AK193" s="1432"/>
      <c r="AL193" s="1432"/>
      <c r="AM193" s="1433"/>
      <c r="AN193" s="642"/>
      <c r="AO193" s="642"/>
      <c r="AP193" s="653"/>
      <c r="AQ193" s="653"/>
      <c r="AR193" s="654"/>
      <c r="AS193" s="653"/>
      <c r="AT193" s="653"/>
      <c r="AU193" s="653"/>
      <c r="AV193" s="653"/>
      <c r="AW193" s="653"/>
      <c r="AX193" s="653"/>
      <c r="AY193" s="653"/>
      <c r="AZ193" s="653"/>
      <c r="BA193" s="656"/>
    </row>
    <row r="194" spans="2:55" ht="30" customHeight="1">
      <c r="B194" s="641"/>
      <c r="C194" s="651"/>
      <c r="D194" s="651"/>
      <c r="E194" s="651"/>
      <c r="F194" s="651"/>
      <c r="G194" s="651"/>
      <c r="H194" s="651"/>
      <c r="I194" s="651"/>
      <c r="J194" s="651"/>
      <c r="K194" s="651"/>
      <c r="L194" s="651"/>
      <c r="M194" s="651"/>
      <c r="N194" s="651"/>
      <c r="O194" s="651"/>
      <c r="P194" s="651"/>
      <c r="Q194" s="651"/>
      <c r="R194" s="651"/>
      <c r="S194" s="651"/>
      <c r="T194" s="651"/>
      <c r="U194" s="651"/>
      <c r="V194" s="651"/>
      <c r="W194" s="651"/>
      <c r="X194" s="651"/>
      <c r="Y194" s="651"/>
      <c r="Z194" s="655"/>
      <c r="AA194" s="649"/>
      <c r="AB194" s="718"/>
      <c r="AC194" s="1452">
        <v>21</v>
      </c>
      <c r="AD194" s="1459"/>
      <c r="AE194" s="1417" t="str">
        <f>'Donnees MELEC'!$C$79</f>
        <v>C13.5</v>
      </c>
      <c r="AF194" s="1418"/>
      <c r="AG194" s="651"/>
      <c r="AH194" s="658" t="s">
        <v>211</v>
      </c>
      <c r="AI194" s="1434"/>
      <c r="AJ194" s="1351"/>
      <c r="AK194" s="1351"/>
      <c r="AL194" s="1351"/>
      <c r="AM194" s="1435"/>
      <c r="AN194" s="1444" t="s">
        <v>212</v>
      </c>
      <c r="AO194" s="1444"/>
      <c r="AP194" s="1445"/>
      <c r="AQ194" s="1428" t="str">
        <f>REPT("g",(AV194))</f>
        <v/>
      </c>
      <c r="AR194" s="1429"/>
      <c r="AS194" s="1429"/>
      <c r="AT194" s="1430"/>
      <c r="AU194" s="663"/>
      <c r="AV194" s="1036">
        <f>Bilan!$AK$51</f>
        <v>0</v>
      </c>
      <c r="AW194" s="653"/>
      <c r="AX194" s="1037" t="str">
        <f>Bilan!$AM$51</f>
        <v xml:space="preserve"> </v>
      </c>
      <c r="AY194" s="665"/>
      <c r="AZ194" s="653"/>
      <c r="BA194" s="656"/>
    </row>
    <row r="195" spans="2:55" ht="19.5" customHeight="1">
      <c r="B195" s="641"/>
      <c r="C195" s="651"/>
      <c r="D195" s="651"/>
      <c r="E195" s="651"/>
      <c r="F195" s="651"/>
      <c r="G195" s="651"/>
      <c r="H195" s="651"/>
      <c r="I195" s="651"/>
      <c r="J195" s="651"/>
      <c r="K195" s="651"/>
      <c r="L195" s="651"/>
      <c r="M195" s="651"/>
      <c r="N195" s="651"/>
      <c r="O195" s="651"/>
      <c r="P195" s="651"/>
      <c r="Q195" s="651"/>
      <c r="R195" s="651"/>
      <c r="S195" s="651"/>
      <c r="T195" s="651"/>
      <c r="U195" s="651"/>
      <c r="V195" s="651"/>
      <c r="W195" s="651"/>
      <c r="X195" s="651"/>
      <c r="Y195" s="651"/>
      <c r="Z195" s="655"/>
      <c r="AA195" s="900"/>
      <c r="AB195" s="721"/>
      <c r="AC195" s="643"/>
      <c r="AD195" s="651"/>
      <c r="AE195" s="1416"/>
      <c r="AF195" s="1416"/>
      <c r="AG195" s="651"/>
      <c r="AH195" s="653"/>
      <c r="AI195" s="1436"/>
      <c r="AJ195" s="1437"/>
      <c r="AK195" s="1437"/>
      <c r="AL195" s="1437"/>
      <c r="AM195" s="1438"/>
      <c r="AN195" s="642"/>
      <c r="AO195" s="642"/>
      <c r="AP195" s="653"/>
      <c r="AQ195" s="653"/>
      <c r="AR195" s="653"/>
      <c r="AS195" s="653"/>
      <c r="AT195" s="653"/>
      <c r="AU195" s="653"/>
      <c r="AV195" s="653"/>
      <c r="AW195" s="653"/>
      <c r="AX195" s="653"/>
      <c r="AY195" s="653"/>
      <c r="AZ195" s="653"/>
      <c r="BA195" s="656"/>
    </row>
    <row r="196" spans="2:55" ht="15" customHeight="1">
      <c r="B196" s="641"/>
      <c r="C196" s="651"/>
      <c r="D196" s="668"/>
      <c r="E196" s="653"/>
      <c r="F196" s="651"/>
      <c r="G196" s="653"/>
      <c r="H196" s="709"/>
      <c r="I196" s="710"/>
      <c r="J196" s="710"/>
      <c r="K196" s="711"/>
      <c r="L196" s="712"/>
      <c r="M196" s="642"/>
      <c r="N196" s="642"/>
      <c r="O196" s="653"/>
      <c r="P196" s="653"/>
      <c r="Q196" s="653"/>
      <c r="R196" s="653"/>
      <c r="S196" s="653"/>
      <c r="T196" s="653"/>
      <c r="U196" s="653"/>
      <c r="V196" s="653"/>
      <c r="W196" s="653"/>
      <c r="X196" s="653"/>
      <c r="Y196" s="653"/>
      <c r="Z196" s="655"/>
      <c r="AA196" s="900"/>
      <c r="AB196" s="721"/>
      <c r="AC196" s="643"/>
      <c r="AD196" s="651"/>
      <c r="AE196" s="668"/>
      <c r="AF196" s="653"/>
      <c r="AG196" s="651"/>
      <c r="AH196" s="653"/>
      <c r="AI196" s="677"/>
      <c r="AJ196" s="678"/>
      <c r="AK196" s="678"/>
      <c r="AL196" s="679"/>
      <c r="AM196" s="680"/>
      <c r="AN196" s="642"/>
      <c r="AO196" s="642"/>
      <c r="AP196" s="653"/>
      <c r="AQ196" s="653"/>
      <c r="AR196" s="653"/>
      <c r="AS196" s="653"/>
      <c r="AT196" s="653"/>
      <c r="AU196" s="653"/>
      <c r="AV196" s="653"/>
      <c r="AW196" s="651"/>
      <c r="AX196" s="651"/>
      <c r="AY196" s="653"/>
      <c r="AZ196" s="653"/>
      <c r="BA196" s="656"/>
    </row>
    <row r="197" spans="2:55" ht="19.5" customHeight="1">
      <c r="B197" s="641"/>
      <c r="C197" s="651"/>
      <c r="D197" s="651"/>
      <c r="E197" s="651"/>
      <c r="F197" s="651"/>
      <c r="G197" s="651"/>
      <c r="H197" s="651"/>
      <c r="I197" s="651"/>
      <c r="J197" s="651"/>
      <c r="K197" s="651"/>
      <c r="L197" s="651"/>
      <c r="M197" s="651"/>
      <c r="N197" s="651"/>
      <c r="O197" s="651"/>
      <c r="P197" s="651"/>
      <c r="Q197" s="651"/>
      <c r="R197" s="651"/>
      <c r="S197" s="651"/>
      <c r="T197" s="651"/>
      <c r="U197" s="651"/>
      <c r="V197" s="651"/>
      <c r="W197" s="651"/>
      <c r="X197" s="651"/>
      <c r="Y197" s="651"/>
      <c r="Z197" s="655"/>
      <c r="AA197" s="900"/>
      <c r="AB197" s="720"/>
      <c r="AC197" s="643"/>
      <c r="AD197" s="651"/>
      <c r="AE197" s="1416"/>
      <c r="AF197" s="1416"/>
      <c r="AG197" s="651"/>
      <c r="AH197" s="653"/>
      <c r="AI197" s="1431" t="str">
        <f>'Donnees MELEC'!$E$80</f>
        <v>C13.6: Les prestations complémentaires sont expliquées</v>
      </c>
      <c r="AJ197" s="1432"/>
      <c r="AK197" s="1432"/>
      <c r="AL197" s="1432"/>
      <c r="AM197" s="1433"/>
      <c r="AN197" s="642"/>
      <c r="AO197" s="642"/>
      <c r="AP197" s="653"/>
      <c r="AQ197" s="653"/>
      <c r="AR197" s="654"/>
      <c r="AS197" s="653"/>
      <c r="AT197" s="653"/>
      <c r="AU197" s="653"/>
      <c r="AV197" s="653"/>
      <c r="AW197" s="653"/>
      <c r="AX197" s="653"/>
      <c r="AY197" s="653"/>
      <c r="AZ197" s="653"/>
      <c r="BA197" s="656"/>
    </row>
    <row r="198" spans="2:55" ht="30" customHeight="1">
      <c r="B198" s="641"/>
      <c r="C198" s="651"/>
      <c r="D198" s="651"/>
      <c r="E198" s="651"/>
      <c r="F198" s="651"/>
      <c r="G198" s="651"/>
      <c r="H198" s="651"/>
      <c r="I198" s="651"/>
      <c r="J198" s="651"/>
      <c r="K198" s="651"/>
      <c r="L198" s="651"/>
      <c r="M198" s="651"/>
      <c r="N198" s="651"/>
      <c r="O198" s="651"/>
      <c r="P198" s="651"/>
      <c r="Q198" s="651"/>
      <c r="R198" s="651"/>
      <c r="S198" s="651"/>
      <c r="T198" s="651"/>
      <c r="U198" s="651"/>
      <c r="V198" s="651"/>
      <c r="W198" s="651"/>
      <c r="X198" s="651"/>
      <c r="Y198" s="651"/>
      <c r="Z198" s="655"/>
      <c r="AA198" s="900"/>
      <c r="AB198" s="720"/>
      <c r="AC198" s="1452">
        <v>21</v>
      </c>
      <c r="AD198" s="1459"/>
      <c r="AE198" s="1417" t="str">
        <f>'Donnees MELEC'!$C$80</f>
        <v>C13.6</v>
      </c>
      <c r="AF198" s="1418"/>
      <c r="AG198" s="651"/>
      <c r="AH198" s="658" t="s">
        <v>211</v>
      </c>
      <c r="AI198" s="1434"/>
      <c r="AJ198" s="1351"/>
      <c r="AK198" s="1351"/>
      <c r="AL198" s="1351"/>
      <c r="AM198" s="1435"/>
      <c r="AN198" s="1444" t="s">
        <v>212</v>
      </c>
      <c r="AO198" s="1444"/>
      <c r="AP198" s="1445"/>
      <c r="AQ198" s="1428" t="str">
        <f>REPT("g",(AV198))</f>
        <v/>
      </c>
      <c r="AR198" s="1429"/>
      <c r="AS198" s="1429"/>
      <c r="AT198" s="1430"/>
      <c r="AU198" s="663"/>
      <c r="AV198" s="1036">
        <f>Bilan!$AK$51</f>
        <v>0</v>
      </c>
      <c r="AW198" s="653"/>
      <c r="AX198" s="1037" t="str">
        <f>Bilan!$AM$51</f>
        <v xml:space="preserve"> </v>
      </c>
      <c r="AY198" s="651"/>
      <c r="AZ198" s="651"/>
      <c r="BA198" s="701"/>
    </row>
    <row r="199" spans="2:55" ht="19.5" customHeight="1">
      <c r="B199" s="641"/>
      <c r="C199" s="651"/>
      <c r="D199" s="651"/>
      <c r="E199" s="651"/>
      <c r="F199" s="651"/>
      <c r="G199" s="651"/>
      <c r="H199" s="651"/>
      <c r="I199" s="651"/>
      <c r="J199" s="651"/>
      <c r="K199" s="651"/>
      <c r="L199" s="651"/>
      <c r="M199" s="651"/>
      <c r="N199" s="651"/>
      <c r="O199" s="651"/>
      <c r="P199" s="651"/>
      <c r="Q199" s="651"/>
      <c r="R199" s="651"/>
      <c r="S199" s="651"/>
      <c r="T199" s="651"/>
      <c r="U199" s="651"/>
      <c r="V199" s="651"/>
      <c r="W199" s="651"/>
      <c r="X199" s="651"/>
      <c r="Y199" s="651"/>
      <c r="Z199" s="655"/>
      <c r="AA199" s="900"/>
      <c r="AB199" s="718"/>
      <c r="AC199" s="643"/>
      <c r="AD199" s="651"/>
      <c r="AE199" s="1416"/>
      <c r="AF199" s="1416"/>
      <c r="AG199" s="651"/>
      <c r="AH199" s="653"/>
      <c r="AI199" s="1436"/>
      <c r="AJ199" s="1437"/>
      <c r="AK199" s="1437"/>
      <c r="AL199" s="1437"/>
      <c r="AM199" s="1438"/>
      <c r="AN199" s="642"/>
      <c r="AO199" s="642"/>
      <c r="AP199" s="653"/>
      <c r="AQ199" s="653"/>
      <c r="AR199" s="653"/>
      <c r="AS199" s="653"/>
      <c r="AT199" s="653"/>
      <c r="AU199" s="653"/>
      <c r="AV199" s="653"/>
      <c r="AW199" s="653"/>
      <c r="AX199" s="653"/>
      <c r="AY199" s="651"/>
      <c r="AZ199" s="651"/>
      <c r="BA199" s="701"/>
    </row>
    <row r="200" spans="2:55" ht="15" customHeight="1">
      <c r="B200" s="641"/>
      <c r="C200" s="651"/>
      <c r="D200" s="651"/>
      <c r="E200" s="651"/>
      <c r="F200" s="651"/>
      <c r="G200" s="651"/>
      <c r="H200" s="651"/>
      <c r="I200" s="651"/>
      <c r="J200" s="651"/>
      <c r="K200" s="651"/>
      <c r="L200" s="651"/>
      <c r="M200" s="651"/>
      <c r="N200" s="651"/>
      <c r="O200" s="651"/>
      <c r="P200" s="651"/>
      <c r="Q200" s="651"/>
      <c r="R200" s="651"/>
      <c r="S200" s="651"/>
      <c r="T200" s="651"/>
      <c r="U200" s="651"/>
      <c r="V200" s="651"/>
      <c r="W200" s="651"/>
      <c r="X200" s="651"/>
      <c r="Y200" s="651"/>
      <c r="Z200" s="655"/>
      <c r="AA200" s="900"/>
      <c r="AB200" s="720"/>
      <c r="AC200" s="643"/>
      <c r="AD200" s="651"/>
      <c r="AE200" s="668"/>
      <c r="AF200" s="653"/>
      <c r="AG200" s="651"/>
      <c r="AH200" s="653"/>
      <c r="AI200" s="677"/>
      <c r="AJ200" s="678"/>
      <c r="AK200" s="678"/>
      <c r="AL200" s="679"/>
      <c r="AM200" s="680"/>
      <c r="AN200" s="642"/>
      <c r="AO200" s="642"/>
      <c r="AP200" s="653"/>
      <c r="AQ200" s="653"/>
      <c r="AR200" s="653"/>
      <c r="AS200" s="653"/>
      <c r="AT200" s="653"/>
      <c r="AU200" s="653"/>
      <c r="AV200" s="653"/>
      <c r="AW200" s="651"/>
      <c r="AX200" s="651"/>
      <c r="AY200" s="653"/>
      <c r="AZ200" s="653"/>
      <c r="BA200" s="656"/>
      <c r="BB200" s="250"/>
      <c r="BC200" s="250"/>
    </row>
    <row r="201" spans="2:55" ht="19.5" customHeight="1">
      <c r="B201" s="641"/>
      <c r="C201" s="651"/>
      <c r="D201" s="651"/>
      <c r="E201" s="651"/>
      <c r="F201" s="651"/>
      <c r="G201" s="651"/>
      <c r="H201" s="651"/>
      <c r="I201" s="651"/>
      <c r="J201" s="651"/>
      <c r="K201" s="651"/>
      <c r="L201" s="651"/>
      <c r="M201" s="651"/>
      <c r="N201" s="651"/>
      <c r="O201" s="651"/>
      <c r="P201" s="651"/>
      <c r="Q201" s="651"/>
      <c r="R201" s="651"/>
      <c r="S201" s="651"/>
      <c r="T201" s="651"/>
      <c r="U201" s="651"/>
      <c r="V201" s="651"/>
      <c r="W201" s="651"/>
      <c r="X201" s="651"/>
      <c r="Y201" s="651"/>
      <c r="Z201" s="655"/>
      <c r="AA201" s="900"/>
      <c r="AB201" s="720"/>
      <c r="AC201" s="643"/>
      <c r="AD201" s="651"/>
      <c r="AE201" s="1416"/>
      <c r="AF201" s="1416"/>
      <c r="AG201" s="651"/>
      <c r="AH201" s="653"/>
      <c r="AI201" s="1431" t="str">
        <f>'Donnees MELEC'!$E$81</f>
        <v>C13.7: La satisfaction client est collectée</v>
      </c>
      <c r="AJ201" s="1432"/>
      <c r="AK201" s="1432"/>
      <c r="AL201" s="1432"/>
      <c r="AM201" s="1433"/>
      <c r="AN201" s="642"/>
      <c r="AO201" s="642"/>
      <c r="AP201" s="653"/>
      <c r="AQ201" s="653"/>
      <c r="AR201" s="654"/>
      <c r="AS201" s="653"/>
      <c r="AT201" s="653"/>
      <c r="AU201" s="653"/>
      <c r="AV201" s="653"/>
      <c r="AW201" s="653"/>
      <c r="AX201" s="653"/>
      <c r="AY201" s="653"/>
      <c r="AZ201" s="653"/>
      <c r="BA201" s="656"/>
    </row>
    <row r="202" spans="2:55" ht="30" customHeight="1">
      <c r="B202" s="641"/>
      <c r="C202" s="651"/>
      <c r="D202" s="651"/>
      <c r="E202" s="651"/>
      <c r="F202" s="651"/>
      <c r="G202" s="651"/>
      <c r="H202" s="651"/>
      <c r="I202" s="651"/>
      <c r="J202" s="651"/>
      <c r="K202" s="651"/>
      <c r="L202" s="651"/>
      <c r="M202" s="651"/>
      <c r="N202" s="651"/>
      <c r="O202" s="651"/>
      <c r="P202" s="651"/>
      <c r="Q202" s="651"/>
      <c r="R202" s="651"/>
      <c r="S202" s="651"/>
      <c r="T202" s="651"/>
      <c r="U202" s="651"/>
      <c r="V202" s="651"/>
      <c r="W202" s="651"/>
      <c r="X202" s="651"/>
      <c r="Y202" s="651"/>
      <c r="Z202" s="655"/>
      <c r="AA202" s="900"/>
      <c r="AB202" s="718"/>
      <c r="AC202" s="1452">
        <v>21</v>
      </c>
      <c r="AD202" s="1459"/>
      <c r="AE202" s="1417" t="str">
        <f>'Donnees MELEC'!$C$81</f>
        <v>C13.7</v>
      </c>
      <c r="AF202" s="1418"/>
      <c r="AG202" s="651"/>
      <c r="AH202" s="658" t="s">
        <v>211</v>
      </c>
      <c r="AI202" s="1434"/>
      <c r="AJ202" s="1351"/>
      <c r="AK202" s="1351"/>
      <c r="AL202" s="1351"/>
      <c r="AM202" s="1435"/>
      <c r="AN202" s="1444" t="s">
        <v>212</v>
      </c>
      <c r="AO202" s="1444"/>
      <c r="AP202" s="1445"/>
      <c r="AQ202" s="1428" t="str">
        <f>REPT("g",(AV202))</f>
        <v/>
      </c>
      <c r="AR202" s="1429"/>
      <c r="AS202" s="1429"/>
      <c r="AT202" s="1430"/>
      <c r="AU202" s="663"/>
      <c r="AV202" s="1036">
        <f>Bilan!$AK$51</f>
        <v>0</v>
      </c>
      <c r="AW202" s="653"/>
      <c r="AX202" s="1037" t="str">
        <f>Bilan!$AM$51</f>
        <v xml:space="preserve"> </v>
      </c>
      <c r="AY202" s="665"/>
      <c r="AZ202" s="653"/>
      <c r="BA202" s="656"/>
    </row>
    <row r="203" spans="2:55" ht="19.5" customHeight="1">
      <c r="B203" s="641"/>
      <c r="C203" s="651"/>
      <c r="D203" s="651"/>
      <c r="E203" s="651"/>
      <c r="F203" s="651"/>
      <c r="G203" s="651"/>
      <c r="H203" s="651"/>
      <c r="I203" s="651"/>
      <c r="J203" s="651"/>
      <c r="K203" s="651"/>
      <c r="L203" s="651"/>
      <c r="M203" s="651"/>
      <c r="N203" s="651"/>
      <c r="O203" s="651"/>
      <c r="P203" s="651"/>
      <c r="Q203" s="651"/>
      <c r="R203" s="651"/>
      <c r="S203" s="651"/>
      <c r="T203" s="651"/>
      <c r="U203" s="651"/>
      <c r="V203" s="651"/>
      <c r="W203" s="651"/>
      <c r="X203" s="651"/>
      <c r="Y203" s="651"/>
      <c r="Z203" s="655"/>
      <c r="AA203" s="900"/>
      <c r="AB203" s="721"/>
      <c r="AC203" s="643"/>
      <c r="AD203" s="651"/>
      <c r="AE203" s="1416"/>
      <c r="AF203" s="1416"/>
      <c r="AG203" s="651"/>
      <c r="AH203" s="653"/>
      <c r="AI203" s="1436"/>
      <c r="AJ203" s="1437"/>
      <c r="AK203" s="1437"/>
      <c r="AL203" s="1437"/>
      <c r="AM203" s="1438"/>
      <c r="AN203" s="642"/>
      <c r="AO203" s="642"/>
      <c r="AP203" s="653"/>
      <c r="AQ203" s="653"/>
      <c r="AR203" s="653"/>
      <c r="AS203" s="653"/>
      <c r="AT203" s="653"/>
      <c r="AU203" s="653"/>
      <c r="AV203" s="653"/>
      <c r="AW203" s="653"/>
      <c r="AX203" s="653"/>
      <c r="AY203" s="653"/>
      <c r="AZ203" s="653"/>
      <c r="BA203" s="656"/>
    </row>
    <row r="204" spans="2:55" s="21" customFormat="1" ht="34.5" customHeight="1">
      <c r="B204" s="702"/>
      <c r="C204" s="703"/>
      <c r="D204" s="703"/>
      <c r="E204" s="703"/>
      <c r="F204" s="704"/>
      <c r="G204" s="646"/>
      <c r="H204" s="646"/>
      <c r="I204" s="646"/>
      <c r="J204" s="646"/>
      <c r="K204" s="646"/>
      <c r="L204" s="646"/>
      <c r="M204" s="646"/>
      <c r="N204" s="646"/>
      <c r="O204" s="646"/>
      <c r="P204" s="646"/>
      <c r="Q204" s="646"/>
      <c r="R204" s="646"/>
      <c r="S204" s="646"/>
      <c r="T204" s="646"/>
      <c r="U204" s="646"/>
      <c r="V204" s="646"/>
      <c r="W204" s="705"/>
      <c r="X204" s="646"/>
      <c r="Y204" s="646"/>
      <c r="Z204" s="706"/>
      <c r="AA204" s="692"/>
      <c r="AB204" s="693"/>
      <c r="AC204" s="707"/>
      <c r="AD204" s="703"/>
      <c r="AE204" s="703"/>
      <c r="AF204" s="703"/>
      <c r="AG204" s="704"/>
      <c r="AH204" s="646"/>
      <c r="AI204" s="646"/>
      <c r="AJ204" s="646"/>
      <c r="AK204" s="646"/>
      <c r="AL204" s="646"/>
      <c r="AM204" s="646"/>
      <c r="AN204" s="646"/>
      <c r="AO204" s="646"/>
      <c r="AP204" s="646"/>
      <c r="AQ204" s="646"/>
      <c r="AR204" s="646"/>
      <c r="AS204" s="646"/>
      <c r="AT204" s="646"/>
      <c r="AU204" s="646"/>
      <c r="AV204" s="646"/>
      <c r="AW204" s="646"/>
      <c r="AX204" s="705"/>
      <c r="AY204" s="646"/>
      <c r="AZ204" s="646"/>
      <c r="BA204" s="708"/>
    </row>
    <row r="205" spans="2:55" ht="30" hidden="1" customHeight="1">
      <c r="B205" s="635"/>
      <c r="C205" s="586"/>
      <c r="D205" s="586"/>
      <c r="E205" s="586"/>
      <c r="F205" s="586"/>
      <c r="G205" s="586"/>
      <c r="H205" s="586"/>
      <c r="I205" s="586"/>
      <c r="J205" s="586"/>
      <c r="K205" s="586"/>
      <c r="L205" s="586"/>
      <c r="M205" s="583"/>
      <c r="N205" s="583"/>
      <c r="O205" s="583"/>
      <c r="P205" s="583"/>
      <c r="Q205" s="583"/>
      <c r="R205" s="583"/>
      <c r="S205" s="583"/>
      <c r="T205" s="583"/>
      <c r="U205" s="583"/>
      <c r="V205" s="583"/>
      <c r="W205" s="583"/>
      <c r="X205" s="583"/>
      <c r="Y205" s="583"/>
      <c r="Z205" s="583"/>
      <c r="AA205" s="583"/>
      <c r="AB205" s="583"/>
      <c r="AC205" s="586"/>
      <c r="AD205" s="586"/>
      <c r="AE205" s="586"/>
      <c r="AF205" s="586"/>
      <c r="AG205" s="586"/>
      <c r="AH205" s="583"/>
      <c r="AI205" s="583"/>
      <c r="AJ205" s="583"/>
      <c r="AK205" s="583"/>
      <c r="AL205" s="583"/>
      <c r="AM205" s="583"/>
      <c r="AN205" s="583"/>
      <c r="AO205" s="583"/>
      <c r="AP205" s="583"/>
      <c r="AQ205" s="583"/>
      <c r="AR205" s="583"/>
      <c r="AS205" s="583"/>
      <c r="AT205" s="583"/>
      <c r="AU205" s="583"/>
      <c r="AV205" s="583"/>
      <c r="AW205" s="583"/>
      <c r="AX205" s="583"/>
      <c r="AY205" s="583"/>
      <c r="AZ205" s="583"/>
      <c r="BA205" s="636"/>
    </row>
    <row r="206" spans="2:55" ht="19.5" hidden="1" customHeight="1">
      <c r="B206" s="637"/>
      <c r="C206" s="638"/>
      <c r="D206" s="1453" t="s">
        <v>126</v>
      </c>
      <c r="E206" s="1453"/>
      <c r="F206" s="1456"/>
      <c r="G206" s="1574" t="s">
        <v>312</v>
      </c>
      <c r="H206" s="1574"/>
      <c r="I206" s="1574"/>
      <c r="J206" s="1574"/>
      <c r="K206" s="1574"/>
      <c r="L206" s="1574"/>
      <c r="M206" s="1574"/>
      <c r="N206" s="1574"/>
      <c r="O206" s="1574"/>
      <c r="P206" s="1574"/>
      <c r="Q206" s="1574"/>
      <c r="R206" s="1574"/>
      <c r="S206" s="1574"/>
      <c r="T206" s="1419"/>
      <c r="U206" s="639"/>
      <c r="V206" s="1419"/>
      <c r="W206" s="639"/>
      <c r="X206" s="1419"/>
      <c r="Y206" s="1419"/>
      <c r="Z206" s="1449"/>
      <c r="AA206" s="583"/>
      <c r="AB206" s="583"/>
      <c r="AC206" s="1596"/>
      <c r="AD206" s="1597"/>
      <c r="AE206" s="1597"/>
      <c r="AF206" s="1597"/>
      <c r="AG206" s="1597"/>
      <c r="AH206" s="1597"/>
      <c r="AI206" s="1597"/>
      <c r="AJ206" s="1597"/>
      <c r="AK206" s="1597"/>
      <c r="AL206" s="1597"/>
      <c r="AM206" s="1597"/>
      <c r="AN206" s="1597"/>
      <c r="AO206" s="1597"/>
      <c r="AP206" s="1597"/>
      <c r="AQ206" s="1597"/>
      <c r="AR206" s="1597"/>
      <c r="AS206" s="1597"/>
      <c r="AT206" s="1597"/>
      <c r="AU206" s="1597"/>
      <c r="AV206" s="1597"/>
      <c r="AW206" s="1597"/>
      <c r="AX206" s="1597"/>
      <c r="AY206" s="1597"/>
      <c r="AZ206" s="1597"/>
      <c r="BA206" s="1598"/>
    </row>
    <row r="207" spans="2:55" ht="19.5" hidden="1" customHeight="1">
      <c r="B207" s="641"/>
      <c r="C207" s="642"/>
      <c r="D207" s="1454"/>
      <c r="E207" s="1454"/>
      <c r="F207" s="1457"/>
      <c r="G207" s="1575"/>
      <c r="H207" s="1575"/>
      <c r="I207" s="1575"/>
      <c r="J207" s="1575"/>
      <c r="K207" s="1575"/>
      <c r="L207" s="1575"/>
      <c r="M207" s="1575"/>
      <c r="N207" s="1575"/>
      <c r="O207" s="1575"/>
      <c r="P207" s="1575"/>
      <c r="Q207" s="1575"/>
      <c r="R207" s="1575"/>
      <c r="S207" s="1575"/>
      <c r="T207" s="1420"/>
      <c r="U207" s="1440" t="e">
        <f>AVERAGE(U213:U225)</f>
        <v>#DIV/0!</v>
      </c>
      <c r="V207" s="1420"/>
      <c r="W207" s="1425" t="str">
        <f>IFERROR(AVERAGE(W213:W225),"")</f>
        <v/>
      </c>
      <c r="X207" s="1420"/>
      <c r="Y207" s="1420"/>
      <c r="Z207" s="1450"/>
      <c r="AA207" s="583"/>
      <c r="AB207" s="583"/>
      <c r="AC207" s="1599"/>
      <c r="AD207" s="1600"/>
      <c r="AE207" s="1600"/>
      <c r="AF207" s="1600"/>
      <c r="AG207" s="1600"/>
      <c r="AH207" s="1600"/>
      <c r="AI207" s="1600"/>
      <c r="AJ207" s="1600"/>
      <c r="AK207" s="1600"/>
      <c r="AL207" s="1600"/>
      <c r="AM207" s="1600"/>
      <c r="AN207" s="1600"/>
      <c r="AO207" s="1600"/>
      <c r="AP207" s="1600"/>
      <c r="AQ207" s="1600"/>
      <c r="AR207" s="1600"/>
      <c r="AS207" s="1600"/>
      <c r="AT207" s="1600"/>
      <c r="AU207" s="1600"/>
      <c r="AV207" s="1600"/>
      <c r="AW207" s="1600"/>
      <c r="AX207" s="1600"/>
      <c r="AY207" s="1600"/>
      <c r="AZ207" s="1600"/>
      <c r="BA207" s="1601"/>
    </row>
    <row r="208" spans="2:55" ht="19.5" hidden="1" customHeight="1">
      <c r="B208" s="641"/>
      <c r="C208" s="642"/>
      <c r="D208" s="1454"/>
      <c r="E208" s="1454"/>
      <c r="F208" s="1457"/>
      <c r="G208" s="1575"/>
      <c r="H208" s="1575"/>
      <c r="I208" s="1575"/>
      <c r="J208" s="1575"/>
      <c r="K208" s="1575"/>
      <c r="L208" s="1575"/>
      <c r="M208" s="1575"/>
      <c r="N208" s="1575"/>
      <c r="O208" s="1575"/>
      <c r="P208" s="1575"/>
      <c r="Q208" s="1575"/>
      <c r="R208" s="1575"/>
      <c r="S208" s="1575"/>
      <c r="T208" s="1420"/>
      <c r="U208" s="1441"/>
      <c r="V208" s="1420"/>
      <c r="W208" s="1426"/>
      <c r="X208" s="1420"/>
      <c r="Y208" s="1420"/>
      <c r="Z208" s="1450"/>
      <c r="AA208" s="583"/>
      <c r="AB208" s="583"/>
      <c r="AC208" s="1599"/>
      <c r="AD208" s="1600"/>
      <c r="AE208" s="1600"/>
      <c r="AF208" s="1600"/>
      <c r="AG208" s="1600"/>
      <c r="AH208" s="1600"/>
      <c r="AI208" s="1600"/>
      <c r="AJ208" s="1600"/>
      <c r="AK208" s="1600"/>
      <c r="AL208" s="1600"/>
      <c r="AM208" s="1600"/>
      <c r="AN208" s="1600"/>
      <c r="AO208" s="1600"/>
      <c r="AP208" s="1600"/>
      <c r="AQ208" s="1600"/>
      <c r="AR208" s="1600"/>
      <c r="AS208" s="1600"/>
      <c r="AT208" s="1600"/>
      <c r="AU208" s="1600"/>
      <c r="AV208" s="1600"/>
      <c r="AW208" s="1600"/>
      <c r="AX208" s="1600"/>
      <c r="AY208" s="1600"/>
      <c r="AZ208" s="1600"/>
      <c r="BA208" s="1601"/>
    </row>
    <row r="209" spans="2:53" ht="34.5" hidden="1" customHeight="1">
      <c r="B209" s="641"/>
      <c r="C209" s="642"/>
      <c r="D209" s="1454"/>
      <c r="E209" s="1454"/>
      <c r="F209" s="1457"/>
      <c r="G209" s="1575"/>
      <c r="H209" s="1575"/>
      <c r="I209" s="1575"/>
      <c r="J209" s="1575"/>
      <c r="K209" s="1575"/>
      <c r="L209" s="1575"/>
      <c r="M209" s="1575"/>
      <c r="N209" s="1575"/>
      <c r="O209" s="1575"/>
      <c r="P209" s="1575"/>
      <c r="Q209" s="1575"/>
      <c r="R209" s="1575"/>
      <c r="S209" s="1575"/>
      <c r="T209" s="1420"/>
      <c r="U209" s="1442"/>
      <c r="V209" s="1420"/>
      <c r="W209" s="1427"/>
      <c r="X209" s="1420"/>
      <c r="Y209" s="1420"/>
      <c r="Z209" s="1450"/>
      <c r="AA209" s="583"/>
      <c r="AB209" s="583"/>
      <c r="AC209" s="1599"/>
      <c r="AD209" s="1600"/>
      <c r="AE209" s="1600"/>
      <c r="AF209" s="1600"/>
      <c r="AG209" s="1600"/>
      <c r="AH209" s="1600"/>
      <c r="AI209" s="1600"/>
      <c r="AJ209" s="1600"/>
      <c r="AK209" s="1600"/>
      <c r="AL209" s="1600"/>
      <c r="AM209" s="1600"/>
      <c r="AN209" s="1600"/>
      <c r="AO209" s="1600"/>
      <c r="AP209" s="1600"/>
      <c r="AQ209" s="1600"/>
      <c r="AR209" s="1600"/>
      <c r="AS209" s="1600"/>
      <c r="AT209" s="1600"/>
      <c r="AU209" s="1600"/>
      <c r="AV209" s="1600"/>
      <c r="AW209" s="1600"/>
      <c r="AX209" s="1600"/>
      <c r="AY209" s="1600"/>
      <c r="AZ209" s="1600"/>
      <c r="BA209" s="1601"/>
    </row>
    <row r="210" spans="2:53" ht="19.5" hidden="1" customHeight="1">
      <c r="B210" s="644"/>
      <c r="C210" s="645"/>
      <c r="D210" s="1455"/>
      <c r="E210" s="1455"/>
      <c r="F210" s="1458"/>
      <c r="G210" s="1576"/>
      <c r="H210" s="1576"/>
      <c r="I210" s="1576"/>
      <c r="J210" s="1576"/>
      <c r="K210" s="1576"/>
      <c r="L210" s="1576"/>
      <c r="M210" s="1576"/>
      <c r="N210" s="1576"/>
      <c r="O210" s="1576"/>
      <c r="P210" s="1576"/>
      <c r="Q210" s="1576"/>
      <c r="R210" s="1576"/>
      <c r="S210" s="1576"/>
      <c r="T210" s="1421"/>
      <c r="U210" s="646"/>
      <c r="V210" s="1421"/>
      <c r="W210" s="646"/>
      <c r="X210" s="1421"/>
      <c r="Y210" s="1421"/>
      <c r="Z210" s="1451"/>
      <c r="AA210" s="583"/>
      <c r="AB210" s="583"/>
      <c r="AC210" s="1599"/>
      <c r="AD210" s="1600"/>
      <c r="AE210" s="1600"/>
      <c r="AF210" s="1600"/>
      <c r="AG210" s="1600"/>
      <c r="AH210" s="1600"/>
      <c r="AI210" s="1600"/>
      <c r="AJ210" s="1600"/>
      <c r="AK210" s="1600"/>
      <c r="AL210" s="1600"/>
      <c r="AM210" s="1600"/>
      <c r="AN210" s="1600"/>
      <c r="AO210" s="1600"/>
      <c r="AP210" s="1600"/>
      <c r="AQ210" s="1600"/>
      <c r="AR210" s="1600"/>
      <c r="AS210" s="1600"/>
      <c r="AT210" s="1600"/>
      <c r="AU210" s="1600"/>
      <c r="AV210" s="1600"/>
      <c r="AW210" s="1600"/>
      <c r="AX210" s="1600"/>
      <c r="AY210" s="1600"/>
      <c r="AZ210" s="1600"/>
      <c r="BA210" s="1601"/>
    </row>
    <row r="211" spans="2:53" hidden="1">
      <c r="B211" s="637"/>
      <c r="C211" s="638"/>
      <c r="D211" s="638"/>
      <c r="E211" s="638"/>
      <c r="F211" s="638"/>
      <c r="G211" s="639"/>
      <c r="H211" s="639"/>
      <c r="I211" s="639"/>
      <c r="J211" s="639"/>
      <c r="K211" s="639"/>
      <c r="L211" s="639"/>
      <c r="M211" s="639"/>
      <c r="N211" s="639"/>
      <c r="O211" s="639"/>
      <c r="P211" s="639"/>
      <c r="Q211" s="639"/>
      <c r="R211" s="639"/>
      <c r="S211" s="639"/>
      <c r="T211" s="639"/>
      <c r="U211" s="639"/>
      <c r="V211" s="639"/>
      <c r="W211" s="639"/>
      <c r="X211" s="639"/>
      <c r="Y211" s="639"/>
      <c r="Z211" s="648"/>
      <c r="AA211" s="649"/>
      <c r="AB211" s="583"/>
      <c r="AC211" s="1599"/>
      <c r="AD211" s="1600"/>
      <c r="AE211" s="1600"/>
      <c r="AF211" s="1600"/>
      <c r="AG211" s="1600"/>
      <c r="AH211" s="1600"/>
      <c r="AI211" s="1600"/>
      <c r="AJ211" s="1600"/>
      <c r="AK211" s="1600"/>
      <c r="AL211" s="1600"/>
      <c r="AM211" s="1600"/>
      <c r="AN211" s="1600"/>
      <c r="AO211" s="1600"/>
      <c r="AP211" s="1600"/>
      <c r="AQ211" s="1600"/>
      <c r="AR211" s="1600"/>
      <c r="AS211" s="1600"/>
      <c r="AT211" s="1600"/>
      <c r="AU211" s="1600"/>
      <c r="AV211" s="1600"/>
      <c r="AW211" s="1600"/>
      <c r="AX211" s="1600"/>
      <c r="AY211" s="1600"/>
      <c r="AZ211" s="1600"/>
      <c r="BA211" s="1601"/>
    </row>
    <row r="212" spans="2:53" ht="19.5" hidden="1" customHeight="1">
      <c r="B212" s="641"/>
      <c r="C212" s="651"/>
      <c r="D212" s="1573"/>
      <c r="E212" s="1573"/>
      <c r="F212" s="651"/>
      <c r="G212" s="653"/>
      <c r="H212" s="1431"/>
      <c r="I212" s="1432"/>
      <c r="J212" s="1432"/>
      <c r="K212" s="1432"/>
      <c r="L212" s="1433"/>
      <c r="M212" s="642"/>
      <c r="N212" s="642"/>
      <c r="O212" s="653"/>
      <c r="P212" s="653"/>
      <c r="Q212" s="654"/>
      <c r="R212" s="653"/>
      <c r="S212" s="653"/>
      <c r="T212" s="653"/>
      <c r="U212" s="653"/>
      <c r="V212" s="653"/>
      <c r="W212" s="653"/>
      <c r="X212" s="653"/>
      <c r="Y212" s="653"/>
      <c r="Z212" s="655"/>
      <c r="AA212" s="649"/>
      <c r="AB212" s="583"/>
      <c r="AC212" s="1599"/>
      <c r="AD212" s="1600"/>
      <c r="AE212" s="1600"/>
      <c r="AF212" s="1600"/>
      <c r="AG212" s="1600"/>
      <c r="AH212" s="1600"/>
      <c r="AI212" s="1600"/>
      <c r="AJ212" s="1600"/>
      <c r="AK212" s="1600"/>
      <c r="AL212" s="1600"/>
      <c r="AM212" s="1600"/>
      <c r="AN212" s="1600"/>
      <c r="AO212" s="1600"/>
      <c r="AP212" s="1600"/>
      <c r="AQ212" s="1600"/>
      <c r="AR212" s="1600"/>
      <c r="AS212" s="1600"/>
      <c r="AT212" s="1600"/>
      <c r="AU212" s="1600"/>
      <c r="AV212" s="1600"/>
      <c r="AW212" s="1600"/>
      <c r="AX212" s="1600"/>
      <c r="AY212" s="1600"/>
      <c r="AZ212" s="1600"/>
      <c r="BA212" s="1601"/>
    </row>
    <row r="213" spans="2:53" ht="30" hidden="1" customHeight="1">
      <c r="B213" s="1414">
        <v>58</v>
      </c>
      <c r="C213" s="1459"/>
      <c r="D213" s="1417"/>
      <c r="E213" s="1418"/>
      <c r="F213" s="651"/>
      <c r="G213" s="658"/>
      <c r="H213" s="1434"/>
      <c r="I213" s="1351"/>
      <c r="J213" s="1351"/>
      <c r="K213" s="1351"/>
      <c r="L213" s="1435"/>
      <c r="M213" s="1571" t="s">
        <v>212</v>
      </c>
      <c r="N213" s="1444"/>
      <c r="O213" s="1572"/>
      <c r="P213" s="1428" t="str">
        <f>REPT("g",(U213))</f>
        <v/>
      </c>
      <c r="Q213" s="1429"/>
      <c r="R213" s="1429"/>
      <c r="S213" s="1430"/>
      <c r="T213" s="663"/>
      <c r="U213" s="664"/>
      <c r="V213" s="653"/>
      <c r="W213" s="427"/>
      <c r="X213" s="665"/>
      <c r="Y213" s="653"/>
      <c r="Z213" s="655"/>
      <c r="AA213" s="649"/>
      <c r="AB213" s="583"/>
      <c r="AC213" s="1599"/>
      <c r="AD213" s="1600"/>
      <c r="AE213" s="1600"/>
      <c r="AF213" s="1600"/>
      <c r="AG213" s="1600"/>
      <c r="AH213" s="1600"/>
      <c r="AI213" s="1600"/>
      <c r="AJ213" s="1600"/>
      <c r="AK213" s="1600"/>
      <c r="AL213" s="1600"/>
      <c r="AM213" s="1600"/>
      <c r="AN213" s="1600"/>
      <c r="AO213" s="1600"/>
      <c r="AP213" s="1600"/>
      <c r="AQ213" s="1600"/>
      <c r="AR213" s="1600"/>
      <c r="AS213" s="1600"/>
      <c r="AT213" s="1600"/>
      <c r="AU213" s="1600"/>
      <c r="AV213" s="1600"/>
      <c r="AW213" s="1600"/>
      <c r="AX213" s="1600"/>
      <c r="AY213" s="1600"/>
      <c r="AZ213" s="1600"/>
      <c r="BA213" s="1601"/>
    </row>
    <row r="214" spans="2:53" ht="19.5" hidden="1" customHeight="1">
      <c r="B214" s="641"/>
      <c r="C214" s="651"/>
      <c r="D214" s="1474"/>
      <c r="E214" s="1474"/>
      <c r="F214" s="651"/>
      <c r="G214" s="653"/>
      <c r="H214" s="1436"/>
      <c r="I214" s="1437"/>
      <c r="J214" s="1437"/>
      <c r="K214" s="1437"/>
      <c r="L214" s="1438"/>
      <c r="M214" s="642"/>
      <c r="N214" s="642"/>
      <c r="O214" s="653"/>
      <c r="P214" s="653"/>
      <c r="Q214" s="653"/>
      <c r="R214" s="653"/>
      <c r="S214" s="653"/>
      <c r="T214" s="653"/>
      <c r="U214" s="653"/>
      <c r="V214" s="653"/>
      <c r="W214" s="653"/>
      <c r="X214" s="653"/>
      <c r="Y214" s="653"/>
      <c r="Z214" s="655"/>
      <c r="AA214" s="649"/>
      <c r="AB214" s="583"/>
      <c r="AC214" s="1599"/>
      <c r="AD214" s="1600"/>
      <c r="AE214" s="1600"/>
      <c r="AF214" s="1600"/>
      <c r="AG214" s="1600"/>
      <c r="AH214" s="1600"/>
      <c r="AI214" s="1600"/>
      <c r="AJ214" s="1600"/>
      <c r="AK214" s="1600"/>
      <c r="AL214" s="1600"/>
      <c r="AM214" s="1600"/>
      <c r="AN214" s="1600"/>
      <c r="AO214" s="1600"/>
      <c r="AP214" s="1600"/>
      <c r="AQ214" s="1600"/>
      <c r="AR214" s="1600"/>
      <c r="AS214" s="1600"/>
      <c r="AT214" s="1600"/>
      <c r="AU214" s="1600"/>
      <c r="AV214" s="1600"/>
      <c r="AW214" s="1600"/>
      <c r="AX214" s="1600"/>
      <c r="AY214" s="1600"/>
      <c r="AZ214" s="1600"/>
      <c r="BA214" s="1601"/>
    </row>
    <row r="215" spans="2:53" ht="15" hidden="1" customHeight="1">
      <c r="B215" s="666"/>
      <c r="C215" s="667"/>
      <c r="D215" s="668"/>
      <c r="E215" s="653"/>
      <c r="F215" s="669"/>
      <c r="G215" s="653"/>
      <c r="H215" s="653"/>
      <c r="I215" s="653"/>
      <c r="J215" s="653"/>
      <c r="K215" s="653"/>
      <c r="L215" s="653"/>
      <c r="M215" s="670"/>
      <c r="N215" s="670"/>
      <c r="O215" s="670"/>
      <c r="P215" s="670"/>
      <c r="Q215" s="670"/>
      <c r="R215" s="670"/>
      <c r="S215" s="670"/>
      <c r="T215" s="670"/>
      <c r="U215" s="670"/>
      <c r="V215" s="670"/>
      <c r="W215" s="670"/>
      <c r="X215" s="670"/>
      <c r="Y215" s="670"/>
      <c r="Z215" s="671"/>
      <c r="AA215" s="672"/>
      <c r="AB215" s="673"/>
      <c r="AC215" s="1599"/>
      <c r="AD215" s="1600"/>
      <c r="AE215" s="1600"/>
      <c r="AF215" s="1600"/>
      <c r="AG215" s="1600"/>
      <c r="AH215" s="1600"/>
      <c r="AI215" s="1600"/>
      <c r="AJ215" s="1600"/>
      <c r="AK215" s="1600"/>
      <c r="AL215" s="1600"/>
      <c r="AM215" s="1600"/>
      <c r="AN215" s="1600"/>
      <c r="AO215" s="1600"/>
      <c r="AP215" s="1600"/>
      <c r="AQ215" s="1600"/>
      <c r="AR215" s="1600"/>
      <c r="AS215" s="1600"/>
      <c r="AT215" s="1600"/>
      <c r="AU215" s="1600"/>
      <c r="AV215" s="1600"/>
      <c r="AW215" s="1600"/>
      <c r="AX215" s="1600"/>
      <c r="AY215" s="1600"/>
      <c r="AZ215" s="1600"/>
      <c r="BA215" s="1601"/>
    </row>
    <row r="216" spans="2:53" ht="19.5" hidden="1" customHeight="1">
      <c r="B216" s="641"/>
      <c r="C216" s="651"/>
      <c r="D216" s="1573"/>
      <c r="E216" s="1573"/>
      <c r="F216" s="651"/>
      <c r="G216" s="653"/>
      <c r="H216" s="1431"/>
      <c r="I216" s="1432"/>
      <c r="J216" s="1432"/>
      <c r="K216" s="1432"/>
      <c r="L216" s="1433"/>
      <c r="M216" s="642"/>
      <c r="N216" s="642"/>
      <c r="O216" s="653"/>
      <c r="P216" s="653"/>
      <c r="Q216" s="654"/>
      <c r="R216" s="653"/>
      <c r="S216" s="653"/>
      <c r="T216" s="653"/>
      <c r="U216" s="653"/>
      <c r="V216" s="653"/>
      <c r="W216" s="653"/>
      <c r="X216" s="653"/>
      <c r="Y216" s="653"/>
      <c r="Z216" s="655"/>
      <c r="AA216" s="649"/>
      <c r="AB216" s="583"/>
      <c r="AC216" s="1599"/>
      <c r="AD216" s="1600"/>
      <c r="AE216" s="1600"/>
      <c r="AF216" s="1600"/>
      <c r="AG216" s="1600"/>
      <c r="AH216" s="1600"/>
      <c r="AI216" s="1600"/>
      <c r="AJ216" s="1600"/>
      <c r="AK216" s="1600"/>
      <c r="AL216" s="1600"/>
      <c r="AM216" s="1600"/>
      <c r="AN216" s="1600"/>
      <c r="AO216" s="1600"/>
      <c r="AP216" s="1600"/>
      <c r="AQ216" s="1600"/>
      <c r="AR216" s="1600"/>
      <c r="AS216" s="1600"/>
      <c r="AT216" s="1600"/>
      <c r="AU216" s="1600"/>
      <c r="AV216" s="1600"/>
      <c r="AW216" s="1600"/>
      <c r="AX216" s="1600"/>
      <c r="AY216" s="1600"/>
      <c r="AZ216" s="1600"/>
      <c r="BA216" s="1601"/>
    </row>
    <row r="217" spans="2:53" ht="30" hidden="1" customHeight="1">
      <c r="B217" s="1414">
        <v>59</v>
      </c>
      <c r="C217" s="1459"/>
      <c r="D217" s="1417"/>
      <c r="E217" s="1418"/>
      <c r="F217" s="651"/>
      <c r="G217" s="658"/>
      <c r="H217" s="1434"/>
      <c r="I217" s="1351"/>
      <c r="J217" s="1351"/>
      <c r="K217" s="1351"/>
      <c r="L217" s="1435"/>
      <c r="M217" s="1571" t="s">
        <v>212</v>
      </c>
      <c r="N217" s="1444"/>
      <c r="O217" s="1572"/>
      <c r="P217" s="1428" t="str">
        <f>REPT("g",(U217))</f>
        <v/>
      </c>
      <c r="Q217" s="1429"/>
      <c r="R217" s="1429"/>
      <c r="S217" s="1430"/>
      <c r="T217" s="663"/>
      <c r="U217" s="664"/>
      <c r="V217" s="653"/>
      <c r="W217" s="427"/>
      <c r="X217" s="665"/>
      <c r="Y217" s="653"/>
      <c r="Z217" s="655"/>
      <c r="AA217" s="649"/>
      <c r="AB217" s="583"/>
      <c r="AC217" s="1599"/>
      <c r="AD217" s="1600"/>
      <c r="AE217" s="1600"/>
      <c r="AF217" s="1600"/>
      <c r="AG217" s="1600"/>
      <c r="AH217" s="1600"/>
      <c r="AI217" s="1600"/>
      <c r="AJ217" s="1600"/>
      <c r="AK217" s="1600"/>
      <c r="AL217" s="1600"/>
      <c r="AM217" s="1600"/>
      <c r="AN217" s="1600"/>
      <c r="AO217" s="1600"/>
      <c r="AP217" s="1600"/>
      <c r="AQ217" s="1600"/>
      <c r="AR217" s="1600"/>
      <c r="AS217" s="1600"/>
      <c r="AT217" s="1600"/>
      <c r="AU217" s="1600"/>
      <c r="AV217" s="1600"/>
      <c r="AW217" s="1600"/>
      <c r="AX217" s="1600"/>
      <c r="AY217" s="1600"/>
      <c r="AZ217" s="1600"/>
      <c r="BA217" s="1601"/>
    </row>
    <row r="218" spans="2:53" ht="19.5" hidden="1" customHeight="1">
      <c r="B218" s="641"/>
      <c r="C218" s="651"/>
      <c r="D218" s="1474"/>
      <c r="E218" s="1474"/>
      <c r="F218" s="651"/>
      <c r="G218" s="653"/>
      <c r="H218" s="1436"/>
      <c r="I218" s="1437"/>
      <c r="J218" s="1437"/>
      <c r="K218" s="1437"/>
      <c r="L218" s="1438"/>
      <c r="M218" s="642"/>
      <c r="N218" s="642"/>
      <c r="O218" s="653"/>
      <c r="P218" s="653"/>
      <c r="Q218" s="653"/>
      <c r="R218" s="653"/>
      <c r="S218" s="653"/>
      <c r="T218" s="653"/>
      <c r="U218" s="653"/>
      <c r="V218" s="653"/>
      <c r="W218" s="653"/>
      <c r="X218" s="653"/>
      <c r="Y218" s="653"/>
      <c r="Z218" s="655"/>
      <c r="AA218" s="649"/>
      <c r="AB218" s="583"/>
      <c r="AC218" s="1599"/>
      <c r="AD218" s="1600"/>
      <c r="AE218" s="1600"/>
      <c r="AF218" s="1600"/>
      <c r="AG218" s="1600"/>
      <c r="AH218" s="1600"/>
      <c r="AI218" s="1600"/>
      <c r="AJ218" s="1600"/>
      <c r="AK218" s="1600"/>
      <c r="AL218" s="1600"/>
      <c r="AM218" s="1600"/>
      <c r="AN218" s="1600"/>
      <c r="AO218" s="1600"/>
      <c r="AP218" s="1600"/>
      <c r="AQ218" s="1600"/>
      <c r="AR218" s="1600"/>
      <c r="AS218" s="1600"/>
      <c r="AT218" s="1600"/>
      <c r="AU218" s="1600"/>
      <c r="AV218" s="1600"/>
      <c r="AW218" s="1600"/>
      <c r="AX218" s="1600"/>
      <c r="AY218" s="1600"/>
      <c r="AZ218" s="1600"/>
      <c r="BA218" s="1601"/>
    </row>
    <row r="219" spans="2:53" ht="15" hidden="1" customHeight="1">
      <c r="B219" s="641"/>
      <c r="C219" s="651"/>
      <c r="D219" s="668"/>
      <c r="E219" s="653"/>
      <c r="F219" s="651"/>
      <c r="G219" s="653"/>
      <c r="H219" s="677"/>
      <c r="I219" s="678"/>
      <c r="J219" s="678"/>
      <c r="K219" s="679"/>
      <c r="L219" s="680"/>
      <c r="M219" s="642"/>
      <c r="N219" s="642"/>
      <c r="O219" s="653"/>
      <c r="P219" s="653"/>
      <c r="Q219" s="653"/>
      <c r="R219" s="653"/>
      <c r="S219" s="653"/>
      <c r="T219" s="653"/>
      <c r="U219" s="653"/>
      <c r="V219" s="653"/>
      <c r="W219" s="653"/>
      <c r="X219" s="653"/>
      <c r="Y219" s="653"/>
      <c r="Z219" s="655"/>
      <c r="AA219" s="1439"/>
      <c r="AB219" s="682"/>
      <c r="AC219" s="1599"/>
      <c r="AD219" s="1600"/>
      <c r="AE219" s="1600"/>
      <c r="AF219" s="1600"/>
      <c r="AG219" s="1600"/>
      <c r="AH219" s="1600"/>
      <c r="AI219" s="1600"/>
      <c r="AJ219" s="1600"/>
      <c r="AK219" s="1600"/>
      <c r="AL219" s="1600"/>
      <c r="AM219" s="1600"/>
      <c r="AN219" s="1600"/>
      <c r="AO219" s="1600"/>
      <c r="AP219" s="1600"/>
      <c r="AQ219" s="1600"/>
      <c r="AR219" s="1600"/>
      <c r="AS219" s="1600"/>
      <c r="AT219" s="1600"/>
      <c r="AU219" s="1600"/>
      <c r="AV219" s="1600"/>
      <c r="AW219" s="1600"/>
      <c r="AX219" s="1600"/>
      <c r="AY219" s="1600"/>
      <c r="AZ219" s="1600"/>
      <c r="BA219" s="1601"/>
    </row>
    <row r="220" spans="2:53" ht="19.5" hidden="1" customHeight="1">
      <c r="B220" s="641"/>
      <c r="C220" s="651"/>
      <c r="D220" s="1573"/>
      <c r="E220" s="1573"/>
      <c r="F220" s="651"/>
      <c r="G220" s="653"/>
      <c r="H220" s="1431"/>
      <c r="I220" s="1432"/>
      <c r="J220" s="1432"/>
      <c r="K220" s="1432"/>
      <c r="L220" s="1433"/>
      <c r="M220" s="642"/>
      <c r="N220" s="642"/>
      <c r="O220" s="653"/>
      <c r="P220" s="653"/>
      <c r="Q220" s="654"/>
      <c r="R220" s="653"/>
      <c r="S220" s="653"/>
      <c r="T220" s="653"/>
      <c r="U220" s="653"/>
      <c r="V220" s="653"/>
      <c r="W220" s="653"/>
      <c r="X220" s="653"/>
      <c r="Y220" s="653"/>
      <c r="Z220" s="655"/>
      <c r="AA220" s="1439"/>
      <c r="AB220" s="682"/>
      <c r="AC220" s="1599"/>
      <c r="AD220" s="1600"/>
      <c r="AE220" s="1600"/>
      <c r="AF220" s="1600"/>
      <c r="AG220" s="1600"/>
      <c r="AH220" s="1600"/>
      <c r="AI220" s="1600"/>
      <c r="AJ220" s="1600"/>
      <c r="AK220" s="1600"/>
      <c r="AL220" s="1600"/>
      <c r="AM220" s="1600"/>
      <c r="AN220" s="1600"/>
      <c r="AO220" s="1600"/>
      <c r="AP220" s="1600"/>
      <c r="AQ220" s="1600"/>
      <c r="AR220" s="1600"/>
      <c r="AS220" s="1600"/>
      <c r="AT220" s="1600"/>
      <c r="AU220" s="1600"/>
      <c r="AV220" s="1600"/>
      <c r="AW220" s="1600"/>
      <c r="AX220" s="1600"/>
      <c r="AY220" s="1600"/>
      <c r="AZ220" s="1600"/>
      <c r="BA220" s="1601"/>
    </row>
    <row r="221" spans="2:53" ht="30" hidden="1" customHeight="1">
      <c r="B221" s="1414">
        <v>60</v>
      </c>
      <c r="C221" s="1459"/>
      <c r="D221" s="1417"/>
      <c r="E221" s="1418"/>
      <c r="F221" s="651"/>
      <c r="G221" s="658"/>
      <c r="H221" s="1434"/>
      <c r="I221" s="1351"/>
      <c r="J221" s="1351"/>
      <c r="K221" s="1351"/>
      <c r="L221" s="1435"/>
      <c r="M221" s="1571" t="s">
        <v>212</v>
      </c>
      <c r="N221" s="1444"/>
      <c r="O221" s="1572"/>
      <c r="P221" s="1428" t="str">
        <f>REPT("g",(U221))</f>
        <v/>
      </c>
      <c r="Q221" s="1429"/>
      <c r="R221" s="1429"/>
      <c r="S221" s="1430"/>
      <c r="T221" s="663"/>
      <c r="U221" s="664"/>
      <c r="V221" s="653"/>
      <c r="W221" s="427"/>
      <c r="X221" s="665"/>
      <c r="Y221" s="653"/>
      <c r="Z221" s="655"/>
      <c r="AA221" s="649"/>
      <c r="AB221" s="583"/>
      <c r="AC221" s="1599"/>
      <c r="AD221" s="1600"/>
      <c r="AE221" s="1600"/>
      <c r="AF221" s="1600"/>
      <c r="AG221" s="1600"/>
      <c r="AH221" s="1600"/>
      <c r="AI221" s="1600"/>
      <c r="AJ221" s="1600"/>
      <c r="AK221" s="1600"/>
      <c r="AL221" s="1600"/>
      <c r="AM221" s="1600"/>
      <c r="AN221" s="1600"/>
      <c r="AO221" s="1600"/>
      <c r="AP221" s="1600"/>
      <c r="AQ221" s="1600"/>
      <c r="AR221" s="1600"/>
      <c r="AS221" s="1600"/>
      <c r="AT221" s="1600"/>
      <c r="AU221" s="1600"/>
      <c r="AV221" s="1600"/>
      <c r="AW221" s="1600"/>
      <c r="AX221" s="1600"/>
      <c r="AY221" s="1600"/>
      <c r="AZ221" s="1600"/>
      <c r="BA221" s="1601"/>
    </row>
    <row r="222" spans="2:53" ht="19.5" hidden="1" customHeight="1">
      <c r="B222" s="683"/>
      <c r="C222" s="651"/>
      <c r="D222" s="1474"/>
      <c r="E222" s="1474"/>
      <c r="F222" s="651"/>
      <c r="G222" s="653"/>
      <c r="H222" s="1436"/>
      <c r="I222" s="1437"/>
      <c r="J222" s="1437"/>
      <c r="K222" s="1437"/>
      <c r="L222" s="1438"/>
      <c r="M222" s="642"/>
      <c r="N222" s="642"/>
      <c r="O222" s="653"/>
      <c r="P222" s="653"/>
      <c r="Q222" s="653"/>
      <c r="R222" s="653"/>
      <c r="S222" s="653"/>
      <c r="T222" s="653"/>
      <c r="U222" s="653"/>
      <c r="V222" s="653"/>
      <c r="W222" s="653"/>
      <c r="X222" s="653"/>
      <c r="Y222" s="653"/>
      <c r="Z222" s="655"/>
      <c r="AA222" s="1460"/>
      <c r="AB222" s="685"/>
      <c r="AC222" s="1599"/>
      <c r="AD222" s="1600"/>
      <c r="AE222" s="1600"/>
      <c r="AF222" s="1600"/>
      <c r="AG222" s="1600"/>
      <c r="AH222" s="1600"/>
      <c r="AI222" s="1600"/>
      <c r="AJ222" s="1600"/>
      <c r="AK222" s="1600"/>
      <c r="AL222" s="1600"/>
      <c r="AM222" s="1600"/>
      <c r="AN222" s="1600"/>
      <c r="AO222" s="1600"/>
      <c r="AP222" s="1600"/>
      <c r="AQ222" s="1600"/>
      <c r="AR222" s="1600"/>
      <c r="AS222" s="1600"/>
      <c r="AT222" s="1600"/>
      <c r="AU222" s="1600"/>
      <c r="AV222" s="1600"/>
      <c r="AW222" s="1600"/>
      <c r="AX222" s="1600"/>
      <c r="AY222" s="1600"/>
      <c r="AZ222" s="1600"/>
      <c r="BA222" s="1601"/>
    </row>
    <row r="223" spans="2:53" ht="15" hidden="1" customHeight="1">
      <c r="B223" s="683"/>
      <c r="C223" s="651"/>
      <c r="D223" s="668"/>
      <c r="E223" s="653"/>
      <c r="F223" s="651"/>
      <c r="G223" s="653"/>
      <c r="H223" s="677"/>
      <c r="I223" s="678"/>
      <c r="J223" s="678"/>
      <c r="K223" s="679"/>
      <c r="L223" s="680"/>
      <c r="M223" s="642"/>
      <c r="N223" s="642"/>
      <c r="O223" s="653"/>
      <c r="P223" s="653"/>
      <c r="Q223" s="653"/>
      <c r="R223" s="653"/>
      <c r="S223" s="653"/>
      <c r="T223" s="653"/>
      <c r="U223" s="653"/>
      <c r="V223" s="653"/>
      <c r="W223" s="653"/>
      <c r="X223" s="653"/>
      <c r="Y223" s="653"/>
      <c r="Z223" s="655"/>
      <c r="AA223" s="1460"/>
      <c r="AB223" s="685"/>
      <c r="AC223" s="1599"/>
      <c r="AD223" s="1600"/>
      <c r="AE223" s="1600"/>
      <c r="AF223" s="1600"/>
      <c r="AG223" s="1600"/>
      <c r="AH223" s="1600"/>
      <c r="AI223" s="1600"/>
      <c r="AJ223" s="1600"/>
      <c r="AK223" s="1600"/>
      <c r="AL223" s="1600"/>
      <c r="AM223" s="1600"/>
      <c r="AN223" s="1600"/>
      <c r="AO223" s="1600"/>
      <c r="AP223" s="1600"/>
      <c r="AQ223" s="1600"/>
      <c r="AR223" s="1600"/>
      <c r="AS223" s="1600"/>
      <c r="AT223" s="1600"/>
      <c r="AU223" s="1600"/>
      <c r="AV223" s="1600"/>
      <c r="AW223" s="1600"/>
      <c r="AX223" s="1600"/>
      <c r="AY223" s="1600"/>
      <c r="AZ223" s="1600"/>
      <c r="BA223" s="1601"/>
    </row>
    <row r="224" spans="2:53" ht="19.5" hidden="1" customHeight="1">
      <c r="B224" s="683"/>
      <c r="C224" s="651"/>
      <c r="D224" s="1416"/>
      <c r="E224" s="1416"/>
      <c r="F224" s="651"/>
      <c r="G224" s="653"/>
      <c r="H224" s="1431"/>
      <c r="I224" s="1432"/>
      <c r="J224" s="1432"/>
      <c r="K224" s="1432"/>
      <c r="L224" s="1433"/>
      <c r="M224" s="642"/>
      <c r="N224" s="642"/>
      <c r="O224" s="653"/>
      <c r="P224" s="653"/>
      <c r="Q224" s="654"/>
      <c r="R224" s="653"/>
      <c r="S224" s="653"/>
      <c r="T224" s="653"/>
      <c r="U224" s="653"/>
      <c r="V224" s="653"/>
      <c r="W224" s="653"/>
      <c r="X224" s="653"/>
      <c r="Y224" s="653"/>
      <c r="Z224" s="655"/>
      <c r="AA224" s="649"/>
      <c r="AB224" s="583"/>
      <c r="AC224" s="1599"/>
      <c r="AD224" s="1600"/>
      <c r="AE224" s="1600"/>
      <c r="AF224" s="1600"/>
      <c r="AG224" s="1600"/>
      <c r="AH224" s="1600"/>
      <c r="AI224" s="1600"/>
      <c r="AJ224" s="1600"/>
      <c r="AK224" s="1600"/>
      <c r="AL224" s="1600"/>
      <c r="AM224" s="1600"/>
      <c r="AN224" s="1600"/>
      <c r="AO224" s="1600"/>
      <c r="AP224" s="1600"/>
      <c r="AQ224" s="1600"/>
      <c r="AR224" s="1600"/>
      <c r="AS224" s="1600"/>
      <c r="AT224" s="1600"/>
      <c r="AU224" s="1600"/>
      <c r="AV224" s="1600"/>
      <c r="AW224" s="1600"/>
      <c r="AX224" s="1600"/>
      <c r="AY224" s="1600"/>
      <c r="AZ224" s="1600"/>
      <c r="BA224" s="1601"/>
    </row>
    <row r="225" spans="2:53" ht="30" hidden="1" customHeight="1">
      <c r="B225" s="1414">
        <v>61</v>
      </c>
      <c r="C225" s="1415"/>
      <c r="D225" s="1417"/>
      <c r="E225" s="1418"/>
      <c r="F225" s="651"/>
      <c r="G225" s="658"/>
      <c r="H225" s="1434"/>
      <c r="I225" s="1351"/>
      <c r="J225" s="1351"/>
      <c r="K225" s="1351"/>
      <c r="L225" s="1435"/>
      <c r="M225" s="1444" t="s">
        <v>212</v>
      </c>
      <c r="N225" s="1444"/>
      <c r="O225" s="1445"/>
      <c r="P225" s="1428" t="str">
        <f>REPT("g",(U225))</f>
        <v/>
      </c>
      <c r="Q225" s="1429"/>
      <c r="R225" s="1429"/>
      <c r="S225" s="1430"/>
      <c r="T225" s="663"/>
      <c r="U225" s="664"/>
      <c r="V225" s="653"/>
      <c r="W225" s="427"/>
      <c r="X225" s="665"/>
      <c r="Y225" s="653"/>
      <c r="Z225" s="655"/>
      <c r="AA225" s="649"/>
      <c r="AB225" s="583"/>
      <c r="AC225" s="1599"/>
      <c r="AD225" s="1600"/>
      <c r="AE225" s="1600"/>
      <c r="AF225" s="1600"/>
      <c r="AG225" s="1600"/>
      <c r="AH225" s="1600"/>
      <c r="AI225" s="1600"/>
      <c r="AJ225" s="1600"/>
      <c r="AK225" s="1600"/>
      <c r="AL225" s="1600"/>
      <c r="AM225" s="1600"/>
      <c r="AN225" s="1600"/>
      <c r="AO225" s="1600"/>
      <c r="AP225" s="1600"/>
      <c r="AQ225" s="1600"/>
      <c r="AR225" s="1600"/>
      <c r="AS225" s="1600"/>
      <c r="AT225" s="1600"/>
      <c r="AU225" s="1600"/>
      <c r="AV225" s="1600"/>
      <c r="AW225" s="1600"/>
      <c r="AX225" s="1600"/>
      <c r="AY225" s="1600"/>
      <c r="AZ225" s="1600"/>
      <c r="BA225" s="1601"/>
    </row>
    <row r="226" spans="2:53" ht="19.5" hidden="1" customHeight="1">
      <c r="B226" s="683"/>
      <c r="C226" s="651"/>
      <c r="D226" s="1416"/>
      <c r="E226" s="1416"/>
      <c r="F226" s="651"/>
      <c r="G226" s="653"/>
      <c r="H226" s="1436"/>
      <c r="I226" s="1437"/>
      <c r="J226" s="1437"/>
      <c r="K226" s="1437"/>
      <c r="L226" s="1438"/>
      <c r="M226" s="642"/>
      <c r="N226" s="642"/>
      <c r="O226" s="653"/>
      <c r="P226" s="653"/>
      <c r="Q226" s="653"/>
      <c r="R226" s="653"/>
      <c r="S226" s="653"/>
      <c r="T226" s="653"/>
      <c r="U226" s="653"/>
      <c r="V226" s="653"/>
      <c r="W226" s="653"/>
      <c r="X226" s="653"/>
      <c r="Y226" s="653"/>
      <c r="Z226" s="655"/>
      <c r="AA226" s="649"/>
      <c r="AB226" s="583"/>
      <c r="AC226" s="1599"/>
      <c r="AD226" s="1600"/>
      <c r="AE226" s="1600"/>
      <c r="AF226" s="1600"/>
      <c r="AG226" s="1600"/>
      <c r="AH226" s="1600"/>
      <c r="AI226" s="1600"/>
      <c r="AJ226" s="1600"/>
      <c r="AK226" s="1600"/>
      <c r="AL226" s="1600"/>
      <c r="AM226" s="1600"/>
      <c r="AN226" s="1600"/>
      <c r="AO226" s="1600"/>
      <c r="AP226" s="1600"/>
      <c r="AQ226" s="1600"/>
      <c r="AR226" s="1600"/>
      <c r="AS226" s="1600"/>
      <c r="AT226" s="1600"/>
      <c r="AU226" s="1600"/>
      <c r="AV226" s="1600"/>
      <c r="AW226" s="1600"/>
      <c r="AX226" s="1600"/>
      <c r="AY226" s="1600"/>
      <c r="AZ226" s="1600"/>
      <c r="BA226" s="1601"/>
    </row>
    <row r="227" spans="2:53" ht="15" hidden="1" customHeight="1">
      <c r="B227" s="888"/>
      <c r="C227" s="889"/>
      <c r="D227" s="889"/>
      <c r="E227" s="889"/>
      <c r="F227" s="889"/>
      <c r="G227" s="889"/>
      <c r="H227" s="889"/>
      <c r="I227" s="889"/>
      <c r="J227" s="889"/>
      <c r="K227" s="889"/>
      <c r="L227" s="889"/>
      <c r="M227" s="889"/>
      <c r="N227" s="889"/>
      <c r="O227" s="889"/>
      <c r="P227" s="889"/>
      <c r="Q227" s="889"/>
      <c r="R227" s="889"/>
      <c r="S227" s="889"/>
      <c r="T227" s="889"/>
      <c r="U227" s="889"/>
      <c r="V227" s="889"/>
      <c r="W227" s="889"/>
      <c r="X227" s="889"/>
      <c r="Y227" s="889"/>
      <c r="Z227" s="890"/>
      <c r="AA227" s="689"/>
      <c r="AB227" s="689"/>
      <c r="AC227" s="1599"/>
      <c r="AD227" s="1600"/>
      <c r="AE227" s="1600"/>
      <c r="AF227" s="1600"/>
      <c r="AG227" s="1600"/>
      <c r="AH227" s="1600"/>
      <c r="AI227" s="1600"/>
      <c r="AJ227" s="1600"/>
      <c r="AK227" s="1600"/>
      <c r="AL227" s="1600"/>
      <c r="AM227" s="1600"/>
      <c r="AN227" s="1600"/>
      <c r="AO227" s="1600"/>
      <c r="AP227" s="1600"/>
      <c r="AQ227" s="1600"/>
      <c r="AR227" s="1600"/>
      <c r="AS227" s="1600"/>
      <c r="AT227" s="1600"/>
      <c r="AU227" s="1600"/>
      <c r="AV227" s="1600"/>
      <c r="AW227" s="1600"/>
      <c r="AX227" s="1600"/>
      <c r="AY227" s="1600"/>
      <c r="AZ227" s="1600"/>
      <c r="BA227" s="1601"/>
    </row>
    <row r="228" spans="2:53" ht="19.5" hidden="1" customHeight="1">
      <c r="B228" s="641"/>
      <c r="C228" s="651"/>
      <c r="D228" s="1416"/>
      <c r="E228" s="1416"/>
      <c r="F228" s="651"/>
      <c r="G228" s="653"/>
      <c r="H228" s="1431"/>
      <c r="I228" s="1432"/>
      <c r="J228" s="1432"/>
      <c r="K228" s="1432"/>
      <c r="L228" s="1433"/>
      <c r="M228" s="642"/>
      <c r="N228" s="642"/>
      <c r="O228" s="653"/>
      <c r="P228" s="653"/>
      <c r="Q228" s="654"/>
      <c r="R228" s="653"/>
      <c r="S228" s="653"/>
      <c r="T228" s="653"/>
      <c r="U228" s="653"/>
      <c r="V228" s="653"/>
      <c r="W228" s="653"/>
      <c r="X228" s="653"/>
      <c r="Y228" s="653"/>
      <c r="Z228" s="655"/>
      <c r="AA228" s="691"/>
      <c r="AB228" s="691"/>
      <c r="AC228" s="1599"/>
      <c r="AD228" s="1600"/>
      <c r="AE228" s="1600"/>
      <c r="AF228" s="1600"/>
      <c r="AG228" s="1600"/>
      <c r="AH228" s="1600"/>
      <c r="AI228" s="1600"/>
      <c r="AJ228" s="1600"/>
      <c r="AK228" s="1600"/>
      <c r="AL228" s="1600"/>
      <c r="AM228" s="1600"/>
      <c r="AN228" s="1600"/>
      <c r="AO228" s="1600"/>
      <c r="AP228" s="1600"/>
      <c r="AQ228" s="1600"/>
      <c r="AR228" s="1600"/>
      <c r="AS228" s="1600"/>
      <c r="AT228" s="1600"/>
      <c r="AU228" s="1600"/>
      <c r="AV228" s="1600"/>
      <c r="AW228" s="1600"/>
      <c r="AX228" s="1600"/>
      <c r="AY228" s="1600"/>
      <c r="AZ228" s="1600"/>
      <c r="BA228" s="1601"/>
    </row>
    <row r="229" spans="2:53" ht="30" hidden="1" customHeight="1">
      <c r="B229" s="1414">
        <v>40</v>
      </c>
      <c r="C229" s="1415"/>
      <c r="D229" s="1417"/>
      <c r="E229" s="1418"/>
      <c r="F229" s="651"/>
      <c r="G229" s="658"/>
      <c r="H229" s="1434"/>
      <c r="I229" s="1351"/>
      <c r="J229" s="1351"/>
      <c r="K229" s="1351"/>
      <c r="L229" s="1435"/>
      <c r="M229" s="1444"/>
      <c r="N229" s="1444"/>
      <c r="O229" s="1445"/>
      <c r="P229" s="1428"/>
      <c r="Q229" s="1429"/>
      <c r="R229" s="1429"/>
      <c r="S229" s="1430"/>
      <c r="T229" s="663"/>
      <c r="U229" s="664"/>
      <c r="V229" s="653"/>
      <c r="W229" s="427"/>
      <c r="X229" s="665"/>
      <c r="Y229" s="653"/>
      <c r="Z229" s="655"/>
      <c r="AA229" s="583"/>
      <c r="AB229" s="583"/>
      <c r="AC229" s="1599"/>
      <c r="AD229" s="1600"/>
      <c r="AE229" s="1600"/>
      <c r="AF229" s="1600"/>
      <c r="AG229" s="1600"/>
      <c r="AH229" s="1600"/>
      <c r="AI229" s="1600"/>
      <c r="AJ229" s="1600"/>
      <c r="AK229" s="1600"/>
      <c r="AL229" s="1600"/>
      <c r="AM229" s="1600"/>
      <c r="AN229" s="1600"/>
      <c r="AO229" s="1600"/>
      <c r="AP229" s="1600"/>
      <c r="AQ229" s="1600"/>
      <c r="AR229" s="1600"/>
      <c r="AS229" s="1600"/>
      <c r="AT229" s="1600"/>
      <c r="AU229" s="1600"/>
      <c r="AV229" s="1600"/>
      <c r="AW229" s="1600"/>
      <c r="AX229" s="1600"/>
      <c r="AY229" s="1600"/>
      <c r="AZ229" s="1600"/>
      <c r="BA229" s="1601"/>
    </row>
    <row r="230" spans="2:53" ht="19.5" hidden="1" customHeight="1">
      <c r="B230" s="641"/>
      <c r="C230" s="651"/>
      <c r="D230" s="1416"/>
      <c r="E230" s="1416"/>
      <c r="F230" s="651"/>
      <c r="G230" s="653"/>
      <c r="H230" s="1436"/>
      <c r="I230" s="1437"/>
      <c r="J230" s="1437"/>
      <c r="K230" s="1437"/>
      <c r="L230" s="1438"/>
      <c r="M230" s="642"/>
      <c r="N230" s="642"/>
      <c r="O230" s="653"/>
      <c r="P230" s="653"/>
      <c r="Q230" s="653"/>
      <c r="R230" s="653"/>
      <c r="S230" s="653"/>
      <c r="T230" s="653"/>
      <c r="U230" s="653"/>
      <c r="V230" s="653"/>
      <c r="W230" s="653"/>
      <c r="X230" s="653"/>
      <c r="Y230" s="653"/>
      <c r="Z230" s="655"/>
      <c r="AA230" s="693"/>
      <c r="AB230" s="693"/>
      <c r="AC230" s="1599"/>
      <c r="AD230" s="1600"/>
      <c r="AE230" s="1600"/>
      <c r="AF230" s="1600"/>
      <c r="AG230" s="1600"/>
      <c r="AH230" s="1600"/>
      <c r="AI230" s="1600"/>
      <c r="AJ230" s="1600"/>
      <c r="AK230" s="1600"/>
      <c r="AL230" s="1600"/>
      <c r="AM230" s="1600"/>
      <c r="AN230" s="1600"/>
      <c r="AO230" s="1600"/>
      <c r="AP230" s="1600"/>
      <c r="AQ230" s="1600"/>
      <c r="AR230" s="1600"/>
      <c r="AS230" s="1600"/>
      <c r="AT230" s="1600"/>
      <c r="AU230" s="1600"/>
      <c r="AV230" s="1600"/>
      <c r="AW230" s="1600"/>
      <c r="AX230" s="1600"/>
      <c r="AY230" s="1600"/>
      <c r="AZ230" s="1600"/>
      <c r="BA230" s="1601"/>
    </row>
    <row r="231" spans="2:53" ht="13.5" hidden="1" customHeight="1">
      <c r="B231" s="641"/>
      <c r="C231" s="651"/>
      <c r="D231" s="668"/>
      <c r="E231" s="653"/>
      <c r="F231" s="651"/>
      <c r="G231" s="653"/>
      <c r="H231" s="677"/>
      <c r="I231" s="678"/>
      <c r="J231" s="678"/>
      <c r="K231" s="679"/>
      <c r="L231" s="680"/>
      <c r="M231" s="642"/>
      <c r="N231" s="642"/>
      <c r="O231" s="653"/>
      <c r="P231" s="653"/>
      <c r="Q231" s="653"/>
      <c r="R231" s="653"/>
      <c r="S231" s="653"/>
      <c r="T231" s="653"/>
      <c r="U231" s="653"/>
      <c r="V231" s="653"/>
      <c r="W231" s="653"/>
      <c r="X231" s="653"/>
      <c r="Y231" s="653"/>
      <c r="Z231" s="655"/>
      <c r="AA231" s="1488"/>
      <c r="AB231" s="682"/>
      <c r="AC231" s="1599"/>
      <c r="AD231" s="1600"/>
      <c r="AE231" s="1600"/>
      <c r="AF231" s="1600"/>
      <c r="AG231" s="1600"/>
      <c r="AH231" s="1600"/>
      <c r="AI231" s="1600"/>
      <c r="AJ231" s="1600"/>
      <c r="AK231" s="1600"/>
      <c r="AL231" s="1600"/>
      <c r="AM231" s="1600"/>
      <c r="AN231" s="1600"/>
      <c r="AO231" s="1600"/>
      <c r="AP231" s="1600"/>
      <c r="AQ231" s="1600"/>
      <c r="AR231" s="1600"/>
      <c r="AS231" s="1600"/>
      <c r="AT231" s="1600"/>
      <c r="AU231" s="1600"/>
      <c r="AV231" s="1600"/>
      <c r="AW231" s="1600"/>
      <c r="AX231" s="1600"/>
      <c r="AY231" s="1600"/>
      <c r="AZ231" s="1600"/>
      <c r="BA231" s="1601"/>
    </row>
    <row r="232" spans="2:53" ht="19.5" hidden="1" customHeight="1">
      <c r="B232" s="641"/>
      <c r="C232" s="651"/>
      <c r="D232" s="1416"/>
      <c r="E232" s="1416"/>
      <c r="F232" s="651"/>
      <c r="G232" s="653"/>
      <c r="H232" s="1431"/>
      <c r="I232" s="1432"/>
      <c r="J232" s="1432"/>
      <c r="K232" s="1432"/>
      <c r="L232" s="1433"/>
      <c r="M232" s="642"/>
      <c r="N232" s="642"/>
      <c r="O232" s="653"/>
      <c r="P232" s="653"/>
      <c r="Q232" s="654"/>
      <c r="R232" s="653"/>
      <c r="S232" s="653"/>
      <c r="T232" s="653"/>
      <c r="U232" s="653"/>
      <c r="V232" s="653"/>
      <c r="W232" s="653"/>
      <c r="X232" s="653"/>
      <c r="Y232" s="653"/>
      <c r="Z232" s="655"/>
      <c r="AA232" s="1488"/>
      <c r="AB232" s="682"/>
      <c r="AC232" s="1599"/>
      <c r="AD232" s="1600"/>
      <c r="AE232" s="1600"/>
      <c r="AF232" s="1600"/>
      <c r="AG232" s="1600"/>
      <c r="AH232" s="1600"/>
      <c r="AI232" s="1600"/>
      <c r="AJ232" s="1600"/>
      <c r="AK232" s="1600"/>
      <c r="AL232" s="1600"/>
      <c r="AM232" s="1600"/>
      <c r="AN232" s="1600"/>
      <c r="AO232" s="1600"/>
      <c r="AP232" s="1600"/>
      <c r="AQ232" s="1600"/>
      <c r="AR232" s="1600"/>
      <c r="AS232" s="1600"/>
      <c r="AT232" s="1600"/>
      <c r="AU232" s="1600"/>
      <c r="AV232" s="1600"/>
      <c r="AW232" s="1600"/>
      <c r="AX232" s="1600"/>
      <c r="AY232" s="1600"/>
      <c r="AZ232" s="1600"/>
      <c r="BA232" s="1601"/>
    </row>
    <row r="233" spans="2:53" ht="30" hidden="1" customHeight="1">
      <c r="B233" s="1414">
        <v>41</v>
      </c>
      <c r="C233" s="1415"/>
      <c r="D233" s="1417"/>
      <c r="E233" s="1418"/>
      <c r="F233" s="651"/>
      <c r="G233" s="658"/>
      <c r="H233" s="1434"/>
      <c r="I233" s="1351"/>
      <c r="J233" s="1351"/>
      <c r="K233" s="1351"/>
      <c r="L233" s="1435"/>
      <c r="M233" s="1444"/>
      <c r="N233" s="1444"/>
      <c r="O233" s="1445"/>
      <c r="P233" s="1428"/>
      <c r="Q233" s="1429"/>
      <c r="R233" s="1429"/>
      <c r="S233" s="1430"/>
      <c r="T233" s="663"/>
      <c r="U233" s="664"/>
      <c r="V233" s="653"/>
      <c r="W233" s="427"/>
      <c r="X233" s="665"/>
      <c r="Y233" s="653"/>
      <c r="Z233" s="655"/>
      <c r="AA233" s="583"/>
      <c r="AB233" s="583"/>
      <c r="AC233" s="1599"/>
      <c r="AD233" s="1600"/>
      <c r="AE233" s="1600"/>
      <c r="AF233" s="1600"/>
      <c r="AG233" s="1600"/>
      <c r="AH233" s="1600"/>
      <c r="AI233" s="1600"/>
      <c r="AJ233" s="1600"/>
      <c r="AK233" s="1600"/>
      <c r="AL233" s="1600"/>
      <c r="AM233" s="1600"/>
      <c r="AN233" s="1600"/>
      <c r="AO233" s="1600"/>
      <c r="AP233" s="1600"/>
      <c r="AQ233" s="1600"/>
      <c r="AR233" s="1600"/>
      <c r="AS233" s="1600"/>
      <c r="AT233" s="1600"/>
      <c r="AU233" s="1600"/>
      <c r="AV233" s="1600"/>
      <c r="AW233" s="1600"/>
      <c r="AX233" s="1600"/>
      <c r="AY233" s="1600"/>
      <c r="AZ233" s="1600"/>
      <c r="BA233" s="1601"/>
    </row>
    <row r="234" spans="2:53" ht="19.5" hidden="1" customHeight="1">
      <c r="B234" s="683"/>
      <c r="C234" s="651"/>
      <c r="D234" s="1416"/>
      <c r="E234" s="1416"/>
      <c r="F234" s="651"/>
      <c r="G234" s="653"/>
      <c r="H234" s="1436"/>
      <c r="I234" s="1437"/>
      <c r="J234" s="1437"/>
      <c r="K234" s="1437"/>
      <c r="L234" s="1438"/>
      <c r="M234" s="642"/>
      <c r="N234" s="642"/>
      <c r="O234" s="653"/>
      <c r="P234" s="653"/>
      <c r="Q234" s="653"/>
      <c r="R234" s="653"/>
      <c r="S234" s="653"/>
      <c r="T234" s="653"/>
      <c r="U234" s="653"/>
      <c r="V234" s="653"/>
      <c r="W234" s="653"/>
      <c r="X234" s="653"/>
      <c r="Y234" s="653"/>
      <c r="Z234" s="655"/>
      <c r="AA234" s="714"/>
      <c r="AB234" s="685"/>
      <c r="AC234" s="1599"/>
      <c r="AD234" s="1600"/>
      <c r="AE234" s="1600"/>
      <c r="AF234" s="1600"/>
      <c r="AG234" s="1600"/>
      <c r="AH234" s="1600"/>
      <c r="AI234" s="1600"/>
      <c r="AJ234" s="1600"/>
      <c r="AK234" s="1600"/>
      <c r="AL234" s="1600"/>
      <c r="AM234" s="1600"/>
      <c r="AN234" s="1600"/>
      <c r="AO234" s="1600"/>
      <c r="AP234" s="1600"/>
      <c r="AQ234" s="1600"/>
      <c r="AR234" s="1600"/>
      <c r="AS234" s="1600"/>
      <c r="AT234" s="1600"/>
      <c r="AU234" s="1600"/>
      <c r="AV234" s="1600"/>
      <c r="AW234" s="1600"/>
      <c r="AX234" s="1600"/>
      <c r="AY234" s="1600"/>
      <c r="AZ234" s="1600"/>
      <c r="BA234" s="1601"/>
    </row>
    <row r="235" spans="2:53" ht="13.5" hidden="1" customHeight="1">
      <c r="B235" s="641"/>
      <c r="C235" s="651"/>
      <c r="D235" s="668"/>
      <c r="E235" s="653"/>
      <c r="F235" s="651"/>
      <c r="G235" s="653"/>
      <c r="H235" s="677"/>
      <c r="I235" s="678"/>
      <c r="J235" s="678"/>
      <c r="K235" s="679"/>
      <c r="L235" s="680"/>
      <c r="M235" s="642"/>
      <c r="N235" s="642"/>
      <c r="O235" s="653"/>
      <c r="P235" s="653"/>
      <c r="Q235" s="653"/>
      <c r="R235" s="653"/>
      <c r="S235" s="653"/>
      <c r="T235" s="653"/>
      <c r="U235" s="653"/>
      <c r="V235" s="653"/>
      <c r="W235" s="653"/>
      <c r="X235" s="653"/>
      <c r="Y235" s="653"/>
      <c r="Z235" s="655"/>
      <c r="AA235" s="1488"/>
      <c r="AB235" s="682"/>
      <c r="AC235" s="1599"/>
      <c r="AD235" s="1600"/>
      <c r="AE235" s="1600"/>
      <c r="AF235" s="1600"/>
      <c r="AG235" s="1600"/>
      <c r="AH235" s="1600"/>
      <c r="AI235" s="1600"/>
      <c r="AJ235" s="1600"/>
      <c r="AK235" s="1600"/>
      <c r="AL235" s="1600"/>
      <c r="AM235" s="1600"/>
      <c r="AN235" s="1600"/>
      <c r="AO235" s="1600"/>
      <c r="AP235" s="1600"/>
      <c r="AQ235" s="1600"/>
      <c r="AR235" s="1600"/>
      <c r="AS235" s="1600"/>
      <c r="AT235" s="1600"/>
      <c r="AU235" s="1600"/>
      <c r="AV235" s="1600"/>
      <c r="AW235" s="1600"/>
      <c r="AX235" s="1600"/>
      <c r="AY235" s="1600"/>
      <c r="AZ235" s="1600"/>
      <c r="BA235" s="1601"/>
    </row>
    <row r="236" spans="2:53" ht="19.5" hidden="1" customHeight="1">
      <c r="B236" s="641"/>
      <c r="C236" s="651"/>
      <c r="D236" s="1416"/>
      <c r="E236" s="1416"/>
      <c r="F236" s="651"/>
      <c r="G236" s="653"/>
      <c r="H236" s="1431"/>
      <c r="I236" s="1432"/>
      <c r="J236" s="1432"/>
      <c r="K236" s="1432"/>
      <c r="L236" s="1433"/>
      <c r="M236" s="642"/>
      <c r="N236" s="642"/>
      <c r="O236" s="653"/>
      <c r="P236" s="653"/>
      <c r="Q236" s="654"/>
      <c r="R236" s="653"/>
      <c r="S236" s="653"/>
      <c r="T236" s="653"/>
      <c r="U236" s="653"/>
      <c r="V236" s="653"/>
      <c r="W236" s="653"/>
      <c r="X236" s="653"/>
      <c r="Y236" s="653"/>
      <c r="Z236" s="655"/>
      <c r="AA236" s="1488"/>
      <c r="AB236" s="682"/>
      <c r="AC236" s="1599"/>
      <c r="AD236" s="1600"/>
      <c r="AE236" s="1600"/>
      <c r="AF236" s="1600"/>
      <c r="AG236" s="1600"/>
      <c r="AH236" s="1600"/>
      <c r="AI236" s="1600"/>
      <c r="AJ236" s="1600"/>
      <c r="AK236" s="1600"/>
      <c r="AL236" s="1600"/>
      <c r="AM236" s="1600"/>
      <c r="AN236" s="1600"/>
      <c r="AO236" s="1600"/>
      <c r="AP236" s="1600"/>
      <c r="AQ236" s="1600"/>
      <c r="AR236" s="1600"/>
      <c r="AS236" s="1600"/>
      <c r="AT236" s="1600"/>
      <c r="AU236" s="1600"/>
      <c r="AV236" s="1600"/>
      <c r="AW236" s="1600"/>
      <c r="AX236" s="1600"/>
      <c r="AY236" s="1600"/>
      <c r="AZ236" s="1600"/>
      <c r="BA236" s="1601"/>
    </row>
    <row r="237" spans="2:53" ht="30" hidden="1" customHeight="1">
      <c r="B237" s="1414">
        <v>41</v>
      </c>
      <c r="C237" s="1415"/>
      <c r="D237" s="1417"/>
      <c r="E237" s="1418"/>
      <c r="F237" s="651"/>
      <c r="G237" s="658"/>
      <c r="H237" s="1434"/>
      <c r="I237" s="1351"/>
      <c r="J237" s="1351"/>
      <c r="K237" s="1351"/>
      <c r="L237" s="1435"/>
      <c r="M237" s="1444"/>
      <c r="N237" s="1444"/>
      <c r="O237" s="1445"/>
      <c r="P237" s="1428"/>
      <c r="Q237" s="1429"/>
      <c r="R237" s="1429"/>
      <c r="S237" s="1430"/>
      <c r="T237" s="663"/>
      <c r="U237" s="664"/>
      <c r="V237" s="653"/>
      <c r="W237" s="427"/>
      <c r="X237" s="665"/>
      <c r="Y237" s="653"/>
      <c r="Z237" s="655"/>
      <c r="AA237" s="583"/>
      <c r="AB237" s="583"/>
      <c r="AC237" s="1599"/>
      <c r="AD237" s="1600"/>
      <c r="AE237" s="1600"/>
      <c r="AF237" s="1600"/>
      <c r="AG237" s="1600"/>
      <c r="AH237" s="1600"/>
      <c r="AI237" s="1600"/>
      <c r="AJ237" s="1600"/>
      <c r="AK237" s="1600"/>
      <c r="AL237" s="1600"/>
      <c r="AM237" s="1600"/>
      <c r="AN237" s="1600"/>
      <c r="AO237" s="1600"/>
      <c r="AP237" s="1600"/>
      <c r="AQ237" s="1600"/>
      <c r="AR237" s="1600"/>
      <c r="AS237" s="1600"/>
      <c r="AT237" s="1600"/>
      <c r="AU237" s="1600"/>
      <c r="AV237" s="1600"/>
      <c r="AW237" s="1600"/>
      <c r="AX237" s="1600"/>
      <c r="AY237" s="1600"/>
      <c r="AZ237" s="1600"/>
      <c r="BA237" s="1601"/>
    </row>
    <row r="238" spans="2:53" ht="19.5" hidden="1" customHeight="1">
      <c r="B238" s="683"/>
      <c r="C238" s="651"/>
      <c r="D238" s="1416"/>
      <c r="E238" s="1416"/>
      <c r="F238" s="651"/>
      <c r="G238" s="653"/>
      <c r="H238" s="1436"/>
      <c r="I238" s="1437"/>
      <c r="J238" s="1437"/>
      <c r="K238" s="1437"/>
      <c r="L238" s="1438"/>
      <c r="M238" s="642"/>
      <c r="N238" s="642"/>
      <c r="O238" s="653"/>
      <c r="P238" s="653"/>
      <c r="Q238" s="653"/>
      <c r="R238" s="653"/>
      <c r="S238" s="653"/>
      <c r="T238" s="653"/>
      <c r="U238" s="653"/>
      <c r="V238" s="653"/>
      <c r="W238" s="653"/>
      <c r="X238" s="653"/>
      <c r="Y238" s="653"/>
      <c r="Z238" s="655"/>
      <c r="AA238" s="714"/>
      <c r="AB238" s="685"/>
      <c r="AC238" s="1599"/>
      <c r="AD238" s="1600"/>
      <c r="AE238" s="1600"/>
      <c r="AF238" s="1600"/>
      <c r="AG238" s="1600"/>
      <c r="AH238" s="1600"/>
      <c r="AI238" s="1600"/>
      <c r="AJ238" s="1600"/>
      <c r="AK238" s="1600"/>
      <c r="AL238" s="1600"/>
      <c r="AM238" s="1600"/>
      <c r="AN238" s="1600"/>
      <c r="AO238" s="1600"/>
      <c r="AP238" s="1600"/>
      <c r="AQ238" s="1600"/>
      <c r="AR238" s="1600"/>
      <c r="AS238" s="1600"/>
      <c r="AT238" s="1600"/>
      <c r="AU238" s="1600"/>
      <c r="AV238" s="1600"/>
      <c r="AW238" s="1600"/>
      <c r="AX238" s="1600"/>
      <c r="AY238" s="1600"/>
      <c r="AZ238" s="1600"/>
      <c r="BA238" s="1601"/>
    </row>
    <row r="239" spans="2:53" ht="34.5" hidden="1" customHeight="1">
      <c r="B239" s="702"/>
      <c r="C239" s="703"/>
      <c r="D239" s="703"/>
      <c r="E239" s="703"/>
      <c r="F239" s="704"/>
      <c r="G239" s="646"/>
      <c r="H239" s="646"/>
      <c r="I239" s="646"/>
      <c r="J239" s="646"/>
      <c r="K239" s="646"/>
      <c r="L239" s="646"/>
      <c r="M239" s="646"/>
      <c r="N239" s="646"/>
      <c r="O239" s="646"/>
      <c r="P239" s="646"/>
      <c r="Q239" s="646"/>
      <c r="R239" s="646"/>
      <c r="S239" s="646"/>
      <c r="T239" s="646"/>
      <c r="U239" s="646"/>
      <c r="V239" s="646"/>
      <c r="W239" s="705"/>
      <c r="X239" s="646"/>
      <c r="Y239" s="646"/>
      <c r="Z239" s="706"/>
      <c r="AA239" s="692"/>
      <c r="AB239" s="693"/>
      <c r="AC239" s="1602"/>
      <c r="AD239" s="1603"/>
      <c r="AE239" s="1603"/>
      <c r="AF239" s="1603"/>
      <c r="AG239" s="1603"/>
      <c r="AH239" s="1603"/>
      <c r="AI239" s="1603"/>
      <c r="AJ239" s="1603"/>
      <c r="AK239" s="1603"/>
      <c r="AL239" s="1603"/>
      <c r="AM239" s="1603"/>
      <c r="AN239" s="1603"/>
      <c r="AO239" s="1603"/>
      <c r="AP239" s="1603"/>
      <c r="AQ239" s="1603"/>
      <c r="AR239" s="1603"/>
      <c r="AS239" s="1603"/>
      <c r="AT239" s="1603"/>
      <c r="AU239" s="1603"/>
      <c r="AV239" s="1603"/>
      <c r="AW239" s="1603"/>
      <c r="AX239" s="1603"/>
      <c r="AY239" s="1603"/>
      <c r="AZ239" s="1603"/>
      <c r="BA239" s="1604"/>
    </row>
    <row r="240" spans="2:53" ht="22.5" customHeight="1">
      <c r="B240" s="635"/>
      <c r="C240" s="586"/>
      <c r="D240" s="586"/>
      <c r="E240" s="586"/>
      <c r="F240" s="586"/>
      <c r="G240" s="586"/>
      <c r="H240" s="586"/>
      <c r="I240" s="586"/>
      <c r="J240" s="586"/>
      <c r="K240" s="586"/>
      <c r="L240" s="586"/>
      <c r="M240" s="583"/>
      <c r="N240" s="583"/>
      <c r="O240" s="583"/>
      <c r="P240" s="583"/>
      <c r="Q240" s="583"/>
      <c r="R240" s="583"/>
      <c r="S240" s="583"/>
      <c r="T240" s="583"/>
      <c r="U240" s="583"/>
      <c r="V240" s="583"/>
      <c r="W240" s="583"/>
      <c r="X240" s="583"/>
      <c r="Y240" s="583"/>
      <c r="Z240" s="583"/>
      <c r="AA240" s="583"/>
      <c r="AB240" s="583"/>
      <c r="AC240" s="586"/>
      <c r="AD240" s="586"/>
      <c r="AE240" s="586"/>
      <c r="AF240" s="586"/>
      <c r="AG240" s="586"/>
      <c r="AH240" s="583"/>
      <c r="AI240" s="583"/>
      <c r="AJ240" s="583"/>
      <c r="AK240" s="583"/>
      <c r="AL240" s="583"/>
      <c r="AM240" s="583"/>
      <c r="AN240" s="583"/>
      <c r="AO240" s="583"/>
      <c r="AP240" s="583"/>
      <c r="AQ240" s="583"/>
      <c r="AR240" s="583"/>
      <c r="AS240" s="583"/>
      <c r="AT240" s="583"/>
      <c r="AU240" s="583"/>
      <c r="AV240" s="583"/>
      <c r="AW240" s="583"/>
      <c r="AX240" s="583"/>
      <c r="AY240" s="583"/>
      <c r="AZ240" s="583"/>
      <c r="BA240" s="636"/>
    </row>
    <row r="241" spans="2:53" ht="22.5" customHeight="1">
      <c r="B241" s="727"/>
      <c r="C241" s="728"/>
      <c r="D241" s="728"/>
      <c r="E241" s="728"/>
      <c r="F241" s="728"/>
      <c r="G241" s="728"/>
      <c r="H241" s="728"/>
      <c r="I241" s="728"/>
      <c r="J241" s="728"/>
      <c r="K241" s="728"/>
      <c r="L241" s="728"/>
      <c r="M241" s="729"/>
      <c r="N241" s="729"/>
      <c r="O241" s="729"/>
      <c r="P241" s="729"/>
      <c r="Q241" s="729"/>
      <c r="R241" s="729"/>
      <c r="S241" s="729"/>
      <c r="T241" s="729"/>
      <c r="U241" s="729"/>
      <c r="V241" s="729"/>
      <c r="W241" s="729"/>
      <c r="X241" s="729"/>
      <c r="Y241" s="729"/>
      <c r="Z241" s="729"/>
      <c r="AA241" s="729"/>
      <c r="AB241" s="729"/>
      <c r="AC241" s="728"/>
      <c r="AD241" s="728"/>
      <c r="AE241" s="728"/>
      <c r="AF241" s="728"/>
      <c r="AG241" s="728"/>
      <c r="AH241" s="729"/>
      <c r="AI241" s="729"/>
      <c r="AJ241" s="729"/>
      <c r="AK241" s="729"/>
      <c r="AL241" s="729"/>
      <c r="AM241" s="729"/>
      <c r="AN241" s="729"/>
      <c r="AO241" s="729"/>
      <c r="AP241" s="729"/>
      <c r="AQ241" s="729"/>
      <c r="AR241" s="729"/>
      <c r="AS241" s="729"/>
      <c r="AT241" s="729"/>
      <c r="AU241" s="729"/>
      <c r="AV241" s="729"/>
      <c r="AW241" s="729"/>
      <c r="AX241" s="729"/>
      <c r="AY241" s="729"/>
      <c r="AZ241" s="729"/>
      <c r="BA241" s="730"/>
    </row>
    <row r="242" spans="2:53" ht="133.5" customHeight="1">
      <c r="B242" s="732"/>
      <c r="C242" s="733"/>
      <c r="D242" s="733"/>
      <c r="E242" s="733"/>
      <c r="F242" s="734"/>
      <c r="G242" s="735"/>
      <c r="H242" s="735"/>
      <c r="I242" s="735"/>
      <c r="J242" s="735"/>
      <c r="K242" s="735"/>
      <c r="L242" s="735"/>
      <c r="M242" s="735"/>
      <c r="N242" s="735"/>
      <c r="O242" s="735"/>
      <c r="P242" s="735"/>
      <c r="Q242" s="735"/>
      <c r="R242" s="735"/>
      <c r="S242" s="735"/>
      <c r="T242" s="735"/>
      <c r="U242" s="735"/>
      <c r="V242" s="735"/>
      <c r="W242" s="736"/>
      <c r="X242" s="735"/>
      <c r="Y242" s="735"/>
      <c r="Z242" s="735"/>
      <c r="AA242" s="737"/>
      <c r="AB242" s="737"/>
      <c r="AC242" s="733"/>
      <c r="AD242" s="733"/>
      <c r="AE242" s="733"/>
      <c r="AF242" s="733"/>
      <c r="AG242" s="734"/>
      <c r="AH242" s="735"/>
      <c r="AI242" s="735"/>
      <c r="AJ242" s="735"/>
      <c r="AK242" s="735"/>
      <c r="AL242" s="735"/>
      <c r="AM242" s="735"/>
      <c r="AN242" s="735"/>
      <c r="AO242" s="735"/>
      <c r="AP242" s="735"/>
      <c r="AQ242" s="735"/>
      <c r="AR242" s="735"/>
      <c r="AS242" s="735"/>
      <c r="AT242" s="735"/>
      <c r="AU242" s="735"/>
      <c r="AV242" s="735"/>
      <c r="AW242" s="735"/>
      <c r="AX242" s="736"/>
      <c r="AY242" s="735"/>
      <c r="AZ242" s="735"/>
      <c r="BA242" s="738"/>
    </row>
    <row r="243" spans="2:53">
      <c r="B243" s="630"/>
      <c r="BA243" s="739"/>
    </row>
    <row r="244" spans="2:53">
      <c r="B244" s="740"/>
      <c r="C244" s="741"/>
      <c r="D244" s="741"/>
      <c r="E244" s="742"/>
      <c r="F244" s="1472" t="str">
        <f>Données!AF3</f>
        <v xml:space="preserve">Conception et réalisation : Thierry GÉRARD IEN-ET STI Design &amp; Métiers d'art - Version 5.2 • Septembre 2020    
Adaptation Equipe Académique Rennes [ 07 83 77 09 55 ] - Version 5.2 • Mars 2021 </v>
      </c>
      <c r="G244" s="1472"/>
      <c r="H244" s="1472"/>
      <c r="I244" s="1472"/>
      <c r="J244" s="1472"/>
      <c r="K244" s="1472"/>
      <c r="L244" s="1472"/>
      <c r="M244" s="1472"/>
      <c r="N244" s="1472"/>
      <c r="O244" s="1472"/>
      <c r="P244" s="1472"/>
      <c r="Q244" s="1472"/>
      <c r="R244" s="1472"/>
      <c r="S244" s="1472"/>
      <c r="T244" s="147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3"/>
      <c r="AY244" s="743"/>
      <c r="AZ244" s="743"/>
      <c r="BA244" s="744"/>
    </row>
  </sheetData>
  <sheetProtection sheet="1"/>
  <mergeCells count="590">
    <mergeCell ref="AN167:AP167"/>
    <mergeCell ref="AQ167:AT167"/>
    <mergeCell ref="AE168:AF168"/>
    <mergeCell ref="AC206:BA239"/>
    <mergeCell ref="AE166:AF166"/>
    <mergeCell ref="AI166:AM168"/>
    <mergeCell ref="AC167:AD167"/>
    <mergeCell ref="AE167:AF167"/>
    <mergeCell ref="D162:E162"/>
    <mergeCell ref="H162:L164"/>
    <mergeCell ref="D163:E163"/>
    <mergeCell ref="M163:O163"/>
    <mergeCell ref="P163:S163"/>
    <mergeCell ref="D164:E164"/>
    <mergeCell ref="AA231:AA232"/>
    <mergeCell ref="AA235:AA236"/>
    <mergeCell ref="D236:E236"/>
    <mergeCell ref="H236:L238"/>
    <mergeCell ref="D228:E228"/>
    <mergeCell ref="H228:L230"/>
    <mergeCell ref="AQ182:AT182"/>
    <mergeCell ref="D183:E183"/>
    <mergeCell ref="AA184:AA185"/>
    <mergeCell ref="AN186:AP186"/>
    <mergeCell ref="B237:C237"/>
    <mergeCell ref="D237:E237"/>
    <mergeCell ref="M237:O237"/>
    <mergeCell ref="P237:S237"/>
    <mergeCell ref="D238:E238"/>
    <mergeCell ref="H232:L234"/>
    <mergeCell ref="B233:C233"/>
    <mergeCell ref="D233:E233"/>
    <mergeCell ref="M233:O233"/>
    <mergeCell ref="P233:S233"/>
    <mergeCell ref="D234:E234"/>
    <mergeCell ref="B229:C229"/>
    <mergeCell ref="D229:E229"/>
    <mergeCell ref="M229:O229"/>
    <mergeCell ref="P229:S229"/>
    <mergeCell ref="D230:E230"/>
    <mergeCell ref="D232:E232"/>
    <mergeCell ref="AE198:AF198"/>
    <mergeCell ref="AE201:AF201"/>
    <mergeCell ref="AE202:AF202"/>
    <mergeCell ref="D226:E226"/>
    <mergeCell ref="D217:E217"/>
    <mergeCell ref="M217:O217"/>
    <mergeCell ref="P217:S217"/>
    <mergeCell ref="D214:E214"/>
    <mergeCell ref="D216:E216"/>
    <mergeCell ref="H216:L218"/>
    <mergeCell ref="D212:E212"/>
    <mergeCell ref="H212:L214"/>
    <mergeCell ref="B213:C213"/>
    <mergeCell ref="D213:E213"/>
    <mergeCell ref="M213:O213"/>
    <mergeCell ref="P213:S213"/>
    <mergeCell ref="U207:U209"/>
    <mergeCell ref="W207:W209"/>
    <mergeCell ref="D185:E185"/>
    <mergeCell ref="H185:L187"/>
    <mergeCell ref="AE185:AF185"/>
    <mergeCell ref="AI185:AM187"/>
    <mergeCell ref="B186:C186"/>
    <mergeCell ref="D186:E186"/>
    <mergeCell ref="M186:O186"/>
    <mergeCell ref="P186:S186"/>
    <mergeCell ref="AC186:AD186"/>
    <mergeCell ref="D187:E187"/>
    <mergeCell ref="D181:E181"/>
    <mergeCell ref="H181:L183"/>
    <mergeCell ref="AE181:AF181"/>
    <mergeCell ref="AI181:AM183"/>
    <mergeCell ref="B182:C182"/>
    <mergeCell ref="D182:E182"/>
    <mergeCell ref="M182:O182"/>
    <mergeCell ref="P182:S182"/>
    <mergeCell ref="AC182:AD182"/>
    <mergeCell ref="D177:E177"/>
    <mergeCell ref="H177:L179"/>
    <mergeCell ref="AE177:AF177"/>
    <mergeCell ref="AI177:AM179"/>
    <mergeCell ref="B178:C178"/>
    <mergeCell ref="D178:E178"/>
    <mergeCell ref="M178:O178"/>
    <mergeCell ref="P178:S178"/>
    <mergeCell ref="AC178:AD178"/>
    <mergeCell ref="D179:E179"/>
    <mergeCell ref="AQ198:AT198"/>
    <mergeCell ref="AE199:AF199"/>
    <mergeCell ref="AI201:AM203"/>
    <mergeCell ref="AC202:AD202"/>
    <mergeCell ref="AN202:AP202"/>
    <mergeCell ref="AQ202:AT202"/>
    <mergeCell ref="AE203:AF203"/>
    <mergeCell ref="AE189:AF189"/>
    <mergeCell ref="AI189:AM191"/>
    <mergeCell ref="AC190:AD190"/>
    <mergeCell ref="AN190:AP190"/>
    <mergeCell ref="AQ190:AT190"/>
    <mergeCell ref="AI193:AM195"/>
    <mergeCell ref="AC194:AD194"/>
    <mergeCell ref="AN194:AP194"/>
    <mergeCell ref="AQ194:AT194"/>
    <mergeCell ref="AE193:AF193"/>
    <mergeCell ref="AE197:AF197"/>
    <mergeCell ref="AI197:AM199"/>
    <mergeCell ref="AC198:AD198"/>
    <mergeCell ref="AI162:AM164"/>
    <mergeCell ref="AC163:AD163"/>
    <mergeCell ref="AE163:AF163"/>
    <mergeCell ref="AN163:AP163"/>
    <mergeCell ref="AQ163:AT163"/>
    <mergeCell ref="AE164:AF164"/>
    <mergeCell ref="AE158:AF158"/>
    <mergeCell ref="AI158:AM160"/>
    <mergeCell ref="AC159:AD159"/>
    <mergeCell ref="AE159:AF159"/>
    <mergeCell ref="AN159:AP159"/>
    <mergeCell ref="AQ159:AT159"/>
    <mergeCell ref="AE160:AF160"/>
    <mergeCell ref="AE162:AF162"/>
    <mergeCell ref="B136:C136"/>
    <mergeCell ref="M136:O136"/>
    <mergeCell ref="P136:S136"/>
    <mergeCell ref="D137:E137"/>
    <mergeCell ref="D135:E135"/>
    <mergeCell ref="B132:C132"/>
    <mergeCell ref="D132:E132"/>
    <mergeCell ref="M132:O132"/>
    <mergeCell ref="P132:S132"/>
    <mergeCell ref="D133:E133"/>
    <mergeCell ref="AN109:AP109"/>
    <mergeCell ref="AQ109:AT109"/>
    <mergeCell ref="AC105:AD105"/>
    <mergeCell ref="AE105:AF105"/>
    <mergeCell ref="AE102:AF102"/>
    <mergeCell ref="AE104:AF104"/>
    <mergeCell ref="AI104:AM106"/>
    <mergeCell ref="AE110:AF110"/>
    <mergeCell ref="AE112:AF112"/>
    <mergeCell ref="AI112:AM114"/>
    <mergeCell ref="AC113:AD113"/>
    <mergeCell ref="AE113:AF113"/>
    <mergeCell ref="AE114:AF114"/>
    <mergeCell ref="AC109:AD109"/>
    <mergeCell ref="AE109:AF109"/>
    <mergeCell ref="AN105:AP105"/>
    <mergeCell ref="AE96:AF96"/>
    <mergeCell ref="AI96:AM98"/>
    <mergeCell ref="AC97:AD97"/>
    <mergeCell ref="AE97:AF97"/>
    <mergeCell ref="AN113:AP113"/>
    <mergeCell ref="AQ113:AT113"/>
    <mergeCell ref="AN93:AP93"/>
    <mergeCell ref="AQ93:AT93"/>
    <mergeCell ref="AE94:AF94"/>
    <mergeCell ref="AC93:AD93"/>
    <mergeCell ref="AE93:AF93"/>
    <mergeCell ref="AC101:AD101"/>
    <mergeCell ref="AE101:AF101"/>
    <mergeCell ref="AN97:AP97"/>
    <mergeCell ref="AQ97:AT97"/>
    <mergeCell ref="AE98:AF98"/>
    <mergeCell ref="AE100:AF100"/>
    <mergeCell ref="AI100:AM102"/>
    <mergeCell ref="AN101:AP101"/>
    <mergeCell ref="AQ101:AT101"/>
    <mergeCell ref="AQ105:AT105"/>
    <mergeCell ref="AE106:AF106"/>
    <mergeCell ref="AE108:AF108"/>
    <mergeCell ref="AI108:AM110"/>
    <mergeCell ref="AE92:AF92"/>
    <mergeCell ref="AI92:AM94"/>
    <mergeCell ref="AE88:AF88"/>
    <mergeCell ref="AI88:AM90"/>
    <mergeCell ref="AC89:AD89"/>
    <mergeCell ref="AE89:AF89"/>
    <mergeCell ref="AC66:AD66"/>
    <mergeCell ref="AE66:AF66"/>
    <mergeCell ref="AG70:AG74"/>
    <mergeCell ref="AH70:AT74"/>
    <mergeCell ref="AN89:AP89"/>
    <mergeCell ref="AQ89:AT89"/>
    <mergeCell ref="AE90:AF90"/>
    <mergeCell ref="AN85:AP85"/>
    <mergeCell ref="AQ85:AT85"/>
    <mergeCell ref="B54:C54"/>
    <mergeCell ref="D54:E54"/>
    <mergeCell ref="M54:O54"/>
    <mergeCell ref="P54:S54"/>
    <mergeCell ref="AC54:AD54"/>
    <mergeCell ref="AE54:AF54"/>
    <mergeCell ref="AQ62:AT62"/>
    <mergeCell ref="AE63:AF63"/>
    <mergeCell ref="AE65:AF65"/>
    <mergeCell ref="AI65:AM67"/>
    <mergeCell ref="AN66:AP66"/>
    <mergeCell ref="AQ66:AT66"/>
    <mergeCell ref="AC62:AD62"/>
    <mergeCell ref="AE62:AF62"/>
    <mergeCell ref="AE58:AF58"/>
    <mergeCell ref="AN58:AP58"/>
    <mergeCell ref="AQ58:AT58"/>
    <mergeCell ref="AE59:AF59"/>
    <mergeCell ref="AE61:AF61"/>
    <mergeCell ref="AI61:AM63"/>
    <mergeCell ref="AN62:AP62"/>
    <mergeCell ref="AE67:AF67"/>
    <mergeCell ref="F244:T244"/>
    <mergeCell ref="D53:E53"/>
    <mergeCell ref="H53:L55"/>
    <mergeCell ref="AE53:AF53"/>
    <mergeCell ref="AI53:AM55"/>
    <mergeCell ref="AN54:AP54"/>
    <mergeCell ref="AQ54:AT54"/>
    <mergeCell ref="B225:C225"/>
    <mergeCell ref="D225:E225"/>
    <mergeCell ref="M225:O225"/>
    <mergeCell ref="P225:S225"/>
    <mergeCell ref="D222:E222"/>
    <mergeCell ref="AA222:AA223"/>
    <mergeCell ref="D224:E224"/>
    <mergeCell ref="H224:L226"/>
    <mergeCell ref="B221:C221"/>
    <mergeCell ref="D221:E221"/>
    <mergeCell ref="M221:O221"/>
    <mergeCell ref="P221:S221"/>
    <mergeCell ref="D218:E218"/>
    <mergeCell ref="AA219:AA220"/>
    <mergeCell ref="D220:E220"/>
    <mergeCell ref="H220:L222"/>
    <mergeCell ref="B217:C217"/>
    <mergeCell ref="D206:E210"/>
    <mergeCell ref="F206:F210"/>
    <mergeCell ref="G206:S210"/>
    <mergeCell ref="T206:T210"/>
    <mergeCell ref="V206:V210"/>
    <mergeCell ref="X206:Z210"/>
    <mergeCell ref="AG171:AG175"/>
    <mergeCell ref="AH171:AT175"/>
    <mergeCell ref="AU171:AU175"/>
    <mergeCell ref="AE190:AF190"/>
    <mergeCell ref="AE191:AF191"/>
    <mergeCell ref="AE194:AF194"/>
    <mergeCell ref="AE195:AF195"/>
    <mergeCell ref="AE186:AF186"/>
    <mergeCell ref="AE187:AF187"/>
    <mergeCell ref="AQ186:AT186"/>
    <mergeCell ref="AN182:AP182"/>
    <mergeCell ref="AE182:AF182"/>
    <mergeCell ref="AE183:AF183"/>
    <mergeCell ref="AE178:AF178"/>
    <mergeCell ref="AE179:AF179"/>
    <mergeCell ref="AN178:AP178"/>
    <mergeCell ref="AQ178:AT178"/>
    <mergeCell ref="AN198:AP198"/>
    <mergeCell ref="AW171:AW175"/>
    <mergeCell ref="AY171:BA175"/>
    <mergeCell ref="U172:U174"/>
    <mergeCell ref="W172:W174"/>
    <mergeCell ref="AV172:AV174"/>
    <mergeCell ref="AX172:AX174"/>
    <mergeCell ref="D171:E175"/>
    <mergeCell ref="F171:F175"/>
    <mergeCell ref="G171:S175"/>
    <mergeCell ref="T171:T175"/>
    <mergeCell ref="V171:V175"/>
    <mergeCell ref="X171:Z175"/>
    <mergeCell ref="AE171:AF175"/>
    <mergeCell ref="B159:C159"/>
    <mergeCell ref="D159:E159"/>
    <mergeCell ref="M159:O159"/>
    <mergeCell ref="P159:S159"/>
    <mergeCell ref="D160:E160"/>
    <mergeCell ref="AN155:AP155"/>
    <mergeCell ref="AQ155:AT155"/>
    <mergeCell ref="D156:E156"/>
    <mergeCell ref="AE156:AF156"/>
    <mergeCell ref="D158:E158"/>
    <mergeCell ref="H158:L160"/>
    <mergeCell ref="B155:C155"/>
    <mergeCell ref="D155:E155"/>
    <mergeCell ref="M155:O155"/>
    <mergeCell ref="P155:S155"/>
    <mergeCell ref="AC155:AD155"/>
    <mergeCell ref="AE155:AF155"/>
    <mergeCell ref="D154:E154"/>
    <mergeCell ref="H154:L156"/>
    <mergeCell ref="AE154:AF154"/>
    <mergeCell ref="AI154:AM156"/>
    <mergeCell ref="B151:C151"/>
    <mergeCell ref="D151:E151"/>
    <mergeCell ref="M151:O151"/>
    <mergeCell ref="P151:S151"/>
    <mergeCell ref="AC151:AD151"/>
    <mergeCell ref="AE151:AF151"/>
    <mergeCell ref="AN147:AP147"/>
    <mergeCell ref="AQ147:AT147"/>
    <mergeCell ref="D148:E148"/>
    <mergeCell ref="AE148:AF148"/>
    <mergeCell ref="D150:E150"/>
    <mergeCell ref="H150:L152"/>
    <mergeCell ref="AE150:AF150"/>
    <mergeCell ref="AI150:AM152"/>
    <mergeCell ref="AN151:AP151"/>
    <mergeCell ref="AQ151:AT151"/>
    <mergeCell ref="D152:E152"/>
    <mergeCell ref="AE152:AF152"/>
    <mergeCell ref="D146:E146"/>
    <mergeCell ref="H146:L148"/>
    <mergeCell ref="AE146:AF146"/>
    <mergeCell ref="AI146:AM148"/>
    <mergeCell ref="B147:C147"/>
    <mergeCell ref="D147:E147"/>
    <mergeCell ref="M147:O147"/>
    <mergeCell ref="P147:S147"/>
    <mergeCell ref="AC147:AD147"/>
    <mergeCell ref="AE147:AF147"/>
    <mergeCell ref="AN132:AP132"/>
    <mergeCell ref="AQ132:AT132"/>
    <mergeCell ref="AE133:AF133"/>
    <mergeCell ref="AE135:AF135"/>
    <mergeCell ref="AI135:AM137"/>
    <mergeCell ref="AC136:AD136"/>
    <mergeCell ref="AE136:AF136"/>
    <mergeCell ref="AN136:AP136"/>
    <mergeCell ref="AG140:AG144"/>
    <mergeCell ref="AH140:AT144"/>
    <mergeCell ref="AC138:BA138"/>
    <mergeCell ref="AQ136:AT136"/>
    <mergeCell ref="AE137:AF137"/>
    <mergeCell ref="AU140:AU144"/>
    <mergeCell ref="AW140:AW144"/>
    <mergeCell ref="AY140:BA144"/>
    <mergeCell ref="AV141:AV143"/>
    <mergeCell ref="AX141:AX143"/>
    <mergeCell ref="AA130:AA131"/>
    <mergeCell ref="AE131:AF131"/>
    <mergeCell ref="AI131:AM133"/>
    <mergeCell ref="AC132:AD132"/>
    <mergeCell ref="AE132:AF132"/>
    <mergeCell ref="D131:E131"/>
    <mergeCell ref="H131:L133"/>
    <mergeCell ref="D140:E144"/>
    <mergeCell ref="F140:F144"/>
    <mergeCell ref="G140:S144"/>
    <mergeCell ref="T140:T144"/>
    <mergeCell ref="V140:V144"/>
    <mergeCell ref="X140:Z144"/>
    <mergeCell ref="AE140:AF144"/>
    <mergeCell ref="D136:E136"/>
    <mergeCell ref="H135:L137"/>
    <mergeCell ref="U141:U143"/>
    <mergeCell ref="W141:W143"/>
    <mergeCell ref="B128:C128"/>
    <mergeCell ref="D128:E128"/>
    <mergeCell ref="M128:O128"/>
    <mergeCell ref="P128:S128"/>
    <mergeCell ref="AC128:AD128"/>
    <mergeCell ref="AE128:AF128"/>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D123:E123"/>
    <mergeCell ref="H123:L125"/>
    <mergeCell ref="AE123:AF123"/>
    <mergeCell ref="AI123:AM125"/>
    <mergeCell ref="B124:C124"/>
    <mergeCell ref="D124:E124"/>
    <mergeCell ref="M124:O124"/>
    <mergeCell ref="P124:S124"/>
    <mergeCell ref="AC124:AD124"/>
    <mergeCell ref="AE124:AF124"/>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D86:E86"/>
    <mergeCell ref="AE86:AF86"/>
    <mergeCell ref="AI84:AM86"/>
    <mergeCell ref="B85:C85"/>
    <mergeCell ref="D85:E85"/>
    <mergeCell ref="M85:O85"/>
    <mergeCell ref="P85:S85"/>
    <mergeCell ref="AC85:AD85"/>
    <mergeCell ref="AE85:AF85"/>
    <mergeCell ref="AA83:AA84"/>
    <mergeCell ref="D84:E84"/>
    <mergeCell ref="H84:L86"/>
    <mergeCell ref="AE84:AF84"/>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D82:E82"/>
    <mergeCell ref="AE82:AF82"/>
    <mergeCell ref="D76:E76"/>
    <mergeCell ref="H76:L78"/>
    <mergeCell ref="AE76:AF76"/>
    <mergeCell ref="AI76:AM78"/>
    <mergeCell ref="B77:C77"/>
    <mergeCell ref="D77:E77"/>
    <mergeCell ref="M77:O77"/>
    <mergeCell ref="P77:S77"/>
    <mergeCell ref="AC77:AD77"/>
    <mergeCell ref="AE77:AF77"/>
    <mergeCell ref="AU70:AU74"/>
    <mergeCell ref="AW70:AW74"/>
    <mergeCell ref="AY70:BA74"/>
    <mergeCell ref="U71:U73"/>
    <mergeCell ref="W71:W73"/>
    <mergeCell ref="AV71:AV73"/>
    <mergeCell ref="AX71:AX73"/>
    <mergeCell ref="D51:E51"/>
    <mergeCell ref="AE51:AF51"/>
    <mergeCell ref="D70:E74"/>
    <mergeCell ref="F70:F74"/>
    <mergeCell ref="G70:S74"/>
    <mergeCell ref="T70:T74"/>
    <mergeCell ref="V70:V74"/>
    <mergeCell ref="X70:Z74"/>
    <mergeCell ref="AE70:AF74"/>
    <mergeCell ref="D55:E55"/>
    <mergeCell ref="AE55:AF55"/>
    <mergeCell ref="AE57:AF57"/>
    <mergeCell ref="AI57:AM59"/>
    <mergeCell ref="AC58:AD58"/>
    <mergeCell ref="B50:C50"/>
    <mergeCell ref="D50:E50"/>
    <mergeCell ref="M50:O50"/>
    <mergeCell ref="P50:S50"/>
    <mergeCell ref="AC50:AD50"/>
    <mergeCell ref="AE50:AF50"/>
    <mergeCell ref="AN46:AP46"/>
    <mergeCell ref="AQ46:AT46"/>
    <mergeCell ref="D47:E47"/>
    <mergeCell ref="AE47:AF47"/>
    <mergeCell ref="D49:E49"/>
    <mergeCell ref="H49:L51"/>
    <mergeCell ref="AE49:AF49"/>
    <mergeCell ref="AI49:AM51"/>
    <mergeCell ref="AN50:AP50"/>
    <mergeCell ref="AQ50:AT50"/>
    <mergeCell ref="B46:C46"/>
    <mergeCell ref="D46:E46"/>
    <mergeCell ref="M46:O46"/>
    <mergeCell ref="P46:S46"/>
    <mergeCell ref="AC46:AD46"/>
    <mergeCell ref="AE46:AF46"/>
    <mergeCell ref="D45:E45"/>
    <mergeCell ref="H45:L47"/>
    <mergeCell ref="AA45:AA46"/>
    <mergeCell ref="AE45:AF45"/>
    <mergeCell ref="AI45:AM47"/>
    <mergeCell ref="B42:C42"/>
    <mergeCell ref="D42:E42"/>
    <mergeCell ref="M42:O42"/>
    <mergeCell ref="P42:S42"/>
    <mergeCell ref="AA42:AA43"/>
    <mergeCell ref="AC42:AD42"/>
    <mergeCell ref="D43:E43"/>
    <mergeCell ref="D39:E39"/>
    <mergeCell ref="AE39:AF39"/>
    <mergeCell ref="D41:E41"/>
    <mergeCell ref="H41:L43"/>
    <mergeCell ref="AE41:AF41"/>
    <mergeCell ref="AI41:AM43"/>
    <mergeCell ref="AE42:AF42"/>
    <mergeCell ref="AN42:AP42"/>
    <mergeCell ref="AQ42:AT42"/>
    <mergeCell ref="AE43:AF43"/>
    <mergeCell ref="B38:C38"/>
    <mergeCell ref="D38:E38"/>
    <mergeCell ref="M38:O38"/>
    <mergeCell ref="P38:S38"/>
    <mergeCell ref="AC38:AD38"/>
    <mergeCell ref="AE38:AF38"/>
    <mergeCell ref="AN34:AP34"/>
    <mergeCell ref="AQ34:AT34"/>
    <mergeCell ref="D35:E35"/>
    <mergeCell ref="AA35:AA36"/>
    <mergeCell ref="AE35:AF35"/>
    <mergeCell ref="D37:E37"/>
    <mergeCell ref="H37:L39"/>
    <mergeCell ref="AE37:AF37"/>
    <mergeCell ref="AI37:AM39"/>
    <mergeCell ref="AN38:AP38"/>
    <mergeCell ref="AI33:AM35"/>
    <mergeCell ref="B34:C34"/>
    <mergeCell ref="D34:E34"/>
    <mergeCell ref="M34:O34"/>
    <mergeCell ref="P34:S34"/>
    <mergeCell ref="AC34:AD34"/>
    <mergeCell ref="AE34:AF34"/>
    <mergeCell ref="AQ38:AT38"/>
    <mergeCell ref="AA32:AA33"/>
    <mergeCell ref="AE32:AF32"/>
    <mergeCell ref="D33:E33"/>
    <mergeCell ref="H33:L35"/>
    <mergeCell ref="AE33:AF33"/>
    <mergeCell ref="B30:C30"/>
    <mergeCell ref="D30:E30"/>
    <mergeCell ref="M30:O30"/>
    <mergeCell ref="P30:S30"/>
    <mergeCell ref="AC30:AD30"/>
    <mergeCell ref="AE30:AF30"/>
    <mergeCell ref="AE27:AF27"/>
    <mergeCell ref="D29:E29"/>
    <mergeCell ref="H29:L31"/>
    <mergeCell ref="AE29:AF29"/>
    <mergeCell ref="AI29:AM31"/>
    <mergeCell ref="AN30:AP30"/>
    <mergeCell ref="AQ30:AT30"/>
    <mergeCell ref="D31:E31"/>
    <mergeCell ref="AE31:AF31"/>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s>
  <conditionalFormatting sqref="T26">
    <cfRule type="iconSet" priority="3301">
      <iconSet showValue="0">
        <cfvo type="percent" val="0"/>
        <cfvo type="num" val="5"/>
        <cfvo type="num" val="10"/>
      </iconSet>
    </cfRule>
  </conditionalFormatting>
  <conditionalFormatting sqref="T30">
    <cfRule type="iconSet" priority="3300">
      <iconSet showValue="0">
        <cfvo type="percent" val="0"/>
        <cfvo type="num" val="5"/>
        <cfvo type="num" val="10"/>
      </iconSet>
    </cfRule>
  </conditionalFormatting>
  <conditionalFormatting sqref="T34">
    <cfRule type="iconSet" priority="3299">
      <iconSet showValue="0">
        <cfvo type="percent" val="0"/>
        <cfvo type="num" val="5"/>
        <cfvo type="num" val="10"/>
      </iconSet>
    </cfRule>
  </conditionalFormatting>
  <conditionalFormatting sqref="T38">
    <cfRule type="iconSet" priority="3298">
      <iconSet showValue="0">
        <cfvo type="percent" val="0"/>
        <cfvo type="num" val="5"/>
        <cfvo type="num" val="10"/>
      </iconSet>
    </cfRule>
  </conditionalFormatting>
  <conditionalFormatting sqref="T42">
    <cfRule type="iconSet" priority="3297">
      <iconSet showValue="0">
        <cfvo type="percent" val="0"/>
        <cfvo type="num" val="5"/>
        <cfvo type="num" val="10"/>
      </iconSet>
    </cfRule>
  </conditionalFormatting>
  <conditionalFormatting sqref="AU26">
    <cfRule type="iconSet" priority="3262">
      <iconSet showValue="0">
        <cfvo type="percent" val="0"/>
        <cfvo type="num" val="5"/>
        <cfvo type="num" val="10"/>
      </iconSet>
    </cfRule>
  </conditionalFormatting>
  <conditionalFormatting sqref="AU30">
    <cfRule type="iconSet" priority="3261">
      <iconSet showValue="0">
        <cfvo type="percent" val="0"/>
        <cfvo type="num" val="5"/>
        <cfvo type="num" val="10"/>
      </iconSet>
    </cfRule>
  </conditionalFormatting>
  <conditionalFormatting sqref="AU34">
    <cfRule type="iconSet" priority="3260">
      <iconSet showValue="0">
        <cfvo type="percent" val="0"/>
        <cfvo type="num" val="5"/>
        <cfvo type="num" val="10"/>
      </iconSet>
    </cfRule>
  </conditionalFormatting>
  <conditionalFormatting sqref="AU38">
    <cfRule type="iconSet" priority="3259">
      <iconSet showValue="0">
        <cfvo type="percent" val="0"/>
        <cfvo type="num" val="5"/>
        <cfvo type="num" val="10"/>
      </iconSet>
    </cfRule>
  </conditionalFormatting>
  <conditionalFormatting sqref="AU42">
    <cfRule type="iconSet" priority="3258">
      <iconSet showValue="0">
        <cfvo type="percent" val="0"/>
        <cfvo type="num" val="5"/>
        <cfvo type="num" val="10"/>
      </iconSet>
    </cfRule>
  </conditionalFormatting>
  <conditionalFormatting sqref="AU46">
    <cfRule type="iconSet" priority="3257">
      <iconSet showValue="0">
        <cfvo type="percent" val="0"/>
        <cfvo type="num" val="5"/>
        <cfvo type="num" val="10"/>
      </iconSet>
    </cfRule>
  </conditionalFormatting>
  <conditionalFormatting sqref="AU50">
    <cfRule type="iconSet" priority="3256">
      <iconSet showValue="0">
        <cfvo type="percent" val="0"/>
        <cfvo type="num" val="5"/>
        <cfvo type="num" val="10"/>
      </iconSet>
    </cfRule>
  </conditionalFormatting>
  <conditionalFormatting sqref="T77">
    <cfRule type="iconSet" priority="3219">
      <iconSet showValue="0">
        <cfvo type="percent" val="0"/>
        <cfvo type="num" val="5"/>
        <cfvo type="num" val="10"/>
      </iconSet>
    </cfRule>
  </conditionalFormatting>
  <conditionalFormatting sqref="T81">
    <cfRule type="iconSet" priority="3218">
      <iconSet showValue="0">
        <cfvo type="percent" val="0"/>
        <cfvo type="num" val="5"/>
        <cfvo type="num" val="10"/>
      </iconSet>
    </cfRule>
  </conditionalFormatting>
  <conditionalFormatting sqref="T85">
    <cfRule type="iconSet" priority="3217">
      <iconSet showValue="0">
        <cfvo type="percent" val="0"/>
        <cfvo type="num" val="5"/>
        <cfvo type="num" val="10"/>
      </iconSet>
    </cfRule>
  </conditionalFormatting>
  <conditionalFormatting sqref="T46">
    <cfRule type="iconSet" priority="2531">
      <iconSet showValue="0">
        <cfvo type="percent" val="0"/>
        <cfvo type="num" val="5"/>
        <cfvo type="num" val="10"/>
      </iconSet>
    </cfRule>
  </conditionalFormatting>
  <conditionalFormatting sqref="T50">
    <cfRule type="iconSet" priority="2523">
      <iconSet showValue="0">
        <cfvo type="percent" val="0"/>
        <cfvo type="num" val="5"/>
        <cfvo type="num" val="10"/>
      </iconSet>
    </cfRule>
  </conditionalFormatting>
  <conditionalFormatting sqref="AU77">
    <cfRule type="iconSet" priority="2507">
      <iconSet showValue="0">
        <cfvo type="percent" val="0"/>
        <cfvo type="num" val="5"/>
        <cfvo type="num" val="10"/>
      </iconSet>
    </cfRule>
  </conditionalFormatting>
  <conditionalFormatting sqref="AU81">
    <cfRule type="iconSet" priority="2506">
      <iconSet showValue="0">
        <cfvo type="percent" val="0"/>
        <cfvo type="num" val="5"/>
        <cfvo type="num" val="10"/>
      </iconSet>
    </cfRule>
  </conditionalFormatting>
  <conditionalFormatting sqref="AU85">
    <cfRule type="iconSet" priority="2493">
      <iconSet showValue="0">
        <cfvo type="percent" val="0"/>
        <cfvo type="num" val="5"/>
        <cfvo type="num" val="10"/>
      </iconSet>
    </cfRule>
  </conditionalFormatting>
  <conditionalFormatting sqref="AU54">
    <cfRule type="iconSet" priority="1956">
      <iconSet showValue="0">
        <cfvo type="percent" val="0"/>
        <cfvo type="num" val="5"/>
        <cfvo type="num" val="10"/>
      </iconSet>
    </cfRule>
  </conditionalFormatting>
  <conditionalFormatting sqref="T54">
    <cfRule type="iconSet" priority="1948">
      <iconSet showValue="0">
        <cfvo type="percent" val="0"/>
        <cfvo type="num" val="5"/>
        <cfvo type="num" val="10"/>
      </iconSet>
    </cfRule>
  </conditionalFormatting>
  <conditionalFormatting sqref="AU58">
    <cfRule type="iconSet" priority="1920">
      <iconSet showValue="0">
        <cfvo type="percent" val="0"/>
        <cfvo type="num" val="5"/>
        <cfvo type="num" val="10"/>
      </iconSet>
    </cfRule>
  </conditionalFormatting>
  <conditionalFormatting sqref="AU62">
    <cfRule type="iconSet" priority="1884">
      <iconSet showValue="0">
        <cfvo type="percent" val="0"/>
        <cfvo type="num" val="5"/>
        <cfvo type="num" val="10"/>
      </iconSet>
    </cfRule>
  </conditionalFormatting>
  <conditionalFormatting sqref="AU66">
    <cfRule type="iconSet" priority="1848">
      <iconSet showValue="0">
        <cfvo type="percent" val="0"/>
        <cfvo type="num" val="5"/>
        <cfvo type="num" val="10"/>
      </iconSet>
    </cfRule>
  </conditionalFormatting>
  <conditionalFormatting sqref="T113">
    <cfRule type="iconSet" priority="1804">
      <iconSet showValue="0">
        <cfvo type="percent" val="0"/>
        <cfvo type="num" val="5"/>
        <cfvo type="num" val="10"/>
      </iconSet>
    </cfRule>
  </conditionalFormatting>
  <conditionalFormatting sqref="AU93">
    <cfRule type="iconSet" priority="1796">
      <iconSet showValue="0">
        <cfvo type="percent" val="0"/>
        <cfvo type="num" val="5"/>
        <cfvo type="num" val="10"/>
      </iconSet>
    </cfRule>
  </conditionalFormatting>
  <conditionalFormatting sqref="AU89">
    <cfRule type="iconSet" priority="1758">
      <iconSet showValue="0">
        <cfvo type="percent" val="0"/>
        <cfvo type="num" val="5"/>
        <cfvo type="num" val="10"/>
      </iconSet>
    </cfRule>
  </conditionalFormatting>
  <conditionalFormatting sqref="AU101">
    <cfRule type="iconSet" priority="1714">
      <iconSet showValue="0">
        <cfvo type="percent" val="0"/>
        <cfvo type="num" val="5"/>
        <cfvo type="num" val="10"/>
      </iconSet>
    </cfRule>
  </conditionalFormatting>
  <conditionalFormatting sqref="AU97">
    <cfRule type="iconSet" priority="1686">
      <iconSet showValue="0">
        <cfvo type="percent" val="0"/>
        <cfvo type="num" val="5"/>
        <cfvo type="num" val="10"/>
      </iconSet>
    </cfRule>
  </conditionalFormatting>
  <conditionalFormatting sqref="AU109">
    <cfRule type="iconSet" priority="1642">
      <iconSet showValue="0">
        <cfvo type="percent" val="0"/>
        <cfvo type="num" val="5"/>
        <cfvo type="num" val="10"/>
      </iconSet>
    </cfRule>
  </conditionalFormatting>
  <conditionalFormatting sqref="AU105">
    <cfRule type="iconSet" priority="1614">
      <iconSet showValue="0">
        <cfvo type="percent" val="0"/>
        <cfvo type="num" val="5"/>
        <cfvo type="num" val="10"/>
      </iconSet>
    </cfRule>
  </conditionalFormatting>
  <conditionalFormatting sqref="AU113">
    <cfRule type="iconSet" priority="1596">
      <iconSet showValue="0">
        <cfvo type="percent" val="0"/>
        <cfvo type="num" val="5"/>
        <cfvo type="num" val="10"/>
      </iconSet>
    </cfRule>
  </conditionalFormatting>
  <conditionalFormatting sqref="T178">
    <cfRule type="iconSet" priority="1380">
      <iconSet showValue="0">
        <cfvo type="percent" val="0"/>
        <cfvo type="num" val="5"/>
        <cfvo type="num" val="10"/>
      </iconSet>
    </cfRule>
  </conditionalFormatting>
  <conditionalFormatting sqref="T182">
    <cfRule type="iconSet" priority="1379">
      <iconSet showValue="0">
        <cfvo type="percent" val="0"/>
        <cfvo type="num" val="5"/>
        <cfvo type="num" val="10"/>
      </iconSet>
    </cfRule>
  </conditionalFormatting>
  <conditionalFormatting sqref="T186">
    <cfRule type="iconSet" priority="1378">
      <iconSet showValue="0">
        <cfvo type="percent" val="0"/>
        <cfvo type="num" val="5"/>
        <cfvo type="num" val="10"/>
      </iconSet>
    </cfRule>
  </conditionalFormatting>
  <conditionalFormatting sqref="T229">
    <cfRule type="iconSet" priority="1200">
      <iconSet showValue="0">
        <cfvo type="percent" val="0"/>
        <cfvo type="num" val="5"/>
        <cfvo type="num" val="10"/>
      </iconSet>
    </cfRule>
  </conditionalFormatting>
  <conditionalFormatting sqref="T233">
    <cfRule type="iconSet" priority="1199">
      <iconSet showValue="0">
        <cfvo type="percent" val="0"/>
        <cfvo type="num" val="5"/>
        <cfvo type="num" val="10"/>
      </iconSet>
    </cfRule>
  </conditionalFormatting>
  <conditionalFormatting sqref="T237">
    <cfRule type="iconSet" priority="1164">
      <iconSet showValue="0">
        <cfvo type="percent" val="0"/>
        <cfvo type="num" val="5"/>
        <cfvo type="num" val="10"/>
      </iconSet>
    </cfRule>
  </conditionalFormatting>
  <conditionalFormatting sqref="T124">
    <cfRule type="iconSet" priority="1136">
      <iconSet showValue="0">
        <cfvo type="percent" val="0"/>
        <cfvo type="num" val="5"/>
        <cfvo type="num" val="10"/>
      </iconSet>
    </cfRule>
  </conditionalFormatting>
  <conditionalFormatting sqref="T128">
    <cfRule type="iconSet" priority="1135">
      <iconSet showValue="0">
        <cfvo type="percent" val="0"/>
        <cfvo type="num" val="5"/>
        <cfvo type="num" val="10"/>
      </iconSet>
    </cfRule>
  </conditionalFormatting>
  <conditionalFormatting sqref="T132">
    <cfRule type="iconSet" priority="1102">
      <iconSet showValue="0">
        <cfvo type="percent" val="0"/>
        <cfvo type="num" val="5"/>
        <cfvo type="num" val="10"/>
      </iconSet>
    </cfRule>
  </conditionalFormatting>
  <conditionalFormatting sqref="T136">
    <cfRule type="iconSet" priority="1101">
      <iconSet showValue="0">
        <cfvo type="percent" val="0"/>
        <cfvo type="num" val="5"/>
        <cfvo type="num" val="10"/>
      </iconSet>
    </cfRule>
  </conditionalFormatting>
  <conditionalFormatting sqref="AU132">
    <cfRule type="iconSet" priority="1068">
      <iconSet showValue="0">
        <cfvo type="percent" val="0"/>
        <cfvo type="num" val="5"/>
        <cfvo type="num" val="10"/>
      </iconSet>
    </cfRule>
  </conditionalFormatting>
  <conditionalFormatting sqref="AU124">
    <cfRule type="iconSet" priority="1051">
      <iconSet showValue="0">
        <cfvo type="percent" val="0"/>
        <cfvo type="num" val="5"/>
        <cfvo type="num" val="10"/>
      </iconSet>
    </cfRule>
  </conditionalFormatting>
  <conditionalFormatting sqref="AU128">
    <cfRule type="iconSet" priority="1050">
      <iconSet showValue="0">
        <cfvo type="percent" val="0"/>
        <cfvo type="num" val="5"/>
        <cfvo type="num" val="10"/>
      </iconSet>
    </cfRule>
  </conditionalFormatting>
  <conditionalFormatting sqref="AU136">
    <cfRule type="iconSet" priority="1031">
      <iconSet showValue="0">
        <cfvo type="percent" val="0"/>
        <cfvo type="num" val="5"/>
        <cfvo type="num" val="10"/>
      </iconSet>
    </cfRule>
  </conditionalFormatting>
  <conditionalFormatting sqref="T147">
    <cfRule type="iconSet" priority="980">
      <iconSet showValue="0">
        <cfvo type="percent" val="0"/>
        <cfvo type="num" val="5"/>
        <cfvo type="num" val="10"/>
      </iconSet>
    </cfRule>
  </conditionalFormatting>
  <conditionalFormatting sqref="T151">
    <cfRule type="iconSet" priority="979">
      <iconSet showValue="0">
        <cfvo type="percent" val="0"/>
        <cfvo type="num" val="5"/>
        <cfvo type="num" val="10"/>
      </iconSet>
    </cfRule>
  </conditionalFormatting>
  <conditionalFormatting sqref="T155">
    <cfRule type="iconSet" priority="958">
      <iconSet showValue="0">
        <cfvo type="percent" val="0"/>
        <cfvo type="num" val="5"/>
        <cfvo type="num" val="10"/>
      </iconSet>
    </cfRule>
  </conditionalFormatting>
  <conditionalFormatting sqref="T159">
    <cfRule type="iconSet" priority="929">
      <iconSet showValue="0">
        <cfvo type="percent" val="0"/>
        <cfvo type="num" val="5"/>
        <cfvo type="num" val="10"/>
      </iconSet>
    </cfRule>
  </conditionalFormatting>
  <conditionalFormatting sqref="T163">
    <cfRule type="iconSet" priority="928">
      <iconSet showValue="0">
        <cfvo type="percent" val="0"/>
        <cfvo type="num" val="5"/>
        <cfvo type="num" val="10"/>
      </iconSet>
    </cfRule>
  </conditionalFormatting>
  <conditionalFormatting sqref="T167">
    <cfRule type="iconSet" priority="859">
      <iconSet showValue="0">
        <cfvo type="percent" val="0"/>
        <cfvo type="num" val="5"/>
        <cfvo type="num" val="10"/>
      </iconSet>
    </cfRule>
  </conditionalFormatting>
  <conditionalFormatting sqref="AU147">
    <cfRule type="iconSet" priority="841">
      <iconSet showValue="0">
        <cfvo type="percent" val="0"/>
        <cfvo type="num" val="5"/>
        <cfvo type="num" val="10"/>
      </iconSet>
    </cfRule>
  </conditionalFormatting>
  <conditionalFormatting sqref="AU151">
    <cfRule type="iconSet" priority="840">
      <iconSet showValue="0">
        <cfvo type="percent" val="0"/>
        <cfvo type="num" val="5"/>
        <cfvo type="num" val="10"/>
      </iconSet>
    </cfRule>
  </conditionalFormatting>
  <conditionalFormatting sqref="AU155">
    <cfRule type="iconSet" priority="839">
      <iconSet showValue="0">
        <cfvo type="percent" val="0"/>
        <cfvo type="num" val="5"/>
        <cfvo type="num" val="10"/>
      </iconSet>
    </cfRule>
  </conditionalFormatting>
  <conditionalFormatting sqref="AU159">
    <cfRule type="iconSet" priority="838">
      <iconSet showValue="0">
        <cfvo type="percent" val="0"/>
        <cfvo type="num" val="5"/>
        <cfvo type="num" val="10"/>
      </iconSet>
    </cfRule>
  </conditionalFormatting>
  <conditionalFormatting sqref="AU163">
    <cfRule type="iconSet" priority="763">
      <iconSet showValue="0">
        <cfvo type="percent" val="0"/>
        <cfvo type="num" val="5"/>
        <cfvo type="num" val="10"/>
      </iconSet>
    </cfRule>
  </conditionalFormatting>
  <conditionalFormatting sqref="AU167">
    <cfRule type="iconSet" priority="762">
      <iconSet showValue="0">
        <cfvo type="percent" val="0"/>
        <cfvo type="num" val="5"/>
        <cfvo type="num" val="10"/>
      </iconSet>
    </cfRule>
  </conditionalFormatting>
  <conditionalFormatting sqref="AU178">
    <cfRule type="iconSet" priority="237">
      <iconSet showValue="0">
        <cfvo type="percent" val="0"/>
        <cfvo type="num" val="5"/>
        <cfvo type="num" val="10"/>
      </iconSet>
    </cfRule>
  </conditionalFormatting>
  <conditionalFormatting sqref="AU182">
    <cfRule type="iconSet" priority="236">
      <iconSet showValue="0">
        <cfvo type="percent" val="0"/>
        <cfvo type="num" val="5"/>
        <cfvo type="num" val="10"/>
      </iconSet>
    </cfRule>
  </conditionalFormatting>
  <conditionalFormatting sqref="AU186">
    <cfRule type="iconSet" priority="235">
      <iconSet showValue="0">
        <cfvo type="percent" val="0"/>
        <cfvo type="num" val="5"/>
        <cfvo type="num" val="10"/>
      </iconSet>
    </cfRule>
  </conditionalFormatting>
  <conditionalFormatting sqref="AU190">
    <cfRule type="iconSet" priority="234">
      <iconSet showValue="0">
        <cfvo type="percent" val="0"/>
        <cfvo type="num" val="5"/>
        <cfvo type="num" val="10"/>
      </iconSet>
    </cfRule>
  </conditionalFormatting>
  <conditionalFormatting sqref="AU194">
    <cfRule type="iconSet" priority="189">
      <iconSet showValue="0">
        <cfvo type="percent" val="0"/>
        <cfvo type="num" val="5"/>
        <cfvo type="num" val="10"/>
      </iconSet>
    </cfRule>
  </conditionalFormatting>
  <conditionalFormatting sqref="AU198">
    <cfRule type="iconSet" priority="188">
      <iconSet showValue="0">
        <cfvo type="percent" val="0"/>
        <cfvo type="num" val="5"/>
        <cfvo type="num" val="10"/>
      </iconSet>
    </cfRule>
  </conditionalFormatting>
  <conditionalFormatting sqref="AU202">
    <cfRule type="iconSet" priority="175">
      <iconSet showValue="0">
        <cfvo type="percent" val="0"/>
        <cfvo type="num" val="5"/>
        <cfvo type="num" val="10"/>
      </iconSet>
    </cfRule>
  </conditionalFormatting>
  <conditionalFormatting sqref="T213">
    <cfRule type="iconSet" priority="78">
      <iconSet showValue="0">
        <cfvo type="percent" val="0"/>
        <cfvo type="num" val="5"/>
        <cfvo type="num" val="10"/>
      </iconSet>
    </cfRule>
  </conditionalFormatting>
  <conditionalFormatting sqref="T217">
    <cfRule type="iconSet" priority="77">
      <iconSet showValue="0">
        <cfvo type="percent" val="0"/>
        <cfvo type="num" val="5"/>
        <cfvo type="num" val="10"/>
      </iconSet>
    </cfRule>
  </conditionalFormatting>
  <conditionalFormatting sqref="T221">
    <cfRule type="iconSet" priority="76">
      <iconSet showValue="0">
        <cfvo type="percent" val="0"/>
        <cfvo type="num" val="5"/>
        <cfvo type="num" val="10"/>
      </iconSet>
    </cfRule>
  </conditionalFormatting>
  <conditionalFormatting sqref="T225">
    <cfRule type="iconSet" priority="75">
      <iconSet showValue="0">
        <cfvo type="percent" val="0"/>
        <cfvo type="num" val="5"/>
        <cfvo type="num" val="10"/>
      </iconSet>
    </cfRule>
  </conditionalFormatting>
  <conditionalFormatting sqref="P26:S26">
    <cfRule type="containsText" dxfId="4166" priority="3293" operator="containsText" text="ggggggggggggggg">
      <formula>NOT(ISERROR(SEARCH("ggggggggggggggg",P26)))</formula>
    </cfRule>
  </conditionalFormatting>
  <conditionalFormatting sqref="P26:S26">
    <cfRule type="containsText" dxfId="4165" priority="3294" operator="containsText" text="gggggggggg">
      <formula>NOT(ISERROR(SEARCH("gggggggggg",P26)))</formula>
    </cfRule>
  </conditionalFormatting>
  <conditionalFormatting sqref="P26:S26">
    <cfRule type="containsText" dxfId="4164" priority="3295" operator="containsText" text="ggggg">
      <formula>NOT(ISERROR(SEARCH("ggggg",P26)))</formula>
    </cfRule>
  </conditionalFormatting>
  <conditionalFormatting sqref="P26:S26">
    <cfRule type="containsText" dxfId="4163" priority="3296" operator="containsText" text="g">
      <formula>NOT(ISERROR(SEARCH("g",P26)))</formula>
    </cfRule>
  </conditionalFormatting>
  <conditionalFormatting sqref="P30:S30">
    <cfRule type="containsText" dxfId="4162" priority="3289" operator="containsText" text="ggggggggggggggg">
      <formula>NOT(ISERROR(SEARCH("ggggggggggggggg",P30)))</formula>
    </cfRule>
  </conditionalFormatting>
  <conditionalFormatting sqref="P30:S30">
    <cfRule type="containsText" dxfId="4161" priority="3290" operator="containsText" text="gggggggggg">
      <formula>NOT(ISERROR(SEARCH("gggggggggg",P30)))</formula>
    </cfRule>
  </conditionalFormatting>
  <conditionalFormatting sqref="P30:S30">
    <cfRule type="containsText" dxfId="4160" priority="3291" operator="containsText" text="ggggg">
      <formula>NOT(ISERROR(SEARCH("ggggg",P30)))</formula>
    </cfRule>
  </conditionalFormatting>
  <conditionalFormatting sqref="P30:S30">
    <cfRule type="containsText" dxfId="4159" priority="3292" operator="containsText" text="g">
      <formula>NOT(ISERROR(SEARCH("g",P30)))</formula>
    </cfRule>
  </conditionalFormatting>
  <conditionalFormatting sqref="P34:S34">
    <cfRule type="containsText" dxfId="4158" priority="3285" operator="containsText" text="ggggggggggggggg">
      <formula>NOT(ISERROR(SEARCH("ggggggggggggggg",P34)))</formula>
    </cfRule>
  </conditionalFormatting>
  <conditionalFormatting sqref="P34:S34">
    <cfRule type="containsText" dxfId="4157" priority="3286" operator="containsText" text="gggggggggg">
      <formula>NOT(ISERROR(SEARCH("gggggggggg",P34)))</formula>
    </cfRule>
  </conditionalFormatting>
  <conditionalFormatting sqref="P34:S34">
    <cfRule type="containsText" dxfId="4156" priority="3287" operator="containsText" text="ggggg">
      <formula>NOT(ISERROR(SEARCH("ggggg",P34)))</formula>
    </cfRule>
  </conditionalFormatting>
  <conditionalFormatting sqref="P34:S34">
    <cfRule type="containsText" dxfId="4155" priority="3288" operator="containsText" text="g">
      <formula>NOT(ISERROR(SEARCH("g",P34)))</formula>
    </cfRule>
  </conditionalFormatting>
  <conditionalFormatting sqref="P38:S38">
    <cfRule type="containsText" dxfId="4154" priority="3281" operator="containsText" text="ggggggggggggggg">
      <formula>NOT(ISERROR(SEARCH("ggggggggggggggg",P38)))</formula>
    </cfRule>
  </conditionalFormatting>
  <conditionalFormatting sqref="P38:S38">
    <cfRule type="containsText" dxfId="4153" priority="3282" operator="containsText" text="gggggggggg">
      <formula>NOT(ISERROR(SEARCH("gggggggggg",P38)))</formula>
    </cfRule>
  </conditionalFormatting>
  <conditionalFormatting sqref="P38:S38">
    <cfRule type="containsText" dxfId="4152" priority="3283" operator="containsText" text="ggggg">
      <formula>NOT(ISERROR(SEARCH("ggggg",P38)))</formula>
    </cfRule>
  </conditionalFormatting>
  <conditionalFormatting sqref="P38:S38">
    <cfRule type="containsText" dxfId="4151" priority="3284" operator="containsText" text="g">
      <formula>NOT(ISERROR(SEARCH("g",P38)))</formula>
    </cfRule>
  </conditionalFormatting>
  <conditionalFormatting sqref="P42:S42">
    <cfRule type="containsText" dxfId="4150" priority="3277" operator="containsText" text="ggggggggggggggg">
      <formula>NOT(ISERROR(SEARCH("ggggggggggggggg",P42)))</formula>
    </cfRule>
  </conditionalFormatting>
  <conditionalFormatting sqref="P42:S42">
    <cfRule type="containsText" dxfId="4149" priority="3278" operator="containsText" text="gggggggggg">
      <formula>NOT(ISERROR(SEARCH("gggggggggg",P42)))</formula>
    </cfRule>
  </conditionalFormatting>
  <conditionalFormatting sqref="P42:S42">
    <cfRule type="containsText" dxfId="4148" priority="3279" operator="containsText" text="ggggg">
      <formula>NOT(ISERROR(SEARCH("ggggg",P42)))</formula>
    </cfRule>
  </conditionalFormatting>
  <conditionalFormatting sqref="P42:S42">
    <cfRule type="containsText" dxfId="4147" priority="3280" operator="containsText" text="g">
      <formula>NOT(ISERROR(SEARCH("g",P42)))</formula>
    </cfRule>
  </conditionalFormatting>
  <conditionalFormatting sqref="U26">
    <cfRule type="cellIs" dxfId="4146" priority="3273" operator="between">
      <formula>15</formula>
      <formula>20</formula>
    </cfRule>
  </conditionalFormatting>
  <conditionalFormatting sqref="U26">
    <cfRule type="cellIs" dxfId="4145" priority="3274" operator="between">
      <formula>10</formula>
      <formula>14.999</formula>
    </cfRule>
  </conditionalFormatting>
  <conditionalFormatting sqref="U26">
    <cfRule type="cellIs" dxfId="4144" priority="3275" operator="between">
      <formula>5</formula>
      <formula>9.999</formula>
    </cfRule>
  </conditionalFormatting>
  <conditionalFormatting sqref="U26">
    <cfRule type="cellIs" dxfId="4143" priority="3276" operator="between">
      <formula>0.001</formula>
      <formula>4.999</formula>
    </cfRule>
  </conditionalFormatting>
  <conditionalFormatting sqref="W26">
    <cfRule type="cellIs" dxfId="4142" priority="3271" operator="equal">
      <formula>2</formula>
    </cfRule>
  </conditionalFormatting>
  <conditionalFormatting sqref="W26">
    <cfRule type="cellIs" dxfId="4141" priority="3272" operator="equal">
      <formula>1</formula>
    </cfRule>
  </conditionalFormatting>
  <conditionalFormatting sqref="W26">
    <cfRule type="cellIs" dxfId="4140" priority="3267" operator="equal">
      <formula>6</formula>
    </cfRule>
  </conditionalFormatting>
  <conditionalFormatting sqref="W26">
    <cfRule type="cellIs" dxfId="4139" priority="3268" operator="equal">
      <formula>5</formula>
    </cfRule>
  </conditionalFormatting>
  <conditionalFormatting sqref="W26">
    <cfRule type="cellIs" dxfId="4138" priority="3269" operator="equal">
      <formula>4</formula>
    </cfRule>
  </conditionalFormatting>
  <conditionalFormatting sqref="W26">
    <cfRule type="cellIs" dxfId="4137" priority="3270" operator="equal">
      <formula>3</formula>
    </cfRule>
  </conditionalFormatting>
  <conditionalFormatting sqref="G5:H5">
    <cfRule type="beginsWith" dxfId="4136" priority="3266" operator="beginsWith" text="?">
      <formula>LEFT(G5,LEN("?"))="?"</formula>
    </cfRule>
  </conditionalFormatting>
  <conditionalFormatting sqref="J5 L5">
    <cfRule type="beginsWith" dxfId="4135" priority="3265" operator="beginsWith" text="?">
      <formula>LEFT(J5,LEN("?"))="?"</formula>
    </cfRule>
  </conditionalFormatting>
  <conditionalFormatting sqref="G6:H6">
    <cfRule type="beginsWith" dxfId="4134" priority="3264" operator="beginsWith" text="?">
      <formula>LEFT(G6,LEN("?"))="?"</formula>
    </cfRule>
  </conditionalFormatting>
  <conditionalFormatting sqref="O5:T6">
    <cfRule type="beginsWith" dxfId="4133" priority="3263" operator="beginsWith" text="?">
      <formula>LEFT(O5,LEN("?"))="?"</formula>
    </cfRule>
  </conditionalFormatting>
  <conditionalFormatting sqref="AQ26:AT26">
    <cfRule type="containsText" dxfId="4132" priority="3252" operator="containsText" text="ggggggggggggggg">
      <formula>NOT(ISERROR(SEARCH("ggggggggggggggg",AQ26)))</formula>
    </cfRule>
  </conditionalFormatting>
  <conditionalFormatting sqref="AQ26:AT26">
    <cfRule type="containsText" dxfId="4131" priority="3253" operator="containsText" text="gggggggggg">
      <formula>NOT(ISERROR(SEARCH("gggggggggg",AQ26)))</formula>
    </cfRule>
  </conditionalFormatting>
  <conditionalFormatting sqref="AQ26:AT26">
    <cfRule type="containsText" dxfId="4130" priority="3254" operator="containsText" text="ggggg">
      <formula>NOT(ISERROR(SEARCH("ggggg",AQ26)))</formula>
    </cfRule>
  </conditionalFormatting>
  <conditionalFormatting sqref="AQ26:AT26">
    <cfRule type="containsText" dxfId="4129" priority="3255" operator="containsText" text="g">
      <formula>NOT(ISERROR(SEARCH("g",AQ26)))</formula>
    </cfRule>
  </conditionalFormatting>
  <conditionalFormatting sqref="AQ30:AT30">
    <cfRule type="containsText" dxfId="4128" priority="3248" operator="containsText" text="ggggggggggggggg">
      <formula>NOT(ISERROR(SEARCH("ggggggggggggggg",AQ30)))</formula>
    </cfRule>
  </conditionalFormatting>
  <conditionalFormatting sqref="AQ30:AT30">
    <cfRule type="containsText" dxfId="4127" priority="3249" operator="containsText" text="gggggggggg">
      <formula>NOT(ISERROR(SEARCH("gggggggggg",AQ30)))</formula>
    </cfRule>
  </conditionalFormatting>
  <conditionalFormatting sqref="AQ30:AT30">
    <cfRule type="containsText" dxfId="4126" priority="3250" operator="containsText" text="ggggg">
      <formula>NOT(ISERROR(SEARCH("ggggg",AQ30)))</formula>
    </cfRule>
  </conditionalFormatting>
  <conditionalFormatting sqref="AQ30:AT30">
    <cfRule type="containsText" dxfId="4125" priority="3251" operator="containsText" text="g">
      <formula>NOT(ISERROR(SEARCH("g",AQ30)))</formula>
    </cfRule>
  </conditionalFormatting>
  <conditionalFormatting sqref="AQ34:AT34">
    <cfRule type="containsText" dxfId="4124" priority="3244" operator="containsText" text="ggggggggggggggg">
      <formula>NOT(ISERROR(SEARCH("ggggggggggggggg",AQ34)))</formula>
    </cfRule>
  </conditionalFormatting>
  <conditionalFormatting sqref="AQ34:AT34">
    <cfRule type="containsText" dxfId="4123" priority="3245" operator="containsText" text="gggggggggg">
      <formula>NOT(ISERROR(SEARCH("gggggggggg",AQ34)))</formula>
    </cfRule>
  </conditionalFormatting>
  <conditionalFormatting sqref="AQ34:AT34">
    <cfRule type="containsText" dxfId="4122" priority="3246" operator="containsText" text="ggggg">
      <formula>NOT(ISERROR(SEARCH("ggggg",AQ34)))</formula>
    </cfRule>
  </conditionalFormatting>
  <conditionalFormatting sqref="AQ34:AT34">
    <cfRule type="containsText" dxfId="4121" priority="3247" operator="containsText" text="g">
      <formula>NOT(ISERROR(SEARCH("g",AQ34)))</formula>
    </cfRule>
  </conditionalFormatting>
  <conditionalFormatting sqref="AQ38:AT38">
    <cfRule type="containsText" dxfId="4120" priority="3240" operator="containsText" text="ggggggggggggggg">
      <formula>NOT(ISERROR(SEARCH("ggggggggggggggg",AQ38)))</formula>
    </cfRule>
  </conditionalFormatting>
  <conditionalFormatting sqref="AQ38:AT38">
    <cfRule type="containsText" dxfId="4119" priority="3241" operator="containsText" text="gggggggggg">
      <formula>NOT(ISERROR(SEARCH("gggggggggg",AQ38)))</formula>
    </cfRule>
  </conditionalFormatting>
  <conditionalFormatting sqref="AQ38:AT38">
    <cfRule type="containsText" dxfId="4118" priority="3242" operator="containsText" text="ggggg">
      <formula>NOT(ISERROR(SEARCH("ggggg",AQ38)))</formula>
    </cfRule>
  </conditionalFormatting>
  <conditionalFormatting sqref="AQ38:AT38">
    <cfRule type="containsText" dxfId="4117" priority="3243" operator="containsText" text="g">
      <formula>NOT(ISERROR(SEARCH("g",AQ38)))</formula>
    </cfRule>
  </conditionalFormatting>
  <conditionalFormatting sqref="AQ42:AT42">
    <cfRule type="containsText" dxfId="4116" priority="3236" operator="containsText" text="ggggggggggggggg">
      <formula>NOT(ISERROR(SEARCH("ggggggggggggggg",AQ42)))</formula>
    </cfRule>
  </conditionalFormatting>
  <conditionalFormatting sqref="AQ42:AT42">
    <cfRule type="containsText" dxfId="4115" priority="3237" operator="containsText" text="gggggggggg">
      <formula>NOT(ISERROR(SEARCH("gggggggggg",AQ42)))</formula>
    </cfRule>
  </conditionalFormatting>
  <conditionalFormatting sqref="AQ42:AT42">
    <cfRule type="containsText" dxfId="4114" priority="3238" operator="containsText" text="ggggg">
      <formula>NOT(ISERROR(SEARCH("ggggg",AQ42)))</formula>
    </cfRule>
  </conditionalFormatting>
  <conditionalFormatting sqref="AQ42:AT42">
    <cfRule type="containsText" dxfId="4113" priority="3239" operator="containsText" text="g">
      <formula>NOT(ISERROR(SEARCH("g",AQ42)))</formula>
    </cfRule>
  </conditionalFormatting>
  <conditionalFormatting sqref="AQ46:AT46">
    <cfRule type="containsText" dxfId="4112" priority="3232" operator="containsText" text="ggggggggggggggg">
      <formula>NOT(ISERROR(SEARCH("ggggggggggggggg",AQ46)))</formula>
    </cfRule>
  </conditionalFormatting>
  <conditionalFormatting sqref="AQ46:AT46">
    <cfRule type="containsText" dxfId="4111" priority="3233" operator="containsText" text="gggggggggg">
      <formula>NOT(ISERROR(SEARCH("gggggggggg",AQ46)))</formula>
    </cfRule>
  </conditionalFormatting>
  <conditionalFormatting sqref="AQ46:AT46">
    <cfRule type="containsText" dxfId="4110" priority="3234" operator="containsText" text="ggggg">
      <formula>NOT(ISERROR(SEARCH("ggggg",AQ46)))</formula>
    </cfRule>
  </conditionalFormatting>
  <conditionalFormatting sqref="AQ46:AT46">
    <cfRule type="containsText" dxfId="4109" priority="3235" operator="containsText" text="g">
      <formula>NOT(ISERROR(SEARCH("g",AQ46)))</formula>
    </cfRule>
  </conditionalFormatting>
  <conditionalFormatting sqref="AQ50:AT50">
    <cfRule type="containsText" dxfId="4108" priority="3228" operator="containsText" text="ggggggggggggggg">
      <formula>NOT(ISERROR(SEARCH("ggggggggggggggg",AQ50)))</formula>
    </cfRule>
  </conditionalFormatting>
  <conditionalFormatting sqref="AQ50:AT50">
    <cfRule type="containsText" dxfId="4107" priority="3229" operator="containsText" text="gggggggggg">
      <formula>NOT(ISERROR(SEARCH("gggggggggg",AQ50)))</formula>
    </cfRule>
  </conditionalFormatting>
  <conditionalFormatting sqref="AQ50:AT50">
    <cfRule type="containsText" dxfId="4106" priority="3230" operator="containsText" text="ggggg">
      <formula>NOT(ISERROR(SEARCH("ggggg",AQ50)))</formula>
    </cfRule>
  </conditionalFormatting>
  <conditionalFormatting sqref="AQ50:AT50">
    <cfRule type="containsText" dxfId="4105" priority="3231" operator="containsText" text="g">
      <formula>NOT(ISERROR(SEARCH("g",AQ50)))</formula>
    </cfRule>
  </conditionalFormatting>
  <conditionalFormatting sqref="AV26">
    <cfRule type="cellIs" dxfId="4104" priority="3224" operator="between">
      <formula>15</formula>
      <formula>20</formula>
    </cfRule>
  </conditionalFormatting>
  <conditionalFormatting sqref="AV26">
    <cfRule type="cellIs" dxfId="4103" priority="3225" operator="between">
      <formula>10</formula>
      <formula>14.999</formula>
    </cfRule>
  </conditionalFormatting>
  <conditionalFormatting sqref="AV26">
    <cfRule type="cellIs" dxfId="4102" priority="3226" operator="between">
      <formula>5</formula>
      <formula>9.999</formula>
    </cfRule>
  </conditionalFormatting>
  <conditionalFormatting sqref="AV26">
    <cfRule type="cellIs" dxfId="4101" priority="3227" operator="between">
      <formula>0.001</formula>
      <formula>4.999</formula>
    </cfRule>
  </conditionalFormatting>
  <conditionalFormatting sqref="U20">
    <cfRule type="cellIs" dxfId="4100" priority="3220" operator="between">
      <formula>15</formula>
      <formula>20</formula>
    </cfRule>
  </conditionalFormatting>
  <conditionalFormatting sqref="U20">
    <cfRule type="cellIs" dxfId="4099" priority="3221" operator="between">
      <formula>10</formula>
      <formula>14.999</formula>
    </cfRule>
  </conditionalFormatting>
  <conditionalFormatting sqref="U20">
    <cfRule type="cellIs" dxfId="4098" priority="3222" operator="between">
      <formula>5</formula>
      <formula>9.999</formula>
    </cfRule>
  </conditionalFormatting>
  <conditionalFormatting sqref="U20">
    <cfRule type="cellIs" dxfId="4097" priority="3223" operator="between">
      <formula>0.001</formula>
      <formula>4.999</formula>
    </cfRule>
  </conditionalFormatting>
  <conditionalFormatting sqref="P77:S77">
    <cfRule type="containsText" dxfId="4096" priority="3213" operator="containsText" text="ggggggggggggggg">
      <formula>NOT(ISERROR(SEARCH("ggggggggggggggg",P77)))</formula>
    </cfRule>
  </conditionalFormatting>
  <conditionalFormatting sqref="P77:S77">
    <cfRule type="containsText" dxfId="4095" priority="3214" operator="containsText" text="gggggggggg">
      <formula>NOT(ISERROR(SEARCH("gggggggggg",P77)))</formula>
    </cfRule>
  </conditionalFormatting>
  <conditionalFormatting sqref="P77:S77">
    <cfRule type="containsText" dxfId="4094" priority="3215" operator="containsText" text="ggggg">
      <formula>NOT(ISERROR(SEARCH("ggggg",P77)))</formula>
    </cfRule>
  </conditionalFormatting>
  <conditionalFormatting sqref="P77:S77">
    <cfRule type="containsText" dxfId="4093" priority="3216" operator="containsText" text="g">
      <formula>NOT(ISERROR(SEARCH("g",P77)))</formula>
    </cfRule>
  </conditionalFormatting>
  <conditionalFormatting sqref="P81:S81">
    <cfRule type="containsText" dxfId="4092" priority="3209" operator="containsText" text="ggggggggggggggg">
      <formula>NOT(ISERROR(SEARCH("ggggggggggggggg",P81)))</formula>
    </cfRule>
  </conditionalFormatting>
  <conditionalFormatting sqref="P81:S81">
    <cfRule type="containsText" dxfId="4091" priority="3210" operator="containsText" text="gggggggggg">
      <formula>NOT(ISERROR(SEARCH("gggggggggg",P81)))</formula>
    </cfRule>
  </conditionalFormatting>
  <conditionalFormatting sqref="P81:S81">
    <cfRule type="containsText" dxfId="4090" priority="3211" operator="containsText" text="ggggg">
      <formula>NOT(ISERROR(SEARCH("ggggg",P81)))</formula>
    </cfRule>
  </conditionalFormatting>
  <conditionalFormatting sqref="P81:S81">
    <cfRule type="containsText" dxfId="4089" priority="3212" operator="containsText" text="g">
      <formula>NOT(ISERROR(SEARCH("g",P81)))</formula>
    </cfRule>
  </conditionalFormatting>
  <conditionalFormatting sqref="P85:S85">
    <cfRule type="containsText" dxfId="4088" priority="3205" operator="containsText" text="ggggggggggggggg">
      <formula>NOT(ISERROR(SEARCH("ggggggggggggggg",P85)))</formula>
    </cfRule>
  </conditionalFormatting>
  <conditionalFormatting sqref="P85:S85">
    <cfRule type="containsText" dxfId="4087" priority="3206" operator="containsText" text="gggggggggg">
      <formula>NOT(ISERROR(SEARCH("gggggggggg",P85)))</formula>
    </cfRule>
  </conditionalFormatting>
  <conditionalFormatting sqref="P85:S85">
    <cfRule type="containsText" dxfId="4086" priority="3207" operator="containsText" text="ggggg">
      <formula>NOT(ISERROR(SEARCH("ggggg",P85)))</formula>
    </cfRule>
  </conditionalFormatting>
  <conditionalFormatting sqref="P85:S85">
    <cfRule type="containsText" dxfId="4085" priority="3208" operator="containsText" text="g">
      <formula>NOT(ISERROR(SEARCH("g",P85)))</formula>
    </cfRule>
  </conditionalFormatting>
  <conditionalFormatting sqref="U77">
    <cfRule type="cellIs" dxfId="4084" priority="3201" operator="between">
      <formula>15</formula>
      <formula>20</formula>
    </cfRule>
  </conditionalFormatting>
  <conditionalFormatting sqref="U77">
    <cfRule type="cellIs" dxfId="4083" priority="3202" operator="between">
      <formula>10</formula>
      <formula>14.999</formula>
    </cfRule>
  </conditionalFormatting>
  <conditionalFormatting sqref="U77">
    <cfRule type="cellIs" dxfId="4082" priority="3203" operator="between">
      <formula>5</formula>
      <formula>9.999</formula>
    </cfRule>
  </conditionalFormatting>
  <conditionalFormatting sqref="U77">
    <cfRule type="cellIs" dxfId="4081" priority="3204" operator="between">
      <formula>0.001</formula>
      <formula>4.999</formula>
    </cfRule>
  </conditionalFormatting>
  <conditionalFormatting sqref="B34">
    <cfRule type="beginsWith" dxfId="4080" priority="2972" operator="beginsWith" text="?">
      <formula>LEFT(B34,LEN("?"))="?"</formula>
    </cfRule>
  </conditionalFormatting>
  <conditionalFormatting sqref="B26">
    <cfRule type="beginsWith" dxfId="4079" priority="2970" operator="beginsWith" text="?">
      <formula>LEFT(B26,LEN("?"))="?"</formula>
    </cfRule>
  </conditionalFormatting>
  <conditionalFormatting sqref="B30">
    <cfRule type="beginsWith" dxfId="4078" priority="2971" operator="beginsWith" text="?">
      <formula>LEFT(B30,LEN("?"))="?"</formula>
    </cfRule>
  </conditionalFormatting>
  <conditionalFormatting sqref="B38">
    <cfRule type="beginsWith" dxfId="4077" priority="2969" operator="beginsWith" text="?">
      <formula>LEFT(B38,LEN("?"))="?"</formula>
    </cfRule>
  </conditionalFormatting>
  <conditionalFormatting sqref="B42">
    <cfRule type="beginsWith" dxfId="4076" priority="2968" operator="beginsWith" text="?">
      <formula>LEFT(B42,LEN("?"))="?"</formula>
    </cfRule>
  </conditionalFormatting>
  <conditionalFormatting sqref="AE50">
    <cfRule type="beginsWith" dxfId="4075" priority="2933" operator="beginsWith" text="?">
      <formula>LEFT(AE50,LEN("?"))="?"</formula>
    </cfRule>
  </conditionalFormatting>
  <conditionalFormatting sqref="AE26">
    <cfRule type="beginsWith" dxfId="4074" priority="2939" operator="beginsWith" text="?">
      <formula>LEFT(AE26,LEN("?"))="?"</formula>
    </cfRule>
  </conditionalFormatting>
  <conditionalFormatting sqref="D30">
    <cfRule type="beginsWith" dxfId="4073" priority="2962" operator="beginsWith" text="?">
      <formula>LEFT(D30,LEN("?"))="?"</formula>
    </cfRule>
  </conditionalFormatting>
  <conditionalFormatting sqref="D34">
    <cfRule type="beginsWith" dxfId="4072" priority="2961" operator="beginsWith" text="?">
      <formula>LEFT(D34,LEN("?"))="?"</formula>
    </cfRule>
  </conditionalFormatting>
  <conditionalFormatting sqref="D85">
    <cfRule type="beginsWith" dxfId="4071" priority="2924" operator="beginsWith" text="?">
      <formula>LEFT(D85,LEN("?"))="?"</formula>
    </cfRule>
  </conditionalFormatting>
  <conditionalFormatting sqref="D38">
    <cfRule type="beginsWith" dxfId="4070" priority="2960" operator="beginsWith" text="?">
      <formula>LEFT(D38,LEN("?"))="?"</formula>
    </cfRule>
  </conditionalFormatting>
  <conditionalFormatting sqref="D42">
    <cfRule type="beginsWith" dxfId="4069" priority="2959" operator="beginsWith" text="?">
      <formula>LEFT(D42,LEN("?"))="?"</formula>
    </cfRule>
  </conditionalFormatting>
  <conditionalFormatting sqref="AE30">
    <cfRule type="beginsWith" dxfId="4068" priority="2938" operator="beginsWith" text="?">
      <formula>LEFT(AE30,LEN("?"))="?"</formula>
    </cfRule>
  </conditionalFormatting>
  <conditionalFormatting sqref="AE34">
    <cfRule type="beginsWith" dxfId="4067" priority="2937" operator="beginsWith" text="?">
      <formula>LEFT(AE34,LEN("?"))="?"</formula>
    </cfRule>
  </conditionalFormatting>
  <conditionalFormatting sqref="AE38">
    <cfRule type="beginsWith" dxfId="4066" priority="2936" operator="beginsWith" text="?">
      <formula>LEFT(AE38,LEN("?"))="?"</formula>
    </cfRule>
  </conditionalFormatting>
  <conditionalFormatting sqref="AE42">
    <cfRule type="beginsWith" dxfId="4065" priority="2935" operator="beginsWith" text="?">
      <formula>LEFT(AE42,LEN("?"))="?"</formula>
    </cfRule>
  </conditionalFormatting>
  <conditionalFormatting sqref="AE46">
    <cfRule type="beginsWith" dxfId="4064" priority="2934" operator="beginsWith" text="?">
      <formula>LEFT(AE46,LEN("?"))="?"</formula>
    </cfRule>
  </conditionalFormatting>
  <conditionalFormatting sqref="D81">
    <cfRule type="beginsWith" dxfId="4063" priority="2925" operator="beginsWith" text="?">
      <formula>LEFT(D81,LEN("?"))="?"</formula>
    </cfRule>
  </conditionalFormatting>
  <conditionalFormatting sqref="D26">
    <cfRule type="beginsWith" dxfId="4062" priority="2963" operator="beginsWith" text="?">
      <formula>LEFT(D26,LEN("?"))="?"</formula>
    </cfRule>
  </conditionalFormatting>
  <conditionalFormatting sqref="H25:L27">
    <cfRule type="beginsWith" dxfId="4061" priority="2958" operator="beginsWith" text="?">
      <formula>LEFT(H25,LEN("?"))="?"</formula>
    </cfRule>
  </conditionalFormatting>
  <conditionalFormatting sqref="H29:L31">
    <cfRule type="beginsWith" dxfId="4060" priority="2957" operator="beginsWith" text="?">
      <formula>LEFT(H29,LEN("?"))="?"</formula>
    </cfRule>
  </conditionalFormatting>
  <conditionalFormatting sqref="H33:L35">
    <cfRule type="beginsWith" dxfId="4059" priority="2956" operator="beginsWith" text="?">
      <formula>LEFT(H33,LEN("?"))="?"</formula>
    </cfRule>
  </conditionalFormatting>
  <conditionalFormatting sqref="H37:L39">
    <cfRule type="beginsWith" dxfId="4058" priority="2955" operator="beginsWith" text="?">
      <formula>LEFT(H37,LEN("?"))="?"</formula>
    </cfRule>
  </conditionalFormatting>
  <conditionalFormatting sqref="H41:L43">
    <cfRule type="beginsWith" dxfId="4057" priority="2954" operator="beginsWith" text="?">
      <formula>LEFT(H41,LEN("?"))="?"</formula>
    </cfRule>
  </conditionalFormatting>
  <conditionalFormatting sqref="AC34">
    <cfRule type="beginsWith" dxfId="4056" priority="2953" operator="beginsWith" text="?">
      <formula>LEFT(AC34,LEN("?"))="?"</formula>
    </cfRule>
  </conditionalFormatting>
  <conditionalFormatting sqref="AC26">
    <cfRule type="beginsWith" dxfId="4055" priority="2951" operator="beginsWith" text="?">
      <formula>LEFT(AC26,LEN("?"))="?"</formula>
    </cfRule>
  </conditionalFormatting>
  <conditionalFormatting sqref="AC30">
    <cfRule type="beginsWith" dxfId="4054" priority="2952" operator="beginsWith" text="?">
      <formula>LEFT(AC30,LEN("?"))="?"</formula>
    </cfRule>
  </conditionalFormatting>
  <conditionalFormatting sqref="AC38">
    <cfRule type="beginsWith" dxfId="4053" priority="2950" operator="beginsWith" text="?">
      <formula>LEFT(AC38,LEN("?"))="?"</formula>
    </cfRule>
  </conditionalFormatting>
  <conditionalFormatting sqref="AC42">
    <cfRule type="beginsWith" dxfId="4052" priority="2949" operator="beginsWith" text="?">
      <formula>LEFT(AC42,LEN("?"))="?"</formula>
    </cfRule>
  </conditionalFormatting>
  <conditionalFormatting sqref="AC46">
    <cfRule type="beginsWith" dxfId="4051" priority="2948" operator="beginsWith" text="?">
      <formula>LEFT(AC46,LEN("?"))="?"</formula>
    </cfRule>
  </conditionalFormatting>
  <conditionalFormatting sqref="AC50">
    <cfRule type="beginsWith" dxfId="4050" priority="2947" operator="beginsWith" text="?">
      <formula>LEFT(AC50,LEN("?"))="?"</formula>
    </cfRule>
  </conditionalFormatting>
  <conditionalFormatting sqref="AI25:AM27">
    <cfRule type="beginsWith" dxfId="4049" priority="2946" operator="beginsWith" text="?">
      <formula>LEFT(AI25,LEN("?"))="?"</formula>
    </cfRule>
  </conditionalFormatting>
  <conditionalFormatting sqref="AI29:AM31">
    <cfRule type="beginsWith" dxfId="4048" priority="2945" operator="beginsWith" text="?">
      <formula>LEFT(AI29,LEN("?"))="?"</formula>
    </cfRule>
  </conditionalFormatting>
  <conditionalFormatting sqref="AI33:AM35">
    <cfRule type="beginsWith" dxfId="4047" priority="2944" operator="beginsWith" text="?">
      <formula>LEFT(AI33,LEN("?"))="?"</formula>
    </cfRule>
  </conditionalFormatting>
  <conditionalFormatting sqref="AI37:AM39">
    <cfRule type="beginsWith" dxfId="4046" priority="2943" operator="beginsWith" text="?">
      <formula>LEFT(AI37,LEN("?"))="?"</formula>
    </cfRule>
  </conditionalFormatting>
  <conditionalFormatting sqref="AI41:AM43">
    <cfRule type="beginsWith" dxfId="4045" priority="2942" operator="beginsWith" text="?">
      <formula>LEFT(AI41,LEN("?"))="?"</formula>
    </cfRule>
  </conditionalFormatting>
  <conditionalFormatting sqref="AI45:AM47">
    <cfRule type="beginsWith" dxfId="4044" priority="2941" operator="beginsWith" text="?">
      <formula>LEFT(AI45,LEN("?"))="?"</formula>
    </cfRule>
  </conditionalFormatting>
  <conditionalFormatting sqref="AI49:AM51">
    <cfRule type="beginsWith" dxfId="4043" priority="2940" operator="beginsWith" text="?">
      <formula>LEFT(AI49,LEN("?"))="?"</formula>
    </cfRule>
  </conditionalFormatting>
  <conditionalFormatting sqref="D77">
    <cfRule type="beginsWith" dxfId="4042" priority="2926" operator="beginsWith" text="?">
      <formula>LEFT(D77,LEN("?"))="?"</formula>
    </cfRule>
  </conditionalFormatting>
  <conditionalFormatting sqref="B85">
    <cfRule type="beginsWith" dxfId="4041" priority="2932" operator="beginsWith" text="?">
      <formula>LEFT(B85,LEN("?"))="?"</formula>
    </cfRule>
  </conditionalFormatting>
  <conditionalFormatting sqref="B77">
    <cfRule type="beginsWith" dxfId="4040" priority="2930" operator="beginsWith" text="?">
      <formula>LEFT(B77,LEN("?"))="?"</formula>
    </cfRule>
  </conditionalFormatting>
  <conditionalFormatting sqref="B81">
    <cfRule type="beginsWith" dxfId="4039" priority="2931" operator="beginsWith" text="?">
      <formula>LEFT(B81,LEN("?"))="?"</formula>
    </cfRule>
  </conditionalFormatting>
  <conditionalFormatting sqref="H76:L78">
    <cfRule type="beginsWith" dxfId="4038" priority="2929" operator="beginsWith" text="?">
      <formula>LEFT(H76,LEN("?"))="?"</formula>
    </cfRule>
  </conditionalFormatting>
  <conditionalFormatting sqref="H80:L82">
    <cfRule type="beginsWith" dxfId="4037" priority="2928" operator="beginsWith" text="?">
      <formula>LEFT(H80,LEN("?"))="?"</formula>
    </cfRule>
  </conditionalFormatting>
  <conditionalFormatting sqref="H84:L86">
    <cfRule type="beginsWith" dxfId="4036" priority="2927" operator="beginsWith" text="?">
      <formula>LEFT(H84,LEN("?"))="?"</formula>
    </cfRule>
  </conditionalFormatting>
  <conditionalFormatting sqref="B124">
    <cfRule type="beginsWith" dxfId="4035" priority="2922" operator="beginsWith" text="?">
      <formula>LEFT(B124,LEN("?"))="?"</formula>
    </cfRule>
  </conditionalFormatting>
  <conditionalFormatting sqref="B128">
    <cfRule type="beginsWith" dxfId="4034" priority="2923" operator="beginsWith" text="?">
      <formula>LEFT(B128,LEN("?"))="?"</formula>
    </cfRule>
  </conditionalFormatting>
  <conditionalFormatting sqref="B155">
    <cfRule type="beginsWith" dxfId="4033" priority="2917" operator="beginsWith" text="?">
      <formula>LEFT(B155,LEN("?"))="?"</formula>
    </cfRule>
  </conditionalFormatting>
  <conditionalFormatting sqref="B221">
    <cfRule type="beginsWith" dxfId="4032" priority="2873" operator="beginsWith" text="?">
      <formula>LEFT(B221,LEN("?"))="?"</formula>
    </cfRule>
  </conditionalFormatting>
  <conditionalFormatting sqref="B217">
    <cfRule type="beginsWith" dxfId="4031" priority="2872" operator="beginsWith" text="?">
      <formula>LEFT(B217,LEN("?"))="?"</formula>
    </cfRule>
  </conditionalFormatting>
  <conditionalFormatting sqref="B213">
    <cfRule type="beginsWith" dxfId="4030" priority="2871" operator="beginsWith" text="?">
      <formula>LEFT(B213,LEN("?"))="?"</formula>
    </cfRule>
  </conditionalFormatting>
  <conditionalFormatting sqref="B225">
    <cfRule type="beginsWith" dxfId="4029" priority="2870" operator="beginsWith" text="?">
      <formula>LEFT(B225,LEN("?"))="?"</formula>
    </cfRule>
  </conditionalFormatting>
  <conditionalFormatting sqref="U30">
    <cfRule type="cellIs" dxfId="4028" priority="2866" operator="between">
      <formula>15</formula>
      <formula>20</formula>
    </cfRule>
  </conditionalFormatting>
  <conditionalFormatting sqref="U30">
    <cfRule type="cellIs" dxfId="4027" priority="2867" operator="between">
      <formula>10</formula>
      <formula>14.999</formula>
    </cfRule>
  </conditionalFormatting>
  <conditionalFormatting sqref="U30">
    <cfRule type="cellIs" dxfId="4026" priority="2868" operator="between">
      <formula>5</formula>
      <formula>9.999</formula>
    </cfRule>
  </conditionalFormatting>
  <conditionalFormatting sqref="U30">
    <cfRule type="cellIs" dxfId="4025" priority="2869" operator="between">
      <formula>0.001</formula>
      <formula>4.999</formula>
    </cfRule>
  </conditionalFormatting>
  <conditionalFormatting sqref="U34">
    <cfRule type="cellIs" dxfId="4024" priority="2862" operator="between">
      <formula>15</formula>
      <formula>20</formula>
    </cfRule>
  </conditionalFormatting>
  <conditionalFormatting sqref="U34">
    <cfRule type="cellIs" dxfId="4023" priority="2863" operator="between">
      <formula>10</formula>
      <formula>14.999</formula>
    </cfRule>
  </conditionalFormatting>
  <conditionalFormatting sqref="U34">
    <cfRule type="cellIs" dxfId="4022" priority="2864" operator="between">
      <formula>5</formula>
      <formula>9.999</formula>
    </cfRule>
  </conditionalFormatting>
  <conditionalFormatting sqref="U34">
    <cfRule type="cellIs" dxfId="4021" priority="2865" operator="between">
      <formula>0.001</formula>
      <formula>4.999</formula>
    </cfRule>
  </conditionalFormatting>
  <conditionalFormatting sqref="U38">
    <cfRule type="cellIs" dxfId="4020" priority="2858" operator="between">
      <formula>15</formula>
      <formula>20</formula>
    </cfRule>
  </conditionalFormatting>
  <conditionalFormatting sqref="U38">
    <cfRule type="cellIs" dxfId="4019" priority="2859" operator="between">
      <formula>10</formula>
      <formula>14.999</formula>
    </cfRule>
  </conditionalFormatting>
  <conditionalFormatting sqref="U38">
    <cfRule type="cellIs" dxfId="4018" priority="2860" operator="between">
      <formula>5</formula>
      <formula>9.999</formula>
    </cfRule>
  </conditionalFormatting>
  <conditionalFormatting sqref="U38">
    <cfRule type="cellIs" dxfId="4017" priority="2861" operator="between">
      <formula>0.001</formula>
      <formula>4.999</formula>
    </cfRule>
  </conditionalFormatting>
  <conditionalFormatting sqref="U42">
    <cfRule type="cellIs" dxfId="4016" priority="2854" operator="between">
      <formula>15</formula>
      <formula>20</formula>
    </cfRule>
  </conditionalFormatting>
  <conditionalFormatting sqref="U42">
    <cfRule type="cellIs" dxfId="4015" priority="2855" operator="between">
      <formula>10</formula>
      <formula>14.999</formula>
    </cfRule>
  </conditionalFormatting>
  <conditionalFormatting sqref="U42">
    <cfRule type="cellIs" dxfId="4014" priority="2856" operator="between">
      <formula>5</formula>
      <formula>9.999</formula>
    </cfRule>
  </conditionalFormatting>
  <conditionalFormatting sqref="U42">
    <cfRule type="cellIs" dxfId="4013" priority="2857" operator="between">
      <formula>0.001</formula>
      <formula>4.999</formula>
    </cfRule>
  </conditionalFormatting>
  <conditionalFormatting sqref="W38">
    <cfRule type="cellIs" dxfId="4012" priority="2840" operator="equal">
      <formula>2</formula>
    </cfRule>
  </conditionalFormatting>
  <conditionalFormatting sqref="W38">
    <cfRule type="cellIs" dxfId="4011" priority="2841" operator="equal">
      <formula>1</formula>
    </cfRule>
  </conditionalFormatting>
  <conditionalFormatting sqref="W38">
    <cfRule type="cellIs" dxfId="4010" priority="2836" operator="equal">
      <formula>6</formula>
    </cfRule>
  </conditionalFormatting>
  <conditionalFormatting sqref="W38">
    <cfRule type="cellIs" dxfId="4009" priority="2837" operator="equal">
      <formula>5</formula>
    </cfRule>
  </conditionalFormatting>
  <conditionalFormatting sqref="W38">
    <cfRule type="cellIs" dxfId="4008" priority="2838" operator="equal">
      <formula>4</formula>
    </cfRule>
  </conditionalFormatting>
  <conditionalFormatting sqref="W38">
    <cfRule type="cellIs" dxfId="4007" priority="2839" operator="equal">
      <formula>3</formula>
    </cfRule>
  </conditionalFormatting>
  <conditionalFormatting sqref="W42">
    <cfRule type="cellIs" dxfId="4006" priority="2834" operator="equal">
      <formula>2</formula>
    </cfRule>
  </conditionalFormatting>
  <conditionalFormatting sqref="W42">
    <cfRule type="cellIs" dxfId="4005" priority="2835" operator="equal">
      <formula>1</formula>
    </cfRule>
  </conditionalFormatting>
  <conditionalFormatting sqref="W42">
    <cfRule type="cellIs" dxfId="4004" priority="2830" operator="equal">
      <formula>6</formula>
    </cfRule>
  </conditionalFormatting>
  <conditionalFormatting sqref="W42">
    <cfRule type="cellIs" dxfId="4003" priority="2831" operator="equal">
      <formula>5</formula>
    </cfRule>
  </conditionalFormatting>
  <conditionalFormatting sqref="W42">
    <cfRule type="cellIs" dxfId="4002" priority="2832" operator="equal">
      <formula>4</formula>
    </cfRule>
  </conditionalFormatting>
  <conditionalFormatting sqref="W42">
    <cfRule type="cellIs" dxfId="4001" priority="2833" operator="equal">
      <formula>3</formula>
    </cfRule>
  </conditionalFormatting>
  <conditionalFormatting sqref="AX26">
    <cfRule type="cellIs" dxfId="4000" priority="2828" operator="equal">
      <formula>2</formula>
    </cfRule>
  </conditionalFormatting>
  <conditionalFormatting sqref="AX26">
    <cfRule type="cellIs" dxfId="3999" priority="2829" operator="equal">
      <formula>1</formula>
    </cfRule>
  </conditionalFormatting>
  <conditionalFormatting sqref="AX26">
    <cfRule type="cellIs" dxfId="3998" priority="2824" operator="equal">
      <formula>6</formula>
    </cfRule>
  </conditionalFormatting>
  <conditionalFormatting sqref="AX26">
    <cfRule type="cellIs" dxfId="3997" priority="2825" operator="equal">
      <formula>5</formula>
    </cfRule>
  </conditionalFormatting>
  <conditionalFormatting sqref="AX26">
    <cfRule type="cellIs" dxfId="3996" priority="2826" operator="equal">
      <formula>4</formula>
    </cfRule>
  </conditionalFormatting>
  <conditionalFormatting sqref="AX26">
    <cfRule type="cellIs" dxfId="3995" priority="2827" operator="equal">
      <formula>3</formula>
    </cfRule>
  </conditionalFormatting>
  <conditionalFormatting sqref="W20">
    <cfRule type="cellIs" dxfId="3994" priority="2822" operator="equal">
      <formula>2</formula>
    </cfRule>
  </conditionalFormatting>
  <conditionalFormatting sqref="W20">
    <cfRule type="cellIs" dxfId="3993" priority="2823" operator="equal">
      <formula>1</formula>
    </cfRule>
  </conditionalFormatting>
  <conditionalFormatting sqref="W20">
    <cfRule type="cellIs" dxfId="3992" priority="2818" operator="equal">
      <formula>6</formula>
    </cfRule>
  </conditionalFormatting>
  <conditionalFormatting sqref="W20">
    <cfRule type="cellIs" dxfId="3991" priority="2819" operator="equal">
      <formula>5</formula>
    </cfRule>
  </conditionalFormatting>
  <conditionalFormatting sqref="W20">
    <cfRule type="cellIs" dxfId="3990" priority="2820" operator="equal">
      <formula>4</formula>
    </cfRule>
  </conditionalFormatting>
  <conditionalFormatting sqref="W20">
    <cfRule type="cellIs" dxfId="3989" priority="2821" operator="equal">
      <formula>3</formula>
    </cfRule>
  </conditionalFormatting>
  <conditionalFormatting sqref="AV20">
    <cfRule type="cellIs" dxfId="3988" priority="2814" operator="between">
      <formula>15</formula>
      <formula>20</formula>
    </cfRule>
  </conditionalFormatting>
  <conditionalFormatting sqref="AV20">
    <cfRule type="cellIs" dxfId="3987" priority="2815" operator="between">
      <formula>10</formula>
      <formula>14.999</formula>
    </cfRule>
  </conditionalFormatting>
  <conditionalFormatting sqref="AV20">
    <cfRule type="cellIs" dxfId="3986" priority="2816" operator="between">
      <formula>5</formula>
      <formula>9.999</formula>
    </cfRule>
  </conditionalFormatting>
  <conditionalFormatting sqref="AV20">
    <cfRule type="cellIs" dxfId="3985" priority="2817" operator="between">
      <formula>0.001</formula>
      <formula>4.999</formula>
    </cfRule>
  </conditionalFormatting>
  <conditionalFormatting sqref="AX20">
    <cfRule type="cellIs" dxfId="3984" priority="2812" operator="equal">
      <formula>2</formula>
    </cfRule>
  </conditionalFormatting>
  <conditionalFormatting sqref="AX20">
    <cfRule type="cellIs" dxfId="3983" priority="2813" operator="equal">
      <formula>1</formula>
    </cfRule>
  </conditionalFormatting>
  <conditionalFormatting sqref="AX20">
    <cfRule type="cellIs" dxfId="3982" priority="2808" operator="equal">
      <formula>6</formula>
    </cfRule>
  </conditionalFormatting>
  <conditionalFormatting sqref="AX20">
    <cfRule type="cellIs" dxfId="3981" priority="2809" operator="equal">
      <formula>5</formula>
    </cfRule>
  </conditionalFormatting>
  <conditionalFormatting sqref="AX20">
    <cfRule type="cellIs" dxfId="3980" priority="2810" operator="equal">
      <formula>4</formula>
    </cfRule>
  </conditionalFormatting>
  <conditionalFormatting sqref="AX20">
    <cfRule type="cellIs" dxfId="3979" priority="2811" operator="equal">
      <formula>3</formula>
    </cfRule>
  </conditionalFormatting>
  <conditionalFormatting sqref="W77">
    <cfRule type="cellIs" dxfId="3978" priority="2806" operator="equal">
      <formula>2</formula>
    </cfRule>
  </conditionalFormatting>
  <conditionalFormatting sqref="W77">
    <cfRule type="cellIs" dxfId="3977" priority="2807" operator="equal">
      <formula>1</formula>
    </cfRule>
  </conditionalFormatting>
  <conditionalFormatting sqref="W77">
    <cfRule type="cellIs" dxfId="3976" priority="2802" operator="equal">
      <formula>6</formula>
    </cfRule>
  </conditionalFormatting>
  <conditionalFormatting sqref="W77">
    <cfRule type="cellIs" dxfId="3975" priority="2803" operator="equal">
      <formula>5</formula>
    </cfRule>
  </conditionalFormatting>
  <conditionalFormatting sqref="W77">
    <cfRule type="cellIs" dxfId="3974" priority="2804" operator="equal">
      <formula>4</formula>
    </cfRule>
  </conditionalFormatting>
  <conditionalFormatting sqref="W77">
    <cfRule type="cellIs" dxfId="3973" priority="2805" operator="equal">
      <formula>3</formula>
    </cfRule>
  </conditionalFormatting>
  <conditionalFormatting sqref="U71">
    <cfRule type="cellIs" dxfId="3972" priority="2798" operator="between">
      <formula>15</formula>
      <formula>20</formula>
    </cfRule>
  </conditionalFormatting>
  <conditionalFormatting sqref="U71">
    <cfRule type="cellIs" dxfId="3971" priority="2799" operator="between">
      <formula>10</formula>
      <formula>14.999</formula>
    </cfRule>
  </conditionalFormatting>
  <conditionalFormatting sqref="U71">
    <cfRule type="cellIs" dxfId="3970" priority="2800" operator="between">
      <formula>5</formula>
      <formula>9.999</formula>
    </cfRule>
  </conditionalFormatting>
  <conditionalFormatting sqref="U71">
    <cfRule type="cellIs" dxfId="3969" priority="2801" operator="between">
      <formula>0.001</formula>
      <formula>4.999</formula>
    </cfRule>
  </conditionalFormatting>
  <conditionalFormatting sqref="W71">
    <cfRule type="cellIs" dxfId="3968" priority="2796" operator="equal">
      <formula>2</formula>
    </cfRule>
  </conditionalFormatting>
  <conditionalFormatting sqref="W71">
    <cfRule type="cellIs" dxfId="3967" priority="2797" operator="equal">
      <formula>1</formula>
    </cfRule>
  </conditionalFormatting>
  <conditionalFormatting sqref="W71">
    <cfRule type="cellIs" dxfId="3966" priority="2792" operator="equal">
      <formula>6</formula>
    </cfRule>
  </conditionalFormatting>
  <conditionalFormatting sqref="W71">
    <cfRule type="cellIs" dxfId="3965" priority="2793" operator="equal">
      <formula>5</formula>
    </cfRule>
  </conditionalFormatting>
  <conditionalFormatting sqref="W71">
    <cfRule type="cellIs" dxfId="3964" priority="2794" operator="equal">
      <formula>4</formula>
    </cfRule>
  </conditionalFormatting>
  <conditionalFormatting sqref="W71">
    <cfRule type="cellIs" dxfId="3963" priority="2795" operator="equal">
      <formula>3</formula>
    </cfRule>
  </conditionalFormatting>
  <conditionalFormatting sqref="AV71">
    <cfRule type="cellIs" dxfId="3962" priority="2768" operator="between">
      <formula>15</formula>
      <formula>20</formula>
    </cfRule>
  </conditionalFormatting>
  <conditionalFormatting sqref="AV71">
    <cfRule type="cellIs" dxfId="3961" priority="2769" operator="between">
      <formula>10</formula>
      <formula>14.999</formula>
    </cfRule>
  </conditionalFormatting>
  <conditionalFormatting sqref="AV71">
    <cfRule type="cellIs" dxfId="3960" priority="2770" operator="between">
      <formula>5</formula>
      <formula>9.999</formula>
    </cfRule>
  </conditionalFormatting>
  <conditionalFormatting sqref="AV71">
    <cfRule type="cellIs" dxfId="3959" priority="2771" operator="between">
      <formula>0.001</formula>
      <formula>4.999</formula>
    </cfRule>
  </conditionalFormatting>
  <conditionalFormatting sqref="AX71">
    <cfRule type="cellIs" dxfId="3958" priority="2766" operator="equal">
      <formula>2</formula>
    </cfRule>
  </conditionalFormatting>
  <conditionalFormatting sqref="AX71">
    <cfRule type="cellIs" dxfId="3957" priority="2767" operator="equal">
      <formula>1</formula>
    </cfRule>
  </conditionalFormatting>
  <conditionalFormatting sqref="AX71">
    <cfRule type="cellIs" dxfId="3956" priority="2762" operator="equal">
      <formula>6</formula>
    </cfRule>
  </conditionalFormatting>
  <conditionalFormatting sqref="AX71">
    <cfRule type="cellIs" dxfId="3955" priority="2763" operator="equal">
      <formula>5</formula>
    </cfRule>
  </conditionalFormatting>
  <conditionalFormatting sqref="AX71">
    <cfRule type="cellIs" dxfId="3954" priority="2764" operator="equal">
      <formula>4</formula>
    </cfRule>
  </conditionalFormatting>
  <conditionalFormatting sqref="AX71">
    <cfRule type="cellIs" dxfId="3953" priority="2765" operator="equal">
      <formula>3</formula>
    </cfRule>
  </conditionalFormatting>
  <conditionalFormatting sqref="U172">
    <cfRule type="cellIs" dxfId="3952" priority="2678" operator="between">
      <formula>15</formula>
      <formula>20</formula>
    </cfRule>
  </conditionalFormatting>
  <conditionalFormatting sqref="U172">
    <cfRule type="cellIs" dxfId="3951" priority="2679" operator="between">
      <formula>10</formula>
      <formula>14.999</formula>
    </cfRule>
  </conditionalFormatting>
  <conditionalFormatting sqref="U172">
    <cfRule type="cellIs" dxfId="3950" priority="2680" operator="between">
      <formula>5</formula>
      <formula>9.999</formula>
    </cfRule>
  </conditionalFormatting>
  <conditionalFormatting sqref="U172">
    <cfRule type="cellIs" dxfId="3949" priority="2681" operator="between">
      <formula>0.001</formula>
      <formula>4.999</formula>
    </cfRule>
  </conditionalFormatting>
  <conditionalFormatting sqref="W172">
    <cfRule type="cellIs" dxfId="3948" priority="2676" operator="equal">
      <formula>2</formula>
    </cfRule>
  </conditionalFormatting>
  <conditionalFormatting sqref="W172">
    <cfRule type="cellIs" dxfId="3947" priority="2677" operator="equal">
      <formula>1</formula>
    </cfRule>
  </conditionalFormatting>
  <conditionalFormatting sqref="W172">
    <cfRule type="cellIs" dxfId="3946" priority="2672" operator="equal">
      <formula>6</formula>
    </cfRule>
  </conditionalFormatting>
  <conditionalFormatting sqref="W172">
    <cfRule type="cellIs" dxfId="3945" priority="2673" operator="equal">
      <formula>5</formula>
    </cfRule>
  </conditionalFormatting>
  <conditionalFormatting sqref="W172">
    <cfRule type="cellIs" dxfId="3944" priority="2674" operator="equal">
      <formula>4</formula>
    </cfRule>
  </conditionalFormatting>
  <conditionalFormatting sqref="W172">
    <cfRule type="cellIs" dxfId="3943" priority="2675" operator="equal">
      <formula>3</formula>
    </cfRule>
  </conditionalFormatting>
  <conditionalFormatting sqref="AX172">
    <cfRule type="cellIs" dxfId="3942" priority="2666" operator="equal">
      <formula>2</formula>
    </cfRule>
  </conditionalFormatting>
  <conditionalFormatting sqref="AX172">
    <cfRule type="cellIs" dxfId="3941" priority="2667" operator="equal">
      <formula>1</formula>
    </cfRule>
  </conditionalFormatting>
  <conditionalFormatting sqref="AX172">
    <cfRule type="cellIs" dxfId="3940" priority="2662" operator="equal">
      <formula>6</formula>
    </cfRule>
  </conditionalFormatting>
  <conditionalFormatting sqref="AX172">
    <cfRule type="cellIs" dxfId="3939" priority="2663" operator="equal">
      <formula>5</formula>
    </cfRule>
  </conditionalFormatting>
  <conditionalFormatting sqref="AX172">
    <cfRule type="cellIs" dxfId="3938" priority="2664" operator="equal">
      <formula>4</formula>
    </cfRule>
  </conditionalFormatting>
  <conditionalFormatting sqref="AX172">
    <cfRule type="cellIs" dxfId="3937" priority="2665" operator="equal">
      <formula>3</formula>
    </cfRule>
  </conditionalFormatting>
  <conditionalFormatting sqref="P46:S46">
    <cfRule type="containsText" dxfId="3936" priority="2527" operator="containsText" text="ggggggggggggggg">
      <formula>NOT(ISERROR(SEARCH("ggggggggggggggg",P46)))</formula>
    </cfRule>
  </conditionalFormatting>
  <conditionalFormatting sqref="P46:S46">
    <cfRule type="containsText" dxfId="3935" priority="2528" operator="containsText" text="gggggggggg">
      <formula>NOT(ISERROR(SEARCH("gggggggggg",P46)))</formula>
    </cfRule>
  </conditionalFormatting>
  <conditionalFormatting sqref="P46:S46">
    <cfRule type="containsText" dxfId="3934" priority="2529" operator="containsText" text="ggggg">
      <formula>NOT(ISERROR(SEARCH("ggggg",P46)))</formula>
    </cfRule>
  </conditionalFormatting>
  <conditionalFormatting sqref="P46:S46">
    <cfRule type="containsText" dxfId="3933" priority="2530" operator="containsText" text="g">
      <formula>NOT(ISERROR(SEARCH("g",P46)))</formula>
    </cfRule>
  </conditionalFormatting>
  <conditionalFormatting sqref="D46">
    <cfRule type="beginsWith" dxfId="3932" priority="2524" operator="beginsWith" text="?">
      <formula>LEFT(D46,LEN("?"))="?"</formula>
    </cfRule>
  </conditionalFormatting>
  <conditionalFormatting sqref="B46">
    <cfRule type="beginsWith" dxfId="3931" priority="2526" operator="beginsWith" text="?">
      <formula>LEFT(B46,LEN("?"))="?"</formula>
    </cfRule>
  </conditionalFormatting>
  <conditionalFormatting sqref="H45:L47">
    <cfRule type="beginsWith" dxfId="3930" priority="2525" operator="beginsWith" text="?">
      <formula>LEFT(H45,LEN("?"))="?"</formula>
    </cfRule>
  </conditionalFormatting>
  <conditionalFormatting sqref="P50:S50">
    <cfRule type="containsText" dxfId="3929" priority="2519" operator="containsText" text="ggggggggggggggg">
      <formula>NOT(ISERROR(SEARCH("ggggggggggggggg",P50)))</formula>
    </cfRule>
  </conditionalFormatting>
  <conditionalFormatting sqref="P50:S50">
    <cfRule type="containsText" dxfId="3928" priority="2520" operator="containsText" text="gggggggggg">
      <formula>NOT(ISERROR(SEARCH("gggggggggg",P50)))</formula>
    </cfRule>
  </conditionalFormatting>
  <conditionalFormatting sqref="P50:S50">
    <cfRule type="containsText" dxfId="3927" priority="2521" operator="containsText" text="ggggg">
      <formula>NOT(ISERROR(SEARCH("ggggg",P50)))</formula>
    </cfRule>
  </conditionalFormatting>
  <conditionalFormatting sqref="P50:S50">
    <cfRule type="containsText" dxfId="3926" priority="2522" operator="containsText" text="g">
      <formula>NOT(ISERROR(SEARCH("g",P50)))</formula>
    </cfRule>
  </conditionalFormatting>
  <conditionalFormatting sqref="D50">
    <cfRule type="beginsWith" dxfId="3925" priority="2516" operator="beginsWith" text="?">
      <formula>LEFT(D50,LEN("?"))="?"</formula>
    </cfRule>
  </conditionalFormatting>
  <conditionalFormatting sqref="B50">
    <cfRule type="beginsWith" dxfId="3924" priority="2518" operator="beginsWith" text="?">
      <formula>LEFT(B50,LEN("?"))="?"</formula>
    </cfRule>
  </conditionalFormatting>
  <conditionalFormatting sqref="H49:L51">
    <cfRule type="beginsWith" dxfId="3923" priority="2517" operator="beginsWith" text="?">
      <formula>LEFT(H49,LEN("?"))="?"</formula>
    </cfRule>
  </conditionalFormatting>
  <conditionalFormatting sqref="AQ85:AT85">
    <cfRule type="containsText" dxfId="3922" priority="2489" operator="containsText" text="ggggggggggggggg">
      <formula>NOT(ISERROR(SEARCH("ggggggggggggggg",AQ85)))</formula>
    </cfRule>
  </conditionalFormatting>
  <conditionalFormatting sqref="AQ85:AT85">
    <cfRule type="containsText" dxfId="3921" priority="2490" operator="containsText" text="gggggggggg">
      <formula>NOT(ISERROR(SEARCH("gggggggggg",AQ85)))</formula>
    </cfRule>
  </conditionalFormatting>
  <conditionalFormatting sqref="AQ85:AT85">
    <cfRule type="containsText" dxfId="3920" priority="2491" operator="containsText" text="ggggg">
      <formula>NOT(ISERROR(SEARCH("ggggg",AQ85)))</formula>
    </cfRule>
  </conditionalFormatting>
  <conditionalFormatting sqref="AQ85:AT85">
    <cfRule type="containsText" dxfId="3919" priority="2492" operator="containsText" text="g">
      <formula>NOT(ISERROR(SEARCH("g",AQ85)))</formula>
    </cfRule>
  </conditionalFormatting>
  <conditionalFormatting sqref="AQ77:AT77">
    <cfRule type="containsText" dxfId="3918" priority="2502" operator="containsText" text="ggggggggggggggg">
      <formula>NOT(ISERROR(SEARCH("ggggggggggggggg",AQ77)))</formula>
    </cfRule>
  </conditionalFormatting>
  <conditionalFormatting sqref="AQ77:AT77">
    <cfRule type="containsText" dxfId="3917" priority="2503" operator="containsText" text="gggggggggg">
      <formula>NOT(ISERROR(SEARCH("gggggggggg",AQ77)))</formula>
    </cfRule>
  </conditionalFormatting>
  <conditionalFormatting sqref="AQ77:AT77">
    <cfRule type="containsText" dxfId="3916" priority="2504" operator="containsText" text="ggggg">
      <formula>NOT(ISERROR(SEARCH("ggggg",AQ77)))</formula>
    </cfRule>
  </conditionalFormatting>
  <conditionalFormatting sqref="AQ77:AT77">
    <cfRule type="containsText" dxfId="3915" priority="2505" operator="containsText" text="g">
      <formula>NOT(ISERROR(SEARCH("g",AQ77)))</formula>
    </cfRule>
  </conditionalFormatting>
  <conditionalFormatting sqref="AQ81:AT81">
    <cfRule type="containsText" dxfId="3914" priority="2498" operator="containsText" text="ggggggggggggggg">
      <formula>NOT(ISERROR(SEARCH("ggggggggggggggg",AQ81)))</formula>
    </cfRule>
  </conditionalFormatting>
  <conditionalFormatting sqref="AQ81:AT81">
    <cfRule type="containsText" dxfId="3913" priority="2499" operator="containsText" text="gggggggggg">
      <formula>NOT(ISERROR(SEARCH("gggggggggg",AQ81)))</formula>
    </cfRule>
  </conditionalFormatting>
  <conditionalFormatting sqref="AQ81:AT81">
    <cfRule type="containsText" dxfId="3912" priority="2500" operator="containsText" text="ggggg">
      <formula>NOT(ISERROR(SEARCH("ggggg",AQ81)))</formula>
    </cfRule>
  </conditionalFormatting>
  <conditionalFormatting sqref="AQ81:AT81">
    <cfRule type="containsText" dxfId="3911" priority="2501" operator="containsText" text="g">
      <formula>NOT(ISERROR(SEARCH("g",AQ81)))</formula>
    </cfRule>
  </conditionalFormatting>
  <conditionalFormatting sqref="AC77">
    <cfRule type="beginsWith" dxfId="3910" priority="2496" operator="beginsWith" text="?">
      <formula>LEFT(AC77,LEN("?"))="?"</formula>
    </cfRule>
  </conditionalFormatting>
  <conditionalFormatting sqref="AC81">
    <cfRule type="beginsWith" dxfId="3909" priority="2497" operator="beginsWith" text="?">
      <formula>LEFT(AC81,LEN("?"))="?"</formula>
    </cfRule>
  </conditionalFormatting>
  <conditionalFormatting sqref="AI76:AM78">
    <cfRule type="beginsWith" dxfId="3908" priority="2495" operator="beginsWith" text="?">
      <formula>LEFT(AI76,LEN("?"))="?"</formula>
    </cfRule>
  </conditionalFormatting>
  <conditionalFormatting sqref="AI80:AM82">
    <cfRule type="beginsWith" dxfId="3907" priority="2494" operator="beginsWith" text="?">
      <formula>LEFT(AI80,LEN("?"))="?"</formula>
    </cfRule>
  </conditionalFormatting>
  <conditionalFormatting sqref="AC85">
    <cfRule type="beginsWith" dxfId="3906" priority="2488" operator="beginsWith" text="?">
      <formula>LEFT(AC85,LEN("?"))="?"</formula>
    </cfRule>
  </conditionalFormatting>
  <conditionalFormatting sqref="AI84:AM86">
    <cfRule type="beginsWith" dxfId="3905" priority="2487" operator="beginsWith" text="?">
      <formula>LEFT(AI84,LEN("?"))="?"</formula>
    </cfRule>
  </conditionalFormatting>
  <conditionalFormatting sqref="AC124">
    <cfRule type="beginsWith" dxfId="3904" priority="2465" operator="beginsWith" text="?">
      <formula>LEFT(AC124,LEN("?"))="?"</formula>
    </cfRule>
  </conditionalFormatting>
  <conditionalFormatting sqref="AC128">
    <cfRule type="beginsWith" dxfId="3903" priority="2466" operator="beginsWith" text="?">
      <formula>LEFT(AC128,LEN("?"))="?"</formula>
    </cfRule>
  </conditionalFormatting>
  <conditionalFormatting sqref="B147">
    <cfRule type="beginsWith" dxfId="3902" priority="2450" operator="beginsWith" text="?">
      <formula>LEFT(B147,LEN("?"))="?"</formula>
    </cfRule>
  </conditionalFormatting>
  <conditionalFormatting sqref="B151">
    <cfRule type="beginsWith" dxfId="3901" priority="2449" operator="beginsWith" text="?">
      <formula>LEFT(B151,LEN("?"))="?"</formula>
    </cfRule>
  </conditionalFormatting>
  <conditionalFormatting sqref="AC155">
    <cfRule type="beginsWith" dxfId="3900" priority="2399" operator="beginsWith" text="?">
      <formula>LEFT(AC155,LEN("?"))="?"</formula>
    </cfRule>
  </conditionalFormatting>
  <conditionalFormatting sqref="B159">
    <cfRule type="beginsWith" dxfId="3899" priority="2396" operator="beginsWith" text="?">
      <formula>LEFT(B159,LEN("?"))="?"</formula>
    </cfRule>
  </conditionalFormatting>
  <conditionalFormatting sqref="AC147">
    <cfRule type="beginsWith" dxfId="3898" priority="2394" operator="beginsWith" text="?">
      <formula>LEFT(AC147,LEN("?"))="?"</formula>
    </cfRule>
  </conditionalFormatting>
  <conditionalFormatting sqref="AC151">
    <cfRule type="beginsWith" dxfId="3897" priority="2393" operator="beginsWith" text="?">
      <formula>LEFT(AC151,LEN("?"))="?"</formula>
    </cfRule>
  </conditionalFormatting>
  <conditionalFormatting sqref="AC89">
    <cfRule type="beginsWith" dxfId="3896" priority="1753" operator="beginsWith" text="?">
      <formula>LEFT(AC89,LEN("?"))="?"</formula>
    </cfRule>
  </conditionalFormatting>
  <conditionalFormatting sqref="AI88:AM90">
    <cfRule type="beginsWith" dxfId="3895" priority="1752" operator="beginsWith" text="?">
      <formula>LEFT(AI88,LEN("?"))="?"</formula>
    </cfRule>
  </conditionalFormatting>
  <conditionalFormatting sqref="H112:L114">
    <cfRule type="beginsWith" dxfId="3894" priority="1798" operator="beginsWith" text="?">
      <formula>LEFT(H112,LEN("?"))="?"</formula>
    </cfRule>
  </conditionalFormatting>
  <conditionalFormatting sqref="AE77">
    <cfRule type="beginsWith" dxfId="3893" priority="2203" operator="beginsWith" text="?">
      <formula>LEFT(AE77,LEN("?"))="?"</formula>
    </cfRule>
  </conditionalFormatting>
  <conditionalFormatting sqref="AE81">
    <cfRule type="beginsWith" dxfId="3892" priority="2202" operator="beginsWith" text="?">
      <formula>LEFT(AE81,LEN("?"))="?"</formula>
    </cfRule>
  </conditionalFormatting>
  <conditionalFormatting sqref="AE85">
    <cfRule type="beginsWith" dxfId="3891" priority="2201" operator="beginsWith" text="?">
      <formula>LEFT(AE85,LEN("?"))="?"</formula>
    </cfRule>
  </conditionalFormatting>
  <conditionalFormatting sqref="U46">
    <cfRule type="cellIs" dxfId="3890" priority="2197" operator="between">
      <formula>15</formula>
      <formula>20</formula>
    </cfRule>
  </conditionalFormatting>
  <conditionalFormatting sqref="U46">
    <cfRule type="cellIs" dxfId="3889" priority="2198" operator="between">
      <formula>10</formula>
      <formula>14.999</formula>
    </cfRule>
  </conditionalFormatting>
  <conditionalFormatting sqref="U46">
    <cfRule type="cellIs" dxfId="3888" priority="2199" operator="between">
      <formula>5</formula>
      <formula>9.999</formula>
    </cfRule>
  </conditionalFormatting>
  <conditionalFormatting sqref="U46">
    <cfRule type="cellIs" dxfId="3887" priority="2200" operator="between">
      <formula>0.001</formula>
      <formula>4.999</formula>
    </cfRule>
  </conditionalFormatting>
  <conditionalFormatting sqref="W46">
    <cfRule type="cellIs" dxfId="3886" priority="2195" operator="equal">
      <formula>2</formula>
    </cfRule>
  </conditionalFormatting>
  <conditionalFormatting sqref="W46">
    <cfRule type="cellIs" dxfId="3885" priority="2196" operator="equal">
      <formula>1</formula>
    </cfRule>
  </conditionalFormatting>
  <conditionalFormatting sqref="W46">
    <cfRule type="cellIs" dxfId="3884" priority="2191" operator="equal">
      <formula>6</formula>
    </cfRule>
  </conditionalFormatting>
  <conditionalFormatting sqref="W46">
    <cfRule type="cellIs" dxfId="3883" priority="2192" operator="equal">
      <formula>5</formula>
    </cfRule>
  </conditionalFormatting>
  <conditionalFormatting sqref="W46">
    <cfRule type="cellIs" dxfId="3882" priority="2193" operator="equal">
      <formula>4</formula>
    </cfRule>
  </conditionalFormatting>
  <conditionalFormatting sqref="W46">
    <cfRule type="cellIs" dxfId="3881" priority="2194" operator="equal">
      <formula>3</formula>
    </cfRule>
  </conditionalFormatting>
  <conditionalFormatting sqref="U50">
    <cfRule type="cellIs" dxfId="3880" priority="2187" operator="between">
      <formula>15</formula>
      <formula>20</formula>
    </cfRule>
  </conditionalFormatting>
  <conditionalFormatting sqref="U50">
    <cfRule type="cellIs" dxfId="3879" priority="2188" operator="between">
      <formula>10</formula>
      <formula>14.999</formula>
    </cfRule>
  </conditionalFormatting>
  <conditionalFormatting sqref="U50">
    <cfRule type="cellIs" dxfId="3878" priority="2189" operator="between">
      <formula>5</formula>
      <formula>9.999</formula>
    </cfRule>
  </conditionalFormatting>
  <conditionalFormatting sqref="U50">
    <cfRule type="cellIs" dxfId="3877" priority="2190" operator="between">
      <formula>0.001</formula>
      <formula>4.999</formula>
    </cfRule>
  </conditionalFormatting>
  <conditionalFormatting sqref="W50">
    <cfRule type="cellIs" dxfId="3876" priority="2185" operator="equal">
      <formula>2</formula>
    </cfRule>
  </conditionalFormatting>
  <conditionalFormatting sqref="W50">
    <cfRule type="cellIs" dxfId="3875" priority="2186" operator="equal">
      <formula>1</formula>
    </cfRule>
  </conditionalFormatting>
  <conditionalFormatting sqref="W50">
    <cfRule type="cellIs" dxfId="3874" priority="2181" operator="equal">
      <formula>6</formula>
    </cfRule>
  </conditionalFormatting>
  <conditionalFormatting sqref="W50">
    <cfRule type="cellIs" dxfId="3873" priority="2182" operator="equal">
      <formula>5</formula>
    </cfRule>
  </conditionalFormatting>
  <conditionalFormatting sqref="W50">
    <cfRule type="cellIs" dxfId="3872" priority="2183" operator="equal">
      <formula>4</formula>
    </cfRule>
  </conditionalFormatting>
  <conditionalFormatting sqref="W50">
    <cfRule type="cellIs" dxfId="3871" priority="2184" operator="equal">
      <formula>3</formula>
    </cfRule>
  </conditionalFormatting>
  <conditionalFormatting sqref="AV77">
    <cfRule type="cellIs" dxfId="3870" priority="2087" operator="between">
      <formula>15</formula>
      <formula>20</formula>
    </cfRule>
  </conditionalFormatting>
  <conditionalFormatting sqref="AV77">
    <cfRule type="cellIs" dxfId="3869" priority="2088" operator="between">
      <formula>10</formula>
      <formula>14.999</formula>
    </cfRule>
  </conditionalFormatting>
  <conditionalFormatting sqref="AV77">
    <cfRule type="cellIs" dxfId="3868" priority="2089" operator="between">
      <formula>5</formula>
      <formula>9.999</formula>
    </cfRule>
  </conditionalFormatting>
  <conditionalFormatting sqref="AV77">
    <cfRule type="cellIs" dxfId="3867" priority="2090" operator="between">
      <formula>0.001</formula>
      <formula>4.999</formula>
    </cfRule>
  </conditionalFormatting>
  <conditionalFormatting sqref="AX77">
    <cfRule type="cellIs" dxfId="3866" priority="2085" operator="equal">
      <formula>2</formula>
    </cfRule>
  </conditionalFormatting>
  <conditionalFormatting sqref="AX77">
    <cfRule type="cellIs" dxfId="3865" priority="2086" operator="equal">
      <formula>1</formula>
    </cfRule>
  </conditionalFormatting>
  <conditionalFormatting sqref="AX77">
    <cfRule type="cellIs" dxfId="3864" priority="2081" operator="equal">
      <formula>6</formula>
    </cfRule>
  </conditionalFormatting>
  <conditionalFormatting sqref="AX77">
    <cfRule type="cellIs" dxfId="3863" priority="2082" operator="equal">
      <formula>5</formula>
    </cfRule>
  </conditionalFormatting>
  <conditionalFormatting sqref="AX77">
    <cfRule type="cellIs" dxfId="3862" priority="2083" operator="equal">
      <formula>4</formula>
    </cfRule>
  </conditionalFormatting>
  <conditionalFormatting sqref="AX77">
    <cfRule type="cellIs" dxfId="3861" priority="2084" operator="equal">
      <formula>3</formula>
    </cfRule>
  </conditionalFormatting>
  <conditionalFormatting sqref="AQ54:AT54">
    <cfRule type="containsText" dxfId="3860" priority="1952" operator="containsText" text="ggggggggggggggg">
      <formula>NOT(ISERROR(SEARCH("ggggggggggggggg",AQ54)))</formula>
    </cfRule>
  </conditionalFormatting>
  <conditionalFormatting sqref="AQ54:AT54">
    <cfRule type="containsText" dxfId="3859" priority="1953" operator="containsText" text="gggggggggg">
      <formula>NOT(ISERROR(SEARCH("gggggggggg",AQ54)))</formula>
    </cfRule>
  </conditionalFormatting>
  <conditionalFormatting sqref="AQ54:AT54">
    <cfRule type="containsText" dxfId="3858" priority="1954" operator="containsText" text="ggggg">
      <formula>NOT(ISERROR(SEARCH("ggggg",AQ54)))</formula>
    </cfRule>
  </conditionalFormatting>
  <conditionalFormatting sqref="AQ54:AT54">
    <cfRule type="containsText" dxfId="3857" priority="1955" operator="containsText" text="g">
      <formula>NOT(ISERROR(SEARCH("g",AQ54)))</formula>
    </cfRule>
  </conditionalFormatting>
  <conditionalFormatting sqref="AE54">
    <cfRule type="beginsWith" dxfId="3856" priority="1949" operator="beginsWith" text="?">
      <formula>LEFT(AE54,LEN("?"))="?"</formula>
    </cfRule>
  </conditionalFormatting>
  <conditionalFormatting sqref="AC54">
    <cfRule type="beginsWith" dxfId="3855" priority="1951" operator="beginsWith" text="?">
      <formula>LEFT(AC54,LEN("?"))="?"</formula>
    </cfRule>
  </conditionalFormatting>
  <conditionalFormatting sqref="AI53:AM55">
    <cfRule type="beginsWith" dxfId="3854" priority="1950" operator="beginsWith" text="?">
      <formula>LEFT(AI53,LEN("?"))="?"</formula>
    </cfRule>
  </conditionalFormatting>
  <conditionalFormatting sqref="P54:S54">
    <cfRule type="containsText" dxfId="3853" priority="1944" operator="containsText" text="ggggggggggggggg">
      <formula>NOT(ISERROR(SEARCH("ggggggggggggggg",P54)))</formula>
    </cfRule>
  </conditionalFormatting>
  <conditionalFormatting sqref="P54:S54">
    <cfRule type="containsText" dxfId="3852" priority="1945" operator="containsText" text="gggggggggg">
      <formula>NOT(ISERROR(SEARCH("gggggggggg",P54)))</formula>
    </cfRule>
  </conditionalFormatting>
  <conditionalFormatting sqref="P54:S54">
    <cfRule type="containsText" dxfId="3851" priority="1946" operator="containsText" text="ggggg">
      <formula>NOT(ISERROR(SEARCH("ggggg",P54)))</formula>
    </cfRule>
  </conditionalFormatting>
  <conditionalFormatting sqref="P54:S54">
    <cfRule type="containsText" dxfId="3850" priority="1947" operator="containsText" text="g">
      <formula>NOT(ISERROR(SEARCH("g",P54)))</formula>
    </cfRule>
  </conditionalFormatting>
  <conditionalFormatting sqref="D54">
    <cfRule type="beginsWith" dxfId="3849" priority="1941" operator="beginsWith" text="?">
      <formula>LEFT(D54,LEN("?"))="?"</formula>
    </cfRule>
  </conditionalFormatting>
  <conditionalFormatting sqref="B54">
    <cfRule type="beginsWith" dxfId="3848" priority="1943" operator="beginsWith" text="?">
      <formula>LEFT(B54,LEN("?"))="?"</formula>
    </cfRule>
  </conditionalFormatting>
  <conditionalFormatting sqref="H53:L55">
    <cfRule type="beginsWith" dxfId="3847" priority="1942" operator="beginsWith" text="?">
      <formula>LEFT(H53,LEN("?"))="?"</formula>
    </cfRule>
  </conditionalFormatting>
  <conditionalFormatting sqref="U54">
    <cfRule type="cellIs" dxfId="3846" priority="1937" operator="between">
      <formula>15</formula>
      <formula>20</formula>
    </cfRule>
  </conditionalFormatting>
  <conditionalFormatting sqref="U54">
    <cfRule type="cellIs" dxfId="3845" priority="1938" operator="between">
      <formula>10</formula>
      <formula>14.999</formula>
    </cfRule>
  </conditionalFormatting>
  <conditionalFormatting sqref="U54">
    <cfRule type="cellIs" dxfId="3844" priority="1939" operator="between">
      <formula>5</formula>
      <formula>9.999</formula>
    </cfRule>
  </conditionalFormatting>
  <conditionalFormatting sqref="U54">
    <cfRule type="cellIs" dxfId="3843" priority="1940" operator="between">
      <formula>0.001</formula>
      <formula>4.999</formula>
    </cfRule>
  </conditionalFormatting>
  <conditionalFormatting sqref="W54">
    <cfRule type="cellIs" dxfId="3842" priority="1935" operator="equal">
      <formula>2</formula>
    </cfRule>
  </conditionalFormatting>
  <conditionalFormatting sqref="W54">
    <cfRule type="cellIs" dxfId="3841" priority="1936" operator="equal">
      <formula>1</formula>
    </cfRule>
  </conditionalFormatting>
  <conditionalFormatting sqref="W54">
    <cfRule type="cellIs" dxfId="3840" priority="1931" operator="equal">
      <formula>6</formula>
    </cfRule>
  </conditionalFormatting>
  <conditionalFormatting sqref="W54">
    <cfRule type="cellIs" dxfId="3839" priority="1932" operator="equal">
      <formula>5</formula>
    </cfRule>
  </conditionalFormatting>
  <conditionalFormatting sqref="W54">
    <cfRule type="cellIs" dxfId="3838" priority="1933" operator="equal">
      <formula>4</formula>
    </cfRule>
  </conditionalFormatting>
  <conditionalFormatting sqref="W54">
    <cfRule type="cellIs" dxfId="3837" priority="1934" operator="equal">
      <formula>3</formula>
    </cfRule>
  </conditionalFormatting>
  <conditionalFormatting sqref="AQ58:AT58">
    <cfRule type="containsText" dxfId="3836" priority="1916" operator="containsText" text="ggggggggggggggg">
      <formula>NOT(ISERROR(SEARCH("ggggggggggggggg",AQ58)))</formula>
    </cfRule>
  </conditionalFormatting>
  <conditionalFormatting sqref="AQ58:AT58">
    <cfRule type="containsText" dxfId="3835" priority="1917" operator="containsText" text="gggggggggg">
      <formula>NOT(ISERROR(SEARCH("gggggggggg",AQ58)))</formula>
    </cfRule>
  </conditionalFormatting>
  <conditionalFormatting sqref="AQ58:AT58">
    <cfRule type="containsText" dxfId="3834" priority="1918" operator="containsText" text="ggggg">
      <formula>NOT(ISERROR(SEARCH("ggggg",AQ58)))</formula>
    </cfRule>
  </conditionalFormatting>
  <conditionalFormatting sqref="AQ58:AT58">
    <cfRule type="containsText" dxfId="3833" priority="1919" operator="containsText" text="g">
      <formula>NOT(ISERROR(SEARCH("g",AQ58)))</formula>
    </cfRule>
  </conditionalFormatting>
  <conditionalFormatting sqref="AE58">
    <cfRule type="beginsWith" dxfId="3832" priority="1913" operator="beginsWith" text="?">
      <formula>LEFT(AE58,LEN("?"))="?"</formula>
    </cfRule>
  </conditionalFormatting>
  <conditionalFormatting sqref="AC58">
    <cfRule type="beginsWith" dxfId="3831" priority="1915" operator="beginsWith" text="?">
      <formula>LEFT(AC58,LEN("?"))="?"</formula>
    </cfRule>
  </conditionalFormatting>
  <conditionalFormatting sqref="AI57:AM59">
    <cfRule type="beginsWith" dxfId="3830" priority="1914" operator="beginsWith" text="?">
      <formula>LEFT(AI57,LEN("?"))="?"</formula>
    </cfRule>
  </conditionalFormatting>
  <conditionalFormatting sqref="AQ62:AT62">
    <cfRule type="containsText" dxfId="3829" priority="1880" operator="containsText" text="ggggggggggggggg">
      <formula>NOT(ISERROR(SEARCH("ggggggggggggggg",AQ62)))</formula>
    </cfRule>
  </conditionalFormatting>
  <conditionalFormatting sqref="AQ62:AT62">
    <cfRule type="containsText" dxfId="3828" priority="1881" operator="containsText" text="gggggggggg">
      <formula>NOT(ISERROR(SEARCH("gggggggggg",AQ62)))</formula>
    </cfRule>
  </conditionalFormatting>
  <conditionalFormatting sqref="AQ62:AT62">
    <cfRule type="containsText" dxfId="3827" priority="1882" operator="containsText" text="ggggg">
      <formula>NOT(ISERROR(SEARCH("ggggg",AQ62)))</formula>
    </cfRule>
  </conditionalFormatting>
  <conditionalFormatting sqref="AQ62:AT62">
    <cfRule type="containsText" dxfId="3826" priority="1883" operator="containsText" text="g">
      <formula>NOT(ISERROR(SEARCH("g",AQ62)))</formula>
    </cfRule>
  </conditionalFormatting>
  <conditionalFormatting sqref="AE62">
    <cfRule type="beginsWith" dxfId="3825" priority="1877" operator="beginsWith" text="?">
      <formula>LEFT(AE62,LEN("?"))="?"</formula>
    </cfRule>
  </conditionalFormatting>
  <conditionalFormatting sqref="AC62">
    <cfRule type="beginsWith" dxfId="3824" priority="1879" operator="beginsWith" text="?">
      <formula>LEFT(AC62,LEN("?"))="?"</formula>
    </cfRule>
  </conditionalFormatting>
  <conditionalFormatting sqref="AI61:AM63">
    <cfRule type="beginsWith" dxfId="3823" priority="1878" operator="beginsWith" text="?">
      <formula>LEFT(AI61,LEN("?"))="?"</formula>
    </cfRule>
  </conditionalFormatting>
  <conditionalFormatting sqref="P113:S113">
    <cfRule type="containsText" dxfId="3822" priority="1800" operator="containsText" text="ggggggggggggggg">
      <formula>NOT(ISERROR(SEARCH("ggggggggggggggg",P113)))</formula>
    </cfRule>
  </conditionalFormatting>
  <conditionalFormatting sqref="P113:S113">
    <cfRule type="containsText" dxfId="3821" priority="1801" operator="containsText" text="gggggggggg">
      <formula>NOT(ISERROR(SEARCH("gggggggggg",P113)))</formula>
    </cfRule>
  </conditionalFormatting>
  <conditionalFormatting sqref="P113:S113">
    <cfRule type="containsText" dxfId="3820" priority="1802" operator="containsText" text="ggggg">
      <formula>NOT(ISERROR(SEARCH("ggggg",P113)))</formula>
    </cfRule>
  </conditionalFormatting>
  <conditionalFormatting sqref="P113:S113">
    <cfRule type="containsText" dxfId="3819" priority="1803" operator="containsText" text="g">
      <formula>NOT(ISERROR(SEARCH("g",P113)))</formula>
    </cfRule>
  </conditionalFormatting>
  <conditionalFormatting sqref="D113">
    <cfRule type="beginsWith" dxfId="3818" priority="1797" operator="beginsWith" text="?">
      <formula>LEFT(D113,LEN("?"))="?"</formula>
    </cfRule>
  </conditionalFormatting>
  <conditionalFormatting sqref="B113">
    <cfRule type="beginsWith" dxfId="3817" priority="1799" operator="beginsWith" text="?">
      <formula>LEFT(B113,LEN("?"))="?"</formula>
    </cfRule>
  </conditionalFormatting>
  <conditionalFormatting sqref="AQ66:AT66">
    <cfRule type="containsText" dxfId="3816" priority="1844" operator="containsText" text="ggggggggggggggg">
      <formula>NOT(ISERROR(SEARCH("ggggggggggggggg",AQ66)))</formula>
    </cfRule>
  </conditionalFormatting>
  <conditionalFormatting sqref="AQ66:AT66">
    <cfRule type="containsText" dxfId="3815" priority="1845" operator="containsText" text="gggggggggg">
      <formula>NOT(ISERROR(SEARCH("gggggggggg",AQ66)))</formula>
    </cfRule>
  </conditionalFormatting>
  <conditionalFormatting sqref="AQ66:AT66">
    <cfRule type="containsText" dxfId="3814" priority="1846" operator="containsText" text="ggggg">
      <formula>NOT(ISERROR(SEARCH("ggggg",AQ66)))</formula>
    </cfRule>
  </conditionalFormatting>
  <conditionalFormatting sqref="AQ66:AT66">
    <cfRule type="containsText" dxfId="3813" priority="1847" operator="containsText" text="g">
      <formula>NOT(ISERROR(SEARCH("g",AQ66)))</formula>
    </cfRule>
  </conditionalFormatting>
  <conditionalFormatting sqref="AE66">
    <cfRule type="beginsWith" dxfId="3812" priority="1841" operator="beginsWith" text="?">
      <formula>LEFT(AE66,LEN("?"))="?"</formula>
    </cfRule>
  </conditionalFormatting>
  <conditionalFormatting sqref="AC66">
    <cfRule type="beginsWith" dxfId="3811" priority="1843" operator="beginsWith" text="?">
      <formula>LEFT(AC66,LEN("?"))="?"</formula>
    </cfRule>
  </conditionalFormatting>
  <conditionalFormatting sqref="AI65:AM67">
    <cfRule type="beginsWith" dxfId="3810" priority="1842" operator="beginsWith" text="?">
      <formula>LEFT(AI65,LEN("?"))="?"</formula>
    </cfRule>
  </conditionalFormatting>
  <conditionalFormatting sqref="D233">
    <cfRule type="beginsWith" dxfId="3809" priority="1185" operator="beginsWith" text="?">
      <formula>LEFT(D233,LEN("?"))="?"</formula>
    </cfRule>
  </conditionalFormatting>
  <conditionalFormatting sqref="W229">
    <cfRule type="cellIs" dxfId="3808" priority="1179" operator="equal">
      <formula>2</formula>
    </cfRule>
  </conditionalFormatting>
  <conditionalFormatting sqref="W229">
    <cfRule type="cellIs" dxfId="3807" priority="1180" operator="equal">
      <formula>1</formula>
    </cfRule>
  </conditionalFormatting>
  <conditionalFormatting sqref="W229">
    <cfRule type="cellIs" dxfId="3806" priority="1175" operator="equal">
      <formula>6</formula>
    </cfRule>
  </conditionalFormatting>
  <conditionalFormatting sqref="W229">
    <cfRule type="cellIs" dxfId="3805" priority="1176" operator="equal">
      <formula>5</formula>
    </cfRule>
  </conditionalFormatting>
  <conditionalFormatting sqref="W229">
    <cfRule type="cellIs" dxfId="3804" priority="1177" operator="equal">
      <formula>4</formula>
    </cfRule>
  </conditionalFormatting>
  <conditionalFormatting sqref="W229">
    <cfRule type="cellIs" dxfId="3803" priority="1178" operator="equal">
      <formula>3</formula>
    </cfRule>
  </conditionalFormatting>
  <conditionalFormatting sqref="AQ105:AT105">
    <cfRule type="containsText" dxfId="3802" priority="1610" operator="containsText" text="ggggggggggggggg">
      <formula>NOT(ISERROR(SEARCH("ggggggggggggggg",AQ105)))</formula>
    </cfRule>
  </conditionalFormatting>
  <conditionalFormatting sqref="AQ105:AT105">
    <cfRule type="containsText" dxfId="3801" priority="1611" operator="containsText" text="gggggggggg">
      <formula>NOT(ISERROR(SEARCH("gggggggggg",AQ105)))</formula>
    </cfRule>
  </conditionalFormatting>
  <conditionalFormatting sqref="AQ105:AT105">
    <cfRule type="containsText" dxfId="3800" priority="1612" operator="containsText" text="ggggg">
      <formula>NOT(ISERROR(SEARCH("ggggg",AQ105)))</formula>
    </cfRule>
  </conditionalFormatting>
  <conditionalFormatting sqref="AQ105:AT105">
    <cfRule type="containsText" dxfId="3799" priority="1613" operator="containsText" text="g">
      <formula>NOT(ISERROR(SEARCH("g",AQ105)))</formula>
    </cfRule>
  </conditionalFormatting>
  <conditionalFormatting sqref="AE105">
    <cfRule type="beginsWith" dxfId="3798" priority="1607" operator="beginsWith" text="?">
      <formula>LEFT(AE105,LEN("?"))="?"</formula>
    </cfRule>
  </conditionalFormatting>
  <conditionalFormatting sqref="AC105">
    <cfRule type="beginsWith" dxfId="3797" priority="1609" operator="beginsWith" text="?">
      <formula>LEFT(AC105,LEN("?"))="?"</formula>
    </cfRule>
  </conditionalFormatting>
  <conditionalFormatting sqref="AI104:AM106">
    <cfRule type="beginsWith" dxfId="3796" priority="1608" operator="beginsWith" text="?">
      <formula>LEFT(AI104,LEN("?"))="?"</formula>
    </cfRule>
  </conditionalFormatting>
  <conditionalFormatting sqref="AQ93:AT93">
    <cfRule type="containsText" dxfId="3795" priority="1792" operator="containsText" text="ggggggggggggggg">
      <formula>NOT(ISERROR(SEARCH("ggggggggggggggg",AQ93)))</formula>
    </cfRule>
  </conditionalFormatting>
  <conditionalFormatting sqref="AQ93:AT93">
    <cfRule type="containsText" dxfId="3794" priority="1793" operator="containsText" text="gggggggggg">
      <formula>NOT(ISERROR(SEARCH("gggggggggg",AQ93)))</formula>
    </cfRule>
  </conditionalFormatting>
  <conditionalFormatting sqref="AQ93:AT93">
    <cfRule type="containsText" dxfId="3793" priority="1794" operator="containsText" text="ggggg">
      <formula>NOT(ISERROR(SEARCH("ggggg",AQ93)))</formula>
    </cfRule>
  </conditionalFormatting>
  <conditionalFormatting sqref="AQ93:AT93">
    <cfRule type="containsText" dxfId="3792" priority="1795" operator="containsText" text="g">
      <formula>NOT(ISERROR(SEARCH("g",AQ93)))</formula>
    </cfRule>
  </conditionalFormatting>
  <conditionalFormatting sqref="D155">
    <cfRule type="beginsWith" dxfId="3791" priority="952" operator="beginsWith" text="?">
      <formula>LEFT(D155,LEN("?"))="?"</formula>
    </cfRule>
  </conditionalFormatting>
  <conditionalFormatting sqref="H154:L156">
    <cfRule type="beginsWith" dxfId="3790" priority="953" operator="beginsWith" text="?">
      <formula>LEFT(H154,LEN("?"))="?"</formula>
    </cfRule>
  </conditionalFormatting>
  <conditionalFormatting sqref="AC93">
    <cfRule type="beginsWith" dxfId="3789" priority="1791" operator="beginsWith" text="?">
      <formula>LEFT(AC93,LEN("?"))="?"</formula>
    </cfRule>
  </conditionalFormatting>
  <conditionalFormatting sqref="AI92:AM94">
    <cfRule type="beginsWith" dxfId="3788" priority="1790" operator="beginsWith" text="?">
      <formula>LEFT(AI92,LEN("?"))="?"</formula>
    </cfRule>
  </conditionalFormatting>
  <conditionalFormatting sqref="AE93">
    <cfRule type="beginsWith" dxfId="3787" priority="1789" operator="beginsWith" text="?">
      <formula>LEFT(AE93,LEN("?"))="?"</formula>
    </cfRule>
  </conditionalFormatting>
  <conditionalFormatting sqref="U113">
    <cfRule type="cellIs" dxfId="3786" priority="1775" operator="between">
      <formula>15</formula>
      <formula>20</formula>
    </cfRule>
  </conditionalFormatting>
  <conditionalFormatting sqref="U113">
    <cfRule type="cellIs" dxfId="3785" priority="1776" operator="between">
      <formula>10</formula>
      <formula>14.999</formula>
    </cfRule>
  </conditionalFormatting>
  <conditionalFormatting sqref="U113">
    <cfRule type="cellIs" dxfId="3784" priority="1777" operator="between">
      <formula>5</formula>
      <formula>9.999</formula>
    </cfRule>
  </conditionalFormatting>
  <conditionalFormatting sqref="U113">
    <cfRule type="cellIs" dxfId="3783" priority="1778" operator="between">
      <formula>0.001</formula>
      <formula>4.999</formula>
    </cfRule>
  </conditionalFormatting>
  <conditionalFormatting sqref="W113">
    <cfRule type="cellIs" dxfId="3782" priority="1773" operator="equal">
      <formula>2</formula>
    </cfRule>
  </conditionalFormatting>
  <conditionalFormatting sqref="W113">
    <cfRule type="cellIs" dxfId="3781" priority="1774" operator="equal">
      <formula>1</formula>
    </cfRule>
  </conditionalFormatting>
  <conditionalFormatting sqref="W113">
    <cfRule type="cellIs" dxfId="3780" priority="1769" operator="equal">
      <formula>6</formula>
    </cfRule>
  </conditionalFormatting>
  <conditionalFormatting sqref="W113">
    <cfRule type="cellIs" dxfId="3779" priority="1770" operator="equal">
      <formula>5</formula>
    </cfRule>
  </conditionalFormatting>
  <conditionalFormatting sqref="W113">
    <cfRule type="cellIs" dxfId="3778" priority="1771" operator="equal">
      <formula>4</formula>
    </cfRule>
  </conditionalFormatting>
  <conditionalFormatting sqref="W113">
    <cfRule type="cellIs" dxfId="3777" priority="1772" operator="equal">
      <formula>3</formula>
    </cfRule>
  </conditionalFormatting>
  <conditionalFormatting sqref="AQ89:AT89">
    <cfRule type="containsText" dxfId="3776" priority="1754" operator="containsText" text="ggggggggggggggg">
      <formula>NOT(ISERROR(SEARCH("ggggggggggggggg",AQ89)))</formula>
    </cfRule>
  </conditionalFormatting>
  <conditionalFormatting sqref="AQ89:AT89">
    <cfRule type="containsText" dxfId="3775" priority="1755" operator="containsText" text="gggggggggg">
      <formula>NOT(ISERROR(SEARCH("gggggggggg",AQ89)))</formula>
    </cfRule>
  </conditionalFormatting>
  <conditionalFormatting sqref="AQ89:AT89">
    <cfRule type="containsText" dxfId="3774" priority="1756" operator="containsText" text="ggggg">
      <formula>NOT(ISERROR(SEARCH("ggggg",AQ89)))</formula>
    </cfRule>
  </conditionalFormatting>
  <conditionalFormatting sqref="AQ89:AT89">
    <cfRule type="containsText" dxfId="3773" priority="1757" operator="containsText" text="g">
      <formula>NOT(ISERROR(SEARCH("g",AQ89)))</formula>
    </cfRule>
  </conditionalFormatting>
  <conditionalFormatting sqref="AE89">
    <cfRule type="beginsWith" dxfId="3772" priority="1751" operator="beginsWith" text="?">
      <formula>LEFT(AE89,LEN("?"))="?"</formula>
    </cfRule>
  </conditionalFormatting>
  <conditionalFormatting sqref="D178">
    <cfRule type="beginsWith" dxfId="3771" priority="1355" operator="beginsWith" text="?">
      <formula>LEFT(D178,LEN("?"))="?"</formula>
    </cfRule>
  </conditionalFormatting>
  <conditionalFormatting sqref="H185:L187">
    <cfRule type="beginsWith" dxfId="3770" priority="1356" operator="beginsWith" text="?">
      <formula>LEFT(H185,LEN("?"))="?"</formula>
    </cfRule>
  </conditionalFormatting>
  <conditionalFormatting sqref="AQ101:AT101">
    <cfRule type="containsText" dxfId="3769" priority="1710" operator="containsText" text="ggggggggggggggg">
      <formula>NOT(ISERROR(SEARCH("ggggggggggggggg",AQ101)))</formula>
    </cfRule>
  </conditionalFormatting>
  <conditionalFormatting sqref="AQ101:AT101">
    <cfRule type="containsText" dxfId="3768" priority="1711" operator="containsText" text="gggggggggg">
      <formula>NOT(ISERROR(SEARCH("gggggggggg",AQ101)))</formula>
    </cfRule>
  </conditionalFormatting>
  <conditionalFormatting sqref="AQ101:AT101">
    <cfRule type="containsText" dxfId="3767" priority="1712" operator="containsText" text="ggggg">
      <formula>NOT(ISERROR(SEARCH("ggggg",AQ101)))</formula>
    </cfRule>
  </conditionalFormatting>
  <conditionalFormatting sqref="AQ101:AT101">
    <cfRule type="containsText" dxfId="3766" priority="1713" operator="containsText" text="g">
      <formula>NOT(ISERROR(SEARCH("g",AQ101)))</formula>
    </cfRule>
  </conditionalFormatting>
  <conditionalFormatting sqref="AC101">
    <cfRule type="beginsWith" dxfId="3765" priority="1709" operator="beginsWith" text="?">
      <formula>LEFT(AC101,LEN("?"))="?"</formula>
    </cfRule>
  </conditionalFormatting>
  <conditionalFormatting sqref="AI100:AM102">
    <cfRule type="beginsWith" dxfId="3764" priority="1708" operator="beginsWith" text="?">
      <formula>LEFT(AI100,LEN("?"))="?"</formula>
    </cfRule>
  </conditionalFormatting>
  <conditionalFormatting sqref="AE101">
    <cfRule type="beginsWith" dxfId="3763" priority="1707" operator="beginsWith" text="?">
      <formula>LEFT(AE101,LEN("?"))="?"</formula>
    </cfRule>
  </conditionalFormatting>
  <conditionalFormatting sqref="AQ97:AT97">
    <cfRule type="containsText" dxfId="3762" priority="1682" operator="containsText" text="ggggggggggggggg">
      <formula>NOT(ISERROR(SEARCH("ggggggggggggggg",AQ97)))</formula>
    </cfRule>
  </conditionalFormatting>
  <conditionalFormatting sqref="AQ97:AT97">
    <cfRule type="containsText" dxfId="3761" priority="1683" operator="containsText" text="gggggggggg">
      <formula>NOT(ISERROR(SEARCH("gggggggggg",AQ97)))</formula>
    </cfRule>
  </conditionalFormatting>
  <conditionalFormatting sqref="AQ97:AT97">
    <cfRule type="containsText" dxfId="3760" priority="1684" operator="containsText" text="ggggg">
      <formula>NOT(ISERROR(SEARCH("ggggg",AQ97)))</formula>
    </cfRule>
  </conditionalFormatting>
  <conditionalFormatting sqref="AQ97:AT97">
    <cfRule type="containsText" dxfId="3759" priority="1685" operator="containsText" text="g">
      <formula>NOT(ISERROR(SEARCH("g",AQ97)))</formula>
    </cfRule>
  </conditionalFormatting>
  <conditionalFormatting sqref="AC97">
    <cfRule type="beginsWith" dxfId="3758" priority="1681" operator="beginsWith" text="?">
      <formula>LEFT(AC97,LEN("?"))="?"</formula>
    </cfRule>
  </conditionalFormatting>
  <conditionalFormatting sqref="AI96:AM98">
    <cfRule type="beginsWith" dxfId="3757" priority="1680" operator="beginsWith" text="?">
      <formula>LEFT(AI96,LEN("?"))="?"</formula>
    </cfRule>
  </conditionalFormatting>
  <conditionalFormatting sqref="AE97">
    <cfRule type="beginsWith" dxfId="3756" priority="1679" operator="beginsWith" text="?">
      <formula>LEFT(AE97,LEN("?"))="?"</formula>
    </cfRule>
  </conditionalFormatting>
  <conditionalFormatting sqref="AQ113:AT113">
    <cfRule type="containsText" dxfId="3755" priority="1592" operator="containsText" text="ggggggggggggggg">
      <formula>NOT(ISERROR(SEARCH("ggggggggggggggg",AQ113)))</formula>
    </cfRule>
  </conditionalFormatting>
  <conditionalFormatting sqref="AQ113:AT113">
    <cfRule type="containsText" dxfId="3754" priority="1593" operator="containsText" text="gggggggggg">
      <formula>NOT(ISERROR(SEARCH("gggggggggg",AQ113)))</formula>
    </cfRule>
  </conditionalFormatting>
  <conditionalFormatting sqref="AQ113:AT113">
    <cfRule type="containsText" dxfId="3753" priority="1594" operator="containsText" text="ggggg">
      <formula>NOT(ISERROR(SEARCH("ggggg",AQ113)))</formula>
    </cfRule>
  </conditionalFormatting>
  <conditionalFormatting sqref="AQ113:AT113">
    <cfRule type="containsText" dxfId="3752" priority="1595" operator="containsText" text="g">
      <formula>NOT(ISERROR(SEARCH("g",AQ113)))</formula>
    </cfRule>
  </conditionalFormatting>
  <conditionalFormatting sqref="AE113">
    <cfRule type="beginsWith" dxfId="3751" priority="1589" operator="beginsWith" text="?">
      <formula>LEFT(AE113,LEN("?"))="?"</formula>
    </cfRule>
  </conditionalFormatting>
  <conditionalFormatting sqref="AC113">
    <cfRule type="beginsWith" dxfId="3750" priority="1591" operator="beginsWith" text="?">
      <formula>LEFT(AC113,LEN("?"))="?"</formula>
    </cfRule>
  </conditionalFormatting>
  <conditionalFormatting sqref="AI112:AM114">
    <cfRule type="beginsWith" dxfId="3749" priority="1590" operator="beginsWith" text="?">
      <formula>LEFT(AI112,LEN("?"))="?"</formula>
    </cfRule>
  </conditionalFormatting>
  <conditionalFormatting sqref="AC194">
    <cfRule type="beginsWith" dxfId="3748" priority="1267" operator="beginsWith" text="?">
      <formula>LEFT(AC194,LEN("?"))="?"</formula>
    </cfRule>
  </conditionalFormatting>
  <conditionalFormatting sqref="AQ109:AT109">
    <cfRule type="containsText" dxfId="3747" priority="1638" operator="containsText" text="ggggggggggggggg">
      <formula>NOT(ISERROR(SEARCH("ggggggggggggggg",AQ109)))</formula>
    </cfRule>
  </conditionalFormatting>
  <conditionalFormatting sqref="AQ109:AT109">
    <cfRule type="containsText" dxfId="3746" priority="1639" operator="containsText" text="gggggggggg">
      <formula>NOT(ISERROR(SEARCH("gggggggggg",AQ109)))</formula>
    </cfRule>
  </conditionalFormatting>
  <conditionalFormatting sqref="AQ109:AT109">
    <cfRule type="containsText" dxfId="3745" priority="1640" operator="containsText" text="ggggg">
      <formula>NOT(ISERROR(SEARCH("ggggg",AQ109)))</formula>
    </cfRule>
  </conditionalFormatting>
  <conditionalFormatting sqref="AQ109:AT109">
    <cfRule type="containsText" dxfId="3744" priority="1641" operator="containsText" text="g">
      <formula>NOT(ISERROR(SEARCH("g",AQ109)))</formula>
    </cfRule>
  </conditionalFormatting>
  <conditionalFormatting sqref="AC109">
    <cfRule type="beginsWith" dxfId="3743" priority="1637" operator="beginsWith" text="?">
      <formula>LEFT(AC109,LEN("?"))="?"</formula>
    </cfRule>
  </conditionalFormatting>
  <conditionalFormatting sqref="AI108:AM110">
    <cfRule type="beginsWith" dxfId="3742" priority="1636" operator="beginsWith" text="?">
      <formula>LEFT(AI108,LEN("?"))="?"</formula>
    </cfRule>
  </conditionalFormatting>
  <conditionalFormatting sqref="AE109">
    <cfRule type="beginsWith" dxfId="3741" priority="1635" operator="beginsWith" text="?">
      <formula>LEFT(AE109,LEN("?"))="?"</formula>
    </cfRule>
  </conditionalFormatting>
  <conditionalFormatting sqref="B162">
    <cfRule type="beginsWith" dxfId="3740" priority="1393" operator="beginsWith" text="?">
      <formula>LEFT(B162,LEN("?"))="?"</formula>
    </cfRule>
  </conditionalFormatting>
  <conditionalFormatting sqref="AC190">
    <cfRule type="beginsWith" dxfId="3739" priority="1249" operator="beginsWith" text="?">
      <formula>LEFT(AC190,LEN("?"))="?"</formula>
    </cfRule>
  </conditionalFormatting>
  <conditionalFormatting sqref="AV50">
    <cfRule type="cellIs" dxfId="3738" priority="694" operator="between">
      <formula>15</formula>
      <formula>20</formula>
    </cfRule>
  </conditionalFormatting>
  <conditionalFormatting sqref="AV50">
    <cfRule type="cellIs" dxfId="3737" priority="695" operator="between">
      <formula>10</formula>
      <formula>14.999</formula>
    </cfRule>
  </conditionalFormatting>
  <conditionalFormatting sqref="AV50">
    <cfRule type="cellIs" dxfId="3736" priority="696" operator="between">
      <formula>5</formula>
      <formula>9.999</formula>
    </cfRule>
  </conditionalFormatting>
  <conditionalFormatting sqref="AV50">
    <cfRule type="cellIs" dxfId="3735" priority="697" operator="between">
      <formula>0.001</formula>
      <formula>4.999</formula>
    </cfRule>
  </conditionalFormatting>
  <conditionalFormatting sqref="AV136">
    <cfRule type="cellIs" dxfId="3734" priority="991" operator="between">
      <formula>15</formula>
      <formula>20</formula>
    </cfRule>
  </conditionalFormatting>
  <conditionalFormatting sqref="AV136">
    <cfRule type="cellIs" dxfId="3733" priority="992" operator="between">
      <formula>10</formula>
      <formula>14.999</formula>
    </cfRule>
  </conditionalFormatting>
  <conditionalFormatting sqref="AV136">
    <cfRule type="cellIs" dxfId="3732" priority="993" operator="between">
      <formula>5</formula>
      <formula>9.999</formula>
    </cfRule>
  </conditionalFormatting>
  <conditionalFormatting sqref="AV136">
    <cfRule type="cellIs" dxfId="3731" priority="994" operator="between">
      <formula>0.001</formula>
      <formula>4.999</formula>
    </cfRule>
  </conditionalFormatting>
  <conditionalFormatting sqref="W233">
    <cfRule type="cellIs" dxfId="3730" priority="1165" operator="equal">
      <formula>6</formula>
    </cfRule>
  </conditionalFormatting>
  <conditionalFormatting sqref="W233">
    <cfRule type="cellIs" dxfId="3729" priority="1166" operator="equal">
      <formula>5</formula>
    </cfRule>
  </conditionalFormatting>
  <conditionalFormatting sqref="W233">
    <cfRule type="cellIs" dxfId="3728" priority="1167" operator="equal">
      <formula>4</formula>
    </cfRule>
  </conditionalFormatting>
  <conditionalFormatting sqref="W233">
    <cfRule type="cellIs" dxfId="3727" priority="1168" operator="equal">
      <formula>3</formula>
    </cfRule>
  </conditionalFormatting>
  <conditionalFormatting sqref="B132">
    <cfRule type="beginsWith" dxfId="3726" priority="1547" operator="beginsWith" text="?">
      <formula>LEFT(B132,LEN("?"))="?"</formula>
    </cfRule>
  </conditionalFormatting>
  <conditionalFormatting sqref="B136">
    <cfRule type="beginsWith" dxfId="3725" priority="1548" operator="beginsWith" text="?">
      <formula>LEFT(B136,LEN("?"))="?"</formula>
    </cfRule>
  </conditionalFormatting>
  <conditionalFormatting sqref="AC132">
    <cfRule type="beginsWith" dxfId="3724" priority="1521" operator="beginsWith" text="?">
      <formula>LEFT(AC132,LEN("?"))="?"</formula>
    </cfRule>
  </conditionalFormatting>
  <conditionalFormatting sqref="AC136">
    <cfRule type="beginsWith" dxfId="3723" priority="1522" operator="beginsWith" text="?">
      <formula>LEFT(AC136,LEN("?"))="?"</formula>
    </cfRule>
  </conditionalFormatting>
  <conditionalFormatting sqref="P229:S229">
    <cfRule type="containsText" dxfId="3722" priority="1195" operator="containsText" text="ggggggggggggggg">
      <formula>NOT(ISERROR(SEARCH("ggggggggggggggg",P229)))</formula>
    </cfRule>
  </conditionalFormatting>
  <conditionalFormatting sqref="P229:S229">
    <cfRule type="containsText" dxfId="3721" priority="1196" operator="containsText" text="gggggggggg">
      <formula>NOT(ISERROR(SEARCH("gggggggggg",P229)))</formula>
    </cfRule>
  </conditionalFormatting>
  <conditionalFormatting sqref="P229:S229">
    <cfRule type="containsText" dxfId="3720" priority="1197" operator="containsText" text="ggggg">
      <formula>NOT(ISERROR(SEARCH("ggggg",P229)))</formula>
    </cfRule>
  </conditionalFormatting>
  <conditionalFormatting sqref="P229:S229">
    <cfRule type="containsText" dxfId="3719" priority="1198" operator="containsText" text="g">
      <formula>NOT(ISERROR(SEARCH("g",P229)))</formula>
    </cfRule>
  </conditionalFormatting>
  <conditionalFormatting sqref="P233:S233">
    <cfRule type="containsText" dxfId="3718" priority="1191" operator="containsText" text="ggggggggggggggg">
      <formula>NOT(ISERROR(SEARCH("ggggggggggggggg",P233)))</formula>
    </cfRule>
  </conditionalFormatting>
  <conditionalFormatting sqref="P233:S233">
    <cfRule type="containsText" dxfId="3717" priority="1192" operator="containsText" text="gggggggggg">
      <formula>NOT(ISERROR(SEARCH("gggggggggg",P233)))</formula>
    </cfRule>
  </conditionalFormatting>
  <conditionalFormatting sqref="P233:S233">
    <cfRule type="containsText" dxfId="3716" priority="1193" operator="containsText" text="ggggg">
      <formula>NOT(ISERROR(SEARCH("ggggg",P233)))</formula>
    </cfRule>
  </conditionalFormatting>
  <conditionalFormatting sqref="P233:S233">
    <cfRule type="containsText" dxfId="3715" priority="1194" operator="containsText" text="g">
      <formula>NOT(ISERROR(SEARCH("g",P233)))</formula>
    </cfRule>
  </conditionalFormatting>
  <conditionalFormatting sqref="AC159">
    <cfRule type="beginsWith" dxfId="3714" priority="1422" operator="beginsWith" text="?">
      <formula>LEFT(AC159,LEN("?"))="?"</formula>
    </cfRule>
  </conditionalFormatting>
  <conditionalFormatting sqref="AC163">
    <cfRule type="beginsWith" dxfId="3713" priority="1421" operator="beginsWith" text="?">
      <formula>LEFT(AC163,LEN("?"))="?"</formula>
    </cfRule>
  </conditionalFormatting>
  <conditionalFormatting sqref="AV109">
    <cfRule type="cellIs" dxfId="3712" priority="634" operator="between">
      <formula>15</formula>
      <formula>20</formula>
    </cfRule>
  </conditionalFormatting>
  <conditionalFormatting sqref="AV109">
    <cfRule type="cellIs" dxfId="3711" priority="635" operator="between">
      <formula>10</formula>
      <formula>14.999</formula>
    </cfRule>
  </conditionalFormatting>
  <conditionalFormatting sqref="AV109">
    <cfRule type="cellIs" dxfId="3710" priority="636" operator="between">
      <formula>5</formula>
      <formula>9.999</formula>
    </cfRule>
  </conditionalFormatting>
  <conditionalFormatting sqref="AV109">
    <cfRule type="cellIs" dxfId="3709" priority="637" operator="between">
      <formula>0.001</formula>
      <formula>4.999</formula>
    </cfRule>
  </conditionalFormatting>
  <conditionalFormatting sqref="P178:S178">
    <cfRule type="containsText" dxfId="3708" priority="1374" operator="containsText" text="ggggggggggggggg">
      <formula>NOT(ISERROR(SEARCH("ggggggggggggggg",P178)))</formula>
    </cfRule>
  </conditionalFormatting>
  <conditionalFormatting sqref="P178:S178">
    <cfRule type="containsText" dxfId="3707" priority="1375" operator="containsText" text="gggggggggg">
      <formula>NOT(ISERROR(SEARCH("gggggggggg",P178)))</formula>
    </cfRule>
  </conditionalFormatting>
  <conditionalFormatting sqref="P178:S178">
    <cfRule type="containsText" dxfId="3706" priority="1376" operator="containsText" text="ggggg">
      <formula>NOT(ISERROR(SEARCH("ggggg",P178)))</formula>
    </cfRule>
  </conditionalFormatting>
  <conditionalFormatting sqref="P178:S178">
    <cfRule type="containsText" dxfId="3705" priority="1377" operator="containsText" text="g">
      <formula>NOT(ISERROR(SEARCH("g",P178)))</formula>
    </cfRule>
  </conditionalFormatting>
  <conditionalFormatting sqref="P182:S182">
    <cfRule type="containsText" dxfId="3704" priority="1370" operator="containsText" text="ggggggggggggggg">
      <formula>NOT(ISERROR(SEARCH("ggggggggggggggg",P182)))</formula>
    </cfRule>
  </conditionalFormatting>
  <conditionalFormatting sqref="P182:S182">
    <cfRule type="containsText" dxfId="3703" priority="1371" operator="containsText" text="gggggggggg">
      <formula>NOT(ISERROR(SEARCH("gggggggggg",P182)))</formula>
    </cfRule>
  </conditionalFormatting>
  <conditionalFormatting sqref="P182:S182">
    <cfRule type="containsText" dxfId="3702" priority="1372" operator="containsText" text="ggggg">
      <formula>NOT(ISERROR(SEARCH("ggggg",P182)))</formula>
    </cfRule>
  </conditionalFormatting>
  <conditionalFormatting sqref="P182:S182">
    <cfRule type="containsText" dxfId="3701" priority="1373" operator="containsText" text="g">
      <formula>NOT(ISERROR(SEARCH("g",P182)))</formula>
    </cfRule>
  </conditionalFormatting>
  <conditionalFormatting sqref="P186:S186">
    <cfRule type="containsText" dxfId="3700" priority="1366" operator="containsText" text="ggggggggggggggg">
      <formula>NOT(ISERROR(SEARCH("ggggggggggggggg",P186)))</formula>
    </cfRule>
  </conditionalFormatting>
  <conditionalFormatting sqref="P186:S186">
    <cfRule type="containsText" dxfId="3699" priority="1367" operator="containsText" text="gggggggggg">
      <formula>NOT(ISERROR(SEARCH("gggggggggg",P186)))</formula>
    </cfRule>
  </conditionalFormatting>
  <conditionalFormatting sqref="P186:S186">
    <cfRule type="containsText" dxfId="3698" priority="1368" operator="containsText" text="ggggg">
      <formula>NOT(ISERROR(SEARCH("ggggg",P186)))</formula>
    </cfRule>
  </conditionalFormatting>
  <conditionalFormatting sqref="P186:S186">
    <cfRule type="containsText" dxfId="3697" priority="1369" operator="containsText" text="g">
      <formula>NOT(ISERROR(SEARCH("g",P186)))</formula>
    </cfRule>
  </conditionalFormatting>
  <conditionalFormatting sqref="U178">
    <cfRule type="cellIs" dxfId="3696" priority="1362" operator="between">
      <formula>15</formula>
      <formula>20</formula>
    </cfRule>
  </conditionalFormatting>
  <conditionalFormatting sqref="U178">
    <cfRule type="cellIs" dxfId="3695" priority="1363" operator="between">
      <formula>10</formula>
      <formula>14.999</formula>
    </cfRule>
  </conditionalFormatting>
  <conditionalFormatting sqref="U178">
    <cfRule type="cellIs" dxfId="3694" priority="1364" operator="between">
      <formula>5</formula>
      <formula>9.999</formula>
    </cfRule>
  </conditionalFormatting>
  <conditionalFormatting sqref="U178">
    <cfRule type="cellIs" dxfId="3693" priority="1365" operator="between">
      <formula>0.001</formula>
      <formula>4.999</formula>
    </cfRule>
  </conditionalFormatting>
  <conditionalFormatting sqref="D186">
    <cfRule type="beginsWith" dxfId="3692" priority="1353" operator="beginsWith" text="?">
      <formula>LEFT(D186,LEN("?"))="?"</formula>
    </cfRule>
  </conditionalFormatting>
  <conditionalFormatting sqref="D182">
    <cfRule type="beginsWith" dxfId="3691" priority="1354" operator="beginsWith" text="?">
      <formula>LEFT(D182,LEN("?"))="?"</formula>
    </cfRule>
  </conditionalFormatting>
  <conditionalFormatting sqref="B186">
    <cfRule type="beginsWith" dxfId="3690" priority="1361" operator="beginsWith" text="?">
      <formula>LEFT(B186,LEN("?"))="?"</formula>
    </cfRule>
  </conditionalFormatting>
  <conditionalFormatting sqref="B178">
    <cfRule type="beginsWith" dxfId="3689" priority="1359" operator="beginsWith" text="?">
      <formula>LEFT(B178,LEN("?"))="?"</formula>
    </cfRule>
  </conditionalFormatting>
  <conditionalFormatting sqref="B182">
    <cfRule type="beginsWith" dxfId="3688" priority="1360" operator="beginsWith" text="?">
      <formula>LEFT(B182,LEN("?"))="?"</formula>
    </cfRule>
  </conditionalFormatting>
  <conditionalFormatting sqref="H177:L179">
    <cfRule type="beginsWith" dxfId="3687" priority="1358" operator="beginsWith" text="?">
      <formula>LEFT(H177,LEN("?"))="?"</formula>
    </cfRule>
  </conditionalFormatting>
  <conditionalFormatting sqref="H181:L183">
    <cfRule type="beginsWith" dxfId="3686" priority="1357" operator="beginsWith" text="?">
      <formula>LEFT(H181,LEN("?"))="?"</formula>
    </cfRule>
  </conditionalFormatting>
  <conditionalFormatting sqref="W178">
    <cfRule type="cellIs" dxfId="3685" priority="1351" operator="equal">
      <formula>2</formula>
    </cfRule>
  </conditionalFormatting>
  <conditionalFormatting sqref="W178">
    <cfRule type="cellIs" dxfId="3684" priority="1352" operator="equal">
      <formula>1</formula>
    </cfRule>
  </conditionalFormatting>
  <conditionalFormatting sqref="W178">
    <cfRule type="cellIs" dxfId="3683" priority="1347" operator="equal">
      <formula>6</formula>
    </cfRule>
  </conditionalFormatting>
  <conditionalFormatting sqref="W178">
    <cfRule type="cellIs" dxfId="3682" priority="1348" operator="equal">
      <formula>5</formula>
    </cfRule>
  </conditionalFormatting>
  <conditionalFormatting sqref="W178">
    <cfRule type="cellIs" dxfId="3681" priority="1349" operator="equal">
      <formula>4</formula>
    </cfRule>
  </conditionalFormatting>
  <conditionalFormatting sqref="W178">
    <cfRule type="cellIs" dxfId="3680" priority="1350" operator="equal">
      <formula>3</formula>
    </cfRule>
  </conditionalFormatting>
  <conditionalFormatting sqref="AC178">
    <cfRule type="beginsWith" dxfId="3679" priority="1335" operator="beginsWith" text="?">
      <formula>LEFT(AC178,LEN("?"))="?"</formula>
    </cfRule>
  </conditionalFormatting>
  <conditionalFormatting sqref="AC182">
    <cfRule type="beginsWith" dxfId="3678" priority="1336" operator="beginsWith" text="?">
      <formula>LEFT(AC182,LEN("?"))="?"</formula>
    </cfRule>
  </conditionalFormatting>
  <conditionalFormatting sqref="AC186">
    <cfRule type="beginsWith" dxfId="3677" priority="1327" operator="beginsWith" text="?">
      <formula>LEFT(AC186,LEN("?"))="?"</formula>
    </cfRule>
  </conditionalFormatting>
  <conditionalFormatting sqref="U233">
    <cfRule type="cellIs" dxfId="3676" priority="722" operator="between">
      <formula>15</formula>
      <formula>20</formula>
    </cfRule>
  </conditionalFormatting>
  <conditionalFormatting sqref="U233">
    <cfRule type="cellIs" dxfId="3675" priority="723" operator="between">
      <formula>10</formula>
      <formula>14.999</formula>
    </cfRule>
  </conditionalFormatting>
  <conditionalFormatting sqref="U233">
    <cfRule type="cellIs" dxfId="3674" priority="724" operator="between">
      <formula>5</formula>
      <formula>9.999</formula>
    </cfRule>
  </conditionalFormatting>
  <conditionalFormatting sqref="U233">
    <cfRule type="cellIs" dxfId="3673" priority="725" operator="between">
      <formula>0.001</formula>
      <formula>4.999</formula>
    </cfRule>
  </conditionalFormatting>
  <conditionalFormatting sqref="AX178">
    <cfRule type="cellIs" dxfId="3672" priority="1297" operator="equal">
      <formula>2</formula>
    </cfRule>
  </conditionalFormatting>
  <conditionalFormatting sqref="AX178">
    <cfRule type="cellIs" dxfId="3671" priority="1298" operator="equal">
      <formula>1</formula>
    </cfRule>
  </conditionalFormatting>
  <conditionalFormatting sqref="AX178">
    <cfRule type="cellIs" dxfId="3670" priority="1293" operator="equal">
      <formula>6</formula>
    </cfRule>
  </conditionalFormatting>
  <conditionalFormatting sqref="AX178">
    <cfRule type="cellIs" dxfId="3669" priority="1294" operator="equal">
      <formula>5</formula>
    </cfRule>
  </conditionalFormatting>
  <conditionalFormatting sqref="AX178">
    <cfRule type="cellIs" dxfId="3668" priority="1295" operator="equal">
      <formula>4</formula>
    </cfRule>
  </conditionalFormatting>
  <conditionalFormatting sqref="AX178">
    <cfRule type="cellIs" dxfId="3667" priority="1296" operator="equal">
      <formula>3</formula>
    </cfRule>
  </conditionalFormatting>
  <conditionalFormatting sqref="AV147">
    <cfRule type="cellIs" dxfId="3666" priority="818" operator="between">
      <formula>15</formula>
      <formula>20</formula>
    </cfRule>
  </conditionalFormatting>
  <conditionalFormatting sqref="AV147">
    <cfRule type="cellIs" dxfId="3665" priority="819" operator="between">
      <formula>10</formula>
      <formula>14.999</formula>
    </cfRule>
  </conditionalFormatting>
  <conditionalFormatting sqref="AV147">
    <cfRule type="cellIs" dxfId="3664" priority="820" operator="between">
      <formula>5</formula>
      <formula>9.999</formula>
    </cfRule>
  </conditionalFormatting>
  <conditionalFormatting sqref="AV147">
    <cfRule type="cellIs" dxfId="3663" priority="821" operator="between">
      <formula>0.001</formula>
      <formula>4.999</formula>
    </cfRule>
  </conditionalFormatting>
  <conditionalFormatting sqref="AV81">
    <cfRule type="cellIs" dxfId="3662" priority="662" operator="between">
      <formula>15</formula>
      <formula>20</formula>
    </cfRule>
  </conditionalFormatting>
  <conditionalFormatting sqref="AV81">
    <cfRule type="cellIs" dxfId="3661" priority="663" operator="between">
      <formula>10</formula>
      <formula>14.999</formula>
    </cfRule>
  </conditionalFormatting>
  <conditionalFormatting sqref="AV81">
    <cfRule type="cellIs" dxfId="3660" priority="664" operator="between">
      <formula>5</formula>
      <formula>9.999</formula>
    </cfRule>
  </conditionalFormatting>
  <conditionalFormatting sqref="AV81">
    <cfRule type="cellIs" dxfId="3659" priority="665" operator="between">
      <formula>0.001</formula>
      <formula>4.999</formula>
    </cfRule>
  </conditionalFormatting>
  <conditionalFormatting sqref="AC202">
    <cfRule type="beginsWith" dxfId="3658" priority="1231" operator="beginsWith" text="?">
      <formula>LEFT(AC202,LEN("?"))="?"</formula>
    </cfRule>
  </conditionalFormatting>
  <conditionalFormatting sqref="AC198">
    <cfRule type="beginsWith" dxfId="3657" priority="1213" operator="beginsWith" text="?">
      <formula>LEFT(AC198,LEN("?"))="?"</formula>
    </cfRule>
  </conditionalFormatting>
  <conditionalFormatting sqref="W233">
    <cfRule type="cellIs" dxfId="3656" priority="1169" operator="equal">
      <formula>2</formula>
    </cfRule>
  </conditionalFormatting>
  <conditionalFormatting sqref="W233">
    <cfRule type="cellIs" dxfId="3655" priority="1170" operator="equal">
      <formula>1</formula>
    </cfRule>
  </conditionalFormatting>
  <conditionalFormatting sqref="B229">
    <cfRule type="beginsWith" dxfId="3654" priority="1189" operator="beginsWith" text="?">
      <formula>LEFT(B229,LEN("?"))="?"</formula>
    </cfRule>
  </conditionalFormatting>
  <conditionalFormatting sqref="B233">
    <cfRule type="beginsWith" dxfId="3653" priority="1190" operator="beginsWith" text="?">
      <formula>LEFT(B233,LEN("?"))="?"</formula>
    </cfRule>
  </conditionalFormatting>
  <conditionalFormatting sqref="H232:L234">
    <cfRule type="beginsWith" dxfId="3652" priority="1187" operator="beginsWith" text="?">
      <formula>LEFT(H232,LEN("?"))="?"</formula>
    </cfRule>
  </conditionalFormatting>
  <conditionalFormatting sqref="H228:L230">
    <cfRule type="beginsWith" dxfId="3651" priority="1188" operator="beginsWith" text="?">
      <formula>LEFT(H228,LEN("?"))="?"</formula>
    </cfRule>
  </conditionalFormatting>
  <conditionalFormatting sqref="D229">
    <cfRule type="beginsWith" dxfId="3650" priority="1186" operator="beginsWith" text="?">
      <formula>LEFT(D229,LEN("?"))="?"</formula>
    </cfRule>
  </conditionalFormatting>
  <conditionalFormatting sqref="D163">
    <cfRule type="beginsWith" dxfId="3649" priority="916" operator="beginsWith" text="?">
      <formula>LEFT(D163,LEN("?"))="?"</formula>
    </cfRule>
  </conditionalFormatting>
  <conditionalFormatting sqref="AV163">
    <cfRule type="cellIs" dxfId="3648" priority="746" operator="between">
      <formula>15</formula>
      <formula>20</formula>
    </cfRule>
  </conditionalFormatting>
  <conditionalFormatting sqref="AV163">
    <cfRule type="cellIs" dxfId="3647" priority="747" operator="between">
      <formula>10</formula>
      <formula>14.999</formula>
    </cfRule>
  </conditionalFormatting>
  <conditionalFormatting sqref="AV163">
    <cfRule type="cellIs" dxfId="3646" priority="748" operator="between">
      <formula>5</formula>
      <formula>9.999</formula>
    </cfRule>
  </conditionalFormatting>
  <conditionalFormatting sqref="AV163">
    <cfRule type="cellIs" dxfId="3645" priority="749" operator="between">
      <formula>0.001</formula>
      <formula>4.999</formula>
    </cfRule>
  </conditionalFormatting>
  <conditionalFormatting sqref="AV167">
    <cfRule type="cellIs" dxfId="3644" priority="736" operator="between">
      <formula>15</formula>
      <formula>20</formula>
    </cfRule>
  </conditionalFormatting>
  <conditionalFormatting sqref="AV167">
    <cfRule type="cellIs" dxfId="3643" priority="737" operator="between">
      <formula>10</formula>
      <formula>14.999</formula>
    </cfRule>
  </conditionalFormatting>
  <conditionalFormatting sqref="AV167">
    <cfRule type="cellIs" dxfId="3642" priority="738" operator="between">
      <formula>5</formula>
      <formula>9.999</formula>
    </cfRule>
  </conditionalFormatting>
  <conditionalFormatting sqref="AV167">
    <cfRule type="cellIs" dxfId="3641" priority="739" operator="between">
      <formula>0.001</formula>
      <formula>4.999</formula>
    </cfRule>
  </conditionalFormatting>
  <conditionalFormatting sqref="D237">
    <cfRule type="beginsWith" dxfId="3640" priority="1157" operator="beginsWith" text="?">
      <formula>LEFT(D237,LEN("?"))="?"</formula>
    </cfRule>
  </conditionalFormatting>
  <conditionalFormatting sqref="W237">
    <cfRule type="cellIs" dxfId="3639" priority="1147" operator="equal">
      <formula>6</formula>
    </cfRule>
  </conditionalFormatting>
  <conditionalFormatting sqref="W237">
    <cfRule type="cellIs" dxfId="3638" priority="1148" operator="equal">
      <formula>5</formula>
    </cfRule>
  </conditionalFormatting>
  <conditionalFormatting sqref="W237">
    <cfRule type="cellIs" dxfId="3637" priority="1149" operator="equal">
      <formula>4</formula>
    </cfRule>
  </conditionalFormatting>
  <conditionalFormatting sqref="W237">
    <cfRule type="cellIs" dxfId="3636" priority="1150" operator="equal">
      <formula>3</formula>
    </cfRule>
  </conditionalFormatting>
  <conditionalFormatting sqref="P237:S237">
    <cfRule type="containsText" dxfId="3635" priority="1160" operator="containsText" text="ggggggggggggggg">
      <formula>NOT(ISERROR(SEARCH("ggggggggggggggg",P237)))</formula>
    </cfRule>
  </conditionalFormatting>
  <conditionalFormatting sqref="P237:S237">
    <cfRule type="containsText" dxfId="3634" priority="1161" operator="containsText" text="gggggggggg">
      <formula>NOT(ISERROR(SEARCH("gggggggggg",P237)))</formula>
    </cfRule>
  </conditionalFormatting>
  <conditionalFormatting sqref="P237:S237">
    <cfRule type="containsText" dxfId="3633" priority="1162" operator="containsText" text="ggggg">
      <formula>NOT(ISERROR(SEARCH("ggggg",P237)))</formula>
    </cfRule>
  </conditionalFormatting>
  <conditionalFormatting sqref="P237:S237">
    <cfRule type="containsText" dxfId="3632" priority="1163" operator="containsText" text="g">
      <formula>NOT(ISERROR(SEARCH("g",P237)))</formula>
    </cfRule>
  </conditionalFormatting>
  <conditionalFormatting sqref="W237">
    <cfRule type="cellIs" dxfId="3631" priority="1151" operator="equal">
      <formula>2</formula>
    </cfRule>
  </conditionalFormatting>
  <conditionalFormatting sqref="W237">
    <cfRule type="cellIs" dxfId="3630" priority="1152" operator="equal">
      <formula>1</formula>
    </cfRule>
  </conditionalFormatting>
  <conditionalFormatting sqref="B237">
    <cfRule type="beginsWith" dxfId="3629" priority="1159" operator="beginsWith" text="?">
      <formula>LEFT(B237,LEN("?"))="?"</formula>
    </cfRule>
  </conditionalFormatting>
  <conditionalFormatting sqref="H236:L238">
    <cfRule type="beginsWith" dxfId="3628" priority="1158" operator="beginsWith" text="?">
      <formula>LEFT(H236,LEN("?"))="?"</formula>
    </cfRule>
  </conditionalFormatting>
  <conditionalFormatting sqref="U118">
    <cfRule type="cellIs" dxfId="3627" priority="1143" operator="between">
      <formula>15</formula>
      <formula>20</formula>
    </cfRule>
  </conditionalFormatting>
  <conditionalFormatting sqref="U118">
    <cfRule type="cellIs" dxfId="3626" priority="1144" operator="between">
      <formula>10</formula>
      <formula>14.999</formula>
    </cfRule>
  </conditionalFormatting>
  <conditionalFormatting sqref="U118">
    <cfRule type="cellIs" dxfId="3625" priority="1145" operator="between">
      <formula>5</formula>
      <formula>9.999</formula>
    </cfRule>
  </conditionalFormatting>
  <conditionalFormatting sqref="U118">
    <cfRule type="cellIs" dxfId="3624" priority="1146" operator="between">
      <formula>0.001</formula>
      <formula>4.999</formula>
    </cfRule>
  </conditionalFormatting>
  <conditionalFormatting sqref="W118">
    <cfRule type="cellIs" dxfId="3623" priority="1141" operator="equal">
      <formula>2</formula>
    </cfRule>
  </conditionalFormatting>
  <conditionalFormatting sqref="W118">
    <cfRule type="cellIs" dxfId="3622" priority="1142" operator="equal">
      <formula>1</formula>
    </cfRule>
  </conditionalFormatting>
  <conditionalFormatting sqref="W118">
    <cfRule type="cellIs" dxfId="3621" priority="1137" operator="equal">
      <formula>6</formula>
    </cfRule>
  </conditionalFormatting>
  <conditionalFormatting sqref="W118">
    <cfRule type="cellIs" dxfId="3620" priority="1138" operator="equal">
      <formula>5</formula>
    </cfRule>
  </conditionalFormatting>
  <conditionalFormatting sqref="W118">
    <cfRule type="cellIs" dxfId="3619" priority="1139" operator="equal">
      <formula>4</formula>
    </cfRule>
  </conditionalFormatting>
  <conditionalFormatting sqref="W118">
    <cfRule type="cellIs" dxfId="3618" priority="1140" operator="equal">
      <formula>3</formula>
    </cfRule>
  </conditionalFormatting>
  <conditionalFormatting sqref="P124:S124">
    <cfRule type="containsText" dxfId="3617" priority="1131" operator="containsText" text="ggggggggggggggg">
      <formula>NOT(ISERROR(SEARCH("ggggggggggggggg",P124)))</formula>
    </cfRule>
  </conditionalFormatting>
  <conditionalFormatting sqref="P124:S124">
    <cfRule type="containsText" dxfId="3616" priority="1132" operator="containsText" text="gggggggggg">
      <formula>NOT(ISERROR(SEARCH("gggggggggg",P124)))</formula>
    </cfRule>
  </conditionalFormatting>
  <conditionalFormatting sqref="P124:S124">
    <cfRule type="containsText" dxfId="3615" priority="1133" operator="containsText" text="ggggg">
      <formula>NOT(ISERROR(SEARCH("ggggg",P124)))</formula>
    </cfRule>
  </conditionalFormatting>
  <conditionalFormatting sqref="P124:S124">
    <cfRule type="containsText" dxfId="3614" priority="1134" operator="containsText" text="g">
      <formula>NOT(ISERROR(SEARCH("g",P124)))</formula>
    </cfRule>
  </conditionalFormatting>
  <conditionalFormatting sqref="P128:S128">
    <cfRule type="containsText" dxfId="3613" priority="1127" operator="containsText" text="ggggggggggggggg">
      <formula>NOT(ISERROR(SEARCH("ggggggggggggggg",P128)))</formula>
    </cfRule>
  </conditionalFormatting>
  <conditionalFormatting sqref="P128:S128">
    <cfRule type="containsText" dxfId="3612" priority="1128" operator="containsText" text="gggggggggg">
      <formula>NOT(ISERROR(SEARCH("gggggggggg",P128)))</formula>
    </cfRule>
  </conditionalFormatting>
  <conditionalFormatting sqref="P128:S128">
    <cfRule type="containsText" dxfId="3611" priority="1129" operator="containsText" text="ggggg">
      <formula>NOT(ISERROR(SEARCH("ggggg",P128)))</formula>
    </cfRule>
  </conditionalFormatting>
  <conditionalFormatting sqref="P128:S128">
    <cfRule type="containsText" dxfId="3610" priority="1130" operator="containsText" text="g">
      <formula>NOT(ISERROR(SEARCH("g",P128)))</formula>
    </cfRule>
  </conditionalFormatting>
  <conditionalFormatting sqref="U124">
    <cfRule type="cellIs" dxfId="3609" priority="1123" operator="between">
      <formula>15</formula>
      <formula>20</formula>
    </cfRule>
  </conditionalFormatting>
  <conditionalFormatting sqref="U124">
    <cfRule type="cellIs" dxfId="3608" priority="1124" operator="between">
      <formula>10</formula>
      <formula>14.999</formula>
    </cfRule>
  </conditionalFormatting>
  <conditionalFormatting sqref="U124">
    <cfRule type="cellIs" dxfId="3607" priority="1125" operator="between">
      <formula>5</formula>
      <formula>9.999</formula>
    </cfRule>
  </conditionalFormatting>
  <conditionalFormatting sqref="U124">
    <cfRule type="cellIs" dxfId="3606" priority="1126" operator="between">
      <formula>0.001</formula>
      <formula>4.999</formula>
    </cfRule>
  </conditionalFormatting>
  <conditionalFormatting sqref="W124">
    <cfRule type="cellIs" dxfId="3605" priority="1121" operator="equal">
      <formula>2</formula>
    </cfRule>
  </conditionalFormatting>
  <conditionalFormatting sqref="W124">
    <cfRule type="cellIs" dxfId="3604" priority="1122" operator="equal">
      <formula>1</formula>
    </cfRule>
  </conditionalFormatting>
  <conditionalFormatting sqref="W124">
    <cfRule type="cellIs" dxfId="3603" priority="1117" operator="equal">
      <formula>6</formula>
    </cfRule>
  </conditionalFormatting>
  <conditionalFormatting sqref="W124">
    <cfRule type="cellIs" dxfId="3602" priority="1118" operator="equal">
      <formula>5</formula>
    </cfRule>
  </conditionalFormatting>
  <conditionalFormatting sqref="W124">
    <cfRule type="cellIs" dxfId="3601" priority="1119" operator="equal">
      <formula>4</formula>
    </cfRule>
  </conditionalFormatting>
  <conditionalFormatting sqref="W124">
    <cfRule type="cellIs" dxfId="3600" priority="1120" operator="equal">
      <formula>3</formula>
    </cfRule>
  </conditionalFormatting>
  <conditionalFormatting sqref="H123:L125">
    <cfRule type="beginsWith" dxfId="3599" priority="1116" operator="beginsWith" text="?">
      <formula>LEFT(H123,LEN("?"))="?"</formula>
    </cfRule>
  </conditionalFormatting>
  <conditionalFormatting sqref="H127:L129">
    <cfRule type="beginsWith" dxfId="3598" priority="1115" operator="beginsWith" text="?">
      <formula>LEFT(H127,LEN("?"))="?"</formula>
    </cfRule>
  </conditionalFormatting>
  <conditionalFormatting sqref="D124">
    <cfRule type="beginsWith" dxfId="3597" priority="1114" operator="beginsWith" text="?">
      <formula>LEFT(D124,LEN("?"))="?"</formula>
    </cfRule>
  </conditionalFormatting>
  <conditionalFormatting sqref="D128">
    <cfRule type="beginsWith" dxfId="3596" priority="1113" operator="beginsWith" text="?">
      <formula>LEFT(D128,LEN("?"))="?"</formula>
    </cfRule>
  </conditionalFormatting>
  <conditionalFormatting sqref="D136">
    <cfRule type="beginsWith" dxfId="3595" priority="1079" operator="beginsWith" text="?">
      <formula>LEFT(D136,LEN("?"))="?"</formula>
    </cfRule>
  </conditionalFormatting>
  <conditionalFormatting sqref="P132:S132">
    <cfRule type="containsText" dxfId="3594" priority="1097" operator="containsText" text="ggggggggggggggg">
      <formula>NOT(ISERROR(SEARCH("ggggggggggggggg",P132)))</formula>
    </cfRule>
  </conditionalFormatting>
  <conditionalFormatting sqref="P132:S132">
    <cfRule type="containsText" dxfId="3593" priority="1098" operator="containsText" text="gggggggggg">
      <formula>NOT(ISERROR(SEARCH("gggggggggg",P132)))</formula>
    </cfRule>
  </conditionalFormatting>
  <conditionalFormatting sqref="P132:S132">
    <cfRule type="containsText" dxfId="3592" priority="1099" operator="containsText" text="ggggg">
      <formula>NOT(ISERROR(SEARCH("ggggg",P132)))</formula>
    </cfRule>
  </conditionalFormatting>
  <conditionalFormatting sqref="P132:S132">
    <cfRule type="containsText" dxfId="3591" priority="1100" operator="containsText" text="g">
      <formula>NOT(ISERROR(SEARCH("g",P132)))</formula>
    </cfRule>
  </conditionalFormatting>
  <conditionalFormatting sqref="P136:S136">
    <cfRule type="containsText" dxfId="3590" priority="1093" operator="containsText" text="ggggggggggggggg">
      <formula>NOT(ISERROR(SEARCH("ggggggggggggggg",P136)))</formula>
    </cfRule>
  </conditionalFormatting>
  <conditionalFormatting sqref="P136:S136">
    <cfRule type="containsText" dxfId="3589" priority="1094" operator="containsText" text="gggggggggg">
      <formula>NOT(ISERROR(SEARCH("gggggggggg",P136)))</formula>
    </cfRule>
  </conditionalFormatting>
  <conditionalFormatting sqref="P136:S136">
    <cfRule type="containsText" dxfId="3588" priority="1095" operator="containsText" text="ggggg">
      <formula>NOT(ISERROR(SEARCH("ggggg",P136)))</formula>
    </cfRule>
  </conditionalFormatting>
  <conditionalFormatting sqref="P136:S136">
    <cfRule type="containsText" dxfId="3587" priority="1096" operator="containsText" text="g">
      <formula>NOT(ISERROR(SEARCH("g",P136)))</formula>
    </cfRule>
  </conditionalFormatting>
  <conditionalFormatting sqref="H131:L133">
    <cfRule type="beginsWith" dxfId="3586" priority="1082" operator="beginsWith" text="?">
      <formula>LEFT(H131,LEN("?"))="?"</formula>
    </cfRule>
  </conditionalFormatting>
  <conditionalFormatting sqref="H135:L137">
    <cfRule type="beginsWith" dxfId="3585" priority="1081" operator="beginsWith" text="?">
      <formula>LEFT(H135,LEN("?"))="?"</formula>
    </cfRule>
  </conditionalFormatting>
  <conditionalFormatting sqref="D132">
    <cfRule type="beginsWith" dxfId="3584" priority="1080" operator="beginsWith" text="?">
      <formula>LEFT(D132,LEN("?"))="?"</formula>
    </cfRule>
  </conditionalFormatting>
  <conditionalFormatting sqref="AQ132:AT132">
    <cfRule type="containsText" dxfId="3583" priority="1064" operator="containsText" text="ggggggggggggggg">
      <formula>NOT(ISERROR(SEARCH("ggggggggggggggg",AQ132)))</formula>
    </cfRule>
  </conditionalFormatting>
  <conditionalFormatting sqref="AQ132:AT132">
    <cfRule type="containsText" dxfId="3582" priority="1065" operator="containsText" text="gggggggggg">
      <formula>NOT(ISERROR(SEARCH("gggggggggg",AQ132)))</formula>
    </cfRule>
  </conditionalFormatting>
  <conditionalFormatting sqref="AQ132:AT132">
    <cfRule type="containsText" dxfId="3581" priority="1066" operator="containsText" text="ggggg">
      <formula>NOT(ISERROR(SEARCH("ggggg",AQ132)))</formula>
    </cfRule>
  </conditionalFormatting>
  <conditionalFormatting sqref="AQ132:AT132">
    <cfRule type="containsText" dxfId="3580" priority="1067" operator="containsText" text="g">
      <formula>NOT(ISERROR(SEARCH("g",AQ132)))</formula>
    </cfRule>
  </conditionalFormatting>
  <conditionalFormatting sqref="AI131:AM133">
    <cfRule type="beginsWith" dxfId="3579" priority="1063" operator="beginsWith" text="?">
      <formula>LEFT(AI131,LEN("?"))="?"</formula>
    </cfRule>
  </conditionalFormatting>
  <conditionalFormatting sqref="AE132">
    <cfRule type="beginsWith" dxfId="3578" priority="1062" operator="beginsWith" text="?">
      <formula>LEFT(AE132,LEN("?"))="?"</formula>
    </cfRule>
  </conditionalFormatting>
  <conditionalFormatting sqref="AV118">
    <cfRule type="cellIs" dxfId="3577" priority="1058" operator="between">
      <formula>15</formula>
      <formula>20</formula>
    </cfRule>
  </conditionalFormatting>
  <conditionalFormatting sqref="AV118">
    <cfRule type="cellIs" dxfId="3576" priority="1059" operator="between">
      <formula>10</formula>
      <formula>14.999</formula>
    </cfRule>
  </conditionalFormatting>
  <conditionalFormatting sqref="AV118">
    <cfRule type="cellIs" dxfId="3575" priority="1060" operator="between">
      <formula>5</formula>
      <formula>9.999</formula>
    </cfRule>
  </conditionalFormatting>
  <conditionalFormatting sqref="AV118">
    <cfRule type="cellIs" dxfId="3574" priority="1061" operator="between">
      <formula>0.001</formula>
      <formula>4.999</formula>
    </cfRule>
  </conditionalFormatting>
  <conditionalFormatting sqref="AX118">
    <cfRule type="cellIs" dxfId="3573" priority="1056" operator="equal">
      <formula>2</formula>
    </cfRule>
  </conditionalFormatting>
  <conditionalFormatting sqref="AX118">
    <cfRule type="cellIs" dxfId="3572" priority="1057" operator="equal">
      <formula>1</formula>
    </cfRule>
  </conditionalFormatting>
  <conditionalFormatting sqref="AX118">
    <cfRule type="cellIs" dxfId="3571" priority="1052" operator="equal">
      <formula>6</formula>
    </cfRule>
  </conditionalFormatting>
  <conditionalFormatting sqref="AX118">
    <cfRule type="cellIs" dxfId="3570" priority="1053" operator="equal">
      <formula>5</formula>
    </cfRule>
  </conditionalFormatting>
  <conditionalFormatting sqref="AX118">
    <cfRule type="cellIs" dxfId="3569" priority="1054" operator="equal">
      <formula>4</formula>
    </cfRule>
  </conditionalFormatting>
  <conditionalFormatting sqref="AX118">
    <cfRule type="cellIs" dxfId="3568" priority="1055" operator="equal">
      <formula>3</formula>
    </cfRule>
  </conditionalFormatting>
  <conditionalFormatting sqref="AQ124:AT124">
    <cfRule type="containsText" dxfId="3567" priority="1046" operator="containsText" text="ggggggggggggggg">
      <formula>NOT(ISERROR(SEARCH("ggggggggggggggg",AQ124)))</formula>
    </cfRule>
  </conditionalFormatting>
  <conditionalFormatting sqref="AQ124:AT124">
    <cfRule type="containsText" dxfId="3566" priority="1047" operator="containsText" text="gggggggggg">
      <formula>NOT(ISERROR(SEARCH("gggggggggg",AQ124)))</formula>
    </cfRule>
  </conditionalFormatting>
  <conditionalFormatting sqref="AQ124:AT124">
    <cfRule type="containsText" dxfId="3565" priority="1048" operator="containsText" text="ggggg">
      <formula>NOT(ISERROR(SEARCH("ggggg",AQ124)))</formula>
    </cfRule>
  </conditionalFormatting>
  <conditionalFormatting sqref="AQ124:AT124">
    <cfRule type="containsText" dxfId="3564" priority="1049" operator="containsText" text="g">
      <formula>NOT(ISERROR(SEARCH("g",AQ124)))</formula>
    </cfRule>
  </conditionalFormatting>
  <conditionalFormatting sqref="AQ128:AT128">
    <cfRule type="containsText" dxfId="3563" priority="1042" operator="containsText" text="ggggggggggggggg">
      <formula>NOT(ISERROR(SEARCH("ggggggggggggggg",AQ128)))</formula>
    </cfRule>
  </conditionalFormatting>
  <conditionalFormatting sqref="AQ128:AT128">
    <cfRule type="containsText" dxfId="3562" priority="1043" operator="containsText" text="gggggggggg">
      <formula>NOT(ISERROR(SEARCH("gggggggggg",AQ128)))</formula>
    </cfRule>
  </conditionalFormatting>
  <conditionalFormatting sqref="AQ128:AT128">
    <cfRule type="containsText" dxfId="3561" priority="1044" operator="containsText" text="ggggg">
      <formula>NOT(ISERROR(SEARCH("ggggg",AQ128)))</formula>
    </cfRule>
  </conditionalFormatting>
  <conditionalFormatting sqref="AQ128:AT128">
    <cfRule type="containsText" dxfId="3560" priority="1045" operator="containsText" text="g">
      <formula>NOT(ISERROR(SEARCH("g",AQ128)))</formula>
    </cfRule>
  </conditionalFormatting>
  <conditionalFormatting sqref="AI123:AM125">
    <cfRule type="beginsWith" dxfId="3559" priority="1041" operator="beginsWith" text="?">
      <formula>LEFT(AI123,LEN("?"))="?"</formula>
    </cfRule>
  </conditionalFormatting>
  <conditionalFormatting sqref="AI127:AM129">
    <cfRule type="beginsWith" dxfId="3558" priority="1040" operator="beginsWith" text="?">
      <formula>LEFT(AI127,LEN("?"))="?"</formula>
    </cfRule>
  </conditionalFormatting>
  <conditionalFormatting sqref="AE124">
    <cfRule type="beginsWith" dxfId="3557" priority="1039" operator="beginsWith" text="?">
      <formula>LEFT(AE124,LEN("?"))="?"</formula>
    </cfRule>
  </conditionalFormatting>
  <conditionalFormatting sqref="AE128">
    <cfRule type="beginsWith" dxfId="3556" priority="1038" operator="beginsWith" text="?">
      <formula>LEFT(AE128,LEN("?"))="?"</formula>
    </cfRule>
  </conditionalFormatting>
  <conditionalFormatting sqref="AX124">
    <cfRule type="cellIs" dxfId="3555" priority="1036" operator="equal">
      <formula>2</formula>
    </cfRule>
  </conditionalFormatting>
  <conditionalFormatting sqref="AX124">
    <cfRule type="cellIs" dxfId="3554" priority="1037" operator="equal">
      <formula>1</formula>
    </cfRule>
  </conditionalFormatting>
  <conditionalFormatting sqref="AX124">
    <cfRule type="cellIs" dxfId="3553" priority="1032" operator="equal">
      <formula>6</formula>
    </cfRule>
  </conditionalFormatting>
  <conditionalFormatting sqref="AX124">
    <cfRule type="cellIs" dxfId="3552" priority="1033" operator="equal">
      <formula>5</formula>
    </cfRule>
  </conditionalFormatting>
  <conditionalFormatting sqref="AX124">
    <cfRule type="cellIs" dxfId="3551" priority="1034" operator="equal">
      <formula>4</formula>
    </cfRule>
  </conditionalFormatting>
  <conditionalFormatting sqref="AX124">
    <cfRule type="cellIs" dxfId="3550" priority="1035" operator="equal">
      <formula>3</formula>
    </cfRule>
  </conditionalFormatting>
  <conditionalFormatting sqref="AQ136:AT136">
    <cfRule type="containsText" dxfId="3549" priority="1027" operator="containsText" text="ggggggggggggggg">
      <formula>NOT(ISERROR(SEARCH("ggggggggggggggg",AQ136)))</formula>
    </cfRule>
  </conditionalFormatting>
  <conditionalFormatting sqref="AQ136:AT136">
    <cfRule type="containsText" dxfId="3548" priority="1028" operator="containsText" text="gggggggggg">
      <formula>NOT(ISERROR(SEARCH("gggggggggg",AQ136)))</formula>
    </cfRule>
  </conditionalFormatting>
  <conditionalFormatting sqref="AQ136:AT136">
    <cfRule type="containsText" dxfId="3547" priority="1029" operator="containsText" text="ggggg">
      <formula>NOT(ISERROR(SEARCH("ggggg",AQ136)))</formula>
    </cfRule>
  </conditionalFormatting>
  <conditionalFormatting sqref="AQ136:AT136">
    <cfRule type="containsText" dxfId="3546" priority="1030" operator="containsText" text="g">
      <formula>NOT(ISERROR(SEARCH("g",AQ136)))</formula>
    </cfRule>
  </conditionalFormatting>
  <conditionalFormatting sqref="AI135:AM137">
    <cfRule type="beginsWith" dxfId="3545" priority="1026" operator="beginsWith" text="?">
      <formula>LEFT(AI135,LEN("?"))="?"</formula>
    </cfRule>
  </conditionalFormatting>
  <conditionalFormatting sqref="AE136">
    <cfRule type="beginsWith" dxfId="3544" priority="1025" operator="beginsWith" text="?">
      <formula>LEFT(AE136,LEN("?"))="?"</formula>
    </cfRule>
  </conditionalFormatting>
  <conditionalFormatting sqref="AV124">
    <cfRule type="cellIs" dxfId="3543" priority="1021" operator="between">
      <formula>15</formula>
      <formula>20</formula>
    </cfRule>
  </conditionalFormatting>
  <conditionalFormatting sqref="AV124">
    <cfRule type="cellIs" dxfId="3542" priority="1022" operator="between">
      <formula>10</formula>
      <formula>14.999</formula>
    </cfRule>
  </conditionalFormatting>
  <conditionalFormatting sqref="AV124">
    <cfRule type="cellIs" dxfId="3541" priority="1023" operator="between">
      <formula>5</formula>
      <formula>9.999</formula>
    </cfRule>
  </conditionalFormatting>
  <conditionalFormatting sqref="AV124">
    <cfRule type="cellIs" dxfId="3540" priority="1024" operator="between">
      <formula>0.001</formula>
      <formula>4.999</formula>
    </cfRule>
  </conditionalFormatting>
  <conditionalFormatting sqref="AX128">
    <cfRule type="cellIs" dxfId="3539" priority="1019" operator="equal">
      <formula>2</formula>
    </cfRule>
  </conditionalFormatting>
  <conditionalFormatting sqref="AX128">
    <cfRule type="cellIs" dxfId="3538" priority="1020" operator="equal">
      <formula>1</formula>
    </cfRule>
  </conditionalFormatting>
  <conditionalFormatting sqref="AX128">
    <cfRule type="cellIs" dxfId="3537" priority="1015" operator="equal">
      <formula>6</formula>
    </cfRule>
  </conditionalFormatting>
  <conditionalFormatting sqref="AX128">
    <cfRule type="cellIs" dxfId="3536" priority="1016" operator="equal">
      <formula>5</formula>
    </cfRule>
  </conditionalFormatting>
  <conditionalFormatting sqref="AX128">
    <cfRule type="cellIs" dxfId="3535" priority="1017" operator="equal">
      <formula>4</formula>
    </cfRule>
  </conditionalFormatting>
  <conditionalFormatting sqref="AX128">
    <cfRule type="cellIs" dxfId="3534" priority="1018" operator="equal">
      <formula>3</formula>
    </cfRule>
  </conditionalFormatting>
  <conditionalFormatting sqref="AV128">
    <cfRule type="cellIs" dxfId="3533" priority="1011" operator="between">
      <formula>15</formula>
      <formula>20</formula>
    </cfRule>
  </conditionalFormatting>
  <conditionalFormatting sqref="AV128">
    <cfRule type="cellIs" dxfId="3532" priority="1012" operator="between">
      <formula>10</formula>
      <formula>14.999</formula>
    </cfRule>
  </conditionalFormatting>
  <conditionalFormatting sqref="AV128">
    <cfRule type="cellIs" dxfId="3531" priority="1013" operator="between">
      <formula>5</formula>
      <formula>9.999</formula>
    </cfRule>
  </conditionalFormatting>
  <conditionalFormatting sqref="AV128">
    <cfRule type="cellIs" dxfId="3530" priority="1014" operator="between">
      <formula>0.001</formula>
      <formula>4.999</formula>
    </cfRule>
  </conditionalFormatting>
  <conditionalFormatting sqref="AX132">
    <cfRule type="cellIs" dxfId="3529" priority="1009" operator="equal">
      <formula>2</formula>
    </cfRule>
  </conditionalFormatting>
  <conditionalFormatting sqref="AX132">
    <cfRule type="cellIs" dxfId="3528" priority="1010" operator="equal">
      <formula>1</formula>
    </cfRule>
  </conditionalFormatting>
  <conditionalFormatting sqref="AX132">
    <cfRule type="cellIs" dxfId="3527" priority="1005" operator="equal">
      <formula>6</formula>
    </cfRule>
  </conditionalFormatting>
  <conditionalFormatting sqref="AX132">
    <cfRule type="cellIs" dxfId="3526" priority="1006" operator="equal">
      <formula>5</formula>
    </cfRule>
  </conditionalFormatting>
  <conditionalFormatting sqref="AX132">
    <cfRule type="cellIs" dxfId="3525" priority="1007" operator="equal">
      <formula>4</formula>
    </cfRule>
  </conditionalFormatting>
  <conditionalFormatting sqref="AX132">
    <cfRule type="cellIs" dxfId="3524" priority="1008" operator="equal">
      <formula>3</formula>
    </cfRule>
  </conditionalFormatting>
  <conditionalFormatting sqref="AV132">
    <cfRule type="cellIs" dxfId="3523" priority="1001" operator="between">
      <formula>15</formula>
      <formula>20</formula>
    </cfRule>
  </conditionalFormatting>
  <conditionalFormatting sqref="AV132">
    <cfRule type="cellIs" dxfId="3522" priority="1002" operator="between">
      <formula>10</formula>
      <formula>14.999</formula>
    </cfRule>
  </conditionalFormatting>
  <conditionalFormatting sqref="AV132">
    <cfRule type="cellIs" dxfId="3521" priority="1003" operator="between">
      <formula>5</formula>
      <formula>9.999</formula>
    </cfRule>
  </conditionalFormatting>
  <conditionalFormatting sqref="AV132">
    <cfRule type="cellIs" dxfId="3520" priority="1004" operator="between">
      <formula>0.001</formula>
      <formula>4.999</formula>
    </cfRule>
  </conditionalFormatting>
  <conditionalFormatting sqref="AX136">
    <cfRule type="cellIs" dxfId="3519" priority="999" operator="equal">
      <formula>2</formula>
    </cfRule>
  </conditionalFormatting>
  <conditionalFormatting sqref="AX136">
    <cfRule type="cellIs" dxfId="3518" priority="1000" operator="equal">
      <formula>1</formula>
    </cfRule>
  </conditionalFormatting>
  <conditionalFormatting sqref="AX136">
    <cfRule type="cellIs" dxfId="3517" priority="995" operator="equal">
      <formula>6</formula>
    </cfRule>
  </conditionalFormatting>
  <conditionalFormatting sqref="AX136">
    <cfRule type="cellIs" dxfId="3516" priority="996" operator="equal">
      <formula>5</formula>
    </cfRule>
  </conditionalFormatting>
  <conditionalFormatting sqref="AX136">
    <cfRule type="cellIs" dxfId="3515" priority="997" operator="equal">
      <formula>4</formula>
    </cfRule>
  </conditionalFormatting>
  <conditionalFormatting sqref="AX136">
    <cfRule type="cellIs" dxfId="3514" priority="998" operator="equal">
      <formula>3</formula>
    </cfRule>
  </conditionalFormatting>
  <conditionalFormatting sqref="U141">
    <cfRule type="cellIs" dxfId="3513" priority="987" operator="between">
      <formula>15</formula>
      <formula>20</formula>
    </cfRule>
  </conditionalFormatting>
  <conditionalFormatting sqref="U141">
    <cfRule type="cellIs" dxfId="3512" priority="988" operator="between">
      <formula>10</formula>
      <formula>14.999</formula>
    </cfRule>
  </conditionalFormatting>
  <conditionalFormatting sqref="U141">
    <cfRule type="cellIs" dxfId="3511" priority="989" operator="between">
      <formula>5</formula>
      <formula>9.999</formula>
    </cfRule>
  </conditionalFormatting>
  <conditionalFormatting sqref="U141">
    <cfRule type="cellIs" dxfId="3510" priority="990" operator="between">
      <formula>0.001</formula>
      <formula>4.999</formula>
    </cfRule>
  </conditionalFormatting>
  <conditionalFormatting sqref="W141">
    <cfRule type="cellIs" dxfId="3509" priority="985" operator="equal">
      <formula>2</formula>
    </cfRule>
  </conditionalFormatting>
  <conditionalFormatting sqref="W141">
    <cfRule type="cellIs" dxfId="3508" priority="986" operator="equal">
      <formula>1</formula>
    </cfRule>
  </conditionalFormatting>
  <conditionalFormatting sqref="W141">
    <cfRule type="cellIs" dxfId="3507" priority="981" operator="equal">
      <formula>6</formula>
    </cfRule>
  </conditionalFormatting>
  <conditionalFormatting sqref="W141">
    <cfRule type="cellIs" dxfId="3506" priority="982" operator="equal">
      <formula>5</formula>
    </cfRule>
  </conditionalFormatting>
  <conditionalFormatting sqref="W141">
    <cfRule type="cellIs" dxfId="3505" priority="983" operator="equal">
      <formula>4</formula>
    </cfRule>
  </conditionalFormatting>
  <conditionalFormatting sqref="W141">
    <cfRule type="cellIs" dxfId="3504" priority="984" operator="equal">
      <formula>3</formula>
    </cfRule>
  </conditionalFormatting>
  <conditionalFormatting sqref="P147:S147">
    <cfRule type="containsText" dxfId="3503" priority="975" operator="containsText" text="ggggggggggggggg">
      <formula>NOT(ISERROR(SEARCH("ggggggggggggggg",P147)))</formula>
    </cfRule>
  </conditionalFormatting>
  <conditionalFormatting sqref="P147:S147">
    <cfRule type="containsText" dxfId="3502" priority="976" operator="containsText" text="gggggggggg">
      <formula>NOT(ISERROR(SEARCH("gggggggggg",P147)))</formula>
    </cfRule>
  </conditionalFormatting>
  <conditionalFormatting sqref="P147:S147">
    <cfRule type="containsText" dxfId="3501" priority="977" operator="containsText" text="ggggg">
      <formula>NOT(ISERROR(SEARCH("ggggg",P147)))</formula>
    </cfRule>
  </conditionalFormatting>
  <conditionalFormatting sqref="P147:S147">
    <cfRule type="containsText" dxfId="3500" priority="978" operator="containsText" text="g">
      <formula>NOT(ISERROR(SEARCH("g",P147)))</formula>
    </cfRule>
  </conditionalFormatting>
  <conditionalFormatting sqref="P151:S151">
    <cfRule type="containsText" dxfId="3499" priority="971" operator="containsText" text="ggggggggggggggg">
      <formula>NOT(ISERROR(SEARCH("ggggggggggggggg",P151)))</formula>
    </cfRule>
  </conditionalFormatting>
  <conditionalFormatting sqref="P151:S151">
    <cfRule type="containsText" dxfId="3498" priority="972" operator="containsText" text="gggggggggg">
      <formula>NOT(ISERROR(SEARCH("gggggggggg",P151)))</formula>
    </cfRule>
  </conditionalFormatting>
  <conditionalFormatting sqref="P151:S151">
    <cfRule type="containsText" dxfId="3497" priority="973" operator="containsText" text="ggggg">
      <formula>NOT(ISERROR(SEARCH("ggggg",P151)))</formula>
    </cfRule>
  </conditionalFormatting>
  <conditionalFormatting sqref="P151:S151">
    <cfRule type="containsText" dxfId="3496" priority="974" operator="containsText" text="g">
      <formula>NOT(ISERROR(SEARCH("g",P151)))</formula>
    </cfRule>
  </conditionalFormatting>
  <conditionalFormatting sqref="H146:L148">
    <cfRule type="beginsWith" dxfId="3495" priority="970" operator="beginsWith" text="?">
      <formula>LEFT(H146,LEN("?"))="?"</formula>
    </cfRule>
  </conditionalFormatting>
  <conditionalFormatting sqref="H150:L152">
    <cfRule type="beginsWith" dxfId="3494" priority="969" operator="beginsWith" text="?">
      <formula>LEFT(H150,LEN("?"))="?"</formula>
    </cfRule>
  </conditionalFormatting>
  <conditionalFormatting sqref="U147">
    <cfRule type="cellIs" dxfId="3493" priority="965" operator="between">
      <formula>15</formula>
      <formula>20</formula>
    </cfRule>
  </conditionalFormatting>
  <conditionalFormatting sqref="U147">
    <cfRule type="cellIs" dxfId="3492" priority="966" operator="between">
      <formula>10</formula>
      <formula>14.999</formula>
    </cfRule>
  </conditionalFormatting>
  <conditionalFormatting sqref="U147">
    <cfRule type="cellIs" dxfId="3491" priority="967" operator="between">
      <formula>5</formula>
      <formula>9.999</formula>
    </cfRule>
  </conditionalFormatting>
  <conditionalFormatting sqref="U147">
    <cfRule type="cellIs" dxfId="3490" priority="968" operator="between">
      <formula>0.001</formula>
      <formula>4.999</formula>
    </cfRule>
  </conditionalFormatting>
  <conditionalFormatting sqref="W147">
    <cfRule type="cellIs" dxfId="3489" priority="963" operator="equal">
      <formula>2</formula>
    </cfRule>
  </conditionalFormatting>
  <conditionalFormatting sqref="W147">
    <cfRule type="cellIs" dxfId="3488" priority="964" operator="equal">
      <formula>1</formula>
    </cfRule>
  </conditionalFormatting>
  <conditionalFormatting sqref="W147">
    <cfRule type="cellIs" dxfId="3487" priority="959" operator="equal">
      <formula>6</formula>
    </cfRule>
  </conditionalFormatting>
  <conditionalFormatting sqref="W147">
    <cfRule type="cellIs" dxfId="3486" priority="960" operator="equal">
      <formula>5</formula>
    </cfRule>
  </conditionalFormatting>
  <conditionalFormatting sqref="W147">
    <cfRule type="cellIs" dxfId="3485" priority="961" operator="equal">
      <formula>4</formula>
    </cfRule>
  </conditionalFormatting>
  <conditionalFormatting sqref="W147">
    <cfRule type="cellIs" dxfId="3484" priority="962" operator="equal">
      <formula>3</formula>
    </cfRule>
  </conditionalFormatting>
  <conditionalFormatting sqref="P155:S155">
    <cfRule type="containsText" dxfId="3483" priority="954" operator="containsText" text="ggggggggggggggg">
      <formula>NOT(ISERROR(SEARCH("ggggggggggggggg",P155)))</formula>
    </cfRule>
  </conditionalFormatting>
  <conditionalFormatting sqref="P155:S155">
    <cfRule type="containsText" dxfId="3482" priority="955" operator="containsText" text="gggggggggg">
      <formula>NOT(ISERROR(SEARCH("gggggggggg",P155)))</formula>
    </cfRule>
  </conditionalFormatting>
  <conditionalFormatting sqref="P155:S155">
    <cfRule type="containsText" dxfId="3481" priority="956" operator="containsText" text="ggggg">
      <formula>NOT(ISERROR(SEARCH("ggggg",P155)))</formula>
    </cfRule>
  </conditionalFormatting>
  <conditionalFormatting sqref="P155:S155">
    <cfRule type="containsText" dxfId="3480" priority="957" operator="containsText" text="g">
      <formula>NOT(ISERROR(SEARCH("g",P155)))</formula>
    </cfRule>
  </conditionalFormatting>
  <conditionalFormatting sqref="D147">
    <cfRule type="beginsWith" dxfId="3479" priority="951" operator="beginsWith" text="?">
      <formula>LEFT(D147,LEN("?"))="?"</formula>
    </cfRule>
  </conditionalFormatting>
  <conditionalFormatting sqref="D151">
    <cfRule type="beginsWith" dxfId="3478" priority="950" operator="beginsWith" text="?">
      <formula>LEFT(D151,LEN("?"))="?"</formula>
    </cfRule>
  </conditionalFormatting>
  <conditionalFormatting sqref="P159:S159">
    <cfRule type="containsText" dxfId="3477" priority="924" operator="containsText" text="ggggggggggggggg">
      <formula>NOT(ISERROR(SEARCH("ggggggggggggggg",P159)))</formula>
    </cfRule>
  </conditionalFormatting>
  <conditionalFormatting sqref="P159:S159">
    <cfRule type="containsText" dxfId="3476" priority="925" operator="containsText" text="gggggggggg">
      <formula>NOT(ISERROR(SEARCH("gggggggggg",P159)))</formula>
    </cfRule>
  </conditionalFormatting>
  <conditionalFormatting sqref="P159:S159">
    <cfRule type="containsText" dxfId="3475" priority="926" operator="containsText" text="ggggg">
      <formula>NOT(ISERROR(SEARCH("ggggg",P159)))</formula>
    </cfRule>
  </conditionalFormatting>
  <conditionalFormatting sqref="P159:S159">
    <cfRule type="containsText" dxfId="3474" priority="927" operator="containsText" text="g">
      <formula>NOT(ISERROR(SEARCH("g",P159)))</formula>
    </cfRule>
  </conditionalFormatting>
  <conditionalFormatting sqref="P163:S163">
    <cfRule type="containsText" dxfId="3473" priority="920" operator="containsText" text="ggggggggggggggg">
      <formula>NOT(ISERROR(SEARCH("ggggggggggggggg",P163)))</formula>
    </cfRule>
  </conditionalFormatting>
  <conditionalFormatting sqref="P163:S163">
    <cfRule type="containsText" dxfId="3472" priority="921" operator="containsText" text="gggggggggg">
      <formula>NOT(ISERROR(SEARCH("gggggggggg",P163)))</formula>
    </cfRule>
  </conditionalFormatting>
  <conditionalFormatting sqref="P163:S163">
    <cfRule type="containsText" dxfId="3471" priority="922" operator="containsText" text="ggggg">
      <formula>NOT(ISERROR(SEARCH("ggggg",P163)))</formula>
    </cfRule>
  </conditionalFormatting>
  <conditionalFormatting sqref="P163:S163">
    <cfRule type="containsText" dxfId="3470" priority="923" operator="containsText" text="g">
      <formula>NOT(ISERROR(SEARCH("g",P163)))</formula>
    </cfRule>
  </conditionalFormatting>
  <conditionalFormatting sqref="H158:L160">
    <cfRule type="beginsWith" dxfId="3469" priority="919" operator="beginsWith" text="?">
      <formula>LEFT(H158,LEN("?"))="?"</formula>
    </cfRule>
  </conditionalFormatting>
  <conditionalFormatting sqref="H162:L164">
    <cfRule type="beginsWith" dxfId="3468" priority="918" operator="beginsWith" text="?">
      <formula>LEFT(H162,LEN("?"))="?"</formula>
    </cfRule>
  </conditionalFormatting>
  <conditionalFormatting sqref="D159">
    <cfRule type="beginsWith" dxfId="3467" priority="917" operator="beginsWith" text="?">
      <formula>LEFT(D159,LEN("?"))="?"</formula>
    </cfRule>
  </conditionalFormatting>
  <conditionalFormatting sqref="AE167">
    <cfRule type="beginsWith" dxfId="3466" priority="750" operator="beginsWith" text="?">
      <formula>LEFT(AE167,LEN("?"))="?"</formula>
    </cfRule>
  </conditionalFormatting>
  <conditionalFormatting sqref="AC167">
    <cfRule type="beginsWith" dxfId="3465" priority="889" operator="beginsWith" text="?">
      <formula>LEFT(AC167,LEN("?"))="?"</formula>
    </cfRule>
  </conditionalFormatting>
  <conditionalFormatting sqref="H166:L168">
    <cfRule type="beginsWith" dxfId="3464" priority="853" operator="beginsWith" text="?">
      <formula>LEFT(H166,LEN("?"))="?"</formula>
    </cfRule>
  </conditionalFormatting>
  <conditionalFormatting sqref="P167:S167">
    <cfRule type="containsText" dxfId="3463" priority="855" operator="containsText" text="ggggggggggggggg">
      <formula>NOT(ISERROR(SEARCH("ggggggggggggggg",P167)))</formula>
    </cfRule>
  </conditionalFormatting>
  <conditionalFormatting sqref="P167:S167">
    <cfRule type="containsText" dxfId="3462" priority="856" operator="containsText" text="gggggggggg">
      <formula>NOT(ISERROR(SEARCH("gggggggggg",P167)))</formula>
    </cfRule>
  </conditionalFormatting>
  <conditionalFormatting sqref="P167:S167">
    <cfRule type="containsText" dxfId="3461" priority="857" operator="containsText" text="ggggg">
      <formula>NOT(ISERROR(SEARCH("ggggg",P167)))</formula>
    </cfRule>
  </conditionalFormatting>
  <conditionalFormatting sqref="P167:S167">
    <cfRule type="containsText" dxfId="3460" priority="858" operator="containsText" text="g">
      <formula>NOT(ISERROR(SEARCH("g",P167)))</formula>
    </cfRule>
  </conditionalFormatting>
  <conditionalFormatting sqref="D167">
    <cfRule type="beginsWith" dxfId="3459" priority="852" operator="beginsWith" text="?">
      <formula>LEFT(D167,LEN("?"))="?"</formula>
    </cfRule>
  </conditionalFormatting>
  <conditionalFormatting sqref="B167">
    <cfRule type="beginsWith" dxfId="3458" priority="854" operator="beginsWith" text="?">
      <formula>LEFT(B167,LEN("?"))="?"</formula>
    </cfRule>
  </conditionalFormatting>
  <conditionalFormatting sqref="U167">
    <cfRule type="cellIs" dxfId="3457" priority="848" operator="between">
      <formula>15</formula>
      <formula>20</formula>
    </cfRule>
  </conditionalFormatting>
  <conditionalFormatting sqref="U167">
    <cfRule type="cellIs" dxfId="3456" priority="849" operator="between">
      <formula>10</formula>
      <formula>14.999</formula>
    </cfRule>
  </conditionalFormatting>
  <conditionalFormatting sqref="U167">
    <cfRule type="cellIs" dxfId="3455" priority="850" operator="between">
      <formula>5</formula>
      <formula>9.999</formula>
    </cfRule>
  </conditionalFormatting>
  <conditionalFormatting sqref="U167">
    <cfRule type="cellIs" dxfId="3454" priority="851" operator="between">
      <formula>0.001</formula>
      <formula>4.999</formula>
    </cfRule>
  </conditionalFormatting>
  <conditionalFormatting sqref="W167">
    <cfRule type="cellIs" dxfId="3453" priority="846" operator="equal">
      <formula>2</formula>
    </cfRule>
  </conditionalFormatting>
  <conditionalFormatting sqref="W167">
    <cfRule type="cellIs" dxfId="3452" priority="847" operator="equal">
      <formula>1</formula>
    </cfRule>
  </conditionalFormatting>
  <conditionalFormatting sqref="W167">
    <cfRule type="cellIs" dxfId="3451" priority="842" operator="equal">
      <formula>6</formula>
    </cfRule>
  </conditionalFormatting>
  <conditionalFormatting sqref="W167">
    <cfRule type="cellIs" dxfId="3450" priority="843" operator="equal">
      <formula>5</formula>
    </cfRule>
  </conditionalFormatting>
  <conditionalFormatting sqref="W167">
    <cfRule type="cellIs" dxfId="3449" priority="844" operator="equal">
      <formula>4</formula>
    </cfRule>
  </conditionalFormatting>
  <conditionalFormatting sqref="W167">
    <cfRule type="cellIs" dxfId="3448" priority="845" operator="equal">
      <formula>3</formula>
    </cfRule>
  </conditionalFormatting>
  <conditionalFormatting sqref="AQ147:AT147">
    <cfRule type="containsText" dxfId="3447" priority="834" operator="containsText" text="ggggggggggggggg">
      <formula>NOT(ISERROR(SEARCH("ggggggggggggggg",AQ147)))</formula>
    </cfRule>
  </conditionalFormatting>
  <conditionalFormatting sqref="AQ147:AT147">
    <cfRule type="containsText" dxfId="3446" priority="835" operator="containsText" text="gggggggggg">
      <formula>NOT(ISERROR(SEARCH("gggggggggg",AQ147)))</formula>
    </cfRule>
  </conditionalFormatting>
  <conditionalFormatting sqref="AQ147:AT147">
    <cfRule type="containsText" dxfId="3445" priority="836" operator="containsText" text="ggggg">
      <formula>NOT(ISERROR(SEARCH("ggggg",AQ147)))</formula>
    </cfRule>
  </conditionalFormatting>
  <conditionalFormatting sqref="AQ147:AT147">
    <cfRule type="containsText" dxfId="3444" priority="837" operator="containsText" text="g">
      <formula>NOT(ISERROR(SEARCH("g",AQ147)))</formula>
    </cfRule>
  </conditionalFormatting>
  <conditionalFormatting sqref="AQ151:AT151">
    <cfRule type="containsText" dxfId="3443" priority="830" operator="containsText" text="ggggggggggggggg">
      <formula>NOT(ISERROR(SEARCH("ggggggggggggggg",AQ151)))</formula>
    </cfRule>
  </conditionalFormatting>
  <conditionalFormatting sqref="AQ151:AT151">
    <cfRule type="containsText" dxfId="3442" priority="831" operator="containsText" text="gggggggggg">
      <formula>NOT(ISERROR(SEARCH("gggggggggg",AQ151)))</formula>
    </cfRule>
  </conditionalFormatting>
  <conditionalFormatting sqref="AQ151:AT151">
    <cfRule type="containsText" dxfId="3441" priority="832" operator="containsText" text="ggggg">
      <formula>NOT(ISERROR(SEARCH("ggggg",AQ151)))</formula>
    </cfRule>
  </conditionalFormatting>
  <conditionalFormatting sqref="AQ151:AT151">
    <cfRule type="containsText" dxfId="3440" priority="833" operator="containsText" text="g">
      <formula>NOT(ISERROR(SEARCH("g",AQ151)))</formula>
    </cfRule>
  </conditionalFormatting>
  <conditionalFormatting sqref="AQ155:AT155">
    <cfRule type="containsText" dxfId="3439" priority="826" operator="containsText" text="ggggggggggggggg">
      <formula>NOT(ISERROR(SEARCH("ggggggggggggggg",AQ155)))</formula>
    </cfRule>
  </conditionalFormatting>
  <conditionalFormatting sqref="AQ155:AT155">
    <cfRule type="containsText" dxfId="3438" priority="827" operator="containsText" text="gggggggggg">
      <formula>NOT(ISERROR(SEARCH("gggggggggg",AQ155)))</formula>
    </cfRule>
  </conditionalFormatting>
  <conditionalFormatting sqref="AQ155:AT155">
    <cfRule type="containsText" dxfId="3437" priority="828" operator="containsText" text="ggggg">
      <formula>NOT(ISERROR(SEARCH("ggggg",AQ155)))</formula>
    </cfRule>
  </conditionalFormatting>
  <conditionalFormatting sqref="AQ155:AT155">
    <cfRule type="containsText" dxfId="3436" priority="829" operator="containsText" text="g">
      <formula>NOT(ISERROR(SEARCH("g",AQ155)))</formula>
    </cfRule>
  </conditionalFormatting>
  <conditionalFormatting sqref="AQ159:AT159">
    <cfRule type="containsText" dxfId="3435" priority="822" operator="containsText" text="ggggggggggggggg">
      <formula>NOT(ISERROR(SEARCH("ggggggggggggggg",AQ159)))</formula>
    </cfRule>
  </conditionalFormatting>
  <conditionalFormatting sqref="AQ159:AT159">
    <cfRule type="containsText" dxfId="3434" priority="823" operator="containsText" text="gggggggggg">
      <formula>NOT(ISERROR(SEARCH("gggggggggg",AQ159)))</formula>
    </cfRule>
  </conditionalFormatting>
  <conditionalFormatting sqref="AQ159:AT159">
    <cfRule type="containsText" dxfId="3433" priority="824" operator="containsText" text="ggggg">
      <formula>NOT(ISERROR(SEARCH("ggggg",AQ159)))</formula>
    </cfRule>
  </conditionalFormatting>
  <conditionalFormatting sqref="AQ159:AT159">
    <cfRule type="containsText" dxfId="3432" priority="825" operator="containsText" text="g">
      <formula>NOT(ISERROR(SEARCH("g",AQ159)))</formula>
    </cfRule>
  </conditionalFormatting>
  <conditionalFormatting sqref="AI146:AM148">
    <cfRule type="beginsWith" dxfId="3431" priority="811" operator="beginsWith" text="?">
      <formula>LEFT(AI146,LEN("?"))="?"</formula>
    </cfRule>
  </conditionalFormatting>
  <conditionalFormatting sqref="AI154:AM156">
    <cfRule type="beginsWith" dxfId="3430" priority="809" operator="beginsWith" text="?">
      <formula>LEFT(AI154,LEN("?"))="?"</formula>
    </cfRule>
  </conditionalFormatting>
  <conditionalFormatting sqref="AI158:AM160">
    <cfRule type="beginsWith" dxfId="3429" priority="808" operator="beginsWith" text="?">
      <formula>LEFT(AI158,LEN("?"))="?"</formula>
    </cfRule>
  </conditionalFormatting>
  <conditionalFormatting sqref="AE155">
    <cfRule type="beginsWith" dxfId="3428" priority="805" operator="beginsWith" text="?">
      <formula>LEFT(AE155,LEN("?"))="?"</formula>
    </cfRule>
  </conditionalFormatting>
  <conditionalFormatting sqref="AI150:AM152">
    <cfRule type="beginsWith" dxfId="3427" priority="810" operator="beginsWith" text="?">
      <formula>LEFT(AI150,LEN("?"))="?"</formula>
    </cfRule>
  </conditionalFormatting>
  <conditionalFormatting sqref="AE147">
    <cfRule type="beginsWith" dxfId="3426" priority="807" operator="beginsWith" text="?">
      <formula>LEFT(AE147,LEN("?"))="?"</formula>
    </cfRule>
  </conditionalFormatting>
  <conditionalFormatting sqref="AE151">
    <cfRule type="beginsWith" dxfId="3425" priority="806" operator="beginsWith" text="?">
      <formula>LEFT(AE151,LEN("?"))="?"</formula>
    </cfRule>
  </conditionalFormatting>
  <conditionalFormatting sqref="AE159">
    <cfRule type="beginsWith" dxfId="3424" priority="804" operator="beginsWith" text="?">
      <formula>LEFT(AE159,LEN("?"))="?"</formula>
    </cfRule>
  </conditionalFormatting>
  <conditionalFormatting sqref="AV141">
    <cfRule type="cellIs" dxfId="3423" priority="800" operator="between">
      <formula>15</formula>
      <formula>20</formula>
    </cfRule>
  </conditionalFormatting>
  <conditionalFormatting sqref="AV141">
    <cfRule type="cellIs" dxfId="3422" priority="801" operator="between">
      <formula>10</formula>
      <formula>14.999</formula>
    </cfRule>
  </conditionalFormatting>
  <conditionalFormatting sqref="AV141">
    <cfRule type="cellIs" dxfId="3421" priority="802" operator="between">
      <formula>5</formula>
      <formula>9.999</formula>
    </cfRule>
  </conditionalFormatting>
  <conditionalFormatting sqref="AV141">
    <cfRule type="cellIs" dxfId="3420" priority="803" operator="between">
      <formula>0.001</formula>
      <formula>4.999</formula>
    </cfRule>
  </conditionalFormatting>
  <conditionalFormatting sqref="AX141">
    <cfRule type="cellIs" dxfId="3419" priority="798" operator="equal">
      <formula>2</formula>
    </cfRule>
  </conditionalFormatting>
  <conditionalFormatting sqref="AX141">
    <cfRule type="cellIs" dxfId="3418" priority="799" operator="equal">
      <formula>1</formula>
    </cfRule>
  </conditionalFormatting>
  <conditionalFormatting sqref="AX141">
    <cfRule type="cellIs" dxfId="3417" priority="794" operator="equal">
      <formula>6</formula>
    </cfRule>
  </conditionalFormatting>
  <conditionalFormatting sqref="AX141">
    <cfRule type="cellIs" dxfId="3416" priority="795" operator="equal">
      <formula>5</formula>
    </cfRule>
  </conditionalFormatting>
  <conditionalFormatting sqref="AX141">
    <cfRule type="cellIs" dxfId="3415" priority="796" operator="equal">
      <formula>4</formula>
    </cfRule>
  </conditionalFormatting>
  <conditionalFormatting sqref="AX141">
    <cfRule type="cellIs" dxfId="3414" priority="797" operator="equal">
      <formula>3</formula>
    </cfRule>
  </conditionalFormatting>
  <conditionalFormatting sqref="AV151">
    <cfRule type="cellIs" dxfId="3413" priority="790" operator="between">
      <formula>15</formula>
      <formula>20</formula>
    </cfRule>
  </conditionalFormatting>
  <conditionalFormatting sqref="AV151">
    <cfRule type="cellIs" dxfId="3412" priority="791" operator="between">
      <formula>10</formula>
      <formula>14.999</formula>
    </cfRule>
  </conditionalFormatting>
  <conditionalFormatting sqref="AV151">
    <cfRule type="cellIs" dxfId="3411" priority="792" operator="between">
      <formula>5</formula>
      <formula>9.999</formula>
    </cfRule>
  </conditionalFormatting>
  <conditionalFormatting sqref="AV151">
    <cfRule type="cellIs" dxfId="3410" priority="793" operator="between">
      <formula>0.001</formula>
      <formula>4.999</formula>
    </cfRule>
  </conditionalFormatting>
  <conditionalFormatting sqref="AV155">
    <cfRule type="cellIs" dxfId="3409" priority="780" operator="between">
      <formula>15</formula>
      <formula>20</formula>
    </cfRule>
  </conditionalFormatting>
  <conditionalFormatting sqref="AV155">
    <cfRule type="cellIs" dxfId="3408" priority="781" operator="between">
      <formula>10</formula>
      <formula>14.999</formula>
    </cfRule>
  </conditionalFormatting>
  <conditionalFormatting sqref="AV155">
    <cfRule type="cellIs" dxfId="3407" priority="782" operator="between">
      <formula>5</formula>
      <formula>9.999</formula>
    </cfRule>
  </conditionalFormatting>
  <conditionalFormatting sqref="AV155">
    <cfRule type="cellIs" dxfId="3406" priority="783" operator="between">
      <formula>0.001</formula>
      <formula>4.999</formula>
    </cfRule>
  </conditionalFormatting>
  <conditionalFormatting sqref="AV159">
    <cfRule type="cellIs" dxfId="3405" priority="770" operator="between">
      <formula>15</formula>
      <formula>20</formula>
    </cfRule>
  </conditionalFormatting>
  <conditionalFormatting sqref="AV159">
    <cfRule type="cellIs" dxfId="3404" priority="771" operator="between">
      <formula>10</formula>
      <formula>14.999</formula>
    </cfRule>
  </conditionalFormatting>
  <conditionalFormatting sqref="AV159">
    <cfRule type="cellIs" dxfId="3403" priority="772" operator="between">
      <formula>5</formula>
      <formula>9.999</formula>
    </cfRule>
  </conditionalFormatting>
  <conditionalFormatting sqref="AV159">
    <cfRule type="cellIs" dxfId="3402" priority="773" operator="between">
      <formula>0.001</formula>
      <formula>4.999</formula>
    </cfRule>
  </conditionalFormatting>
  <conditionalFormatting sqref="AQ163:AT163">
    <cfRule type="containsText" dxfId="3401" priority="758" operator="containsText" text="ggggggggggggggg">
      <formula>NOT(ISERROR(SEARCH("ggggggggggggggg",AQ163)))</formula>
    </cfRule>
  </conditionalFormatting>
  <conditionalFormatting sqref="AQ163:AT163">
    <cfRule type="containsText" dxfId="3400" priority="759" operator="containsText" text="gggggggggg">
      <formula>NOT(ISERROR(SEARCH("gggggggggg",AQ163)))</formula>
    </cfRule>
  </conditionalFormatting>
  <conditionalFormatting sqref="AQ163:AT163">
    <cfRule type="containsText" dxfId="3399" priority="760" operator="containsText" text="ggggg">
      <formula>NOT(ISERROR(SEARCH("ggggg",AQ163)))</formula>
    </cfRule>
  </conditionalFormatting>
  <conditionalFormatting sqref="AQ163:AT163">
    <cfRule type="containsText" dxfId="3398" priority="761" operator="containsText" text="g">
      <formula>NOT(ISERROR(SEARCH("g",AQ163)))</formula>
    </cfRule>
  </conditionalFormatting>
  <conditionalFormatting sqref="AQ167:AT167">
    <cfRule type="containsText" dxfId="3397" priority="754" operator="containsText" text="ggggggggggggggg">
      <formula>NOT(ISERROR(SEARCH("ggggggggggggggg",AQ167)))</formula>
    </cfRule>
  </conditionalFormatting>
  <conditionalFormatting sqref="AQ167:AT167">
    <cfRule type="containsText" dxfId="3396" priority="755" operator="containsText" text="gggggggggg">
      <formula>NOT(ISERROR(SEARCH("gggggggggg",AQ167)))</formula>
    </cfRule>
  </conditionalFormatting>
  <conditionalFormatting sqref="AQ167:AT167">
    <cfRule type="containsText" dxfId="3395" priority="756" operator="containsText" text="ggggg">
      <formula>NOT(ISERROR(SEARCH("ggggg",AQ167)))</formula>
    </cfRule>
  </conditionalFormatting>
  <conditionalFormatting sqref="AQ167:AT167">
    <cfRule type="containsText" dxfId="3394" priority="757" operator="containsText" text="g">
      <formula>NOT(ISERROR(SEARCH("g",AQ167)))</formula>
    </cfRule>
  </conditionalFormatting>
  <conditionalFormatting sqref="AI166:AM168">
    <cfRule type="beginsWith" dxfId="3393" priority="752" operator="beginsWith" text="?">
      <formula>LEFT(AI166,LEN("?"))="?"</formula>
    </cfRule>
  </conditionalFormatting>
  <conditionalFormatting sqref="AI162:AM164">
    <cfRule type="beginsWith" dxfId="3392" priority="753" operator="beginsWith" text="?">
      <formula>LEFT(AI162,LEN("?"))="?"</formula>
    </cfRule>
  </conditionalFormatting>
  <conditionalFormatting sqref="AE163">
    <cfRule type="beginsWith" dxfId="3391" priority="751" operator="beginsWith" text="?">
      <formula>LEFT(AE163,LEN("?"))="?"</formula>
    </cfRule>
  </conditionalFormatting>
  <conditionalFormatting sqref="U229">
    <cfRule type="cellIs" dxfId="3390" priority="726" operator="between">
      <formula>15</formula>
      <formula>20</formula>
    </cfRule>
  </conditionalFormatting>
  <conditionalFormatting sqref="U229">
    <cfRule type="cellIs" dxfId="3389" priority="727" operator="between">
      <formula>10</formula>
      <formula>14.999</formula>
    </cfRule>
  </conditionalFormatting>
  <conditionalFormatting sqref="U229">
    <cfRule type="cellIs" dxfId="3388" priority="728" operator="between">
      <formula>5</formula>
      <formula>9.999</formula>
    </cfRule>
  </conditionalFormatting>
  <conditionalFormatting sqref="U229">
    <cfRule type="cellIs" dxfId="3387" priority="729" operator="between">
      <formula>0.001</formula>
      <formula>4.999</formula>
    </cfRule>
  </conditionalFormatting>
  <conditionalFormatting sqref="U237">
    <cfRule type="cellIs" dxfId="3386" priority="718" operator="between">
      <formula>15</formula>
      <formula>20</formula>
    </cfRule>
  </conditionalFormatting>
  <conditionalFormatting sqref="U237">
    <cfRule type="cellIs" dxfId="3385" priority="719" operator="between">
      <formula>10</formula>
      <formula>14.999</formula>
    </cfRule>
  </conditionalFormatting>
  <conditionalFormatting sqref="U237">
    <cfRule type="cellIs" dxfId="3384" priority="720" operator="between">
      <formula>5</formula>
      <formula>9.999</formula>
    </cfRule>
  </conditionalFormatting>
  <conditionalFormatting sqref="U237">
    <cfRule type="cellIs" dxfId="3383" priority="721" operator="between">
      <formula>0.001</formula>
      <formula>4.999</formula>
    </cfRule>
  </conditionalFormatting>
  <conditionalFormatting sqref="AV30">
    <cfRule type="cellIs" dxfId="3382" priority="714" operator="between">
      <formula>15</formula>
      <formula>20</formula>
    </cfRule>
  </conditionalFormatting>
  <conditionalFormatting sqref="AV30">
    <cfRule type="cellIs" dxfId="3381" priority="715" operator="between">
      <formula>10</formula>
      <formula>14.999</formula>
    </cfRule>
  </conditionalFormatting>
  <conditionalFormatting sqref="AV30">
    <cfRule type="cellIs" dxfId="3380" priority="716" operator="between">
      <formula>5</formula>
      <formula>9.999</formula>
    </cfRule>
  </conditionalFormatting>
  <conditionalFormatting sqref="AV30">
    <cfRule type="cellIs" dxfId="3379" priority="717" operator="between">
      <formula>0.001</formula>
      <formula>4.999</formula>
    </cfRule>
  </conditionalFormatting>
  <conditionalFormatting sqref="AV34">
    <cfRule type="cellIs" dxfId="3378" priority="710" operator="between">
      <formula>15</formula>
      <formula>20</formula>
    </cfRule>
  </conditionalFormatting>
  <conditionalFormatting sqref="AV34">
    <cfRule type="cellIs" dxfId="3377" priority="711" operator="between">
      <formula>10</formula>
      <formula>14.999</formula>
    </cfRule>
  </conditionalFormatting>
  <conditionalFormatting sqref="AV34">
    <cfRule type="cellIs" dxfId="3376" priority="712" operator="between">
      <formula>5</formula>
      <formula>9.999</formula>
    </cfRule>
  </conditionalFormatting>
  <conditionalFormatting sqref="AV34">
    <cfRule type="cellIs" dxfId="3375" priority="713" operator="between">
      <formula>0.001</formula>
      <formula>4.999</formula>
    </cfRule>
  </conditionalFormatting>
  <conditionalFormatting sqref="AV38">
    <cfRule type="cellIs" dxfId="3374" priority="706" operator="between">
      <formula>15</formula>
      <formula>20</formula>
    </cfRule>
  </conditionalFormatting>
  <conditionalFormatting sqref="AV38">
    <cfRule type="cellIs" dxfId="3373" priority="707" operator="between">
      <formula>10</formula>
      <formula>14.999</formula>
    </cfRule>
  </conditionalFormatting>
  <conditionalFormatting sqref="AV38">
    <cfRule type="cellIs" dxfId="3372" priority="708" operator="between">
      <formula>5</formula>
      <formula>9.999</formula>
    </cfRule>
  </conditionalFormatting>
  <conditionalFormatting sqref="AV38">
    <cfRule type="cellIs" dxfId="3371" priority="709" operator="between">
      <formula>0.001</formula>
      <formula>4.999</formula>
    </cfRule>
  </conditionalFormatting>
  <conditionalFormatting sqref="AV42">
    <cfRule type="cellIs" dxfId="3370" priority="702" operator="between">
      <formula>15</formula>
      <formula>20</formula>
    </cfRule>
  </conditionalFormatting>
  <conditionalFormatting sqref="AV42">
    <cfRule type="cellIs" dxfId="3369" priority="703" operator="between">
      <formula>10</formula>
      <formula>14.999</formula>
    </cfRule>
  </conditionalFormatting>
  <conditionalFormatting sqref="AV42">
    <cfRule type="cellIs" dxfId="3368" priority="704" operator="between">
      <formula>5</formula>
      <formula>9.999</formula>
    </cfRule>
  </conditionalFormatting>
  <conditionalFormatting sqref="AV42">
    <cfRule type="cellIs" dxfId="3367" priority="705" operator="between">
      <formula>0.001</formula>
      <formula>4.999</formula>
    </cfRule>
  </conditionalFormatting>
  <conditionalFormatting sqref="AV46">
    <cfRule type="cellIs" dxfId="3366" priority="698" operator="between">
      <formula>15</formula>
      <formula>20</formula>
    </cfRule>
  </conditionalFormatting>
  <conditionalFormatting sqref="AV46">
    <cfRule type="cellIs" dxfId="3365" priority="699" operator="between">
      <formula>10</formula>
      <formula>14.999</formula>
    </cfRule>
  </conditionalFormatting>
  <conditionalFormatting sqref="AV46">
    <cfRule type="cellIs" dxfId="3364" priority="700" operator="between">
      <formula>5</formula>
      <formula>9.999</formula>
    </cfRule>
  </conditionalFormatting>
  <conditionalFormatting sqref="AV46">
    <cfRule type="cellIs" dxfId="3363" priority="701" operator="between">
      <formula>0.001</formula>
      <formula>4.999</formula>
    </cfRule>
  </conditionalFormatting>
  <conditionalFormatting sqref="AV54">
    <cfRule type="cellIs" dxfId="3362" priority="690" operator="between">
      <formula>15</formula>
      <formula>20</formula>
    </cfRule>
  </conditionalFormatting>
  <conditionalFormatting sqref="AV54">
    <cfRule type="cellIs" dxfId="3361" priority="691" operator="between">
      <formula>10</formula>
      <formula>14.999</formula>
    </cfRule>
  </conditionalFormatting>
  <conditionalFormatting sqref="AV54">
    <cfRule type="cellIs" dxfId="3360" priority="692" operator="between">
      <formula>5</formula>
      <formula>9.999</formula>
    </cfRule>
  </conditionalFormatting>
  <conditionalFormatting sqref="AV54">
    <cfRule type="cellIs" dxfId="3359" priority="693" operator="between">
      <formula>0.001</formula>
      <formula>4.999</formula>
    </cfRule>
  </conditionalFormatting>
  <conditionalFormatting sqref="AV58">
    <cfRule type="cellIs" dxfId="3358" priority="686" operator="between">
      <formula>15</formula>
      <formula>20</formula>
    </cfRule>
  </conditionalFormatting>
  <conditionalFormatting sqref="AV58">
    <cfRule type="cellIs" dxfId="3357" priority="687" operator="between">
      <formula>10</formula>
      <formula>14.999</formula>
    </cfRule>
  </conditionalFormatting>
  <conditionalFormatting sqref="AV58">
    <cfRule type="cellIs" dxfId="3356" priority="688" operator="between">
      <formula>5</formula>
      <formula>9.999</formula>
    </cfRule>
  </conditionalFormatting>
  <conditionalFormatting sqref="AV58">
    <cfRule type="cellIs" dxfId="3355" priority="689" operator="between">
      <formula>0.001</formula>
      <formula>4.999</formula>
    </cfRule>
  </conditionalFormatting>
  <conditionalFormatting sqref="AV62">
    <cfRule type="cellIs" dxfId="3354" priority="682" operator="between">
      <formula>15</formula>
      <formula>20</formula>
    </cfRule>
  </conditionalFormatting>
  <conditionalFormatting sqref="AV62">
    <cfRule type="cellIs" dxfId="3353" priority="683" operator="between">
      <formula>10</formula>
      <formula>14.999</formula>
    </cfRule>
  </conditionalFormatting>
  <conditionalFormatting sqref="AV62">
    <cfRule type="cellIs" dxfId="3352" priority="684" operator="between">
      <formula>5</formula>
      <formula>9.999</formula>
    </cfRule>
  </conditionalFormatting>
  <conditionalFormatting sqref="AV62">
    <cfRule type="cellIs" dxfId="3351" priority="685" operator="between">
      <formula>0.001</formula>
      <formula>4.999</formula>
    </cfRule>
  </conditionalFormatting>
  <conditionalFormatting sqref="AV66">
    <cfRule type="cellIs" dxfId="3350" priority="678" operator="between">
      <formula>15</formula>
      <formula>20</formula>
    </cfRule>
  </conditionalFormatting>
  <conditionalFormatting sqref="AV66">
    <cfRule type="cellIs" dxfId="3349" priority="679" operator="between">
      <formula>10</formula>
      <formula>14.999</formula>
    </cfRule>
  </conditionalFormatting>
  <conditionalFormatting sqref="AV66">
    <cfRule type="cellIs" dxfId="3348" priority="680" operator="between">
      <formula>5</formula>
      <formula>9.999</formula>
    </cfRule>
  </conditionalFormatting>
  <conditionalFormatting sqref="AV66">
    <cfRule type="cellIs" dxfId="3347" priority="681" operator="between">
      <formula>0.001</formula>
      <formula>4.999</formula>
    </cfRule>
  </conditionalFormatting>
  <conditionalFormatting sqref="U81">
    <cfRule type="cellIs" dxfId="3346" priority="674" operator="between">
      <formula>15</formula>
      <formula>20</formula>
    </cfRule>
  </conditionalFormatting>
  <conditionalFormatting sqref="U81">
    <cfRule type="cellIs" dxfId="3345" priority="675" operator="between">
      <formula>10</formula>
      <formula>14.999</formula>
    </cfRule>
  </conditionalFormatting>
  <conditionalFormatting sqref="U81">
    <cfRule type="cellIs" dxfId="3344" priority="676" operator="between">
      <formula>5</formula>
      <formula>9.999</formula>
    </cfRule>
  </conditionalFormatting>
  <conditionalFormatting sqref="U81">
    <cfRule type="cellIs" dxfId="3343" priority="677" operator="between">
      <formula>0.001</formula>
      <formula>4.999</formula>
    </cfRule>
  </conditionalFormatting>
  <conditionalFormatting sqref="U85">
    <cfRule type="cellIs" dxfId="3342" priority="666" operator="between">
      <formula>15</formula>
      <formula>20</formula>
    </cfRule>
  </conditionalFormatting>
  <conditionalFormatting sqref="U85">
    <cfRule type="cellIs" dxfId="3341" priority="667" operator="between">
      <formula>10</formula>
      <formula>14.999</formula>
    </cfRule>
  </conditionalFormatting>
  <conditionalFormatting sqref="U85">
    <cfRule type="cellIs" dxfId="3340" priority="668" operator="between">
      <formula>5</formula>
      <formula>9.999</formula>
    </cfRule>
  </conditionalFormatting>
  <conditionalFormatting sqref="U85">
    <cfRule type="cellIs" dxfId="3339" priority="669" operator="between">
      <formula>0.001</formula>
      <formula>4.999</formula>
    </cfRule>
  </conditionalFormatting>
  <conditionalFormatting sqref="AV85">
    <cfRule type="cellIs" dxfId="3338" priority="658" operator="between">
      <formula>15</formula>
      <formula>20</formula>
    </cfRule>
  </conditionalFormatting>
  <conditionalFormatting sqref="AV85">
    <cfRule type="cellIs" dxfId="3337" priority="659" operator="between">
      <formula>10</formula>
      <formula>14.999</formula>
    </cfRule>
  </conditionalFormatting>
  <conditionalFormatting sqref="AV85">
    <cfRule type="cellIs" dxfId="3336" priority="660" operator="between">
      <formula>5</formula>
      <formula>9.999</formula>
    </cfRule>
  </conditionalFormatting>
  <conditionalFormatting sqref="AV85">
    <cfRule type="cellIs" dxfId="3335" priority="661" operator="between">
      <formula>0.001</formula>
      <formula>4.999</formula>
    </cfRule>
  </conditionalFormatting>
  <conditionalFormatting sqref="AV89">
    <cfRule type="cellIs" dxfId="3334" priority="654" operator="between">
      <formula>15</formula>
      <formula>20</formula>
    </cfRule>
  </conditionalFormatting>
  <conditionalFormatting sqref="AV89">
    <cfRule type="cellIs" dxfId="3333" priority="655" operator="between">
      <formula>10</formula>
      <formula>14.999</formula>
    </cfRule>
  </conditionalFormatting>
  <conditionalFormatting sqref="AV89">
    <cfRule type="cellIs" dxfId="3332" priority="656" operator="between">
      <formula>5</formula>
      <formula>9.999</formula>
    </cfRule>
  </conditionalFormatting>
  <conditionalFormatting sqref="AV89">
    <cfRule type="cellIs" dxfId="3331" priority="657" operator="between">
      <formula>0.001</formula>
      <formula>4.999</formula>
    </cfRule>
  </conditionalFormatting>
  <conditionalFormatting sqref="AV93">
    <cfRule type="cellIs" dxfId="3330" priority="650" operator="between">
      <formula>15</formula>
      <formula>20</formula>
    </cfRule>
  </conditionalFormatting>
  <conditionalFormatting sqref="AV93">
    <cfRule type="cellIs" dxfId="3329" priority="651" operator="between">
      <formula>10</formula>
      <formula>14.999</formula>
    </cfRule>
  </conditionalFormatting>
  <conditionalFormatting sqref="AV93">
    <cfRule type="cellIs" dxfId="3328" priority="652" operator="between">
      <formula>5</formula>
      <formula>9.999</formula>
    </cfRule>
  </conditionalFormatting>
  <conditionalFormatting sqref="AV93">
    <cfRule type="cellIs" dxfId="3327" priority="653" operator="between">
      <formula>0.001</formula>
      <formula>4.999</formula>
    </cfRule>
  </conditionalFormatting>
  <conditionalFormatting sqref="AV97">
    <cfRule type="cellIs" dxfId="3326" priority="646" operator="between">
      <formula>15</formula>
      <formula>20</formula>
    </cfRule>
  </conditionalFormatting>
  <conditionalFormatting sqref="AV97">
    <cfRule type="cellIs" dxfId="3325" priority="647" operator="between">
      <formula>10</formula>
      <formula>14.999</formula>
    </cfRule>
  </conditionalFormatting>
  <conditionalFormatting sqref="AV97">
    <cfRule type="cellIs" dxfId="3324" priority="648" operator="between">
      <formula>5</formula>
      <formula>9.999</formula>
    </cfRule>
  </conditionalFormatting>
  <conditionalFormatting sqref="AV97">
    <cfRule type="cellIs" dxfId="3323" priority="649" operator="between">
      <formula>0.001</formula>
      <formula>4.999</formula>
    </cfRule>
  </conditionalFormatting>
  <conditionalFormatting sqref="AV101">
    <cfRule type="cellIs" dxfId="3322" priority="642" operator="between">
      <formula>15</formula>
      <formula>20</formula>
    </cfRule>
  </conditionalFormatting>
  <conditionalFormatting sqref="AV101">
    <cfRule type="cellIs" dxfId="3321" priority="643" operator="between">
      <formula>10</formula>
      <formula>14.999</formula>
    </cfRule>
  </conditionalFormatting>
  <conditionalFormatting sqref="AV101">
    <cfRule type="cellIs" dxfId="3320" priority="644" operator="between">
      <formula>5</formula>
      <formula>9.999</formula>
    </cfRule>
  </conditionalFormatting>
  <conditionalFormatting sqref="AV101">
    <cfRule type="cellIs" dxfId="3319" priority="645" operator="between">
      <formula>0.001</formula>
      <formula>4.999</formula>
    </cfRule>
  </conditionalFormatting>
  <conditionalFormatting sqref="AV105">
    <cfRule type="cellIs" dxfId="3318" priority="638" operator="between">
      <formula>15</formula>
      <formula>20</formula>
    </cfRule>
  </conditionalFormatting>
  <conditionalFormatting sqref="AV105">
    <cfRule type="cellIs" dxfId="3317" priority="639" operator="between">
      <formula>10</formula>
      <formula>14.999</formula>
    </cfRule>
  </conditionalFormatting>
  <conditionalFormatting sqref="AV105">
    <cfRule type="cellIs" dxfId="3316" priority="640" operator="between">
      <formula>5</formula>
      <formula>9.999</formula>
    </cfRule>
  </conditionalFormatting>
  <conditionalFormatting sqref="AV105">
    <cfRule type="cellIs" dxfId="3315" priority="641" operator="between">
      <formula>0.001</formula>
      <formula>4.999</formula>
    </cfRule>
  </conditionalFormatting>
  <conditionalFormatting sqref="AV113">
    <cfRule type="cellIs" dxfId="3314" priority="630" operator="between">
      <formula>15</formula>
      <formula>20</formula>
    </cfRule>
  </conditionalFormatting>
  <conditionalFormatting sqref="AV113">
    <cfRule type="cellIs" dxfId="3313" priority="631" operator="between">
      <formula>10</formula>
      <formula>14.999</formula>
    </cfRule>
  </conditionalFormatting>
  <conditionalFormatting sqref="AV113">
    <cfRule type="cellIs" dxfId="3312" priority="632" operator="between">
      <formula>5</formula>
      <formula>9.999</formula>
    </cfRule>
  </conditionalFormatting>
  <conditionalFormatting sqref="AV113">
    <cfRule type="cellIs" dxfId="3311" priority="633" operator="between">
      <formula>0.001</formula>
      <formula>4.999</formula>
    </cfRule>
  </conditionalFormatting>
  <conditionalFormatting sqref="U128">
    <cfRule type="cellIs" dxfId="3310" priority="626" operator="between">
      <formula>15</formula>
      <formula>20</formula>
    </cfRule>
  </conditionalFormatting>
  <conditionalFormatting sqref="U128">
    <cfRule type="cellIs" dxfId="3309" priority="627" operator="between">
      <formula>10</formula>
      <formula>14.999</formula>
    </cfRule>
  </conditionalFormatting>
  <conditionalFormatting sqref="U128">
    <cfRule type="cellIs" dxfId="3308" priority="628" operator="between">
      <formula>5</formula>
      <formula>9.999</formula>
    </cfRule>
  </conditionalFormatting>
  <conditionalFormatting sqref="U128">
    <cfRule type="cellIs" dxfId="3307" priority="629" operator="between">
      <formula>0.001</formula>
      <formula>4.999</formula>
    </cfRule>
  </conditionalFormatting>
  <conditionalFormatting sqref="U132">
    <cfRule type="cellIs" dxfId="3306" priority="622" operator="between">
      <formula>15</formula>
      <formula>20</formula>
    </cfRule>
  </conditionalFormatting>
  <conditionalFormatting sqref="U132">
    <cfRule type="cellIs" dxfId="3305" priority="623" operator="between">
      <formula>10</formula>
      <formula>14.999</formula>
    </cfRule>
  </conditionalFormatting>
  <conditionalFormatting sqref="U132">
    <cfRule type="cellIs" dxfId="3304" priority="624" operator="between">
      <formula>5</formula>
      <formula>9.999</formula>
    </cfRule>
  </conditionalFormatting>
  <conditionalFormatting sqref="U132">
    <cfRule type="cellIs" dxfId="3303" priority="625" operator="between">
      <formula>0.001</formula>
      <formula>4.999</formula>
    </cfRule>
  </conditionalFormatting>
  <conditionalFormatting sqref="U136">
    <cfRule type="cellIs" dxfId="3302" priority="614" operator="between">
      <formula>15</formula>
      <formula>20</formula>
    </cfRule>
  </conditionalFormatting>
  <conditionalFormatting sqref="U136">
    <cfRule type="cellIs" dxfId="3301" priority="615" operator="between">
      <formula>10</formula>
      <formula>14.999</formula>
    </cfRule>
  </conditionalFormatting>
  <conditionalFormatting sqref="U136">
    <cfRule type="cellIs" dxfId="3300" priority="616" operator="between">
      <formula>5</formula>
      <formula>9.999</formula>
    </cfRule>
  </conditionalFormatting>
  <conditionalFormatting sqref="U136">
    <cfRule type="cellIs" dxfId="3299" priority="617" operator="between">
      <formula>0.001</formula>
      <formula>4.999</formula>
    </cfRule>
  </conditionalFormatting>
  <conditionalFormatting sqref="U151">
    <cfRule type="cellIs" dxfId="3298" priority="610" operator="between">
      <formula>15</formula>
      <formula>20</formula>
    </cfRule>
  </conditionalFormatting>
  <conditionalFormatting sqref="U151">
    <cfRule type="cellIs" dxfId="3297" priority="611" operator="between">
      <formula>10</formula>
      <formula>14.999</formula>
    </cfRule>
  </conditionalFormatting>
  <conditionalFormatting sqref="U151">
    <cfRule type="cellIs" dxfId="3296" priority="612" operator="between">
      <formula>5</formula>
      <formula>9.999</formula>
    </cfRule>
  </conditionalFormatting>
  <conditionalFormatting sqref="U151">
    <cfRule type="cellIs" dxfId="3295" priority="613" operator="between">
      <formula>0.001</formula>
      <formula>4.999</formula>
    </cfRule>
  </conditionalFormatting>
  <conditionalFormatting sqref="U155">
    <cfRule type="cellIs" dxfId="3294" priority="606" operator="between">
      <formula>15</formula>
      <formula>20</formula>
    </cfRule>
  </conditionalFormatting>
  <conditionalFormatting sqref="U155">
    <cfRule type="cellIs" dxfId="3293" priority="607" operator="between">
      <formula>10</formula>
      <formula>14.999</formula>
    </cfRule>
  </conditionalFormatting>
  <conditionalFormatting sqref="U155">
    <cfRule type="cellIs" dxfId="3292" priority="608" operator="between">
      <formula>5</formula>
      <formula>9.999</formula>
    </cfRule>
  </conditionalFormatting>
  <conditionalFormatting sqref="U155">
    <cfRule type="cellIs" dxfId="3291" priority="609" operator="between">
      <formula>0.001</formula>
      <formula>4.999</formula>
    </cfRule>
  </conditionalFormatting>
  <conditionalFormatting sqref="U159">
    <cfRule type="cellIs" dxfId="3290" priority="602" operator="between">
      <formula>15</formula>
      <formula>20</formula>
    </cfRule>
  </conditionalFormatting>
  <conditionalFormatting sqref="U159">
    <cfRule type="cellIs" dxfId="3289" priority="603" operator="between">
      <formula>10</formula>
      <formula>14.999</formula>
    </cfRule>
  </conditionalFormatting>
  <conditionalFormatting sqref="U159">
    <cfRule type="cellIs" dxfId="3288" priority="604" operator="between">
      <formula>5</formula>
      <formula>9.999</formula>
    </cfRule>
  </conditionalFormatting>
  <conditionalFormatting sqref="U159">
    <cfRule type="cellIs" dxfId="3287" priority="605" operator="between">
      <formula>0.001</formula>
      <formula>4.999</formula>
    </cfRule>
  </conditionalFormatting>
  <conditionalFormatting sqref="U163">
    <cfRule type="cellIs" dxfId="3286" priority="598" operator="between">
      <formula>15</formula>
      <formula>20</formula>
    </cfRule>
  </conditionalFormatting>
  <conditionalFormatting sqref="U163">
    <cfRule type="cellIs" dxfId="3285" priority="599" operator="between">
      <formula>10</formula>
      <formula>14.999</formula>
    </cfRule>
  </conditionalFormatting>
  <conditionalFormatting sqref="U163">
    <cfRule type="cellIs" dxfId="3284" priority="600" operator="between">
      <formula>5</formula>
      <formula>9.999</formula>
    </cfRule>
  </conditionalFormatting>
  <conditionalFormatting sqref="U163">
    <cfRule type="cellIs" dxfId="3283" priority="601" operator="between">
      <formula>0.001</formula>
      <formula>4.999</formula>
    </cfRule>
  </conditionalFormatting>
  <conditionalFormatting sqref="U182">
    <cfRule type="cellIs" dxfId="3282" priority="594" operator="between">
      <formula>15</formula>
      <formula>20</formula>
    </cfRule>
  </conditionalFormatting>
  <conditionalFormatting sqref="U182">
    <cfRule type="cellIs" dxfId="3281" priority="595" operator="between">
      <formula>10</formula>
      <formula>14.999</formula>
    </cfRule>
  </conditionalFormatting>
  <conditionalFormatting sqref="U182">
    <cfRule type="cellIs" dxfId="3280" priority="596" operator="between">
      <formula>5</formula>
      <formula>9.999</formula>
    </cfRule>
  </conditionalFormatting>
  <conditionalFormatting sqref="U182">
    <cfRule type="cellIs" dxfId="3279" priority="597" operator="between">
      <formula>0.001</formula>
      <formula>4.999</formula>
    </cfRule>
  </conditionalFormatting>
  <conditionalFormatting sqref="U186">
    <cfRule type="cellIs" dxfId="3278" priority="590" operator="between">
      <formula>15</formula>
      <formula>20</formula>
    </cfRule>
  </conditionalFormatting>
  <conditionalFormatting sqref="U186">
    <cfRule type="cellIs" dxfId="3277" priority="591" operator="between">
      <formula>10</formula>
      <formula>14.999</formula>
    </cfRule>
  </conditionalFormatting>
  <conditionalFormatting sqref="U186">
    <cfRule type="cellIs" dxfId="3276" priority="592" operator="between">
      <formula>5</formula>
      <formula>9.999</formula>
    </cfRule>
  </conditionalFormatting>
  <conditionalFormatting sqref="U186">
    <cfRule type="cellIs" dxfId="3275" priority="593" operator="between">
      <formula>0.001</formula>
      <formula>4.999</formula>
    </cfRule>
  </conditionalFormatting>
  <conditionalFormatting sqref="AX30">
    <cfRule type="cellIs" dxfId="3274" priority="560" operator="equal">
      <formula>2</formula>
    </cfRule>
  </conditionalFormatting>
  <conditionalFormatting sqref="AX30">
    <cfRule type="cellIs" dxfId="3273" priority="561" operator="equal">
      <formula>1</formula>
    </cfRule>
  </conditionalFormatting>
  <conditionalFormatting sqref="AX30">
    <cfRule type="cellIs" dxfId="3272" priority="556" operator="equal">
      <formula>6</formula>
    </cfRule>
  </conditionalFormatting>
  <conditionalFormatting sqref="AX30">
    <cfRule type="cellIs" dxfId="3271" priority="557" operator="equal">
      <formula>5</formula>
    </cfRule>
  </conditionalFormatting>
  <conditionalFormatting sqref="AX30">
    <cfRule type="cellIs" dxfId="3270" priority="558" operator="equal">
      <formula>4</formula>
    </cfRule>
  </conditionalFormatting>
  <conditionalFormatting sqref="AX30">
    <cfRule type="cellIs" dxfId="3269" priority="559" operator="equal">
      <formula>3</formula>
    </cfRule>
  </conditionalFormatting>
  <conditionalFormatting sqref="AX34">
    <cfRule type="cellIs" dxfId="3268" priority="554" operator="equal">
      <formula>2</formula>
    </cfRule>
  </conditionalFormatting>
  <conditionalFormatting sqref="AX34">
    <cfRule type="cellIs" dxfId="3267" priority="555" operator="equal">
      <formula>1</formula>
    </cfRule>
  </conditionalFormatting>
  <conditionalFormatting sqref="AX34">
    <cfRule type="cellIs" dxfId="3266" priority="550" operator="equal">
      <formula>6</formula>
    </cfRule>
  </conditionalFormatting>
  <conditionalFormatting sqref="AX34">
    <cfRule type="cellIs" dxfId="3265" priority="551" operator="equal">
      <formula>5</formula>
    </cfRule>
  </conditionalFormatting>
  <conditionalFormatting sqref="AX34">
    <cfRule type="cellIs" dxfId="3264" priority="552" operator="equal">
      <formula>4</formula>
    </cfRule>
  </conditionalFormatting>
  <conditionalFormatting sqref="AX34">
    <cfRule type="cellIs" dxfId="3263" priority="553" operator="equal">
      <formula>3</formula>
    </cfRule>
  </conditionalFormatting>
  <conditionalFormatting sqref="AX38">
    <cfRule type="cellIs" dxfId="3262" priority="548" operator="equal">
      <formula>2</formula>
    </cfRule>
  </conditionalFormatting>
  <conditionalFormatting sqref="AX38">
    <cfRule type="cellIs" dxfId="3261" priority="549" operator="equal">
      <formula>1</formula>
    </cfRule>
  </conditionalFormatting>
  <conditionalFormatting sqref="AX38">
    <cfRule type="cellIs" dxfId="3260" priority="544" operator="equal">
      <formula>6</formula>
    </cfRule>
  </conditionalFormatting>
  <conditionalFormatting sqref="AX38">
    <cfRule type="cellIs" dxfId="3259" priority="545" operator="equal">
      <formula>5</formula>
    </cfRule>
  </conditionalFormatting>
  <conditionalFormatting sqref="AX38">
    <cfRule type="cellIs" dxfId="3258" priority="546" operator="equal">
      <formula>4</formula>
    </cfRule>
  </conditionalFormatting>
  <conditionalFormatting sqref="AX38">
    <cfRule type="cellIs" dxfId="3257" priority="547" operator="equal">
      <formula>3</formula>
    </cfRule>
  </conditionalFormatting>
  <conditionalFormatting sqref="AX42">
    <cfRule type="cellIs" dxfId="3256" priority="542" operator="equal">
      <formula>2</formula>
    </cfRule>
  </conditionalFormatting>
  <conditionalFormatting sqref="AX42">
    <cfRule type="cellIs" dxfId="3255" priority="543" operator="equal">
      <formula>1</formula>
    </cfRule>
  </conditionalFormatting>
  <conditionalFormatting sqref="AX42">
    <cfRule type="cellIs" dxfId="3254" priority="538" operator="equal">
      <formula>6</formula>
    </cfRule>
  </conditionalFormatting>
  <conditionalFormatting sqref="AX42">
    <cfRule type="cellIs" dxfId="3253" priority="539" operator="equal">
      <formula>5</formula>
    </cfRule>
  </conditionalFormatting>
  <conditionalFormatting sqref="AX42">
    <cfRule type="cellIs" dxfId="3252" priority="540" operator="equal">
      <formula>4</formula>
    </cfRule>
  </conditionalFormatting>
  <conditionalFormatting sqref="AX42">
    <cfRule type="cellIs" dxfId="3251" priority="541" operator="equal">
      <formula>3</formula>
    </cfRule>
  </conditionalFormatting>
  <conditionalFormatting sqref="AX46">
    <cfRule type="cellIs" dxfId="3250" priority="536" operator="equal">
      <formula>2</formula>
    </cfRule>
  </conditionalFormatting>
  <conditionalFormatting sqref="AX46">
    <cfRule type="cellIs" dxfId="3249" priority="537" operator="equal">
      <formula>1</formula>
    </cfRule>
  </conditionalFormatting>
  <conditionalFormatting sqref="AX46">
    <cfRule type="cellIs" dxfId="3248" priority="532" operator="equal">
      <formula>6</formula>
    </cfRule>
  </conditionalFormatting>
  <conditionalFormatting sqref="AX46">
    <cfRule type="cellIs" dxfId="3247" priority="533" operator="equal">
      <formula>5</formula>
    </cfRule>
  </conditionalFormatting>
  <conditionalFormatting sqref="AX46">
    <cfRule type="cellIs" dxfId="3246" priority="534" operator="equal">
      <formula>4</formula>
    </cfRule>
  </conditionalFormatting>
  <conditionalFormatting sqref="AX46">
    <cfRule type="cellIs" dxfId="3245" priority="535" operator="equal">
      <formula>3</formula>
    </cfRule>
  </conditionalFormatting>
  <conditionalFormatting sqref="AX50">
    <cfRule type="cellIs" dxfId="3244" priority="530" operator="equal">
      <formula>2</formula>
    </cfRule>
  </conditionalFormatting>
  <conditionalFormatting sqref="AX50">
    <cfRule type="cellIs" dxfId="3243" priority="531" operator="equal">
      <formula>1</formula>
    </cfRule>
  </conditionalFormatting>
  <conditionalFormatting sqref="AX50">
    <cfRule type="cellIs" dxfId="3242" priority="526" operator="equal">
      <formula>6</formula>
    </cfRule>
  </conditionalFormatting>
  <conditionalFormatting sqref="AX50">
    <cfRule type="cellIs" dxfId="3241" priority="527" operator="equal">
      <formula>5</formula>
    </cfRule>
  </conditionalFormatting>
  <conditionalFormatting sqref="AX50">
    <cfRule type="cellIs" dxfId="3240" priority="528" operator="equal">
      <formula>4</formula>
    </cfRule>
  </conditionalFormatting>
  <conditionalFormatting sqref="AX50">
    <cfRule type="cellIs" dxfId="3239" priority="529" operator="equal">
      <formula>3</formula>
    </cfRule>
  </conditionalFormatting>
  <conditionalFormatting sqref="AX54">
    <cfRule type="cellIs" dxfId="3238" priority="524" operator="equal">
      <formula>2</formula>
    </cfRule>
  </conditionalFormatting>
  <conditionalFormatting sqref="AX54">
    <cfRule type="cellIs" dxfId="3237" priority="525" operator="equal">
      <formula>1</formula>
    </cfRule>
  </conditionalFormatting>
  <conditionalFormatting sqref="AX54">
    <cfRule type="cellIs" dxfId="3236" priority="520" operator="equal">
      <formula>6</formula>
    </cfRule>
  </conditionalFormatting>
  <conditionalFormatting sqref="AX54">
    <cfRule type="cellIs" dxfId="3235" priority="521" operator="equal">
      <formula>5</formula>
    </cfRule>
  </conditionalFormatting>
  <conditionalFormatting sqref="AX54">
    <cfRule type="cellIs" dxfId="3234" priority="522" operator="equal">
      <formula>4</formula>
    </cfRule>
  </conditionalFormatting>
  <conditionalFormatting sqref="AX54">
    <cfRule type="cellIs" dxfId="3233" priority="523" operator="equal">
      <formula>3</formula>
    </cfRule>
  </conditionalFormatting>
  <conditionalFormatting sqref="AX58">
    <cfRule type="cellIs" dxfId="3232" priority="518" operator="equal">
      <formula>2</formula>
    </cfRule>
  </conditionalFormatting>
  <conditionalFormatting sqref="AX58">
    <cfRule type="cellIs" dxfId="3231" priority="519" operator="equal">
      <formula>1</formula>
    </cfRule>
  </conditionalFormatting>
  <conditionalFormatting sqref="AX58">
    <cfRule type="cellIs" dxfId="3230" priority="514" operator="equal">
      <formula>6</formula>
    </cfRule>
  </conditionalFormatting>
  <conditionalFormatting sqref="AX58">
    <cfRule type="cellIs" dxfId="3229" priority="515" operator="equal">
      <formula>5</formula>
    </cfRule>
  </conditionalFormatting>
  <conditionalFormatting sqref="AX58">
    <cfRule type="cellIs" dxfId="3228" priority="516" operator="equal">
      <formula>4</formula>
    </cfRule>
  </conditionalFormatting>
  <conditionalFormatting sqref="AX58">
    <cfRule type="cellIs" dxfId="3227" priority="517" operator="equal">
      <formula>3</formula>
    </cfRule>
  </conditionalFormatting>
  <conditionalFormatting sqref="AX62">
    <cfRule type="cellIs" dxfId="3226" priority="512" operator="equal">
      <formula>2</formula>
    </cfRule>
  </conditionalFormatting>
  <conditionalFormatting sqref="AX62">
    <cfRule type="cellIs" dxfId="3225" priority="513" operator="equal">
      <formula>1</formula>
    </cfRule>
  </conditionalFormatting>
  <conditionalFormatting sqref="AX62">
    <cfRule type="cellIs" dxfId="3224" priority="508" operator="equal">
      <formula>6</formula>
    </cfRule>
  </conditionalFormatting>
  <conditionalFormatting sqref="AX62">
    <cfRule type="cellIs" dxfId="3223" priority="509" operator="equal">
      <formula>5</formula>
    </cfRule>
  </conditionalFormatting>
  <conditionalFormatting sqref="AX62">
    <cfRule type="cellIs" dxfId="3222" priority="510" operator="equal">
      <formula>4</formula>
    </cfRule>
  </conditionalFormatting>
  <conditionalFormatting sqref="AX62">
    <cfRule type="cellIs" dxfId="3221" priority="511" operator="equal">
      <formula>3</formula>
    </cfRule>
  </conditionalFormatting>
  <conditionalFormatting sqref="AX66">
    <cfRule type="cellIs" dxfId="3220" priority="506" operator="equal">
      <formula>2</formula>
    </cfRule>
  </conditionalFormatting>
  <conditionalFormatting sqref="AX66">
    <cfRule type="cellIs" dxfId="3219" priority="507" operator="equal">
      <formula>1</formula>
    </cfRule>
  </conditionalFormatting>
  <conditionalFormatting sqref="AX66">
    <cfRule type="cellIs" dxfId="3218" priority="502" operator="equal">
      <formula>6</formula>
    </cfRule>
  </conditionalFormatting>
  <conditionalFormatting sqref="AX66">
    <cfRule type="cellIs" dxfId="3217" priority="503" operator="equal">
      <formula>5</formula>
    </cfRule>
  </conditionalFormatting>
  <conditionalFormatting sqref="AX66">
    <cfRule type="cellIs" dxfId="3216" priority="504" operator="equal">
      <formula>4</formula>
    </cfRule>
  </conditionalFormatting>
  <conditionalFormatting sqref="AX66">
    <cfRule type="cellIs" dxfId="3215" priority="505" operator="equal">
      <formula>3</formula>
    </cfRule>
  </conditionalFormatting>
  <conditionalFormatting sqref="W30">
    <cfRule type="cellIs" dxfId="3214" priority="500" operator="equal">
      <formula>2</formula>
    </cfRule>
  </conditionalFormatting>
  <conditionalFormatting sqref="W30">
    <cfRule type="cellIs" dxfId="3213" priority="501" operator="equal">
      <formula>1</formula>
    </cfRule>
  </conditionalFormatting>
  <conditionalFormatting sqref="W30">
    <cfRule type="cellIs" dxfId="3212" priority="496" operator="equal">
      <formula>6</formula>
    </cfRule>
  </conditionalFormatting>
  <conditionalFormatting sqref="W30">
    <cfRule type="cellIs" dxfId="3211" priority="497" operator="equal">
      <formula>5</formula>
    </cfRule>
  </conditionalFormatting>
  <conditionalFormatting sqref="W30">
    <cfRule type="cellIs" dxfId="3210" priority="498" operator="equal">
      <formula>4</formula>
    </cfRule>
  </conditionalFormatting>
  <conditionalFormatting sqref="W30">
    <cfRule type="cellIs" dxfId="3209" priority="499" operator="equal">
      <formula>3</formula>
    </cfRule>
  </conditionalFormatting>
  <conditionalFormatting sqref="W34">
    <cfRule type="cellIs" dxfId="3208" priority="494" operator="equal">
      <formula>2</formula>
    </cfRule>
  </conditionalFormatting>
  <conditionalFormatting sqref="W34">
    <cfRule type="cellIs" dxfId="3207" priority="495" operator="equal">
      <formula>1</formula>
    </cfRule>
  </conditionalFormatting>
  <conditionalFormatting sqref="W34">
    <cfRule type="cellIs" dxfId="3206" priority="490" operator="equal">
      <formula>6</formula>
    </cfRule>
  </conditionalFormatting>
  <conditionalFormatting sqref="W34">
    <cfRule type="cellIs" dxfId="3205" priority="491" operator="equal">
      <formula>5</formula>
    </cfRule>
  </conditionalFormatting>
  <conditionalFormatting sqref="W34">
    <cfRule type="cellIs" dxfId="3204" priority="492" operator="equal">
      <formula>4</formula>
    </cfRule>
  </conditionalFormatting>
  <conditionalFormatting sqref="W34">
    <cfRule type="cellIs" dxfId="3203" priority="493" operator="equal">
      <formula>3</formula>
    </cfRule>
  </conditionalFormatting>
  <conditionalFormatting sqref="W207">
    <cfRule type="cellIs" dxfId="3202" priority="5" operator="equal">
      <formula>2</formula>
    </cfRule>
  </conditionalFormatting>
  <conditionalFormatting sqref="W207">
    <cfRule type="cellIs" dxfId="3201" priority="6" operator="equal">
      <formula>1</formula>
    </cfRule>
  </conditionalFormatting>
  <conditionalFormatting sqref="W207">
    <cfRule type="cellIs" dxfId="3200" priority="1" operator="equal">
      <formula>6</formula>
    </cfRule>
  </conditionalFormatting>
  <conditionalFormatting sqref="W207">
    <cfRule type="cellIs" dxfId="3199" priority="2" operator="equal">
      <formula>5</formula>
    </cfRule>
  </conditionalFormatting>
  <conditionalFormatting sqref="W207">
    <cfRule type="cellIs" dxfId="3198" priority="3" operator="equal">
      <formula>4</formula>
    </cfRule>
  </conditionalFormatting>
  <conditionalFormatting sqref="W207">
    <cfRule type="cellIs" dxfId="3197" priority="4" operator="equal">
      <formula>3</formula>
    </cfRule>
  </conditionalFormatting>
  <conditionalFormatting sqref="W81">
    <cfRule type="cellIs" dxfId="3196" priority="428" operator="equal">
      <formula>2</formula>
    </cfRule>
  </conditionalFormatting>
  <conditionalFormatting sqref="W81">
    <cfRule type="cellIs" dxfId="3195" priority="429" operator="equal">
      <formula>1</formula>
    </cfRule>
  </conditionalFormatting>
  <conditionalFormatting sqref="W81">
    <cfRule type="cellIs" dxfId="3194" priority="424" operator="equal">
      <formula>6</formula>
    </cfRule>
  </conditionalFormatting>
  <conditionalFormatting sqref="W81">
    <cfRule type="cellIs" dxfId="3193" priority="425" operator="equal">
      <formula>5</formula>
    </cfRule>
  </conditionalFormatting>
  <conditionalFormatting sqref="W81">
    <cfRule type="cellIs" dxfId="3192" priority="426" operator="equal">
      <formula>4</formula>
    </cfRule>
  </conditionalFormatting>
  <conditionalFormatting sqref="W81">
    <cfRule type="cellIs" dxfId="3191" priority="427" operator="equal">
      <formula>3</formula>
    </cfRule>
  </conditionalFormatting>
  <conditionalFormatting sqref="W85">
    <cfRule type="cellIs" dxfId="3190" priority="422" operator="equal">
      <formula>2</formula>
    </cfRule>
  </conditionalFormatting>
  <conditionalFormatting sqref="W85">
    <cfRule type="cellIs" dxfId="3189" priority="423" operator="equal">
      <formula>1</formula>
    </cfRule>
  </conditionalFormatting>
  <conditionalFormatting sqref="W85">
    <cfRule type="cellIs" dxfId="3188" priority="418" operator="equal">
      <formula>6</formula>
    </cfRule>
  </conditionalFormatting>
  <conditionalFormatting sqref="W85">
    <cfRule type="cellIs" dxfId="3187" priority="419" operator="equal">
      <formula>5</formula>
    </cfRule>
  </conditionalFormatting>
  <conditionalFormatting sqref="W85">
    <cfRule type="cellIs" dxfId="3186" priority="420" operator="equal">
      <formula>4</formula>
    </cfRule>
  </conditionalFormatting>
  <conditionalFormatting sqref="W85">
    <cfRule type="cellIs" dxfId="3185" priority="421" operator="equal">
      <formula>3</formula>
    </cfRule>
  </conditionalFormatting>
  <conditionalFormatting sqref="AX81">
    <cfRule type="cellIs" dxfId="3184" priority="416" operator="equal">
      <formula>2</formula>
    </cfRule>
  </conditionalFormatting>
  <conditionalFormatting sqref="AX81">
    <cfRule type="cellIs" dxfId="3183" priority="417" operator="equal">
      <formula>1</formula>
    </cfRule>
  </conditionalFormatting>
  <conditionalFormatting sqref="AX81">
    <cfRule type="cellIs" dxfId="3182" priority="412" operator="equal">
      <formula>6</formula>
    </cfRule>
  </conditionalFormatting>
  <conditionalFormatting sqref="AX81">
    <cfRule type="cellIs" dxfId="3181" priority="413" operator="equal">
      <formula>5</formula>
    </cfRule>
  </conditionalFormatting>
  <conditionalFormatting sqref="AX81">
    <cfRule type="cellIs" dxfId="3180" priority="414" operator="equal">
      <formula>4</formula>
    </cfRule>
  </conditionalFormatting>
  <conditionalFormatting sqref="AX81">
    <cfRule type="cellIs" dxfId="3179" priority="415" operator="equal">
      <formula>3</formula>
    </cfRule>
  </conditionalFormatting>
  <conditionalFormatting sqref="AX85">
    <cfRule type="cellIs" dxfId="3178" priority="410" operator="equal">
      <formula>2</formula>
    </cfRule>
  </conditionalFormatting>
  <conditionalFormatting sqref="AX85">
    <cfRule type="cellIs" dxfId="3177" priority="411" operator="equal">
      <formula>1</formula>
    </cfRule>
  </conditionalFormatting>
  <conditionalFormatting sqref="AX85">
    <cfRule type="cellIs" dxfId="3176" priority="406" operator="equal">
      <formula>6</formula>
    </cfRule>
  </conditionalFormatting>
  <conditionalFormatting sqref="AX85">
    <cfRule type="cellIs" dxfId="3175" priority="407" operator="equal">
      <formula>5</formula>
    </cfRule>
  </conditionalFormatting>
  <conditionalFormatting sqref="AX85">
    <cfRule type="cellIs" dxfId="3174" priority="408" operator="equal">
      <formula>4</formula>
    </cfRule>
  </conditionalFormatting>
  <conditionalFormatting sqref="AX85">
    <cfRule type="cellIs" dxfId="3173" priority="409" operator="equal">
      <formula>3</formula>
    </cfRule>
  </conditionalFormatting>
  <conditionalFormatting sqref="AX89">
    <cfRule type="cellIs" dxfId="3172" priority="404" operator="equal">
      <formula>2</formula>
    </cfRule>
  </conditionalFormatting>
  <conditionalFormatting sqref="AX89">
    <cfRule type="cellIs" dxfId="3171" priority="405" operator="equal">
      <formula>1</formula>
    </cfRule>
  </conditionalFormatting>
  <conditionalFormatting sqref="AX89">
    <cfRule type="cellIs" dxfId="3170" priority="400" operator="equal">
      <formula>6</formula>
    </cfRule>
  </conditionalFormatting>
  <conditionalFormatting sqref="AX89">
    <cfRule type="cellIs" dxfId="3169" priority="401" operator="equal">
      <formula>5</formula>
    </cfRule>
  </conditionalFormatting>
  <conditionalFormatting sqref="AX89">
    <cfRule type="cellIs" dxfId="3168" priority="402" operator="equal">
      <formula>4</formula>
    </cfRule>
  </conditionalFormatting>
  <conditionalFormatting sqref="AX89">
    <cfRule type="cellIs" dxfId="3167" priority="403" operator="equal">
      <formula>3</formula>
    </cfRule>
  </conditionalFormatting>
  <conditionalFormatting sqref="AX93">
    <cfRule type="cellIs" dxfId="3166" priority="398" operator="equal">
      <formula>2</formula>
    </cfRule>
  </conditionalFormatting>
  <conditionalFormatting sqref="AX93">
    <cfRule type="cellIs" dxfId="3165" priority="399" operator="equal">
      <formula>1</formula>
    </cfRule>
  </conditionalFormatting>
  <conditionalFormatting sqref="AX93">
    <cfRule type="cellIs" dxfId="3164" priority="394" operator="equal">
      <formula>6</formula>
    </cfRule>
  </conditionalFormatting>
  <conditionalFormatting sqref="AX93">
    <cfRule type="cellIs" dxfId="3163" priority="395" operator="equal">
      <formula>5</formula>
    </cfRule>
  </conditionalFormatting>
  <conditionalFormatting sqref="AX93">
    <cfRule type="cellIs" dxfId="3162" priority="396" operator="equal">
      <formula>4</formula>
    </cfRule>
  </conditionalFormatting>
  <conditionalFormatting sqref="AX93">
    <cfRule type="cellIs" dxfId="3161" priority="397" operator="equal">
      <formula>3</formula>
    </cfRule>
  </conditionalFormatting>
  <conditionalFormatting sqref="AX97">
    <cfRule type="cellIs" dxfId="3160" priority="392" operator="equal">
      <formula>2</formula>
    </cfRule>
  </conditionalFormatting>
  <conditionalFormatting sqref="AX97">
    <cfRule type="cellIs" dxfId="3159" priority="393" operator="equal">
      <formula>1</formula>
    </cfRule>
  </conditionalFormatting>
  <conditionalFormatting sqref="AX97">
    <cfRule type="cellIs" dxfId="3158" priority="388" operator="equal">
      <formula>6</formula>
    </cfRule>
  </conditionalFormatting>
  <conditionalFormatting sqref="AX97">
    <cfRule type="cellIs" dxfId="3157" priority="389" operator="equal">
      <formula>5</formula>
    </cfRule>
  </conditionalFormatting>
  <conditionalFormatting sqref="AX97">
    <cfRule type="cellIs" dxfId="3156" priority="390" operator="equal">
      <formula>4</formula>
    </cfRule>
  </conditionalFormatting>
  <conditionalFormatting sqref="AX97">
    <cfRule type="cellIs" dxfId="3155" priority="391" operator="equal">
      <formula>3</formula>
    </cfRule>
  </conditionalFormatting>
  <conditionalFormatting sqref="AX101">
    <cfRule type="cellIs" dxfId="3154" priority="386" operator="equal">
      <formula>2</formula>
    </cfRule>
  </conditionalFormatting>
  <conditionalFormatting sqref="AX101">
    <cfRule type="cellIs" dxfId="3153" priority="387" operator="equal">
      <formula>1</formula>
    </cfRule>
  </conditionalFormatting>
  <conditionalFormatting sqref="AX101">
    <cfRule type="cellIs" dxfId="3152" priority="382" operator="equal">
      <formula>6</formula>
    </cfRule>
  </conditionalFormatting>
  <conditionalFormatting sqref="AX101">
    <cfRule type="cellIs" dxfId="3151" priority="383" operator="equal">
      <formula>5</formula>
    </cfRule>
  </conditionalFormatting>
  <conditionalFormatting sqref="AX101">
    <cfRule type="cellIs" dxfId="3150" priority="384" operator="equal">
      <formula>4</formula>
    </cfRule>
  </conditionalFormatting>
  <conditionalFormatting sqref="AX101">
    <cfRule type="cellIs" dxfId="3149" priority="385" operator="equal">
      <formula>3</formula>
    </cfRule>
  </conditionalFormatting>
  <conditionalFormatting sqref="AX105">
    <cfRule type="cellIs" dxfId="3148" priority="380" operator="equal">
      <formula>2</formula>
    </cfRule>
  </conditionalFormatting>
  <conditionalFormatting sqref="AX105">
    <cfRule type="cellIs" dxfId="3147" priority="381" operator="equal">
      <formula>1</formula>
    </cfRule>
  </conditionalFormatting>
  <conditionalFormatting sqref="AX105">
    <cfRule type="cellIs" dxfId="3146" priority="376" operator="equal">
      <formula>6</formula>
    </cfRule>
  </conditionalFormatting>
  <conditionalFormatting sqref="AX105">
    <cfRule type="cellIs" dxfId="3145" priority="377" operator="equal">
      <formula>5</formula>
    </cfRule>
  </conditionalFormatting>
  <conditionalFormatting sqref="AX105">
    <cfRule type="cellIs" dxfId="3144" priority="378" operator="equal">
      <formula>4</formula>
    </cfRule>
  </conditionalFormatting>
  <conditionalFormatting sqref="AX105">
    <cfRule type="cellIs" dxfId="3143" priority="379" operator="equal">
      <formula>3</formula>
    </cfRule>
  </conditionalFormatting>
  <conditionalFormatting sqref="AX109">
    <cfRule type="cellIs" dxfId="3142" priority="374" operator="equal">
      <formula>2</formula>
    </cfRule>
  </conditionalFormatting>
  <conditionalFormatting sqref="AX109">
    <cfRule type="cellIs" dxfId="3141" priority="375" operator="equal">
      <formula>1</formula>
    </cfRule>
  </conditionalFormatting>
  <conditionalFormatting sqref="AX109">
    <cfRule type="cellIs" dxfId="3140" priority="370" operator="equal">
      <formula>6</formula>
    </cfRule>
  </conditionalFormatting>
  <conditionalFormatting sqref="AX109">
    <cfRule type="cellIs" dxfId="3139" priority="371" operator="equal">
      <formula>5</formula>
    </cfRule>
  </conditionalFormatting>
  <conditionalFormatting sqref="AX109">
    <cfRule type="cellIs" dxfId="3138" priority="372" operator="equal">
      <formula>4</formula>
    </cfRule>
  </conditionalFormatting>
  <conditionalFormatting sqref="AX109">
    <cfRule type="cellIs" dxfId="3137" priority="373" operator="equal">
      <formula>3</formula>
    </cfRule>
  </conditionalFormatting>
  <conditionalFormatting sqref="AX113">
    <cfRule type="cellIs" dxfId="3136" priority="368" operator="equal">
      <formula>2</formula>
    </cfRule>
  </conditionalFormatting>
  <conditionalFormatting sqref="AX113">
    <cfRule type="cellIs" dxfId="3135" priority="369" operator="equal">
      <formula>1</formula>
    </cfRule>
  </conditionalFormatting>
  <conditionalFormatting sqref="AX113">
    <cfRule type="cellIs" dxfId="3134" priority="364" operator="equal">
      <formula>6</formula>
    </cfRule>
  </conditionalFormatting>
  <conditionalFormatting sqref="AX113">
    <cfRule type="cellIs" dxfId="3133" priority="365" operator="equal">
      <formula>5</formula>
    </cfRule>
  </conditionalFormatting>
  <conditionalFormatting sqref="AX113">
    <cfRule type="cellIs" dxfId="3132" priority="366" operator="equal">
      <formula>4</formula>
    </cfRule>
  </conditionalFormatting>
  <conditionalFormatting sqref="AX113">
    <cfRule type="cellIs" dxfId="3131" priority="367" operator="equal">
      <formula>3</formula>
    </cfRule>
  </conditionalFormatting>
  <conditionalFormatting sqref="W128">
    <cfRule type="cellIs" dxfId="3130" priority="362" operator="equal">
      <formula>2</formula>
    </cfRule>
  </conditionalFormatting>
  <conditionalFormatting sqref="W128">
    <cfRule type="cellIs" dxfId="3129" priority="363" operator="equal">
      <formula>1</formula>
    </cfRule>
  </conditionalFormatting>
  <conditionalFormatting sqref="W128">
    <cfRule type="cellIs" dxfId="3128" priority="358" operator="equal">
      <formula>6</formula>
    </cfRule>
  </conditionalFormatting>
  <conditionalFormatting sqref="W128">
    <cfRule type="cellIs" dxfId="3127" priority="359" operator="equal">
      <formula>5</formula>
    </cfRule>
  </conditionalFormatting>
  <conditionalFormatting sqref="W128">
    <cfRule type="cellIs" dxfId="3126" priority="360" operator="equal">
      <formula>4</formula>
    </cfRule>
  </conditionalFormatting>
  <conditionalFormatting sqref="W128">
    <cfRule type="cellIs" dxfId="3125" priority="361" operator="equal">
      <formula>3</formula>
    </cfRule>
  </conditionalFormatting>
  <conditionalFormatting sqref="W132">
    <cfRule type="cellIs" dxfId="3124" priority="356" operator="equal">
      <formula>2</formula>
    </cfRule>
  </conditionalFormatting>
  <conditionalFormatting sqref="W132">
    <cfRule type="cellIs" dxfId="3123" priority="357" operator="equal">
      <formula>1</formula>
    </cfRule>
  </conditionalFormatting>
  <conditionalFormatting sqref="W132">
    <cfRule type="cellIs" dxfId="3122" priority="352" operator="equal">
      <formula>6</formula>
    </cfRule>
  </conditionalFormatting>
  <conditionalFormatting sqref="W132">
    <cfRule type="cellIs" dxfId="3121" priority="353" operator="equal">
      <formula>5</formula>
    </cfRule>
  </conditionalFormatting>
  <conditionalFormatting sqref="W132">
    <cfRule type="cellIs" dxfId="3120" priority="354" operator="equal">
      <formula>4</formula>
    </cfRule>
  </conditionalFormatting>
  <conditionalFormatting sqref="W132">
    <cfRule type="cellIs" dxfId="3119" priority="355" operator="equal">
      <formula>3</formula>
    </cfRule>
  </conditionalFormatting>
  <conditionalFormatting sqref="W136">
    <cfRule type="cellIs" dxfId="3118" priority="350" operator="equal">
      <formula>2</formula>
    </cfRule>
  </conditionalFormatting>
  <conditionalFormatting sqref="W136">
    <cfRule type="cellIs" dxfId="3117" priority="351" operator="equal">
      <formula>1</formula>
    </cfRule>
  </conditionalFormatting>
  <conditionalFormatting sqref="W136">
    <cfRule type="cellIs" dxfId="3116" priority="346" operator="equal">
      <formula>6</formula>
    </cfRule>
  </conditionalFormatting>
  <conditionalFormatting sqref="W136">
    <cfRule type="cellIs" dxfId="3115" priority="347" operator="equal">
      <formula>5</formula>
    </cfRule>
  </conditionalFormatting>
  <conditionalFormatting sqref="W136">
    <cfRule type="cellIs" dxfId="3114" priority="348" operator="equal">
      <formula>4</formula>
    </cfRule>
  </conditionalFormatting>
  <conditionalFormatting sqref="W136">
    <cfRule type="cellIs" dxfId="3113" priority="349" operator="equal">
      <formula>3</formula>
    </cfRule>
  </conditionalFormatting>
  <conditionalFormatting sqref="W151">
    <cfRule type="cellIs" dxfId="3112" priority="344" operator="equal">
      <formula>2</formula>
    </cfRule>
  </conditionalFormatting>
  <conditionalFormatting sqref="W151">
    <cfRule type="cellIs" dxfId="3111" priority="345" operator="equal">
      <formula>1</formula>
    </cfRule>
  </conditionalFormatting>
  <conditionalFormatting sqref="W151">
    <cfRule type="cellIs" dxfId="3110" priority="340" operator="equal">
      <formula>6</formula>
    </cfRule>
  </conditionalFormatting>
  <conditionalFormatting sqref="W151">
    <cfRule type="cellIs" dxfId="3109" priority="341" operator="equal">
      <formula>5</formula>
    </cfRule>
  </conditionalFormatting>
  <conditionalFormatting sqref="W151">
    <cfRule type="cellIs" dxfId="3108" priority="342" operator="equal">
      <formula>4</formula>
    </cfRule>
  </conditionalFormatting>
  <conditionalFormatting sqref="W151">
    <cfRule type="cellIs" dxfId="3107" priority="343" operator="equal">
      <formula>3</formula>
    </cfRule>
  </conditionalFormatting>
  <conditionalFormatting sqref="W155">
    <cfRule type="cellIs" dxfId="3106" priority="338" operator="equal">
      <formula>2</formula>
    </cfRule>
  </conditionalFormatting>
  <conditionalFormatting sqref="W155">
    <cfRule type="cellIs" dxfId="3105" priority="339" operator="equal">
      <formula>1</formula>
    </cfRule>
  </conditionalFormatting>
  <conditionalFormatting sqref="W155">
    <cfRule type="cellIs" dxfId="3104" priority="334" operator="equal">
      <formula>6</formula>
    </cfRule>
  </conditionalFormatting>
  <conditionalFormatting sqref="W155">
    <cfRule type="cellIs" dxfId="3103" priority="335" operator="equal">
      <formula>5</formula>
    </cfRule>
  </conditionalFormatting>
  <conditionalFormatting sqref="W155">
    <cfRule type="cellIs" dxfId="3102" priority="336" operator="equal">
      <formula>4</formula>
    </cfRule>
  </conditionalFormatting>
  <conditionalFormatting sqref="W155">
    <cfRule type="cellIs" dxfId="3101" priority="337" operator="equal">
      <formula>3</formula>
    </cfRule>
  </conditionalFormatting>
  <conditionalFormatting sqref="W159">
    <cfRule type="cellIs" dxfId="3100" priority="332" operator="equal">
      <formula>2</formula>
    </cfRule>
  </conditionalFormatting>
  <conditionalFormatting sqref="W159">
    <cfRule type="cellIs" dxfId="3099" priority="333" operator="equal">
      <formula>1</formula>
    </cfRule>
  </conditionalFormatting>
  <conditionalFormatting sqref="W159">
    <cfRule type="cellIs" dxfId="3098" priority="328" operator="equal">
      <formula>6</formula>
    </cfRule>
  </conditionalFormatting>
  <conditionalFormatting sqref="W159">
    <cfRule type="cellIs" dxfId="3097" priority="329" operator="equal">
      <formula>5</formula>
    </cfRule>
  </conditionalFormatting>
  <conditionalFormatting sqref="W159">
    <cfRule type="cellIs" dxfId="3096" priority="330" operator="equal">
      <formula>4</formula>
    </cfRule>
  </conditionalFormatting>
  <conditionalFormatting sqref="W159">
    <cfRule type="cellIs" dxfId="3095" priority="331" operator="equal">
      <formula>3</formula>
    </cfRule>
  </conditionalFormatting>
  <conditionalFormatting sqref="W163">
    <cfRule type="cellIs" dxfId="3094" priority="326" operator="equal">
      <formula>2</formula>
    </cfRule>
  </conditionalFormatting>
  <conditionalFormatting sqref="W163">
    <cfRule type="cellIs" dxfId="3093" priority="327" operator="equal">
      <formula>1</formula>
    </cfRule>
  </conditionalFormatting>
  <conditionalFormatting sqref="W163">
    <cfRule type="cellIs" dxfId="3092" priority="322" operator="equal">
      <formula>6</formula>
    </cfRule>
  </conditionalFormatting>
  <conditionalFormatting sqref="W163">
    <cfRule type="cellIs" dxfId="3091" priority="323" operator="equal">
      <formula>5</formula>
    </cfRule>
  </conditionalFormatting>
  <conditionalFormatting sqref="W163">
    <cfRule type="cellIs" dxfId="3090" priority="324" operator="equal">
      <formula>4</formula>
    </cfRule>
  </conditionalFormatting>
  <conditionalFormatting sqref="W163">
    <cfRule type="cellIs" dxfId="3089" priority="325" operator="equal">
      <formula>3</formula>
    </cfRule>
  </conditionalFormatting>
  <conditionalFormatting sqref="AX147">
    <cfRule type="cellIs" dxfId="3088" priority="320" operator="equal">
      <formula>2</formula>
    </cfRule>
  </conditionalFormatting>
  <conditionalFormatting sqref="AX147">
    <cfRule type="cellIs" dxfId="3087" priority="321" operator="equal">
      <formula>1</formula>
    </cfRule>
  </conditionalFormatting>
  <conditionalFormatting sqref="AX147">
    <cfRule type="cellIs" dxfId="3086" priority="316" operator="equal">
      <formula>6</formula>
    </cfRule>
  </conditionalFormatting>
  <conditionalFormatting sqref="AX147">
    <cfRule type="cellIs" dxfId="3085" priority="317" operator="equal">
      <formula>5</formula>
    </cfRule>
  </conditionalFormatting>
  <conditionalFormatting sqref="AX147">
    <cfRule type="cellIs" dxfId="3084" priority="318" operator="equal">
      <formula>4</formula>
    </cfRule>
  </conditionalFormatting>
  <conditionalFormatting sqref="AX147">
    <cfRule type="cellIs" dxfId="3083" priority="319" operator="equal">
      <formula>3</formula>
    </cfRule>
  </conditionalFormatting>
  <conditionalFormatting sqref="AX151">
    <cfRule type="cellIs" dxfId="3082" priority="314" operator="equal">
      <formula>2</formula>
    </cfRule>
  </conditionalFormatting>
  <conditionalFormatting sqref="AX151">
    <cfRule type="cellIs" dxfId="3081" priority="315" operator="equal">
      <formula>1</formula>
    </cfRule>
  </conditionalFormatting>
  <conditionalFormatting sqref="AX151">
    <cfRule type="cellIs" dxfId="3080" priority="310" operator="equal">
      <formula>6</formula>
    </cfRule>
  </conditionalFormatting>
  <conditionalFormatting sqref="AX151">
    <cfRule type="cellIs" dxfId="3079" priority="311" operator="equal">
      <formula>5</formula>
    </cfRule>
  </conditionalFormatting>
  <conditionalFormatting sqref="AX151">
    <cfRule type="cellIs" dxfId="3078" priority="312" operator="equal">
      <formula>4</formula>
    </cfRule>
  </conditionalFormatting>
  <conditionalFormatting sqref="AX151">
    <cfRule type="cellIs" dxfId="3077" priority="313" operator="equal">
      <formula>3</formula>
    </cfRule>
  </conditionalFormatting>
  <conditionalFormatting sqref="AX155">
    <cfRule type="cellIs" dxfId="3076" priority="308" operator="equal">
      <formula>2</formula>
    </cfRule>
  </conditionalFormatting>
  <conditionalFormatting sqref="AX155">
    <cfRule type="cellIs" dxfId="3075" priority="309" operator="equal">
      <formula>1</formula>
    </cfRule>
  </conditionalFormatting>
  <conditionalFormatting sqref="AX155">
    <cfRule type="cellIs" dxfId="3074" priority="304" operator="equal">
      <formula>6</formula>
    </cfRule>
  </conditionalFormatting>
  <conditionalFormatting sqref="AX155">
    <cfRule type="cellIs" dxfId="3073" priority="305" operator="equal">
      <formula>5</formula>
    </cfRule>
  </conditionalFormatting>
  <conditionalFormatting sqref="AX155">
    <cfRule type="cellIs" dxfId="3072" priority="306" operator="equal">
      <formula>4</formula>
    </cfRule>
  </conditionalFormatting>
  <conditionalFormatting sqref="AX155">
    <cfRule type="cellIs" dxfId="3071" priority="307" operator="equal">
      <formula>3</formula>
    </cfRule>
  </conditionalFormatting>
  <conditionalFormatting sqref="AX159">
    <cfRule type="cellIs" dxfId="3070" priority="302" operator="equal">
      <formula>2</formula>
    </cfRule>
  </conditionalFormatting>
  <conditionalFormatting sqref="AX159">
    <cfRule type="cellIs" dxfId="3069" priority="303" operator="equal">
      <formula>1</formula>
    </cfRule>
  </conditionalFormatting>
  <conditionalFormatting sqref="AX159">
    <cfRule type="cellIs" dxfId="3068" priority="298" operator="equal">
      <formula>6</formula>
    </cfRule>
  </conditionalFormatting>
  <conditionalFormatting sqref="AX159">
    <cfRule type="cellIs" dxfId="3067" priority="299" operator="equal">
      <formula>5</formula>
    </cfRule>
  </conditionalFormatting>
  <conditionalFormatting sqref="AX159">
    <cfRule type="cellIs" dxfId="3066" priority="300" operator="equal">
      <formula>4</formula>
    </cfRule>
  </conditionalFormatting>
  <conditionalFormatting sqref="AX159">
    <cfRule type="cellIs" dxfId="3065" priority="301" operator="equal">
      <formula>3</formula>
    </cfRule>
  </conditionalFormatting>
  <conditionalFormatting sqref="AX163">
    <cfRule type="cellIs" dxfId="3064" priority="296" operator="equal">
      <formula>2</formula>
    </cfRule>
  </conditionalFormatting>
  <conditionalFormatting sqref="AX163">
    <cfRule type="cellIs" dxfId="3063" priority="297" operator="equal">
      <formula>1</formula>
    </cfRule>
  </conditionalFormatting>
  <conditionalFormatting sqref="AX163">
    <cfRule type="cellIs" dxfId="3062" priority="292" operator="equal">
      <formula>6</formula>
    </cfRule>
  </conditionalFormatting>
  <conditionalFormatting sqref="AX163">
    <cfRule type="cellIs" dxfId="3061" priority="293" operator="equal">
      <formula>5</formula>
    </cfRule>
  </conditionalFormatting>
  <conditionalFormatting sqref="AX163">
    <cfRule type="cellIs" dxfId="3060" priority="294" operator="equal">
      <formula>4</formula>
    </cfRule>
  </conditionalFormatting>
  <conditionalFormatting sqref="AX163">
    <cfRule type="cellIs" dxfId="3059" priority="295" operator="equal">
      <formula>3</formula>
    </cfRule>
  </conditionalFormatting>
  <conditionalFormatting sqref="AX167">
    <cfRule type="cellIs" dxfId="3058" priority="290" operator="equal">
      <formula>2</formula>
    </cfRule>
  </conditionalFormatting>
  <conditionalFormatting sqref="AX167">
    <cfRule type="cellIs" dxfId="3057" priority="291" operator="equal">
      <formula>1</formula>
    </cfRule>
  </conditionalFormatting>
  <conditionalFormatting sqref="AX167">
    <cfRule type="cellIs" dxfId="3056" priority="286" operator="equal">
      <formula>6</formula>
    </cfRule>
  </conditionalFormatting>
  <conditionalFormatting sqref="AX167">
    <cfRule type="cellIs" dxfId="3055" priority="287" operator="equal">
      <formula>5</formula>
    </cfRule>
  </conditionalFormatting>
  <conditionalFormatting sqref="AX167">
    <cfRule type="cellIs" dxfId="3054" priority="288" operator="equal">
      <formula>4</formula>
    </cfRule>
  </conditionalFormatting>
  <conditionalFormatting sqref="AX167">
    <cfRule type="cellIs" dxfId="3053" priority="289" operator="equal">
      <formula>3</formula>
    </cfRule>
  </conditionalFormatting>
  <conditionalFormatting sqref="W182">
    <cfRule type="cellIs" dxfId="3052" priority="284" operator="equal">
      <formula>2</formula>
    </cfRule>
  </conditionalFormatting>
  <conditionalFormatting sqref="W182">
    <cfRule type="cellIs" dxfId="3051" priority="285" operator="equal">
      <formula>1</formula>
    </cfRule>
  </conditionalFormatting>
  <conditionalFormatting sqref="W182">
    <cfRule type="cellIs" dxfId="3050" priority="280" operator="equal">
      <formula>6</formula>
    </cfRule>
  </conditionalFormatting>
  <conditionalFormatting sqref="W182">
    <cfRule type="cellIs" dxfId="3049" priority="281" operator="equal">
      <formula>5</formula>
    </cfRule>
  </conditionalFormatting>
  <conditionalFormatting sqref="W182">
    <cfRule type="cellIs" dxfId="3048" priority="282" operator="equal">
      <formula>4</formula>
    </cfRule>
  </conditionalFormatting>
  <conditionalFormatting sqref="W182">
    <cfRule type="cellIs" dxfId="3047" priority="283" operator="equal">
      <formula>3</formula>
    </cfRule>
  </conditionalFormatting>
  <conditionalFormatting sqref="W186">
    <cfRule type="cellIs" dxfId="3046" priority="278" operator="equal">
      <formula>2</formula>
    </cfRule>
  </conditionalFormatting>
  <conditionalFormatting sqref="W186">
    <cfRule type="cellIs" dxfId="3045" priority="279" operator="equal">
      <formula>1</formula>
    </cfRule>
  </conditionalFormatting>
  <conditionalFormatting sqref="W186">
    <cfRule type="cellIs" dxfId="3044" priority="274" operator="equal">
      <formula>6</formula>
    </cfRule>
  </conditionalFormatting>
  <conditionalFormatting sqref="W186">
    <cfRule type="cellIs" dxfId="3043" priority="275" operator="equal">
      <formula>5</formula>
    </cfRule>
  </conditionalFormatting>
  <conditionalFormatting sqref="W186">
    <cfRule type="cellIs" dxfId="3042" priority="276" operator="equal">
      <formula>4</formula>
    </cfRule>
  </conditionalFormatting>
  <conditionalFormatting sqref="W186">
    <cfRule type="cellIs" dxfId="3041" priority="277" operator="equal">
      <formula>3</formula>
    </cfRule>
  </conditionalFormatting>
  <conditionalFormatting sqref="AX182">
    <cfRule type="cellIs" dxfId="3040" priority="272" operator="equal">
      <formula>2</formula>
    </cfRule>
  </conditionalFormatting>
  <conditionalFormatting sqref="AX182">
    <cfRule type="cellIs" dxfId="3039" priority="273" operator="equal">
      <formula>1</formula>
    </cfRule>
  </conditionalFormatting>
  <conditionalFormatting sqref="AX182">
    <cfRule type="cellIs" dxfId="3038" priority="268" operator="equal">
      <formula>6</formula>
    </cfRule>
  </conditionalFormatting>
  <conditionalFormatting sqref="AX182">
    <cfRule type="cellIs" dxfId="3037" priority="269" operator="equal">
      <formula>5</formula>
    </cfRule>
  </conditionalFormatting>
  <conditionalFormatting sqref="AX182">
    <cfRule type="cellIs" dxfId="3036" priority="270" operator="equal">
      <formula>4</formula>
    </cfRule>
  </conditionalFormatting>
  <conditionalFormatting sqref="AX182">
    <cfRule type="cellIs" dxfId="3035" priority="271" operator="equal">
      <formula>3</formula>
    </cfRule>
  </conditionalFormatting>
  <conditionalFormatting sqref="AX186">
    <cfRule type="cellIs" dxfId="3034" priority="266" operator="equal">
      <formula>2</formula>
    </cfRule>
  </conditionalFormatting>
  <conditionalFormatting sqref="AX186">
    <cfRule type="cellIs" dxfId="3033" priority="267" operator="equal">
      <formula>1</formula>
    </cfRule>
  </conditionalFormatting>
  <conditionalFormatting sqref="AX186">
    <cfRule type="cellIs" dxfId="3032" priority="262" operator="equal">
      <formula>6</formula>
    </cfRule>
  </conditionalFormatting>
  <conditionalFormatting sqref="AX186">
    <cfRule type="cellIs" dxfId="3031" priority="263" operator="equal">
      <formula>5</formula>
    </cfRule>
  </conditionalFormatting>
  <conditionalFormatting sqref="AX186">
    <cfRule type="cellIs" dxfId="3030" priority="264" operator="equal">
      <formula>4</formula>
    </cfRule>
  </conditionalFormatting>
  <conditionalFormatting sqref="AX186">
    <cfRule type="cellIs" dxfId="3029" priority="265" operator="equal">
      <formula>3</formula>
    </cfRule>
  </conditionalFormatting>
  <conditionalFormatting sqref="AX190">
    <cfRule type="cellIs" dxfId="3028" priority="260" operator="equal">
      <formula>2</formula>
    </cfRule>
  </conditionalFormatting>
  <conditionalFormatting sqref="AX190">
    <cfRule type="cellIs" dxfId="3027" priority="261" operator="equal">
      <formula>1</formula>
    </cfRule>
  </conditionalFormatting>
  <conditionalFormatting sqref="AX190">
    <cfRule type="cellIs" dxfId="3026" priority="256" operator="equal">
      <formula>6</formula>
    </cfRule>
  </conditionalFormatting>
  <conditionalFormatting sqref="AX190">
    <cfRule type="cellIs" dxfId="3025" priority="257" operator="equal">
      <formula>5</formula>
    </cfRule>
  </conditionalFormatting>
  <conditionalFormatting sqref="AX190">
    <cfRule type="cellIs" dxfId="3024" priority="258" operator="equal">
      <formula>4</formula>
    </cfRule>
  </conditionalFormatting>
  <conditionalFormatting sqref="AX190">
    <cfRule type="cellIs" dxfId="3023" priority="259" operator="equal">
      <formula>3</formula>
    </cfRule>
  </conditionalFormatting>
  <conditionalFormatting sqref="AX194">
    <cfRule type="cellIs" dxfId="3022" priority="254" operator="equal">
      <formula>2</formula>
    </cfRule>
  </conditionalFormatting>
  <conditionalFormatting sqref="AX194">
    <cfRule type="cellIs" dxfId="3021" priority="255" operator="equal">
      <formula>1</formula>
    </cfRule>
  </conditionalFormatting>
  <conditionalFormatting sqref="AX194">
    <cfRule type="cellIs" dxfId="3020" priority="250" operator="equal">
      <formula>6</formula>
    </cfRule>
  </conditionalFormatting>
  <conditionalFormatting sqref="AX194">
    <cfRule type="cellIs" dxfId="3019" priority="251" operator="equal">
      <formula>5</formula>
    </cfRule>
  </conditionalFormatting>
  <conditionalFormatting sqref="AX194">
    <cfRule type="cellIs" dxfId="3018" priority="252" operator="equal">
      <formula>4</formula>
    </cfRule>
  </conditionalFormatting>
  <conditionalFormatting sqref="AX194">
    <cfRule type="cellIs" dxfId="3017" priority="253" operator="equal">
      <formula>3</formula>
    </cfRule>
  </conditionalFormatting>
  <conditionalFormatting sqref="AX198">
    <cfRule type="cellIs" dxfId="3016" priority="248" operator="equal">
      <formula>2</formula>
    </cfRule>
  </conditionalFormatting>
  <conditionalFormatting sqref="AX198">
    <cfRule type="cellIs" dxfId="3015" priority="249" operator="equal">
      <formula>1</formula>
    </cfRule>
  </conditionalFormatting>
  <conditionalFormatting sqref="AX198">
    <cfRule type="cellIs" dxfId="3014" priority="244" operator="equal">
      <formula>6</formula>
    </cfRule>
  </conditionalFormatting>
  <conditionalFormatting sqref="AX198">
    <cfRule type="cellIs" dxfId="3013" priority="245" operator="equal">
      <formula>5</formula>
    </cfRule>
  </conditionalFormatting>
  <conditionalFormatting sqref="AX198">
    <cfRule type="cellIs" dxfId="3012" priority="246" operator="equal">
      <formula>4</formula>
    </cfRule>
  </conditionalFormatting>
  <conditionalFormatting sqref="AX198">
    <cfRule type="cellIs" dxfId="3011" priority="247" operator="equal">
      <formula>3</formula>
    </cfRule>
  </conditionalFormatting>
  <conditionalFormatting sqref="AX202">
    <cfRule type="cellIs" dxfId="3010" priority="242" operator="equal">
      <formula>2</formula>
    </cfRule>
  </conditionalFormatting>
  <conditionalFormatting sqref="AX202">
    <cfRule type="cellIs" dxfId="3009" priority="243" operator="equal">
      <formula>1</formula>
    </cfRule>
  </conditionalFormatting>
  <conditionalFormatting sqref="AX202">
    <cfRule type="cellIs" dxfId="3008" priority="238" operator="equal">
      <formula>6</formula>
    </cfRule>
  </conditionalFormatting>
  <conditionalFormatting sqref="AX202">
    <cfRule type="cellIs" dxfId="3007" priority="239" operator="equal">
      <formula>5</formula>
    </cfRule>
  </conditionalFormatting>
  <conditionalFormatting sqref="AX202">
    <cfRule type="cellIs" dxfId="3006" priority="240" operator="equal">
      <formula>4</formula>
    </cfRule>
  </conditionalFormatting>
  <conditionalFormatting sqref="AX202">
    <cfRule type="cellIs" dxfId="3005" priority="241" operator="equal">
      <formula>3</formula>
    </cfRule>
  </conditionalFormatting>
  <conditionalFormatting sqref="AQ182:AT182">
    <cfRule type="containsText" dxfId="3004" priority="226" operator="containsText" text="ggggggggggggggg">
      <formula>NOT(ISERROR(SEARCH("ggggggggggggggg",AQ182)))</formula>
    </cfRule>
  </conditionalFormatting>
  <conditionalFormatting sqref="AQ182:AT182">
    <cfRule type="containsText" dxfId="3003" priority="227" operator="containsText" text="gggggggggg">
      <formula>NOT(ISERROR(SEARCH("gggggggggg",AQ182)))</formula>
    </cfRule>
  </conditionalFormatting>
  <conditionalFormatting sqref="AQ182:AT182">
    <cfRule type="containsText" dxfId="3002" priority="228" operator="containsText" text="ggggg">
      <formula>NOT(ISERROR(SEARCH("ggggg",AQ182)))</formula>
    </cfRule>
  </conditionalFormatting>
  <conditionalFormatting sqref="AQ182:AT182">
    <cfRule type="containsText" dxfId="3001" priority="229" operator="containsText" text="g">
      <formula>NOT(ISERROR(SEARCH("g",AQ182)))</formula>
    </cfRule>
  </conditionalFormatting>
  <conditionalFormatting sqref="AQ186:AT186">
    <cfRule type="containsText" dxfId="3000" priority="222" operator="containsText" text="ggggggggggggggg">
      <formula>NOT(ISERROR(SEARCH("ggggggggggggggg",AQ186)))</formula>
    </cfRule>
  </conditionalFormatting>
  <conditionalFormatting sqref="AQ186:AT186">
    <cfRule type="containsText" dxfId="2999" priority="223" operator="containsText" text="gggggggggg">
      <formula>NOT(ISERROR(SEARCH("gggggggggg",AQ186)))</formula>
    </cfRule>
  </conditionalFormatting>
  <conditionalFormatting sqref="AQ186:AT186">
    <cfRule type="containsText" dxfId="2998" priority="224" operator="containsText" text="ggggg">
      <formula>NOT(ISERROR(SEARCH("ggggg",AQ186)))</formula>
    </cfRule>
  </conditionalFormatting>
  <conditionalFormatting sqref="AQ186:AT186">
    <cfRule type="containsText" dxfId="2997" priority="225" operator="containsText" text="g">
      <formula>NOT(ISERROR(SEARCH("g",AQ186)))</formula>
    </cfRule>
  </conditionalFormatting>
  <conditionalFormatting sqref="AQ178:AT178">
    <cfRule type="containsText" dxfId="2996" priority="230" operator="containsText" text="ggggggggggggggg">
      <formula>NOT(ISERROR(SEARCH("ggggggggggggggg",AQ178)))</formula>
    </cfRule>
  </conditionalFormatting>
  <conditionalFormatting sqref="AQ178:AT178">
    <cfRule type="containsText" dxfId="2995" priority="231" operator="containsText" text="gggggggggg">
      <formula>NOT(ISERROR(SEARCH("gggggggggg",AQ178)))</formula>
    </cfRule>
  </conditionalFormatting>
  <conditionalFormatting sqref="AQ178:AT178">
    <cfRule type="containsText" dxfId="2994" priority="232" operator="containsText" text="ggggg">
      <formula>NOT(ISERROR(SEARCH("ggggg",AQ178)))</formula>
    </cfRule>
  </conditionalFormatting>
  <conditionalFormatting sqref="AQ178:AT178">
    <cfRule type="containsText" dxfId="2993" priority="233" operator="containsText" text="g">
      <formula>NOT(ISERROR(SEARCH("g",AQ178)))</formula>
    </cfRule>
  </conditionalFormatting>
  <conditionalFormatting sqref="AQ190:AT190">
    <cfRule type="containsText" dxfId="2992" priority="218" operator="containsText" text="ggggggggggggggg">
      <formula>NOT(ISERROR(SEARCH("ggggggggggggggg",AQ190)))</formula>
    </cfRule>
  </conditionalFormatting>
  <conditionalFormatting sqref="AQ190:AT190">
    <cfRule type="containsText" dxfId="2991" priority="219" operator="containsText" text="gggggggggg">
      <formula>NOT(ISERROR(SEARCH("gggggggggg",AQ190)))</formula>
    </cfRule>
  </conditionalFormatting>
  <conditionalFormatting sqref="AQ190:AT190">
    <cfRule type="containsText" dxfId="2990" priority="220" operator="containsText" text="ggggg">
      <formula>NOT(ISERROR(SEARCH("ggggg",AQ190)))</formula>
    </cfRule>
  </conditionalFormatting>
  <conditionalFormatting sqref="AQ190:AT190">
    <cfRule type="containsText" dxfId="2989" priority="221" operator="containsText" text="g">
      <formula>NOT(ISERROR(SEARCH("g",AQ190)))</formula>
    </cfRule>
  </conditionalFormatting>
  <conditionalFormatting sqref="AV178">
    <cfRule type="cellIs" dxfId="2988" priority="214" operator="between">
      <formula>15</formula>
      <formula>20</formula>
    </cfRule>
  </conditionalFormatting>
  <conditionalFormatting sqref="AV178">
    <cfRule type="cellIs" dxfId="2987" priority="215" operator="between">
      <formula>10</formula>
      <formula>14.999</formula>
    </cfRule>
  </conditionalFormatting>
  <conditionalFormatting sqref="AV178">
    <cfRule type="cellIs" dxfId="2986" priority="216" operator="between">
      <formula>5</formula>
      <formula>9.999</formula>
    </cfRule>
  </conditionalFormatting>
  <conditionalFormatting sqref="AV178">
    <cfRule type="cellIs" dxfId="2985" priority="217" operator="between">
      <formula>0.001</formula>
      <formula>4.999</formula>
    </cfRule>
  </conditionalFormatting>
  <conditionalFormatting sqref="AV182">
    <cfRule type="cellIs" dxfId="2984" priority="210" operator="between">
      <formula>15</formula>
      <formula>20</formula>
    </cfRule>
  </conditionalFormatting>
  <conditionalFormatting sqref="AV182">
    <cfRule type="cellIs" dxfId="2983" priority="211" operator="between">
      <formula>10</formula>
      <formula>14.999</formula>
    </cfRule>
  </conditionalFormatting>
  <conditionalFormatting sqref="AV182">
    <cfRule type="cellIs" dxfId="2982" priority="212" operator="between">
      <formula>5</formula>
      <formula>9.999</formula>
    </cfRule>
  </conditionalFormatting>
  <conditionalFormatting sqref="AV182">
    <cfRule type="cellIs" dxfId="2981" priority="213" operator="between">
      <formula>0.001</formula>
      <formula>4.999</formula>
    </cfRule>
  </conditionalFormatting>
  <conditionalFormatting sqref="AV186">
    <cfRule type="cellIs" dxfId="2980" priority="206" operator="between">
      <formula>15</formula>
      <formula>20</formula>
    </cfRule>
  </conditionalFormatting>
  <conditionalFormatting sqref="AV186">
    <cfRule type="cellIs" dxfId="2979" priority="207" operator="between">
      <formula>10</formula>
      <formula>14.999</formula>
    </cfRule>
  </conditionalFormatting>
  <conditionalFormatting sqref="AV186">
    <cfRule type="cellIs" dxfId="2978" priority="208" operator="between">
      <formula>5</formula>
      <formula>9.999</formula>
    </cfRule>
  </conditionalFormatting>
  <conditionalFormatting sqref="AV186">
    <cfRule type="cellIs" dxfId="2977" priority="209" operator="between">
      <formula>0.001</formula>
      <formula>4.999</formula>
    </cfRule>
  </conditionalFormatting>
  <conditionalFormatting sqref="AV190">
    <cfRule type="cellIs" dxfId="2976" priority="202" operator="between">
      <formula>15</formula>
      <formula>20</formula>
    </cfRule>
  </conditionalFormatting>
  <conditionalFormatting sqref="AV190">
    <cfRule type="cellIs" dxfId="2975" priority="203" operator="between">
      <formula>10</formula>
      <formula>14.999</formula>
    </cfRule>
  </conditionalFormatting>
  <conditionalFormatting sqref="AV190">
    <cfRule type="cellIs" dxfId="2974" priority="204" operator="between">
      <formula>5</formula>
      <formula>9.999</formula>
    </cfRule>
  </conditionalFormatting>
  <conditionalFormatting sqref="AV190">
    <cfRule type="cellIs" dxfId="2973" priority="205" operator="between">
      <formula>0.001</formula>
      <formula>4.999</formula>
    </cfRule>
  </conditionalFormatting>
  <conditionalFormatting sqref="AV172">
    <cfRule type="cellIs" dxfId="2972" priority="198" operator="between">
      <formula>15</formula>
      <formula>20</formula>
    </cfRule>
  </conditionalFormatting>
  <conditionalFormatting sqref="AV172">
    <cfRule type="cellIs" dxfId="2971" priority="199" operator="between">
      <formula>10</formula>
      <formula>14.999</formula>
    </cfRule>
  </conditionalFormatting>
  <conditionalFormatting sqref="AV172">
    <cfRule type="cellIs" dxfId="2970" priority="200" operator="between">
      <formula>5</formula>
      <formula>9.999</formula>
    </cfRule>
  </conditionalFormatting>
  <conditionalFormatting sqref="AV172">
    <cfRule type="cellIs" dxfId="2969" priority="201" operator="between">
      <formula>0.001</formula>
      <formula>4.999</formula>
    </cfRule>
  </conditionalFormatting>
  <conditionalFormatting sqref="AE178">
    <cfRule type="beginsWith" dxfId="2968" priority="197" operator="beginsWith" text="?">
      <formula>LEFT(AE178,LEN("?"))="?"</formula>
    </cfRule>
  </conditionalFormatting>
  <conditionalFormatting sqref="AE182">
    <cfRule type="beginsWith" dxfId="2967" priority="196" operator="beginsWith" text="?">
      <formula>LEFT(AE182,LEN("?"))="?"</formula>
    </cfRule>
  </conditionalFormatting>
  <conditionalFormatting sqref="AE186">
    <cfRule type="beginsWith" dxfId="2966" priority="195" operator="beginsWith" text="?">
      <formula>LEFT(AE186,LEN("?"))="?"</formula>
    </cfRule>
  </conditionalFormatting>
  <conditionalFormatting sqref="AE190">
    <cfRule type="beginsWith" dxfId="2965" priority="194" operator="beginsWith" text="?">
      <formula>LEFT(AE190,LEN("?"))="?"</formula>
    </cfRule>
  </conditionalFormatting>
  <conditionalFormatting sqref="AI177:AM179">
    <cfRule type="beginsWith" dxfId="2964" priority="193" operator="beginsWith" text="?">
      <formula>LEFT(AI177,LEN("?"))="?"</formula>
    </cfRule>
  </conditionalFormatting>
  <conditionalFormatting sqref="AI181:AM183">
    <cfRule type="beginsWith" dxfId="2963" priority="192" operator="beginsWith" text="?">
      <formula>LEFT(AI181,LEN("?"))="?"</formula>
    </cfRule>
  </conditionalFormatting>
  <conditionalFormatting sqref="AI185:AM187">
    <cfRule type="beginsWith" dxfId="2962" priority="191" operator="beginsWith" text="?">
      <formula>LEFT(AI185,LEN("?"))="?"</formula>
    </cfRule>
  </conditionalFormatting>
  <conditionalFormatting sqref="AI189:AM191">
    <cfRule type="beginsWith" dxfId="2961" priority="190" operator="beginsWith" text="?">
      <formula>LEFT(AI189,LEN("?"))="?"</formula>
    </cfRule>
  </conditionalFormatting>
  <conditionalFormatting sqref="AE198">
    <cfRule type="beginsWith" dxfId="2960" priority="176" operator="beginsWith" text="?">
      <formula>LEFT(AE198,LEN("?"))="?"</formula>
    </cfRule>
  </conditionalFormatting>
  <conditionalFormatting sqref="AQ194:AT194">
    <cfRule type="containsText" dxfId="2959" priority="184" operator="containsText" text="ggggggggggggggg">
      <formula>NOT(ISERROR(SEARCH("ggggggggggggggg",AQ194)))</formula>
    </cfRule>
  </conditionalFormatting>
  <conditionalFormatting sqref="AQ194:AT194">
    <cfRule type="containsText" dxfId="2958" priority="185" operator="containsText" text="gggggggggg">
      <formula>NOT(ISERROR(SEARCH("gggggggggg",AQ194)))</formula>
    </cfRule>
  </conditionalFormatting>
  <conditionalFormatting sqref="AQ194:AT194">
    <cfRule type="containsText" dxfId="2957" priority="186" operator="containsText" text="ggggg">
      <formula>NOT(ISERROR(SEARCH("ggggg",AQ194)))</formula>
    </cfRule>
  </conditionalFormatting>
  <conditionalFormatting sqref="AQ194:AT194">
    <cfRule type="containsText" dxfId="2956" priority="187" operator="containsText" text="g">
      <formula>NOT(ISERROR(SEARCH("g",AQ194)))</formula>
    </cfRule>
  </conditionalFormatting>
  <conditionalFormatting sqref="AQ198:AT198">
    <cfRule type="containsText" dxfId="2955" priority="180" operator="containsText" text="ggggggggggggggg">
      <formula>NOT(ISERROR(SEARCH("ggggggggggggggg",AQ198)))</formula>
    </cfRule>
  </conditionalFormatting>
  <conditionalFormatting sqref="AQ198:AT198">
    <cfRule type="containsText" dxfId="2954" priority="181" operator="containsText" text="gggggggggg">
      <formula>NOT(ISERROR(SEARCH("gggggggggg",AQ198)))</formula>
    </cfRule>
  </conditionalFormatting>
  <conditionalFormatting sqref="AQ198:AT198">
    <cfRule type="containsText" dxfId="2953" priority="182" operator="containsText" text="ggggg">
      <formula>NOT(ISERROR(SEARCH("ggggg",AQ198)))</formula>
    </cfRule>
  </conditionalFormatting>
  <conditionalFormatting sqref="AQ198:AT198">
    <cfRule type="containsText" dxfId="2952" priority="183" operator="containsText" text="g">
      <formula>NOT(ISERROR(SEARCH("g",AQ198)))</formula>
    </cfRule>
  </conditionalFormatting>
  <conditionalFormatting sqref="AI197:AM199">
    <cfRule type="beginsWith" dxfId="2951" priority="178" operator="beginsWith" text="?">
      <formula>LEFT(AI197,LEN("?"))="?"</formula>
    </cfRule>
  </conditionalFormatting>
  <conditionalFormatting sqref="AI193:AM195">
    <cfRule type="beginsWith" dxfId="2950" priority="179" operator="beginsWith" text="?">
      <formula>LEFT(AI193,LEN("?"))="?"</formula>
    </cfRule>
  </conditionalFormatting>
  <conditionalFormatting sqref="AE194">
    <cfRule type="beginsWith" dxfId="2949" priority="177" operator="beginsWith" text="?">
      <formula>LEFT(AE194,LEN("?"))="?"</formula>
    </cfRule>
  </conditionalFormatting>
  <conditionalFormatting sqref="AE202">
    <cfRule type="beginsWith" dxfId="2948" priority="169" operator="beginsWith" text="?">
      <formula>LEFT(AE202,LEN("?"))="?"</formula>
    </cfRule>
  </conditionalFormatting>
  <conditionalFormatting sqref="AQ202:AT202">
    <cfRule type="containsText" dxfId="2947" priority="171" operator="containsText" text="ggggggggggggggg">
      <formula>NOT(ISERROR(SEARCH("ggggggggggggggg",AQ202)))</formula>
    </cfRule>
  </conditionalFormatting>
  <conditionalFormatting sqref="AQ202:AT202">
    <cfRule type="containsText" dxfId="2946" priority="172" operator="containsText" text="gggggggggg">
      <formula>NOT(ISERROR(SEARCH("gggggggggg",AQ202)))</formula>
    </cfRule>
  </conditionalFormatting>
  <conditionalFormatting sqref="AQ202:AT202">
    <cfRule type="containsText" dxfId="2945" priority="173" operator="containsText" text="ggggg">
      <formula>NOT(ISERROR(SEARCH("ggggg",AQ202)))</formula>
    </cfRule>
  </conditionalFormatting>
  <conditionalFormatting sqref="AQ202:AT202">
    <cfRule type="containsText" dxfId="2944" priority="174" operator="containsText" text="g">
      <formula>NOT(ISERROR(SEARCH("g",AQ202)))</formula>
    </cfRule>
  </conditionalFormatting>
  <conditionalFormatting sqref="AI201:AM203">
    <cfRule type="beginsWith" dxfId="2943" priority="170" operator="beginsWith" text="?">
      <formula>LEFT(AI201,LEN("?"))="?"</formula>
    </cfRule>
  </conditionalFormatting>
  <conditionalFormatting sqref="AV194">
    <cfRule type="cellIs" dxfId="2942" priority="165" operator="between">
      <formula>15</formula>
      <formula>20</formula>
    </cfRule>
  </conditionalFormatting>
  <conditionalFormatting sqref="AV194">
    <cfRule type="cellIs" dxfId="2941" priority="166" operator="between">
      <formula>10</formula>
      <formula>14.999</formula>
    </cfRule>
  </conditionalFormatting>
  <conditionalFormatting sqref="AV194">
    <cfRule type="cellIs" dxfId="2940" priority="167" operator="between">
      <formula>5</formula>
      <formula>9.999</formula>
    </cfRule>
  </conditionalFormatting>
  <conditionalFormatting sqref="AV194">
    <cfRule type="cellIs" dxfId="2939" priority="168" operator="between">
      <formula>0.001</formula>
      <formula>4.999</formula>
    </cfRule>
  </conditionalFormatting>
  <conditionalFormatting sqref="AV198">
    <cfRule type="cellIs" dxfId="2938" priority="161" operator="between">
      <formula>15</formula>
      <formula>20</formula>
    </cfRule>
  </conditionalFormatting>
  <conditionalFormatting sqref="AV198">
    <cfRule type="cellIs" dxfId="2937" priority="162" operator="between">
      <formula>10</formula>
      <formula>14.999</formula>
    </cfRule>
  </conditionalFormatting>
  <conditionalFormatting sqref="AV198">
    <cfRule type="cellIs" dxfId="2936" priority="163" operator="between">
      <formula>5</formula>
      <formula>9.999</formula>
    </cfRule>
  </conditionalFormatting>
  <conditionalFormatting sqref="AV198">
    <cfRule type="cellIs" dxfId="2935" priority="164" operator="between">
      <formula>0.001</formula>
      <formula>4.999</formula>
    </cfRule>
  </conditionalFormatting>
  <conditionalFormatting sqref="AV202">
    <cfRule type="cellIs" dxfId="2934" priority="157" operator="between">
      <formula>15</formula>
      <formula>20</formula>
    </cfRule>
  </conditionalFormatting>
  <conditionalFormatting sqref="AV202">
    <cfRule type="cellIs" dxfId="2933" priority="158" operator="between">
      <formula>10</formula>
      <formula>14.999</formula>
    </cfRule>
  </conditionalFormatting>
  <conditionalFormatting sqref="AV202">
    <cfRule type="cellIs" dxfId="2932" priority="159" operator="between">
      <formula>5</formula>
      <formula>9.999</formula>
    </cfRule>
  </conditionalFormatting>
  <conditionalFormatting sqref="AV202">
    <cfRule type="cellIs" dxfId="2931" priority="160" operator="between">
      <formula>0.001</formula>
      <formula>4.999</formula>
    </cfRule>
  </conditionalFormatting>
  <conditionalFormatting sqref="P213:S213">
    <cfRule type="containsText" dxfId="2930" priority="71" operator="containsText" text="ggggggggggggggg">
      <formula>NOT(ISERROR(SEARCH("ggggggggggggggg",P213)))</formula>
    </cfRule>
  </conditionalFormatting>
  <conditionalFormatting sqref="P213:S213">
    <cfRule type="containsText" dxfId="2929" priority="72" operator="containsText" text="gggggggggg">
      <formula>NOT(ISERROR(SEARCH("gggggggggg",P213)))</formula>
    </cfRule>
  </conditionalFormatting>
  <conditionalFormatting sqref="P213:S213">
    <cfRule type="containsText" dxfId="2928" priority="73" operator="containsText" text="ggggg">
      <formula>NOT(ISERROR(SEARCH("ggggg",P213)))</formula>
    </cfRule>
  </conditionalFormatting>
  <conditionalFormatting sqref="P213:S213">
    <cfRule type="containsText" dxfId="2927" priority="74" operator="containsText" text="g">
      <formula>NOT(ISERROR(SEARCH("g",P213)))</formula>
    </cfRule>
  </conditionalFormatting>
  <conditionalFormatting sqref="P217:S217">
    <cfRule type="containsText" dxfId="2926" priority="67" operator="containsText" text="ggggggggggggggg">
      <formula>NOT(ISERROR(SEARCH("ggggggggggggggg",P217)))</formula>
    </cfRule>
  </conditionalFormatting>
  <conditionalFormatting sqref="P217:S217">
    <cfRule type="containsText" dxfId="2925" priority="68" operator="containsText" text="gggggggggg">
      <formula>NOT(ISERROR(SEARCH("gggggggggg",P217)))</formula>
    </cfRule>
  </conditionalFormatting>
  <conditionalFormatting sqref="P217:S217">
    <cfRule type="containsText" dxfId="2924" priority="69" operator="containsText" text="ggggg">
      <formula>NOT(ISERROR(SEARCH("ggggg",P217)))</formula>
    </cfRule>
  </conditionalFormatting>
  <conditionalFormatting sqref="P217:S217">
    <cfRule type="containsText" dxfId="2923" priority="70" operator="containsText" text="g">
      <formula>NOT(ISERROR(SEARCH("g",P217)))</formula>
    </cfRule>
  </conditionalFormatting>
  <conditionalFormatting sqref="P221:S221">
    <cfRule type="containsText" dxfId="2922" priority="63" operator="containsText" text="ggggggggggggggg">
      <formula>NOT(ISERROR(SEARCH("ggggggggggggggg",P221)))</formula>
    </cfRule>
  </conditionalFormatting>
  <conditionalFormatting sqref="P221:S221">
    <cfRule type="containsText" dxfId="2921" priority="64" operator="containsText" text="gggggggggg">
      <formula>NOT(ISERROR(SEARCH("gggggggggg",P221)))</formula>
    </cfRule>
  </conditionalFormatting>
  <conditionalFormatting sqref="P221:S221">
    <cfRule type="containsText" dxfId="2920" priority="65" operator="containsText" text="ggggg">
      <formula>NOT(ISERROR(SEARCH("ggggg",P221)))</formula>
    </cfRule>
  </conditionalFormatting>
  <conditionalFormatting sqref="P221:S221">
    <cfRule type="containsText" dxfId="2919" priority="66" operator="containsText" text="g">
      <formula>NOT(ISERROR(SEARCH("g",P221)))</formula>
    </cfRule>
  </conditionalFormatting>
  <conditionalFormatting sqref="P225:S225">
    <cfRule type="containsText" dxfId="2918" priority="59" operator="containsText" text="ggggggggggggggg">
      <formula>NOT(ISERROR(SEARCH("ggggggggggggggg",P225)))</formula>
    </cfRule>
  </conditionalFormatting>
  <conditionalFormatting sqref="P225:S225">
    <cfRule type="containsText" dxfId="2917" priority="60" operator="containsText" text="gggggggggg">
      <formula>NOT(ISERROR(SEARCH("gggggggggg",P225)))</formula>
    </cfRule>
  </conditionalFormatting>
  <conditionalFormatting sqref="P225:S225">
    <cfRule type="containsText" dxfId="2916" priority="61" operator="containsText" text="ggggg">
      <formula>NOT(ISERROR(SEARCH("ggggg",P225)))</formula>
    </cfRule>
  </conditionalFormatting>
  <conditionalFormatting sqref="P225:S225">
    <cfRule type="containsText" dxfId="2915" priority="62" operator="containsText" text="g">
      <formula>NOT(ISERROR(SEARCH("g",P225)))</formula>
    </cfRule>
  </conditionalFormatting>
  <conditionalFormatting sqref="U213">
    <cfRule type="cellIs" dxfId="2914" priority="55" operator="between">
      <formula>15</formula>
      <formula>20</formula>
    </cfRule>
  </conditionalFormatting>
  <conditionalFormatting sqref="U213">
    <cfRule type="cellIs" dxfId="2913" priority="56" operator="between">
      <formula>10</formula>
      <formula>14.999</formula>
    </cfRule>
  </conditionalFormatting>
  <conditionalFormatting sqref="U213">
    <cfRule type="cellIs" dxfId="2912" priority="57" operator="between">
      <formula>5</formula>
      <formula>9.999</formula>
    </cfRule>
  </conditionalFormatting>
  <conditionalFormatting sqref="U213">
    <cfRule type="cellIs" dxfId="2911" priority="58" operator="between">
      <formula>0.001</formula>
      <formula>4.999</formula>
    </cfRule>
  </conditionalFormatting>
  <conditionalFormatting sqref="U217">
    <cfRule type="cellIs" dxfId="2910" priority="51" operator="between">
      <formula>15</formula>
      <formula>20</formula>
    </cfRule>
  </conditionalFormatting>
  <conditionalFormatting sqref="U217">
    <cfRule type="cellIs" dxfId="2909" priority="52" operator="between">
      <formula>10</formula>
      <formula>14.999</formula>
    </cfRule>
  </conditionalFormatting>
  <conditionalFormatting sqref="U217">
    <cfRule type="cellIs" dxfId="2908" priority="53" operator="between">
      <formula>5</formula>
      <formula>9.999</formula>
    </cfRule>
  </conditionalFormatting>
  <conditionalFormatting sqref="U217">
    <cfRule type="cellIs" dxfId="2907" priority="54" operator="between">
      <formula>0.001</formula>
      <formula>4.999</formula>
    </cfRule>
  </conditionalFormatting>
  <conditionalFormatting sqref="U221">
    <cfRule type="cellIs" dxfId="2906" priority="47" operator="between">
      <formula>15</formula>
      <formula>20</formula>
    </cfRule>
  </conditionalFormatting>
  <conditionalFormatting sqref="U221">
    <cfRule type="cellIs" dxfId="2905" priority="48" operator="between">
      <formula>10</formula>
      <formula>14.999</formula>
    </cfRule>
  </conditionalFormatting>
  <conditionalFormatting sqref="U221">
    <cfRule type="cellIs" dxfId="2904" priority="49" operator="between">
      <formula>5</formula>
      <formula>9.999</formula>
    </cfRule>
  </conditionalFormatting>
  <conditionalFormatting sqref="U221">
    <cfRule type="cellIs" dxfId="2903" priority="50" operator="between">
      <formula>0.001</formula>
      <formula>4.999</formula>
    </cfRule>
  </conditionalFormatting>
  <conditionalFormatting sqref="U225">
    <cfRule type="cellIs" dxfId="2902" priority="43" operator="between">
      <formula>15</formula>
      <formula>20</formula>
    </cfRule>
  </conditionalFormatting>
  <conditionalFormatting sqref="U225">
    <cfRule type="cellIs" dxfId="2901" priority="44" operator="between">
      <formula>10</formula>
      <formula>14.999</formula>
    </cfRule>
  </conditionalFormatting>
  <conditionalFormatting sqref="U225">
    <cfRule type="cellIs" dxfId="2900" priority="45" operator="between">
      <formula>5</formula>
      <formula>9.999</formula>
    </cfRule>
  </conditionalFormatting>
  <conditionalFormatting sqref="U225">
    <cfRule type="cellIs" dxfId="2899" priority="46" operator="between">
      <formula>0.001</formula>
      <formula>4.999</formula>
    </cfRule>
  </conditionalFormatting>
  <conditionalFormatting sqref="H212:L214">
    <cfRule type="beginsWith" dxfId="2898" priority="42" operator="beginsWith" text="?">
      <formula>LEFT(H212,LEN("?"))="?"</formula>
    </cfRule>
  </conditionalFormatting>
  <conditionalFormatting sqref="H220:L222">
    <cfRule type="beginsWith" dxfId="2897" priority="40" operator="beginsWith" text="?">
      <formula>LEFT(H220,LEN("?"))="?"</formula>
    </cfRule>
  </conditionalFormatting>
  <conditionalFormatting sqref="H216:L218">
    <cfRule type="beginsWith" dxfId="2896" priority="41" operator="beginsWith" text="?">
      <formula>LEFT(H216,LEN("?"))="?"</formula>
    </cfRule>
  </conditionalFormatting>
  <conditionalFormatting sqref="H224:L226">
    <cfRule type="beginsWith" dxfId="2895" priority="39" operator="beginsWith" text="?">
      <formula>LEFT(H224,LEN("?"))="?"</formula>
    </cfRule>
  </conditionalFormatting>
  <conditionalFormatting sqref="W213">
    <cfRule type="cellIs" dxfId="2894" priority="37" operator="equal">
      <formula>2</formula>
    </cfRule>
  </conditionalFormatting>
  <conditionalFormatting sqref="W213">
    <cfRule type="cellIs" dxfId="2893" priority="38" operator="equal">
      <formula>1</formula>
    </cfRule>
  </conditionalFormatting>
  <conditionalFormatting sqref="W213">
    <cfRule type="cellIs" dxfId="2892" priority="33" operator="equal">
      <formula>6</formula>
    </cfRule>
  </conditionalFormatting>
  <conditionalFormatting sqref="W213">
    <cfRule type="cellIs" dxfId="2891" priority="34" operator="equal">
      <formula>5</formula>
    </cfRule>
  </conditionalFormatting>
  <conditionalFormatting sqref="W213">
    <cfRule type="cellIs" dxfId="2890" priority="35" operator="equal">
      <formula>4</formula>
    </cfRule>
  </conditionalFormatting>
  <conditionalFormatting sqref="W213">
    <cfRule type="cellIs" dxfId="2889" priority="36" operator="equal">
      <formula>3</formula>
    </cfRule>
  </conditionalFormatting>
  <conditionalFormatting sqref="W217">
    <cfRule type="cellIs" dxfId="2888" priority="31" operator="equal">
      <formula>2</formula>
    </cfRule>
  </conditionalFormatting>
  <conditionalFormatting sqref="W217">
    <cfRule type="cellIs" dxfId="2887" priority="32" operator="equal">
      <formula>1</formula>
    </cfRule>
  </conditionalFormatting>
  <conditionalFormatting sqref="W217">
    <cfRule type="cellIs" dxfId="2886" priority="27" operator="equal">
      <formula>6</formula>
    </cfRule>
  </conditionalFormatting>
  <conditionalFormatting sqref="W217">
    <cfRule type="cellIs" dxfId="2885" priority="28" operator="equal">
      <formula>5</formula>
    </cfRule>
  </conditionalFormatting>
  <conditionalFormatting sqref="W217">
    <cfRule type="cellIs" dxfId="2884" priority="29" operator="equal">
      <formula>4</formula>
    </cfRule>
  </conditionalFormatting>
  <conditionalFormatting sqref="W217">
    <cfRule type="cellIs" dxfId="2883" priority="30" operator="equal">
      <formula>3</formula>
    </cfRule>
  </conditionalFormatting>
  <conditionalFormatting sqref="W221">
    <cfRule type="cellIs" dxfId="2882" priority="25" operator="equal">
      <formula>2</formula>
    </cfRule>
  </conditionalFormatting>
  <conditionalFormatting sqref="W221">
    <cfRule type="cellIs" dxfId="2881" priority="26" operator="equal">
      <formula>1</formula>
    </cfRule>
  </conditionalFormatting>
  <conditionalFormatting sqref="W221">
    <cfRule type="cellIs" dxfId="2880" priority="21" operator="equal">
      <formula>6</formula>
    </cfRule>
  </conditionalFormatting>
  <conditionalFormatting sqref="W221">
    <cfRule type="cellIs" dxfId="2879" priority="22" operator="equal">
      <formula>5</formula>
    </cfRule>
  </conditionalFormatting>
  <conditionalFormatting sqref="W221">
    <cfRule type="cellIs" dxfId="2878" priority="23" operator="equal">
      <formula>4</formula>
    </cfRule>
  </conditionalFormatting>
  <conditionalFormatting sqref="W221">
    <cfRule type="cellIs" dxfId="2877" priority="24" operator="equal">
      <formula>3</formula>
    </cfRule>
  </conditionalFormatting>
  <conditionalFormatting sqref="W225">
    <cfRule type="cellIs" dxfId="2876" priority="19" operator="equal">
      <formula>2</formula>
    </cfRule>
  </conditionalFormatting>
  <conditionalFormatting sqref="W225">
    <cfRule type="cellIs" dxfId="2875" priority="20" operator="equal">
      <formula>1</formula>
    </cfRule>
  </conditionalFormatting>
  <conditionalFormatting sqref="W225">
    <cfRule type="cellIs" dxfId="2874" priority="15" operator="equal">
      <formula>6</formula>
    </cfRule>
  </conditionalFormatting>
  <conditionalFormatting sqref="W225">
    <cfRule type="cellIs" dxfId="2873" priority="16" operator="equal">
      <formula>5</formula>
    </cfRule>
  </conditionalFormatting>
  <conditionalFormatting sqref="W225">
    <cfRule type="cellIs" dxfId="2872" priority="17" operator="equal">
      <formula>4</formula>
    </cfRule>
  </conditionalFormatting>
  <conditionalFormatting sqref="W225">
    <cfRule type="cellIs" dxfId="2871" priority="18" operator="equal">
      <formula>3</formula>
    </cfRule>
  </conditionalFormatting>
  <conditionalFormatting sqref="D225">
    <cfRule type="beginsWith" dxfId="2870" priority="11" operator="beginsWith" text="?">
      <formula>LEFT(D225,LEN("?"))="?"</formula>
    </cfRule>
  </conditionalFormatting>
  <conditionalFormatting sqref="D213">
    <cfRule type="beginsWith" dxfId="2869" priority="14" operator="beginsWith" text="?">
      <formula>LEFT(D213,LEN("?"))="?"</formula>
    </cfRule>
  </conditionalFormatting>
  <conditionalFormatting sqref="D217">
    <cfRule type="beginsWith" dxfId="2868" priority="13" operator="beginsWith" text="?">
      <formula>LEFT(D217,LEN("?"))="?"</formula>
    </cfRule>
  </conditionalFormatting>
  <conditionalFormatting sqref="D221">
    <cfRule type="beginsWith" dxfId="2867" priority="12" operator="beginsWith" text="?">
      <formula>LEFT(D221,LEN("?"))="?"</formula>
    </cfRule>
  </conditionalFormatting>
  <conditionalFormatting sqref="U207">
    <cfRule type="cellIs" dxfId="2866" priority="7" operator="between">
      <formula>15</formula>
      <formula>20</formula>
    </cfRule>
  </conditionalFormatting>
  <conditionalFormatting sqref="U207">
    <cfRule type="cellIs" dxfId="2865" priority="8" operator="between">
      <formula>10</formula>
      <formula>14.999</formula>
    </cfRule>
  </conditionalFormatting>
  <conditionalFormatting sqref="U207">
    <cfRule type="cellIs" dxfId="2864" priority="9" operator="between">
      <formula>5</formula>
      <formula>9.999</formula>
    </cfRule>
  </conditionalFormatting>
  <conditionalFormatting sqref="U207">
    <cfRule type="cellIs" dxfId="2863" priority="10" operator="between">
      <formula>0.001</formula>
      <formula>4.999</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4" tint="-0.249977111117893"/>
    <pageSetUpPr fitToPage="1"/>
  </sheetPr>
  <dimension ref="A1:BE172"/>
  <sheetViews>
    <sheetView zoomScale="40" zoomScaleNormal="40" workbookViewId="0">
      <selection activeCell="S77" sqref="S77"/>
    </sheetView>
  </sheetViews>
  <sheetFormatPr baseColWidth="10" defaultColWidth="10.85546875" defaultRowHeight="15"/>
  <cols>
    <col min="1" max="1" width="1.7109375" style="745" customWidth="1"/>
    <col min="2" max="2" width="2.42578125" style="745" customWidth="1"/>
    <col min="3" max="3" width="1.7109375" style="745" customWidth="1"/>
    <col min="4" max="4" width="10.85546875" style="745"/>
    <col min="5" max="5" width="14.140625" style="745" customWidth="1"/>
    <col min="6" max="6" width="1.7109375" style="745" customWidth="1"/>
    <col min="7" max="7" width="5" style="745" customWidth="1"/>
    <col min="8" max="8" width="36.7109375" style="745" customWidth="1"/>
    <col min="9" max="9" width="1.7109375" style="745" customWidth="1"/>
    <col min="10" max="10" width="21.7109375" style="745" customWidth="1"/>
    <col min="11" max="11" width="1.7109375" style="745" customWidth="1"/>
    <col min="12" max="12" width="12.42578125" style="745" customWidth="1"/>
    <col min="13" max="14" width="4.140625" style="745" customWidth="1"/>
    <col min="15" max="15" width="1.7109375" style="745" customWidth="1"/>
    <col min="16" max="16" width="8.85546875" style="745" customWidth="1"/>
    <col min="17" max="17" width="8.28515625" style="745" customWidth="1"/>
    <col min="18" max="18" width="8.42578125" style="745" customWidth="1"/>
    <col min="19" max="19" width="8.85546875" style="745" customWidth="1"/>
    <col min="20" max="20" width="7.42578125" style="745" customWidth="1"/>
    <col min="21" max="21" width="11.7109375" style="745" customWidth="1"/>
    <col min="22" max="22" width="3.28515625" style="745" customWidth="1"/>
    <col min="23" max="23" width="8.28515625" style="745" customWidth="1"/>
    <col min="24" max="24" width="16.7109375" style="745" customWidth="1"/>
    <col min="25" max="25" width="4.140625" style="745" customWidth="1"/>
    <col min="26" max="26" width="1.7109375" style="745" customWidth="1"/>
    <col min="27" max="27" width="3.28515625" style="745" customWidth="1"/>
    <col min="28" max="28" width="20" style="745" customWidth="1"/>
    <col min="29" max="29" width="6.7109375" style="745" customWidth="1"/>
    <col min="30" max="30" width="74.140625" style="745" customWidth="1"/>
    <col min="31" max="31" width="10.140625" style="745" customWidth="1"/>
    <col min="32" max="32" width="8.85546875" style="745" customWidth="1"/>
    <col min="33" max="33" width="8.28515625" style="745" customWidth="1"/>
    <col min="34" max="35" width="8.85546875" style="745" customWidth="1"/>
    <col min="36" max="36" width="7.42578125" style="745" customWidth="1"/>
    <col min="37" max="37" width="11.7109375" style="745" customWidth="1"/>
    <col min="38" max="38" width="3.28515625" style="745" customWidth="1"/>
    <col min="39" max="39" width="8.28515625" style="745" customWidth="1"/>
    <col min="40" max="40" width="6.28515625" style="745" customWidth="1"/>
    <col min="41" max="44" width="30.85546875" style="745" hidden="1" customWidth="1"/>
    <col min="45" max="45" width="13.28515625" style="745" hidden="1" customWidth="1"/>
    <col min="46" max="52" width="30.85546875" style="745" hidden="1" customWidth="1"/>
    <col min="53" max="53" width="2.42578125" style="745" hidden="1" customWidth="1"/>
    <col min="54" max="56" width="26.28515625" style="745" hidden="1" customWidth="1"/>
    <col min="57" max="82" width="0" style="745" hidden="1" customWidth="1"/>
    <col min="83" max="16384" width="10.85546875" style="745"/>
  </cols>
  <sheetData>
    <row r="1" spans="2:57" ht="9.9499999999999993" customHeight="1">
      <c r="AN1" s="746"/>
      <c r="AO1" s="747"/>
      <c r="AP1" s="747"/>
      <c r="AQ1" s="747"/>
      <c r="AR1" s="747"/>
      <c r="AS1" s="747"/>
      <c r="AT1" s="747"/>
      <c r="AU1" s="747"/>
      <c r="AV1" s="747"/>
      <c r="AW1" s="747"/>
      <c r="AX1" s="747"/>
      <c r="AY1" s="747"/>
      <c r="AZ1" s="747"/>
      <c r="BA1" s="747"/>
      <c r="BB1" s="747"/>
      <c r="BC1" s="747"/>
      <c r="BD1" s="747"/>
      <c r="BE1" s="748"/>
    </row>
    <row r="2" spans="2:57" ht="15" customHeight="1">
      <c r="B2" s="749"/>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1"/>
    </row>
    <row r="3" spans="2:57" ht="9.9499999999999993" customHeight="1">
      <c r="B3" s="752"/>
      <c r="F3" s="753"/>
      <c r="G3" s="753"/>
      <c r="H3" s="754"/>
      <c r="I3" s="753"/>
      <c r="J3" s="753"/>
      <c r="K3" s="754"/>
      <c r="L3" s="754"/>
      <c r="M3" s="754"/>
      <c r="N3" s="754"/>
      <c r="O3" s="754"/>
      <c r="P3" s="754"/>
      <c r="Q3" s="754"/>
      <c r="AE3" s="754"/>
      <c r="AF3" s="754"/>
      <c r="AM3" s="755"/>
    </row>
    <row r="4" spans="2:57" ht="9.9499999999999993" customHeight="1">
      <c r="B4" s="752"/>
      <c r="F4" s="753"/>
      <c r="G4" s="753"/>
      <c r="H4" s="754"/>
      <c r="I4" s="753"/>
      <c r="J4" s="753"/>
      <c r="K4" s="754"/>
      <c r="L4" s="754"/>
      <c r="M4" s="754"/>
      <c r="N4" s="754"/>
      <c r="O4" s="754"/>
      <c r="P4" s="754"/>
      <c r="Q4" s="754"/>
      <c r="AE4" s="754"/>
      <c r="AF4" s="754"/>
      <c r="AM4" s="755"/>
    </row>
    <row r="5" spans="2:57" s="352" customFormat="1" ht="27.95" customHeight="1">
      <c r="B5" s="12"/>
      <c r="C5" s="11"/>
      <c r="D5" s="11"/>
      <c r="E5" s="11"/>
      <c r="F5" s="13"/>
      <c r="G5" s="1049" t="str">
        <f>IF('Suivi des évaluations'!K5=0,"?",'Suivi des évaluations'!K5)</f>
        <v>?</v>
      </c>
      <c r="H5" s="1049"/>
      <c r="I5" s="1069"/>
      <c r="J5" s="1566" t="str">
        <f>IF('Suivi des évaluations'!K15=0,"?",'Suivi des évaluations'!K15)</f>
        <v>Seconde</v>
      </c>
      <c r="K5" s="1567"/>
      <c r="L5" s="1370" t="str">
        <f>IF('Suivi des évaluations'!S15=0,"?",'Suivi des évaluations'!S15)</f>
        <v>BCP</v>
      </c>
      <c r="M5" s="1370"/>
      <c r="N5" s="1568"/>
      <c r="O5" s="1324" t="str">
        <f>IF('Suivi des évaluations'!AB15=0,"?",'Suivi des évaluations'!AB15)</f>
        <v>2nde TraNE</v>
      </c>
      <c r="P5" s="1324"/>
      <c r="Q5" s="1324"/>
      <c r="R5" s="1324"/>
      <c r="S5" s="1324"/>
      <c r="T5" s="1324"/>
      <c r="U5" s="355"/>
      <c r="V5" s="11"/>
      <c r="W5" s="1359" t="s">
        <v>126</v>
      </c>
      <c r="X5" s="1359"/>
      <c r="Y5" s="1359"/>
      <c r="Z5" s="1359"/>
      <c r="AA5" s="1359"/>
      <c r="AB5" s="1359"/>
      <c r="AC5" s="1457"/>
      <c r="AD5" s="1569" t="s">
        <v>406</v>
      </c>
      <c r="AE5" s="1569"/>
      <c r="AF5" s="1569"/>
      <c r="AG5" s="1569"/>
      <c r="AH5" s="1569"/>
      <c r="AI5" s="1569"/>
      <c r="AJ5" s="1569"/>
      <c r="AK5" s="1569"/>
      <c r="AL5" s="1569"/>
      <c r="AM5" s="893"/>
    </row>
    <row r="6" spans="2:57" s="352" customFormat="1" ht="27.95" customHeight="1">
      <c r="B6" s="12"/>
      <c r="C6" s="11"/>
      <c r="D6" s="11"/>
      <c r="E6" s="11"/>
      <c r="F6" s="13"/>
      <c r="G6" s="1049" t="str">
        <f>IF('Suivi des évaluations'!K7=0,"?",'Suivi des évaluations'!K7)</f>
        <v>?</v>
      </c>
      <c r="H6" s="1049"/>
      <c r="I6" s="1069"/>
      <c r="J6" s="1566"/>
      <c r="K6" s="1567"/>
      <c r="L6" s="1370"/>
      <c r="M6" s="1370"/>
      <c r="N6" s="1568"/>
      <c r="O6" s="1324"/>
      <c r="P6" s="1324"/>
      <c r="Q6" s="1324"/>
      <c r="R6" s="1324"/>
      <c r="S6" s="1324"/>
      <c r="T6" s="1324"/>
      <c r="U6" s="355"/>
      <c r="V6" s="11"/>
      <c r="W6" s="1359"/>
      <c r="X6" s="1359"/>
      <c r="Y6" s="1359"/>
      <c r="Z6" s="1359"/>
      <c r="AA6" s="1359"/>
      <c r="AB6" s="1359"/>
      <c r="AC6" s="1457"/>
      <c r="AD6" s="1569"/>
      <c r="AE6" s="1569"/>
      <c r="AF6" s="1569"/>
      <c r="AG6" s="1569"/>
      <c r="AH6" s="1569"/>
      <c r="AI6" s="1569"/>
      <c r="AJ6" s="1569"/>
      <c r="AK6" s="1569"/>
      <c r="AL6" s="1569"/>
      <c r="AM6" s="893"/>
    </row>
    <row r="7" spans="2:57" s="361" customFormat="1" ht="9.9499999999999993" customHeight="1">
      <c r="B7" s="22"/>
      <c r="C7" s="21"/>
      <c r="D7" s="21"/>
      <c r="E7" s="21"/>
      <c r="F7" s="21"/>
      <c r="G7" s="23"/>
      <c r="H7" s="23"/>
      <c r="I7" s="23"/>
      <c r="J7" s="24"/>
      <c r="K7" s="24"/>
      <c r="L7" s="24"/>
      <c r="M7" s="24"/>
      <c r="N7" s="24"/>
      <c r="O7" s="24"/>
      <c r="P7" s="24"/>
      <c r="Q7" s="8"/>
      <c r="R7" s="1"/>
      <c r="S7" s="1"/>
      <c r="T7" s="1"/>
      <c r="U7" s="1"/>
      <c r="V7" s="1"/>
      <c r="W7" s="1359"/>
      <c r="X7" s="1359"/>
      <c r="Y7" s="1359"/>
      <c r="Z7" s="1359"/>
      <c r="AA7" s="1359"/>
      <c r="AB7" s="1359"/>
      <c r="AC7" s="1457"/>
      <c r="AD7" s="1569"/>
      <c r="AE7" s="1569"/>
      <c r="AF7" s="1569"/>
      <c r="AG7" s="1569"/>
      <c r="AH7" s="1569"/>
      <c r="AI7" s="1569"/>
      <c r="AJ7" s="1569"/>
      <c r="AK7" s="1569"/>
      <c r="AL7" s="1569"/>
      <c r="AM7" s="894"/>
    </row>
    <row r="8" spans="2:57" ht="9.9499999999999993" customHeight="1">
      <c r="B8" s="5"/>
      <c r="C8" s="1"/>
      <c r="D8" s="27"/>
      <c r="E8" s="27"/>
      <c r="F8" s="1"/>
      <c r="G8" s="1"/>
      <c r="H8" s="1"/>
      <c r="I8" s="1"/>
      <c r="J8" s="1"/>
      <c r="K8" s="1"/>
      <c r="L8" s="1"/>
      <c r="M8" s="1"/>
      <c r="N8" s="1"/>
      <c r="O8" s="1"/>
      <c r="P8" s="1"/>
      <c r="Q8" s="1"/>
      <c r="R8" s="1"/>
      <c r="S8" s="1"/>
      <c r="T8" s="1"/>
      <c r="U8" s="1"/>
      <c r="V8" s="1"/>
      <c r="W8" s="1359"/>
      <c r="X8" s="1359"/>
      <c r="Y8" s="1359"/>
      <c r="Z8" s="1359"/>
      <c r="AA8" s="1359"/>
      <c r="AB8" s="1359"/>
      <c r="AC8" s="1457"/>
      <c r="AD8" s="1569"/>
      <c r="AE8" s="1569"/>
      <c r="AF8" s="1569"/>
      <c r="AG8" s="1569"/>
      <c r="AH8" s="1569"/>
      <c r="AI8" s="1569"/>
      <c r="AJ8" s="1569"/>
      <c r="AK8" s="1569"/>
      <c r="AL8" s="1569"/>
      <c r="AM8" s="894"/>
      <c r="AN8" s="756"/>
      <c r="AO8" s="756"/>
      <c r="AP8" s="756"/>
      <c r="AQ8" s="756"/>
      <c r="AR8" s="756"/>
      <c r="AS8" s="756"/>
      <c r="AT8" s="756"/>
      <c r="AU8" s="756"/>
      <c r="AV8" s="756"/>
      <c r="AW8" s="756"/>
      <c r="AX8" s="756"/>
      <c r="AY8" s="756"/>
    </row>
    <row r="9" spans="2:57" s="361" customFormat="1" ht="60" customHeight="1">
      <c r="B9" s="1562" t="s">
        <v>0</v>
      </c>
      <c r="C9" s="1563"/>
      <c r="D9" s="1563"/>
      <c r="E9" s="1563"/>
      <c r="F9" s="29"/>
      <c r="G9" s="30"/>
      <c r="H9" s="130" t="s">
        <v>388</v>
      </c>
      <c r="I9" s="131"/>
      <c r="J9" s="131"/>
      <c r="K9" s="505"/>
      <c r="L9" s="505"/>
      <c r="M9" s="505"/>
      <c r="N9" s="505"/>
      <c r="O9" s="132"/>
      <c r="P9" s="132"/>
      <c r="Q9" s="132"/>
      <c r="R9" s="132"/>
      <c r="S9" s="132"/>
      <c r="T9" s="132"/>
      <c r="U9" s="132"/>
      <c r="V9" s="132"/>
      <c r="W9" s="132"/>
      <c r="X9" s="132"/>
      <c r="Y9" s="29"/>
      <c r="Z9" s="29"/>
      <c r="AA9" s="29"/>
      <c r="AB9" s="29"/>
      <c r="AC9" s="29"/>
      <c r="AD9" s="1569"/>
      <c r="AE9" s="1569"/>
      <c r="AF9" s="1569"/>
      <c r="AG9" s="1569"/>
      <c r="AH9" s="1569"/>
      <c r="AI9" s="1569"/>
      <c r="AJ9" s="1569"/>
      <c r="AK9" s="1569"/>
      <c r="AL9" s="1569"/>
      <c r="AM9" s="895"/>
    </row>
    <row r="10" spans="2:57" ht="30" customHeight="1">
      <c r="B10" s="757"/>
      <c r="C10" s="758"/>
      <c r="D10" s="758"/>
      <c r="E10" s="758"/>
      <c r="F10" s="758"/>
      <c r="G10" s="759"/>
      <c r="H10" s="760" t="s">
        <v>92</v>
      </c>
      <c r="I10" s="1564">
        <f ca="1">TODAY()</f>
        <v>44545</v>
      </c>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5"/>
      <c r="AO10" s="1559"/>
      <c r="AP10" s="1559"/>
      <c r="AQ10" s="1559"/>
      <c r="AR10" s="1559"/>
      <c r="AS10" s="1559"/>
      <c r="AT10" s="1559"/>
      <c r="AU10" s="1559"/>
      <c r="AV10" s="1559"/>
      <c r="AW10" s="1559"/>
      <c r="AX10" s="1559"/>
    </row>
    <row r="11" spans="2:57" ht="5.0999999999999996" customHeight="1">
      <c r="B11" s="752"/>
      <c r="G11" s="365"/>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2"/>
    </row>
    <row r="12" spans="2:57" ht="15" customHeight="1">
      <c r="B12" s="752"/>
      <c r="G12" s="365"/>
      <c r="H12" s="761"/>
      <c r="I12" s="761"/>
      <c r="J12" s="761"/>
      <c r="K12" s="761"/>
      <c r="L12" s="761"/>
      <c r="M12" s="761"/>
      <c r="N12" s="761"/>
      <c r="O12" s="761"/>
      <c r="P12" s="761"/>
      <c r="Q12" s="761"/>
      <c r="R12" s="761"/>
      <c r="S12" s="761"/>
      <c r="T12" s="761"/>
      <c r="U12" s="383"/>
      <c r="V12" s="383"/>
      <c r="W12" s="383"/>
      <c r="X12" s="383"/>
      <c r="Y12" s="365"/>
      <c r="Z12" s="365"/>
      <c r="AA12" s="763"/>
      <c r="AB12" s="761"/>
      <c r="AC12" s="761"/>
      <c r="AD12" s="761"/>
      <c r="AE12" s="761"/>
      <c r="AF12" s="761"/>
      <c r="AG12" s="761"/>
      <c r="AH12" s="761"/>
      <c r="AI12" s="761"/>
      <c r="AJ12" s="383"/>
      <c r="AK12" s="383"/>
      <c r="AL12" s="383"/>
      <c r="AM12" s="764"/>
    </row>
    <row r="13" spans="2:57" ht="9.9499999999999993" customHeight="1">
      <c r="B13" s="752"/>
      <c r="G13" s="365"/>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2"/>
    </row>
    <row r="14" spans="2:57" ht="15" customHeight="1">
      <c r="B14" s="752"/>
      <c r="D14" s="1560"/>
      <c r="E14" s="1560"/>
      <c r="G14" s="365"/>
      <c r="H14" s="365"/>
      <c r="I14" s="365"/>
      <c r="J14" s="365"/>
      <c r="K14" s="365"/>
      <c r="L14" s="763"/>
      <c r="M14" s="763"/>
      <c r="N14" s="763"/>
      <c r="O14" s="763"/>
      <c r="P14" s="378" t="s">
        <v>66</v>
      </c>
      <c r="Q14" s="379" t="s">
        <v>62</v>
      </c>
      <c r="R14" s="380" t="s">
        <v>57</v>
      </c>
      <c r="S14" s="381" t="s">
        <v>52</v>
      </c>
      <c r="T14" s="365"/>
      <c r="U14" s="766"/>
      <c r="V14" s="365"/>
      <c r="W14" s="767"/>
      <c r="X14" s="365"/>
      <c r="AA14" s="765"/>
      <c r="AB14" s="765"/>
      <c r="AD14" s="365"/>
      <c r="AE14" s="365"/>
      <c r="AF14" s="378" t="s">
        <v>66</v>
      </c>
      <c r="AG14" s="379" t="s">
        <v>62</v>
      </c>
      <c r="AH14" s="380" t="s">
        <v>57</v>
      </c>
      <c r="AI14" s="381" t="s">
        <v>52</v>
      </c>
      <c r="AJ14" s="763"/>
      <c r="AK14" s="763"/>
      <c r="AL14" s="763"/>
      <c r="AM14" s="768"/>
      <c r="AO14" s="769"/>
      <c r="AP14" s="769"/>
      <c r="AQ14" s="769"/>
      <c r="AR14" s="769"/>
      <c r="AS14" s="769"/>
      <c r="AT14" s="769"/>
      <c r="AU14" s="769"/>
      <c r="AV14" s="769"/>
      <c r="AW14" s="769"/>
      <c r="AX14" s="769"/>
    </row>
    <row r="15" spans="2:57" ht="5.0999999999999996" customHeight="1">
      <c r="B15" s="752"/>
      <c r="G15" s="365"/>
      <c r="H15" s="365"/>
      <c r="I15" s="365"/>
      <c r="J15" s="365"/>
      <c r="K15" s="365"/>
      <c r="L15" s="770"/>
      <c r="M15" s="763"/>
      <c r="N15" s="763"/>
      <c r="O15" s="763"/>
      <c r="P15" s="771"/>
      <c r="Q15" s="383"/>
      <c r="R15" s="383"/>
      <c r="S15" s="771"/>
      <c r="T15" s="365"/>
      <c r="U15" s="763"/>
      <c r="V15" s="365"/>
      <c r="W15" s="763"/>
      <c r="X15" s="365"/>
      <c r="Y15" s="365"/>
      <c r="Z15" s="365"/>
      <c r="AA15" s="365"/>
      <c r="AE15" s="771"/>
      <c r="AF15" s="383"/>
      <c r="AG15" s="383"/>
      <c r="AH15" s="771"/>
      <c r="AI15" s="365"/>
      <c r="AJ15" s="763"/>
      <c r="AK15" s="365"/>
      <c r="AL15" s="763"/>
      <c r="AM15" s="768"/>
      <c r="AO15" s="769"/>
      <c r="AP15" s="769"/>
      <c r="AQ15" s="769"/>
      <c r="AR15" s="769"/>
      <c r="AS15" s="769"/>
      <c r="AT15" s="769"/>
      <c r="AU15" s="769"/>
      <c r="AW15" s="769"/>
    </row>
    <row r="16" spans="2:57" ht="35.1" customHeight="1">
      <c r="B16" s="752"/>
      <c r="G16" s="365"/>
      <c r="H16" s="365"/>
      <c r="I16" s="365"/>
      <c r="J16" s="365"/>
      <c r="K16" s="365"/>
      <c r="L16" s="365"/>
      <c r="M16" s="365"/>
      <c r="N16" s="365"/>
      <c r="O16" s="365"/>
      <c r="P16" s="365"/>
      <c r="Q16" s="365"/>
      <c r="R16" s="365"/>
      <c r="S16" s="365"/>
      <c r="T16" s="365"/>
      <c r="U16" s="365"/>
      <c r="V16" s="365"/>
      <c r="W16" s="365"/>
      <c r="X16" s="365"/>
      <c r="Y16" s="365"/>
      <c r="Z16" s="365"/>
      <c r="AA16" s="365"/>
      <c r="AB16" s="365"/>
      <c r="AE16" s="365"/>
      <c r="AF16" s="365"/>
      <c r="AG16" s="365"/>
      <c r="AH16" s="365"/>
      <c r="AI16" s="365"/>
      <c r="AJ16" s="365"/>
      <c r="AK16" s="365"/>
      <c r="AL16" s="365"/>
      <c r="AM16" s="772"/>
    </row>
    <row r="17" spans="2:50" ht="30" customHeight="1">
      <c r="B17" s="773"/>
      <c r="C17" s="774"/>
      <c r="D17" s="774"/>
      <c r="E17" s="774"/>
      <c r="F17" s="774"/>
      <c r="G17" s="775"/>
      <c r="H17" s="775"/>
      <c r="I17" s="775"/>
      <c r="J17" s="775"/>
      <c r="K17" s="775"/>
      <c r="L17" s="775"/>
      <c r="M17" s="775"/>
      <c r="N17" s="775"/>
      <c r="O17" s="775"/>
      <c r="P17" s="775"/>
      <c r="Q17" s="775"/>
      <c r="R17" s="775"/>
      <c r="S17" s="775"/>
      <c r="T17" s="775"/>
      <c r="U17" s="775"/>
      <c r="V17" s="775"/>
      <c r="W17" s="775"/>
      <c r="X17" s="775"/>
      <c r="Y17" s="775"/>
      <c r="Z17" s="775"/>
      <c r="AA17" s="775"/>
      <c r="AB17" s="774"/>
      <c r="AC17" s="774"/>
      <c r="AD17" s="775"/>
      <c r="AE17" s="775"/>
      <c r="AF17" s="775"/>
      <c r="AG17" s="775"/>
      <c r="AH17" s="775"/>
      <c r="AI17" s="775"/>
      <c r="AJ17" s="775"/>
      <c r="AK17" s="775"/>
      <c r="AL17" s="775"/>
      <c r="AM17" s="776"/>
    </row>
    <row r="18" spans="2:50" ht="20.100000000000001" customHeight="1">
      <c r="B18" s="777"/>
      <c r="C18" s="778"/>
      <c r="D18" s="778"/>
      <c r="E18" s="778"/>
      <c r="F18" s="778"/>
      <c r="G18" s="779"/>
      <c r="H18" s="779"/>
      <c r="I18" s="779"/>
      <c r="J18" s="779"/>
      <c r="K18" s="779"/>
      <c r="L18" s="779"/>
      <c r="M18" s="779"/>
      <c r="N18" s="779"/>
      <c r="O18" s="779"/>
      <c r="P18" s="779"/>
      <c r="Q18" s="779"/>
      <c r="R18" s="779"/>
      <c r="S18" s="779"/>
      <c r="T18" s="779"/>
      <c r="U18" s="779"/>
      <c r="V18" s="779"/>
      <c r="W18" s="780"/>
      <c r="X18" s="781"/>
      <c r="Y18" s="782"/>
      <c r="Z18" s="783"/>
      <c r="AA18" s="783"/>
      <c r="AB18" s="783"/>
      <c r="AC18" s="784"/>
      <c r="AD18" s="784"/>
      <c r="AE18" s="783"/>
      <c r="AF18" s="783"/>
      <c r="AG18" s="783"/>
      <c r="AH18" s="783"/>
      <c r="AI18" s="783"/>
      <c r="AJ18" s="783"/>
      <c r="AK18" s="783"/>
      <c r="AL18" s="783"/>
      <c r="AM18" s="785"/>
      <c r="AQ18" s="786"/>
      <c r="AR18" s="786"/>
      <c r="AS18" s="786"/>
      <c r="AT18" s="786"/>
      <c r="AU18" s="786"/>
      <c r="AW18" s="786"/>
    </row>
    <row r="19" spans="2:50" ht="39.950000000000003" customHeight="1">
      <c r="B19" s="787"/>
      <c r="C19" s="788"/>
      <c r="D19" s="788"/>
      <c r="E19" s="788"/>
      <c r="F19" s="788"/>
      <c r="G19" s="789"/>
      <c r="H19" s="1514"/>
      <c r="I19" s="1515"/>
      <c r="J19" s="1515"/>
      <c r="K19" s="1515"/>
      <c r="L19" s="1516"/>
      <c r="M19" s="789"/>
      <c r="N19" s="789"/>
      <c r="O19" s="789"/>
      <c r="P19" s="790"/>
      <c r="Q19" s="790"/>
      <c r="R19" s="790"/>
      <c r="S19" s="790"/>
      <c r="T19" s="790"/>
      <c r="U19" s="790"/>
      <c r="V19" s="790"/>
      <c r="W19" s="791"/>
      <c r="X19" s="781"/>
      <c r="Y19" s="792"/>
      <c r="Z19" s="789"/>
      <c r="AA19" s="789"/>
      <c r="AB19" s="789"/>
      <c r="AC19" s="788"/>
      <c r="AD19" s="1523"/>
      <c r="AE19" s="788"/>
      <c r="AF19" s="788"/>
      <c r="AG19" s="788"/>
      <c r="AH19" s="788"/>
      <c r="AI19" s="788"/>
      <c r="AJ19" s="788"/>
      <c r="AK19" s="788"/>
      <c r="AL19" s="793"/>
      <c r="AM19" s="794"/>
      <c r="AN19" s="795"/>
      <c r="AQ19" s="786"/>
      <c r="AR19" s="786"/>
      <c r="AS19" s="796"/>
      <c r="AT19" s="796"/>
      <c r="AU19" s="796"/>
      <c r="AV19" s="796"/>
      <c r="AW19" s="786"/>
    </row>
    <row r="20" spans="2:50" ht="60" customHeight="1">
      <c r="B20" s="787"/>
      <c r="C20" s="788"/>
      <c r="D20" s="788"/>
      <c r="E20" s="788"/>
      <c r="F20" s="788"/>
      <c r="G20" s="789"/>
      <c r="H20" s="1517"/>
      <c r="I20" s="1518"/>
      <c r="J20" s="1518"/>
      <c r="K20" s="1518"/>
      <c r="L20" s="1519"/>
      <c r="M20" s="789"/>
      <c r="N20" s="789"/>
      <c r="O20" s="789"/>
      <c r="P20" s="1526" t="str">
        <f>'Donnees MELEC'!E88</f>
        <v>Préparation d'une opération</v>
      </c>
      <c r="Q20" s="1527"/>
      <c r="R20" s="1527"/>
      <c r="S20" s="1527"/>
      <c r="T20" s="1527"/>
      <c r="U20" s="1527"/>
      <c r="V20" s="1528"/>
      <c r="W20" s="797"/>
      <c r="X20" s="781"/>
      <c r="Y20" s="792"/>
      <c r="Z20" s="789"/>
      <c r="AA20" s="789"/>
      <c r="AB20" s="789"/>
      <c r="AC20" s="788"/>
      <c r="AD20" s="1524"/>
      <c r="AE20" s="788"/>
      <c r="AF20" s="1526" t="str">
        <f>'Donnees MELEC'!E88</f>
        <v>Préparation d'une opération</v>
      </c>
      <c r="AG20" s="1527"/>
      <c r="AH20" s="1527"/>
      <c r="AI20" s="1527"/>
      <c r="AJ20" s="1527"/>
      <c r="AK20" s="1527"/>
      <c r="AL20" s="1528"/>
      <c r="AM20" s="798"/>
      <c r="AN20" s="795"/>
      <c r="AQ20" s="786"/>
      <c r="AR20" s="786"/>
      <c r="AS20" s="796"/>
      <c r="AT20" s="796"/>
      <c r="AU20" s="796"/>
      <c r="AV20" s="796"/>
      <c r="AW20" s="786"/>
    </row>
    <row r="21" spans="2:50" ht="30" customHeight="1">
      <c r="B21" s="787"/>
      <c r="C21" s="788"/>
      <c r="D21" s="1541" t="s">
        <v>325</v>
      </c>
      <c r="E21" s="1541"/>
      <c r="F21" s="788"/>
      <c r="G21" s="789"/>
      <c r="H21" s="1517"/>
      <c r="I21" s="1518"/>
      <c r="J21" s="1518"/>
      <c r="K21" s="1518"/>
      <c r="L21" s="1519"/>
      <c r="M21" s="789"/>
      <c r="N21" s="789"/>
      <c r="O21" s="789"/>
      <c r="P21" s="799"/>
      <c r="Q21" s="799"/>
      <c r="R21" s="799"/>
      <c r="S21" s="799"/>
      <c r="T21" s="799"/>
      <c r="U21" s="799"/>
      <c r="V21" s="799"/>
      <c r="W21" s="797"/>
      <c r="X21" s="781"/>
      <c r="Y21" s="792"/>
      <c r="Z21" s="1541" t="s">
        <v>325</v>
      </c>
      <c r="AA21" s="1541"/>
      <c r="AB21" s="1541"/>
      <c r="AC21" s="788"/>
      <c r="AD21" s="1524"/>
      <c r="AE21" s="788"/>
      <c r="AF21" s="799"/>
      <c r="AG21" s="799"/>
      <c r="AH21" s="799"/>
      <c r="AI21" s="799"/>
      <c r="AJ21" s="799"/>
      <c r="AK21" s="799"/>
      <c r="AL21" s="799"/>
      <c r="AM21" s="798"/>
      <c r="AN21" s="795"/>
      <c r="AQ21" s="786"/>
      <c r="AR21" s="786"/>
      <c r="AS21" s="796"/>
      <c r="AT21" s="796"/>
      <c r="AU21" s="796"/>
      <c r="AV21" s="796"/>
      <c r="AW21" s="786"/>
    </row>
    <row r="22" spans="2:50" ht="30" customHeight="1">
      <c r="B22" s="787"/>
      <c r="C22" s="788"/>
      <c r="D22" s="1542"/>
      <c r="E22" s="1542"/>
      <c r="F22" s="788"/>
      <c r="G22" s="789"/>
      <c r="H22" s="1517"/>
      <c r="I22" s="1518"/>
      <c r="J22" s="1518"/>
      <c r="K22" s="1518"/>
      <c r="L22" s="1519"/>
      <c r="M22" s="789"/>
      <c r="N22" s="789"/>
      <c r="O22" s="789"/>
      <c r="P22" s="1545" t="s">
        <v>326</v>
      </c>
      <c r="Q22" s="1545"/>
      <c r="R22" s="1545"/>
      <c r="S22" s="1545"/>
      <c r="T22" s="1546" t="s">
        <v>120</v>
      </c>
      <c r="U22" s="1546"/>
      <c r="V22" s="1546"/>
      <c r="W22" s="1547"/>
      <c r="X22" s="781"/>
      <c r="Y22" s="792"/>
      <c r="Z22" s="1542"/>
      <c r="AA22" s="1542"/>
      <c r="AB22" s="1542"/>
      <c r="AC22" s="788"/>
      <c r="AD22" s="1524"/>
      <c r="AE22" s="788"/>
      <c r="AF22" s="790"/>
      <c r="AG22" s="790"/>
      <c r="AH22" s="790"/>
      <c r="AI22" s="790"/>
      <c r="AJ22" s="790"/>
      <c r="AK22" s="790"/>
      <c r="AL22" s="790"/>
      <c r="AM22" s="798"/>
      <c r="AN22" s="795"/>
      <c r="AQ22" s="786"/>
      <c r="AR22" s="786"/>
      <c r="AS22" s="796"/>
      <c r="AT22" s="796"/>
      <c r="AU22" s="796"/>
      <c r="AV22" s="796"/>
      <c r="AW22" s="786"/>
    </row>
    <row r="23" spans="2:50" ht="20.100000000000001" customHeight="1">
      <c r="B23" s="787"/>
      <c r="C23" s="788"/>
      <c r="D23" s="1548">
        <v>1</v>
      </c>
      <c r="E23" s="1549"/>
      <c r="F23" s="788"/>
      <c r="G23" s="789"/>
      <c r="H23" s="1517"/>
      <c r="I23" s="1518"/>
      <c r="J23" s="1518"/>
      <c r="K23" s="1518"/>
      <c r="L23" s="1519"/>
      <c r="M23" s="800"/>
      <c r="N23" s="800"/>
      <c r="O23" s="789"/>
      <c r="P23" s="789"/>
      <c r="Q23" s="801"/>
      <c r="R23" s="789"/>
      <c r="S23" s="789"/>
      <c r="T23" s="789"/>
      <c r="U23" s="1554">
        <f>AVERAGE(AQ85:AQ98)</f>
        <v>0</v>
      </c>
      <c r="V23" s="1555"/>
      <c r="W23" s="802"/>
      <c r="X23" s="781"/>
      <c r="Y23" s="792"/>
      <c r="Z23" s="1548">
        <v>1</v>
      </c>
      <c r="AA23" s="1556"/>
      <c r="AB23" s="1549"/>
      <c r="AC23" s="788"/>
      <c r="AD23" s="1524"/>
      <c r="AE23" s="788"/>
      <c r="AF23" s="790"/>
      <c r="AG23" s="790"/>
      <c r="AH23" s="790"/>
      <c r="AI23" s="790"/>
      <c r="AJ23" s="790"/>
      <c r="AK23" s="790"/>
      <c r="AL23" s="790"/>
      <c r="AM23" s="803"/>
      <c r="AO23" s="786"/>
      <c r="AP23" s="786"/>
      <c r="AQ23" s="786"/>
      <c r="AR23" s="786"/>
      <c r="AS23" s="796"/>
      <c r="AT23" s="796"/>
      <c r="AU23" s="796"/>
      <c r="AV23" s="796"/>
      <c r="AW23" s="786"/>
      <c r="AX23" s="786"/>
    </row>
    <row r="24" spans="2:50" s="361" customFormat="1" ht="30" customHeight="1">
      <c r="B24" s="1532"/>
      <c r="C24" s="1533"/>
      <c r="D24" s="1550"/>
      <c r="E24" s="1551"/>
      <c r="F24" s="788"/>
      <c r="G24" s="804"/>
      <c r="H24" s="1517"/>
      <c r="I24" s="1518"/>
      <c r="J24" s="1518"/>
      <c r="K24" s="1518"/>
      <c r="L24" s="1519"/>
      <c r="M24" s="1534"/>
      <c r="N24" s="1534"/>
      <c r="O24" s="1535"/>
      <c r="P24" s="1428" t="str">
        <f>REPT("g",(U23))</f>
        <v/>
      </c>
      <c r="Q24" s="1429"/>
      <c r="R24" s="1429"/>
      <c r="S24" s="1430"/>
      <c r="T24" s="805"/>
      <c r="U24" s="1503"/>
      <c r="V24" s="1505"/>
      <c r="W24" s="806"/>
      <c r="X24" s="781"/>
      <c r="Y24" s="792"/>
      <c r="Z24" s="1550"/>
      <c r="AA24" s="1557"/>
      <c r="AB24" s="1551"/>
      <c r="AC24" s="788"/>
      <c r="AD24" s="1524"/>
      <c r="AE24" s="788"/>
      <c r="AF24" s="790"/>
      <c r="AG24" s="790"/>
      <c r="AH24" s="790"/>
      <c r="AI24" s="790"/>
      <c r="AJ24" s="790"/>
      <c r="AK24" s="790"/>
      <c r="AL24" s="790"/>
      <c r="AM24" s="807"/>
      <c r="AO24" s="786"/>
      <c r="AP24" s="786"/>
      <c r="AQ24" s="786"/>
      <c r="AR24" s="786"/>
      <c r="AS24" s="796"/>
      <c r="AT24" s="796"/>
      <c r="AU24" s="796"/>
      <c r="AV24" s="796"/>
      <c r="AW24" s="786"/>
      <c r="AX24" s="786"/>
    </row>
    <row r="25" spans="2:50" ht="20.100000000000001" customHeight="1">
      <c r="B25" s="787"/>
      <c r="C25" s="788"/>
      <c r="D25" s="1552"/>
      <c r="E25" s="1553"/>
      <c r="F25" s="788"/>
      <c r="G25" s="789"/>
      <c r="H25" s="1517"/>
      <c r="I25" s="1518"/>
      <c r="J25" s="1518"/>
      <c r="K25" s="1518"/>
      <c r="L25" s="1519"/>
      <c r="M25" s="800"/>
      <c r="N25" s="800"/>
      <c r="O25" s="789"/>
      <c r="P25" s="789"/>
      <c r="Q25" s="789"/>
      <c r="R25" s="789"/>
      <c r="S25" s="789"/>
      <c r="T25" s="789"/>
      <c r="U25" s="1506"/>
      <c r="V25" s="1508"/>
      <c r="W25" s="802"/>
      <c r="X25" s="781"/>
      <c r="Y25" s="792"/>
      <c r="Z25" s="1552"/>
      <c r="AA25" s="1558"/>
      <c r="AB25" s="1553"/>
      <c r="AC25" s="788"/>
      <c r="AD25" s="1524"/>
      <c r="AE25" s="788"/>
      <c r="AF25" s="789"/>
      <c r="AG25" s="789"/>
      <c r="AH25" s="789"/>
      <c r="AI25" s="789"/>
      <c r="AJ25" s="789"/>
      <c r="AK25" s="789"/>
      <c r="AL25" s="789"/>
      <c r="AM25" s="803"/>
      <c r="AO25" s="786"/>
      <c r="AP25" s="786"/>
      <c r="AQ25" s="786"/>
      <c r="AR25" s="786"/>
      <c r="AS25" s="796"/>
      <c r="AT25" s="796"/>
      <c r="AU25" s="796"/>
      <c r="AV25" s="796"/>
      <c r="AW25" s="786"/>
      <c r="AX25" s="786"/>
    </row>
    <row r="26" spans="2:50" ht="30" customHeight="1">
      <c r="B26" s="808"/>
      <c r="C26" s="809"/>
      <c r="D26" s="810"/>
      <c r="E26" s="789"/>
      <c r="F26" s="811"/>
      <c r="G26" s="789"/>
      <c r="H26" s="1517"/>
      <c r="I26" s="1518"/>
      <c r="J26" s="1518"/>
      <c r="K26" s="1518"/>
      <c r="L26" s="1519"/>
      <c r="M26" s="812"/>
      <c r="N26" s="812"/>
      <c r="O26" s="812"/>
      <c r="P26" s="789"/>
      <c r="Q26" s="789"/>
      <c r="R26" s="789"/>
      <c r="S26" s="789"/>
      <c r="T26" s="1536" t="s">
        <v>327</v>
      </c>
      <c r="U26" s="1536"/>
      <c r="V26" s="1536"/>
      <c r="W26" s="1537"/>
      <c r="X26" s="813"/>
      <c r="Y26" s="814"/>
      <c r="Z26" s="812"/>
      <c r="AA26" s="789"/>
      <c r="AB26" s="789"/>
      <c r="AC26" s="788"/>
      <c r="AD26" s="1524"/>
      <c r="AE26" s="788"/>
      <c r="AF26" s="790"/>
      <c r="AG26" s="790"/>
      <c r="AH26" s="790"/>
      <c r="AI26" s="789"/>
      <c r="AJ26" s="790"/>
      <c r="AK26" s="790"/>
      <c r="AL26" s="790"/>
      <c r="AM26" s="815"/>
      <c r="AO26" s="786"/>
      <c r="AP26" s="786"/>
      <c r="AQ26" s="786"/>
      <c r="AR26" s="786"/>
      <c r="AS26" s="796"/>
      <c r="AT26" s="796"/>
      <c r="AU26" s="796"/>
      <c r="AV26" s="796"/>
      <c r="AW26" s="786"/>
      <c r="AX26" s="786"/>
    </row>
    <row r="27" spans="2:50" ht="30" customHeight="1">
      <c r="B27" s="808"/>
      <c r="C27" s="809"/>
      <c r="D27" s="810"/>
      <c r="E27" s="789"/>
      <c r="F27" s="811"/>
      <c r="G27" s="789"/>
      <c r="H27" s="1517"/>
      <c r="I27" s="1518"/>
      <c r="J27" s="1518"/>
      <c r="K27" s="1518"/>
      <c r="L27" s="1519"/>
      <c r="M27" s="812"/>
      <c r="N27" s="812"/>
      <c r="O27" s="812"/>
      <c r="P27" s="1538" t="s">
        <v>328</v>
      </c>
      <c r="Q27" s="1538"/>
      <c r="R27" s="896">
        <f>'Donnees MELEC'!B88</f>
        <v>3</v>
      </c>
      <c r="S27" s="817" t="s">
        <v>326</v>
      </c>
      <c r="T27" s="818"/>
      <c r="U27" s="1539" t="e">
        <f>AVERAGE(AR85:AR98)</f>
        <v>#DIV/0!</v>
      </c>
      <c r="V27" s="1540"/>
      <c r="W27" s="819"/>
      <c r="X27" s="813"/>
      <c r="Y27" s="814"/>
      <c r="Z27" s="812"/>
      <c r="AA27" s="789"/>
      <c r="AB27" s="789"/>
      <c r="AC27" s="788"/>
      <c r="AD27" s="1524"/>
      <c r="AE27" s="788"/>
      <c r="AF27" s="790"/>
      <c r="AG27" s="790"/>
      <c r="AH27" s="790"/>
      <c r="AI27" s="817"/>
      <c r="AJ27" s="790"/>
      <c r="AK27" s="790"/>
      <c r="AL27" s="790"/>
      <c r="AM27" s="815"/>
      <c r="AO27" s="786"/>
      <c r="AP27" s="786"/>
      <c r="AQ27" s="786"/>
      <c r="AR27" s="786"/>
      <c r="AS27" s="820"/>
      <c r="AT27" s="820"/>
      <c r="AU27" s="820"/>
      <c r="AV27" s="820"/>
      <c r="AW27" s="786"/>
      <c r="AX27" s="786"/>
    </row>
    <row r="28" spans="2:50" ht="60" customHeight="1">
      <c r="B28" s="808"/>
      <c r="C28" s="809"/>
      <c r="D28" s="810"/>
      <c r="E28" s="789"/>
      <c r="F28" s="811"/>
      <c r="G28" s="789"/>
      <c r="H28" s="1517"/>
      <c r="I28" s="1518"/>
      <c r="J28" s="1518"/>
      <c r="K28" s="1518"/>
      <c r="L28" s="1519"/>
      <c r="M28" s="812"/>
      <c r="N28" s="812"/>
      <c r="O28" s="812"/>
      <c r="P28" s="812"/>
      <c r="Q28" s="812"/>
      <c r="R28" s="812"/>
      <c r="S28" s="812"/>
      <c r="T28" s="812"/>
      <c r="U28" s="812"/>
      <c r="V28" s="812"/>
      <c r="W28" s="819"/>
      <c r="X28" s="813"/>
      <c r="Y28" s="814"/>
      <c r="Z28" s="812"/>
      <c r="AA28" s="789"/>
      <c r="AB28" s="789"/>
      <c r="AC28" s="788"/>
      <c r="AD28" s="1524"/>
      <c r="AE28" s="788"/>
      <c r="AF28" s="790"/>
      <c r="AG28" s="790"/>
      <c r="AH28" s="790"/>
      <c r="AI28" s="788"/>
      <c r="AJ28" s="790"/>
      <c r="AK28" s="790"/>
      <c r="AL28" s="790"/>
      <c r="AM28" s="815"/>
      <c r="AO28" s="786"/>
      <c r="AP28" s="786"/>
      <c r="AQ28" s="786"/>
      <c r="AR28" s="786"/>
      <c r="AS28" s="820"/>
      <c r="AT28" s="820"/>
      <c r="AU28" s="820"/>
      <c r="AV28" s="820"/>
      <c r="AW28" s="786"/>
      <c r="AX28" s="786"/>
    </row>
    <row r="29" spans="2:50" ht="39.950000000000003" customHeight="1">
      <c r="B29" s="808"/>
      <c r="C29" s="809"/>
      <c r="D29" s="810"/>
      <c r="E29" s="789"/>
      <c r="F29" s="811"/>
      <c r="G29" s="789"/>
      <c r="H29" s="1520"/>
      <c r="I29" s="1521"/>
      <c r="J29" s="1521"/>
      <c r="K29" s="1521"/>
      <c r="L29" s="1522"/>
      <c r="M29" s="812"/>
      <c r="N29" s="812"/>
      <c r="O29" s="812"/>
      <c r="P29" s="1526" t="s">
        <v>329</v>
      </c>
      <c r="Q29" s="1527"/>
      <c r="R29" s="1527"/>
      <c r="S29" s="1527"/>
      <c r="T29" s="1527"/>
      <c r="U29" s="1527"/>
      <c r="V29" s="1528"/>
      <c r="W29" s="819"/>
      <c r="X29" s="813"/>
      <c r="Y29" s="814"/>
      <c r="Z29" s="812"/>
      <c r="AA29" s="789"/>
      <c r="AB29" s="789"/>
      <c r="AC29" s="788"/>
      <c r="AD29" s="1525"/>
      <c r="AE29" s="788"/>
      <c r="AF29" s="1526" t="s">
        <v>330</v>
      </c>
      <c r="AG29" s="1527"/>
      <c r="AH29" s="1527"/>
      <c r="AI29" s="1527"/>
      <c r="AJ29" s="1527"/>
      <c r="AK29" s="1527"/>
      <c r="AL29" s="1528"/>
      <c r="AM29" s="815"/>
      <c r="AO29" s="786"/>
      <c r="AP29" s="786"/>
      <c r="AQ29" s="786"/>
      <c r="AR29" s="786"/>
      <c r="AS29" s="820"/>
      <c r="AT29" s="820"/>
      <c r="AU29" s="820"/>
      <c r="AV29" s="820"/>
      <c r="AW29" s="786"/>
      <c r="AX29" s="786"/>
    </row>
    <row r="30" spans="2:50" ht="20.100000000000001" customHeight="1">
      <c r="B30" s="821"/>
      <c r="C30" s="822"/>
      <c r="D30" s="823"/>
      <c r="E30" s="824"/>
      <c r="F30" s="825"/>
      <c r="G30" s="824"/>
      <c r="H30" s="826"/>
      <c r="I30" s="826"/>
      <c r="J30" s="826"/>
      <c r="K30" s="826"/>
      <c r="L30" s="826"/>
      <c r="M30" s="827"/>
      <c r="N30" s="827"/>
      <c r="O30" s="827"/>
      <c r="P30" s="827"/>
      <c r="Q30" s="827"/>
      <c r="R30" s="827"/>
      <c r="S30" s="827"/>
      <c r="T30" s="827"/>
      <c r="U30" s="827"/>
      <c r="V30" s="827"/>
      <c r="W30" s="828"/>
      <c r="X30" s="813"/>
      <c r="Y30" s="829"/>
      <c r="Z30" s="827"/>
      <c r="AA30" s="824"/>
      <c r="AB30" s="824"/>
      <c r="AC30" s="830"/>
      <c r="AD30" s="830"/>
      <c r="AE30" s="830"/>
      <c r="AF30" s="830"/>
      <c r="AG30" s="830"/>
      <c r="AH30" s="830"/>
      <c r="AI30" s="830"/>
      <c r="AJ30" s="830"/>
      <c r="AK30" s="830"/>
      <c r="AL30" s="830"/>
      <c r="AM30" s="831"/>
      <c r="AO30" s="786"/>
      <c r="AP30" s="786"/>
      <c r="AQ30" s="786"/>
      <c r="AR30" s="786"/>
      <c r="AS30" s="820"/>
      <c r="AT30" s="820"/>
      <c r="AU30" s="820"/>
      <c r="AV30" s="820"/>
      <c r="AW30" s="786"/>
      <c r="AX30" s="786"/>
    </row>
    <row r="31" spans="2:50" ht="50.1" customHeight="1">
      <c r="B31" s="832"/>
      <c r="C31" s="833"/>
      <c r="D31" s="834"/>
      <c r="E31" s="775"/>
      <c r="F31" s="835"/>
      <c r="G31" s="775"/>
      <c r="H31" s="836"/>
      <c r="I31" s="836"/>
      <c r="J31" s="836"/>
      <c r="K31" s="836"/>
      <c r="L31" s="836"/>
      <c r="M31" s="837"/>
      <c r="N31" s="837"/>
      <c r="O31" s="837"/>
      <c r="P31" s="837"/>
      <c r="Q31" s="837"/>
      <c r="R31" s="837"/>
      <c r="S31" s="837"/>
      <c r="T31" s="837"/>
      <c r="U31" s="837"/>
      <c r="V31" s="837"/>
      <c r="W31" s="837"/>
      <c r="X31" s="838"/>
      <c r="Y31" s="838"/>
      <c r="Z31" s="838"/>
      <c r="AA31" s="839"/>
      <c r="AB31" s="839"/>
      <c r="AC31" s="840"/>
      <c r="AD31" s="840"/>
      <c r="AE31" s="840"/>
      <c r="AF31" s="840"/>
      <c r="AG31" s="840"/>
      <c r="AH31" s="840"/>
      <c r="AI31" s="840"/>
      <c r="AJ31" s="840"/>
      <c r="AK31" s="840"/>
      <c r="AL31" s="840"/>
      <c r="AM31" s="841"/>
      <c r="AO31" s="786"/>
      <c r="AP31" s="786"/>
      <c r="AQ31" s="786"/>
      <c r="AR31" s="786"/>
      <c r="AS31" s="820"/>
      <c r="AT31" s="820"/>
      <c r="AU31" s="820"/>
      <c r="AV31" s="820"/>
      <c r="AW31" s="786"/>
      <c r="AX31" s="786"/>
    </row>
    <row r="32" spans="2:50" ht="20.100000000000001" customHeight="1">
      <c r="B32" s="777"/>
      <c r="C32" s="778"/>
      <c r="D32" s="778"/>
      <c r="E32" s="778"/>
      <c r="F32" s="778"/>
      <c r="G32" s="779"/>
      <c r="H32" s="779"/>
      <c r="I32" s="779"/>
      <c r="J32" s="779"/>
      <c r="K32" s="779"/>
      <c r="L32" s="779"/>
      <c r="M32" s="779"/>
      <c r="N32" s="779"/>
      <c r="O32" s="779"/>
      <c r="P32" s="779"/>
      <c r="Q32" s="779"/>
      <c r="R32" s="779"/>
      <c r="S32" s="779"/>
      <c r="T32" s="779"/>
      <c r="U32" s="779"/>
      <c r="V32" s="779"/>
      <c r="W32" s="780"/>
      <c r="X32" s="781"/>
      <c r="Y32" s="782"/>
      <c r="Z32" s="783"/>
      <c r="AA32" s="783"/>
      <c r="AB32" s="783"/>
      <c r="AC32" s="784"/>
      <c r="AD32" s="784"/>
      <c r="AE32" s="783"/>
      <c r="AF32" s="783"/>
      <c r="AG32" s="783"/>
      <c r="AH32" s="783"/>
      <c r="AI32" s="783"/>
      <c r="AJ32" s="783"/>
      <c r="AK32" s="783"/>
      <c r="AL32" s="783"/>
      <c r="AM32" s="785"/>
      <c r="AQ32" s="786"/>
      <c r="AR32" s="786"/>
      <c r="AS32" s="786"/>
      <c r="AT32" s="786"/>
      <c r="AU32" s="786"/>
      <c r="AW32" s="786"/>
    </row>
    <row r="33" spans="2:50" ht="39.950000000000003" customHeight="1">
      <c r="B33" s="787"/>
      <c r="C33" s="788"/>
      <c r="D33" s="788"/>
      <c r="E33" s="788"/>
      <c r="F33" s="788"/>
      <c r="G33" s="789"/>
      <c r="H33" s="1514"/>
      <c r="I33" s="1515"/>
      <c r="J33" s="1515"/>
      <c r="K33" s="1515"/>
      <c r="L33" s="1516"/>
      <c r="M33" s="789"/>
      <c r="N33" s="789"/>
      <c r="O33" s="789"/>
      <c r="P33" s="790"/>
      <c r="Q33" s="790"/>
      <c r="R33" s="790"/>
      <c r="S33" s="790"/>
      <c r="T33" s="790"/>
      <c r="U33" s="790"/>
      <c r="V33" s="790"/>
      <c r="W33" s="791"/>
      <c r="X33" s="781"/>
      <c r="Y33" s="792"/>
      <c r="Z33" s="789"/>
      <c r="AA33" s="789"/>
      <c r="AB33" s="789"/>
      <c r="AC33" s="788"/>
      <c r="AD33" s="1523"/>
      <c r="AE33" s="788"/>
      <c r="AF33" s="788"/>
      <c r="AG33" s="788"/>
      <c r="AH33" s="788"/>
      <c r="AI33" s="788"/>
      <c r="AJ33" s="788"/>
      <c r="AK33" s="788"/>
      <c r="AL33" s="793"/>
      <c r="AM33" s="794"/>
      <c r="AN33" s="795"/>
      <c r="AQ33" s="786"/>
      <c r="AR33" s="786"/>
      <c r="AS33" s="796"/>
      <c r="AT33" s="796"/>
      <c r="AU33" s="796"/>
      <c r="AV33" s="796"/>
      <c r="AW33" s="786"/>
    </row>
    <row r="34" spans="2:50" ht="60" customHeight="1">
      <c r="B34" s="787"/>
      <c r="C34" s="788"/>
      <c r="D34" s="788"/>
      <c r="E34" s="788"/>
      <c r="F34" s="788"/>
      <c r="G34" s="789"/>
      <c r="H34" s="1517"/>
      <c r="I34" s="1518"/>
      <c r="J34" s="1518"/>
      <c r="K34" s="1518"/>
      <c r="L34" s="1519"/>
      <c r="M34" s="789"/>
      <c r="N34" s="789"/>
      <c r="O34" s="789"/>
      <c r="P34" s="1605" t="str">
        <f>'Donnees MELEC'!E89</f>
        <v>Réalisation d’une installation</v>
      </c>
      <c r="Q34" s="1606"/>
      <c r="R34" s="1606"/>
      <c r="S34" s="1606"/>
      <c r="T34" s="1606"/>
      <c r="U34" s="1606"/>
      <c r="V34" s="1607"/>
      <c r="W34" s="797"/>
      <c r="X34" s="781"/>
      <c r="Y34" s="792"/>
      <c r="Z34" s="789"/>
      <c r="AA34" s="789"/>
      <c r="AB34" s="789"/>
      <c r="AC34" s="788"/>
      <c r="AD34" s="1524"/>
      <c r="AE34" s="788"/>
      <c r="AF34" s="1605" t="str">
        <f>'Donnees MELEC'!E89</f>
        <v>Réalisation d’une installation</v>
      </c>
      <c r="AG34" s="1606"/>
      <c r="AH34" s="1606"/>
      <c r="AI34" s="1606"/>
      <c r="AJ34" s="1606"/>
      <c r="AK34" s="1606"/>
      <c r="AL34" s="1607"/>
      <c r="AM34" s="798"/>
      <c r="AN34" s="795"/>
      <c r="AQ34" s="786"/>
      <c r="AR34" s="786"/>
      <c r="AS34" s="796"/>
      <c r="AT34" s="796"/>
      <c r="AU34" s="796"/>
      <c r="AV34" s="796"/>
      <c r="AW34" s="786"/>
    </row>
    <row r="35" spans="2:50" ht="30" customHeight="1">
      <c r="B35" s="787"/>
      <c r="C35" s="788"/>
      <c r="D35" s="1541" t="s">
        <v>325</v>
      </c>
      <c r="E35" s="1541"/>
      <c r="F35" s="788"/>
      <c r="G35" s="789"/>
      <c r="H35" s="1517"/>
      <c r="I35" s="1518"/>
      <c r="J35" s="1518"/>
      <c r="K35" s="1518"/>
      <c r="L35" s="1519"/>
      <c r="M35" s="789"/>
      <c r="N35" s="789"/>
      <c r="O35" s="789"/>
      <c r="P35" s="799"/>
      <c r="Q35" s="799"/>
      <c r="R35" s="799"/>
      <c r="S35" s="799"/>
      <c r="T35" s="799"/>
      <c r="U35" s="799"/>
      <c r="V35" s="799"/>
      <c r="W35" s="797"/>
      <c r="X35" s="781"/>
      <c r="Y35" s="792"/>
      <c r="Z35" s="1541" t="s">
        <v>325</v>
      </c>
      <c r="AA35" s="1541"/>
      <c r="AB35" s="1541"/>
      <c r="AC35" s="788"/>
      <c r="AD35" s="1524"/>
      <c r="AE35" s="788"/>
      <c r="AF35" s="799"/>
      <c r="AG35" s="799"/>
      <c r="AH35" s="799"/>
      <c r="AI35" s="799"/>
      <c r="AJ35" s="799"/>
      <c r="AK35" s="799"/>
      <c r="AL35" s="799"/>
      <c r="AM35" s="798"/>
      <c r="AN35" s="795"/>
      <c r="AQ35" s="786"/>
      <c r="AR35" s="786"/>
      <c r="AS35" s="796"/>
      <c r="AT35" s="796"/>
      <c r="AU35" s="796"/>
      <c r="AV35" s="796"/>
      <c r="AW35" s="786"/>
    </row>
    <row r="36" spans="2:50" ht="30" customHeight="1">
      <c r="B36" s="787"/>
      <c r="C36" s="788"/>
      <c r="D36" s="1542"/>
      <c r="E36" s="1542"/>
      <c r="F36" s="788"/>
      <c r="G36" s="789"/>
      <c r="H36" s="1517"/>
      <c r="I36" s="1518"/>
      <c r="J36" s="1518"/>
      <c r="K36" s="1518"/>
      <c r="L36" s="1519"/>
      <c r="M36" s="789"/>
      <c r="N36" s="789"/>
      <c r="O36" s="789"/>
      <c r="P36" s="1545" t="s">
        <v>326</v>
      </c>
      <c r="Q36" s="1545"/>
      <c r="R36" s="1545"/>
      <c r="S36" s="1545"/>
      <c r="T36" s="1546" t="s">
        <v>120</v>
      </c>
      <c r="U36" s="1546"/>
      <c r="V36" s="1546"/>
      <c r="W36" s="1547"/>
      <c r="X36" s="781"/>
      <c r="Y36" s="792"/>
      <c r="Z36" s="1542"/>
      <c r="AA36" s="1542"/>
      <c r="AB36" s="1542"/>
      <c r="AC36" s="788"/>
      <c r="AD36" s="1524"/>
      <c r="AE36" s="788"/>
      <c r="AF36" s="790"/>
      <c r="AG36" s="790"/>
      <c r="AH36" s="790"/>
      <c r="AI36" s="790"/>
      <c r="AJ36" s="790"/>
      <c r="AK36" s="790"/>
      <c r="AL36" s="790"/>
      <c r="AM36" s="798"/>
      <c r="AN36" s="795"/>
      <c r="AQ36" s="786"/>
      <c r="AR36" s="786"/>
      <c r="AS36" s="796"/>
      <c r="AT36" s="796"/>
      <c r="AU36" s="796"/>
      <c r="AV36" s="796"/>
      <c r="AW36" s="786"/>
    </row>
    <row r="37" spans="2:50" ht="20.100000000000001" customHeight="1">
      <c r="B37" s="787"/>
      <c r="C37" s="788"/>
      <c r="D37" s="1548">
        <v>2</v>
      </c>
      <c r="E37" s="1549"/>
      <c r="F37" s="788"/>
      <c r="G37" s="789"/>
      <c r="H37" s="1517"/>
      <c r="I37" s="1518"/>
      <c r="J37" s="1518"/>
      <c r="K37" s="1518"/>
      <c r="L37" s="1519"/>
      <c r="M37" s="800"/>
      <c r="N37" s="800"/>
      <c r="O37" s="789"/>
      <c r="P37" s="789"/>
      <c r="Q37" s="801"/>
      <c r="R37" s="789"/>
      <c r="S37" s="789"/>
      <c r="T37" s="789"/>
      <c r="U37" s="1554">
        <f>AVERAGE(AV85:AV105)</f>
        <v>0</v>
      </c>
      <c r="V37" s="1555"/>
      <c r="W37" s="802"/>
      <c r="X37" s="781"/>
      <c r="Y37" s="792"/>
      <c r="Z37" s="1548">
        <v>2</v>
      </c>
      <c r="AA37" s="1556"/>
      <c r="AB37" s="1549"/>
      <c r="AC37" s="788"/>
      <c r="AD37" s="1524"/>
      <c r="AE37" s="788"/>
      <c r="AF37" s="790"/>
      <c r="AG37" s="790"/>
      <c r="AH37" s="790"/>
      <c r="AI37" s="790"/>
      <c r="AJ37" s="790"/>
      <c r="AK37" s="790"/>
      <c r="AL37" s="790"/>
      <c r="AM37" s="803"/>
      <c r="AO37" s="786"/>
      <c r="AP37" s="786"/>
      <c r="AQ37" s="786"/>
      <c r="AR37" s="786"/>
      <c r="AS37" s="796"/>
      <c r="AT37" s="796"/>
      <c r="AU37" s="796"/>
      <c r="AV37" s="796"/>
      <c r="AW37" s="786"/>
      <c r="AX37" s="786"/>
    </row>
    <row r="38" spans="2:50" s="361" customFormat="1" ht="30" customHeight="1">
      <c r="B38" s="1532"/>
      <c r="C38" s="1533"/>
      <c r="D38" s="1550"/>
      <c r="E38" s="1551"/>
      <c r="F38" s="788"/>
      <c r="G38" s="804"/>
      <c r="H38" s="1517"/>
      <c r="I38" s="1518"/>
      <c r="J38" s="1518"/>
      <c r="K38" s="1518"/>
      <c r="L38" s="1519"/>
      <c r="M38" s="1534"/>
      <c r="N38" s="1534"/>
      <c r="O38" s="1535"/>
      <c r="P38" s="1428" t="str">
        <f>REPT("g",(U37))</f>
        <v/>
      </c>
      <c r="Q38" s="1429"/>
      <c r="R38" s="1429"/>
      <c r="S38" s="1430"/>
      <c r="T38" s="805"/>
      <c r="U38" s="1503"/>
      <c r="V38" s="1505"/>
      <c r="W38" s="806"/>
      <c r="X38" s="781"/>
      <c r="Y38" s="792"/>
      <c r="Z38" s="1550"/>
      <c r="AA38" s="1557"/>
      <c r="AB38" s="1551"/>
      <c r="AC38" s="788"/>
      <c r="AD38" s="1524"/>
      <c r="AE38" s="788"/>
      <c r="AF38" s="790"/>
      <c r="AG38" s="790"/>
      <c r="AH38" s="790"/>
      <c r="AI38" s="790"/>
      <c r="AJ38" s="790"/>
      <c r="AK38" s="790"/>
      <c r="AL38" s="790"/>
      <c r="AM38" s="807"/>
      <c r="AO38" s="786"/>
      <c r="AP38" s="786"/>
      <c r="AQ38" s="786"/>
      <c r="AR38" s="786"/>
      <c r="AS38" s="796"/>
      <c r="AT38" s="796"/>
      <c r="AU38" s="796"/>
      <c r="AV38" s="796"/>
      <c r="AW38" s="786"/>
      <c r="AX38" s="786"/>
    </row>
    <row r="39" spans="2:50" ht="20.100000000000001" customHeight="1">
      <c r="B39" s="787"/>
      <c r="C39" s="788"/>
      <c r="D39" s="1552"/>
      <c r="E39" s="1553"/>
      <c r="F39" s="788"/>
      <c r="G39" s="789"/>
      <c r="H39" s="1517"/>
      <c r="I39" s="1518"/>
      <c r="J39" s="1518"/>
      <c r="K39" s="1518"/>
      <c r="L39" s="1519"/>
      <c r="M39" s="800"/>
      <c r="N39" s="800"/>
      <c r="O39" s="789"/>
      <c r="P39" s="789"/>
      <c r="Q39" s="789"/>
      <c r="R39" s="789"/>
      <c r="S39" s="789"/>
      <c r="T39" s="789"/>
      <c r="U39" s="1506"/>
      <c r="V39" s="1508"/>
      <c r="W39" s="802"/>
      <c r="X39" s="781"/>
      <c r="Y39" s="792"/>
      <c r="Z39" s="1552"/>
      <c r="AA39" s="1558"/>
      <c r="AB39" s="1553"/>
      <c r="AC39" s="788"/>
      <c r="AD39" s="1524"/>
      <c r="AE39" s="788"/>
      <c r="AF39" s="789"/>
      <c r="AG39" s="789"/>
      <c r="AH39" s="789"/>
      <c r="AI39" s="789"/>
      <c r="AJ39" s="789"/>
      <c r="AK39" s="789"/>
      <c r="AL39" s="789"/>
      <c r="AM39" s="803"/>
      <c r="AO39" s="786"/>
      <c r="AP39" s="786"/>
      <c r="AQ39" s="786"/>
      <c r="AR39" s="786"/>
      <c r="AS39" s="796"/>
      <c r="AT39" s="796"/>
      <c r="AU39" s="796"/>
      <c r="AV39" s="796"/>
      <c r="AW39" s="786"/>
      <c r="AX39" s="786"/>
    </row>
    <row r="40" spans="2:50" ht="35.1" customHeight="1">
      <c r="B40" s="808"/>
      <c r="C40" s="809"/>
      <c r="D40" s="810"/>
      <c r="E40" s="789"/>
      <c r="F40" s="811"/>
      <c r="G40" s="789"/>
      <c r="H40" s="1517"/>
      <c r="I40" s="1518"/>
      <c r="J40" s="1518"/>
      <c r="K40" s="1518"/>
      <c r="L40" s="1519"/>
      <c r="M40" s="812"/>
      <c r="N40" s="812"/>
      <c r="O40" s="812"/>
      <c r="P40" s="789"/>
      <c r="Q40" s="789"/>
      <c r="R40" s="789"/>
      <c r="S40" s="789"/>
      <c r="T40" s="1536" t="s">
        <v>327</v>
      </c>
      <c r="U40" s="1536"/>
      <c r="V40" s="1536"/>
      <c r="W40" s="1537"/>
      <c r="X40" s="813"/>
      <c r="Y40" s="814"/>
      <c r="Z40" s="812"/>
      <c r="AA40" s="789"/>
      <c r="AB40" s="789"/>
      <c r="AC40" s="788"/>
      <c r="AD40" s="1524"/>
      <c r="AE40" s="788"/>
      <c r="AF40" s="790"/>
      <c r="AG40" s="790"/>
      <c r="AH40" s="790"/>
      <c r="AI40" s="789"/>
      <c r="AJ40" s="790"/>
      <c r="AK40" s="790"/>
      <c r="AL40" s="790"/>
      <c r="AM40" s="815"/>
      <c r="AO40" s="786"/>
      <c r="AP40" s="786"/>
      <c r="AQ40" s="786"/>
      <c r="AR40" s="786"/>
      <c r="AS40" s="796"/>
      <c r="AT40" s="796"/>
      <c r="AU40" s="796"/>
      <c r="AV40" s="796"/>
      <c r="AW40" s="786"/>
      <c r="AX40" s="786"/>
    </row>
    <row r="41" spans="2:50" ht="30" customHeight="1">
      <c r="B41" s="808"/>
      <c r="C41" s="809"/>
      <c r="D41" s="810"/>
      <c r="E41" s="789"/>
      <c r="F41" s="811"/>
      <c r="G41" s="789"/>
      <c r="H41" s="1517"/>
      <c r="I41" s="1518"/>
      <c r="J41" s="1518"/>
      <c r="K41" s="1518"/>
      <c r="L41" s="1519"/>
      <c r="M41" s="812"/>
      <c r="N41" s="812"/>
      <c r="O41" s="812"/>
      <c r="P41" s="1538" t="s">
        <v>328</v>
      </c>
      <c r="Q41" s="1538"/>
      <c r="R41" s="896">
        <f>'Donnees MELEC'!B89</f>
        <v>4</v>
      </c>
      <c r="S41" s="817" t="s">
        <v>326</v>
      </c>
      <c r="T41" s="818"/>
      <c r="U41" s="1539" t="e">
        <f>AVERAGE(AW85:AW105)</f>
        <v>#DIV/0!</v>
      </c>
      <c r="V41" s="1540"/>
      <c r="W41" s="819"/>
      <c r="X41" s="813"/>
      <c r="Y41" s="814"/>
      <c r="Z41" s="812"/>
      <c r="AA41" s="789"/>
      <c r="AB41" s="789"/>
      <c r="AC41" s="788"/>
      <c r="AD41" s="1524"/>
      <c r="AE41" s="788"/>
      <c r="AF41" s="790"/>
      <c r="AG41" s="790"/>
      <c r="AH41" s="790"/>
      <c r="AI41" s="817"/>
      <c r="AJ41" s="790"/>
      <c r="AK41" s="790"/>
      <c r="AL41" s="790"/>
      <c r="AM41" s="815"/>
      <c r="AO41" s="786"/>
      <c r="AP41" s="786"/>
      <c r="AQ41" s="786"/>
      <c r="AR41" s="786"/>
      <c r="AS41" s="820"/>
      <c r="AT41" s="820"/>
      <c r="AU41" s="820"/>
      <c r="AV41" s="820"/>
      <c r="AW41" s="786"/>
      <c r="AX41" s="786"/>
    </row>
    <row r="42" spans="2:50" ht="60" customHeight="1">
      <c r="B42" s="808"/>
      <c r="C42" s="809"/>
      <c r="D42" s="810"/>
      <c r="E42" s="789"/>
      <c r="F42" s="811"/>
      <c r="G42" s="789"/>
      <c r="H42" s="1517"/>
      <c r="I42" s="1518"/>
      <c r="J42" s="1518"/>
      <c r="K42" s="1518"/>
      <c r="L42" s="1519"/>
      <c r="M42" s="812"/>
      <c r="N42" s="812"/>
      <c r="O42" s="812"/>
      <c r="P42" s="812"/>
      <c r="Q42" s="812"/>
      <c r="R42" s="812"/>
      <c r="S42" s="812"/>
      <c r="T42" s="812"/>
      <c r="U42" s="812"/>
      <c r="V42" s="812"/>
      <c r="W42" s="819"/>
      <c r="X42" s="813"/>
      <c r="Y42" s="814"/>
      <c r="Z42" s="812"/>
      <c r="AA42" s="789"/>
      <c r="AB42" s="789"/>
      <c r="AC42" s="788"/>
      <c r="AD42" s="1524"/>
      <c r="AE42" s="788"/>
      <c r="AF42" s="790"/>
      <c r="AG42" s="790"/>
      <c r="AH42" s="790"/>
      <c r="AI42" s="788"/>
      <c r="AJ42" s="790"/>
      <c r="AK42" s="790"/>
      <c r="AL42" s="790"/>
      <c r="AM42" s="815"/>
      <c r="AO42" s="786"/>
      <c r="AP42" s="786"/>
      <c r="AQ42" s="786"/>
      <c r="AR42" s="786"/>
      <c r="AS42" s="820"/>
      <c r="AT42" s="820"/>
      <c r="AU42" s="820"/>
      <c r="AV42" s="820"/>
      <c r="AW42" s="786"/>
      <c r="AX42" s="786"/>
    </row>
    <row r="43" spans="2:50" ht="39.950000000000003" customHeight="1">
      <c r="B43" s="808"/>
      <c r="C43" s="809"/>
      <c r="D43" s="810"/>
      <c r="E43" s="789"/>
      <c r="F43" s="811"/>
      <c r="G43" s="789"/>
      <c r="H43" s="1520"/>
      <c r="I43" s="1521"/>
      <c r="J43" s="1521"/>
      <c r="K43" s="1521"/>
      <c r="L43" s="1522"/>
      <c r="M43" s="812"/>
      <c r="N43" s="812"/>
      <c r="O43" s="812"/>
      <c r="P43" s="1526" t="s">
        <v>407</v>
      </c>
      <c r="Q43" s="1527"/>
      <c r="R43" s="1527"/>
      <c r="S43" s="1527"/>
      <c r="T43" s="1527"/>
      <c r="U43" s="1527"/>
      <c r="V43" s="1528"/>
      <c r="W43" s="819"/>
      <c r="X43" s="813"/>
      <c r="Y43" s="814"/>
      <c r="Z43" s="812"/>
      <c r="AA43" s="789"/>
      <c r="AB43" s="789"/>
      <c r="AC43" s="788"/>
      <c r="AD43" s="1525"/>
      <c r="AE43" s="788"/>
      <c r="AF43" s="1529" t="s">
        <v>408</v>
      </c>
      <c r="AG43" s="1530"/>
      <c r="AH43" s="1530"/>
      <c r="AI43" s="1530"/>
      <c r="AJ43" s="1530"/>
      <c r="AK43" s="1530"/>
      <c r="AL43" s="1531"/>
      <c r="AM43" s="815"/>
      <c r="AO43" s="786"/>
      <c r="AP43" s="786"/>
      <c r="AQ43" s="786"/>
      <c r="AR43" s="786"/>
      <c r="AS43" s="820"/>
      <c r="AT43" s="820"/>
      <c r="AU43" s="820"/>
      <c r="AV43" s="820"/>
      <c r="AW43" s="786"/>
      <c r="AX43" s="786"/>
    </row>
    <row r="44" spans="2:50" ht="20.100000000000001" customHeight="1">
      <c r="B44" s="821"/>
      <c r="C44" s="822"/>
      <c r="D44" s="823"/>
      <c r="E44" s="824"/>
      <c r="F44" s="825"/>
      <c r="G44" s="824"/>
      <c r="H44" s="826"/>
      <c r="I44" s="826"/>
      <c r="J44" s="826"/>
      <c r="K44" s="826"/>
      <c r="L44" s="826"/>
      <c r="M44" s="827"/>
      <c r="N44" s="827"/>
      <c r="O44" s="827"/>
      <c r="P44" s="827"/>
      <c r="Q44" s="827"/>
      <c r="R44" s="827"/>
      <c r="S44" s="827"/>
      <c r="T44" s="827"/>
      <c r="U44" s="827"/>
      <c r="V44" s="827"/>
      <c r="W44" s="828"/>
      <c r="X44" s="813"/>
      <c r="Y44" s="829"/>
      <c r="Z44" s="827"/>
      <c r="AA44" s="824"/>
      <c r="AB44" s="824"/>
      <c r="AC44" s="830"/>
      <c r="AD44" s="830"/>
      <c r="AE44" s="830"/>
      <c r="AF44" s="830"/>
      <c r="AG44" s="830"/>
      <c r="AH44" s="830"/>
      <c r="AI44" s="830"/>
      <c r="AJ44" s="830"/>
      <c r="AK44" s="830"/>
      <c r="AL44" s="830"/>
      <c r="AM44" s="831"/>
      <c r="AO44" s="786"/>
      <c r="AP44" s="786"/>
      <c r="AQ44" s="786"/>
      <c r="AR44" s="786"/>
      <c r="AS44" s="820"/>
      <c r="AT44" s="820"/>
      <c r="AU44" s="820"/>
      <c r="AV44" s="820"/>
      <c r="AW44" s="786"/>
      <c r="AX44" s="786"/>
    </row>
    <row r="45" spans="2:50" ht="50.1" customHeight="1">
      <c r="B45" s="832"/>
      <c r="C45" s="833"/>
      <c r="D45" s="834"/>
      <c r="E45" s="775"/>
      <c r="F45" s="835"/>
      <c r="G45" s="775"/>
      <c r="H45" s="836"/>
      <c r="I45" s="836"/>
      <c r="J45" s="836"/>
      <c r="K45" s="836"/>
      <c r="L45" s="836"/>
      <c r="M45" s="837"/>
      <c r="N45" s="837"/>
      <c r="O45" s="837"/>
      <c r="P45" s="837"/>
      <c r="Q45" s="837"/>
      <c r="R45" s="837"/>
      <c r="S45" s="837"/>
      <c r="T45" s="837"/>
      <c r="U45" s="837"/>
      <c r="V45" s="837"/>
      <c r="W45" s="837"/>
      <c r="X45" s="838"/>
      <c r="Y45" s="838"/>
      <c r="Z45" s="838"/>
      <c r="AA45" s="839"/>
      <c r="AB45" s="839"/>
      <c r="AC45" s="840"/>
      <c r="AD45" s="840"/>
      <c r="AE45" s="840"/>
      <c r="AF45" s="840"/>
      <c r="AG45" s="840"/>
      <c r="AH45" s="840"/>
      <c r="AI45" s="840"/>
      <c r="AJ45" s="840"/>
      <c r="AK45" s="840"/>
      <c r="AL45" s="840"/>
      <c r="AM45" s="841"/>
      <c r="AO45" s="786"/>
      <c r="AP45" s="786"/>
      <c r="AQ45" s="786"/>
      <c r="AR45" s="786"/>
      <c r="AS45" s="820"/>
      <c r="AT45" s="820"/>
      <c r="AU45" s="820"/>
      <c r="AV45" s="820"/>
      <c r="AW45" s="786"/>
      <c r="AX45" s="786"/>
    </row>
    <row r="46" spans="2:50" ht="20.100000000000001" customHeight="1">
      <c r="B46" s="777"/>
      <c r="C46" s="778"/>
      <c r="D46" s="778"/>
      <c r="E46" s="778"/>
      <c r="F46" s="778"/>
      <c r="G46" s="779"/>
      <c r="H46" s="779"/>
      <c r="I46" s="779"/>
      <c r="J46" s="779"/>
      <c r="K46" s="779"/>
      <c r="L46" s="779"/>
      <c r="M46" s="779"/>
      <c r="N46" s="779"/>
      <c r="O46" s="779"/>
      <c r="P46" s="779"/>
      <c r="Q46" s="779"/>
      <c r="R46" s="779"/>
      <c r="S46" s="779"/>
      <c r="T46" s="779"/>
      <c r="U46" s="779"/>
      <c r="V46" s="779"/>
      <c r="W46" s="780"/>
      <c r="X46" s="781"/>
      <c r="Y46" s="782"/>
      <c r="Z46" s="783"/>
      <c r="AA46" s="783"/>
      <c r="AB46" s="783"/>
      <c r="AC46" s="784"/>
      <c r="AD46" s="784"/>
      <c r="AE46" s="783"/>
      <c r="AF46" s="783"/>
      <c r="AG46" s="783"/>
      <c r="AH46" s="783"/>
      <c r="AI46" s="783"/>
      <c r="AJ46" s="783"/>
      <c r="AK46" s="783"/>
      <c r="AL46" s="783"/>
      <c r="AM46" s="785"/>
      <c r="AQ46" s="786"/>
      <c r="AR46" s="786"/>
      <c r="AS46" s="786"/>
      <c r="AT46" s="786"/>
      <c r="AU46" s="786"/>
      <c r="AW46" s="786"/>
    </row>
    <row r="47" spans="2:50" ht="39.950000000000003" customHeight="1">
      <c r="B47" s="787"/>
      <c r="C47" s="788"/>
      <c r="D47" s="788"/>
      <c r="E47" s="788"/>
      <c r="F47" s="788"/>
      <c r="G47" s="789"/>
      <c r="H47" s="1514"/>
      <c r="I47" s="1515"/>
      <c r="J47" s="1515"/>
      <c r="K47" s="1515"/>
      <c r="L47" s="1516"/>
      <c r="M47" s="789"/>
      <c r="N47" s="789"/>
      <c r="O47" s="789"/>
      <c r="P47" s="790"/>
      <c r="Q47" s="790"/>
      <c r="R47" s="790"/>
      <c r="S47" s="790"/>
      <c r="T47" s="790"/>
      <c r="U47" s="790"/>
      <c r="V47" s="790"/>
      <c r="W47" s="791"/>
      <c r="X47" s="781"/>
      <c r="Y47" s="792"/>
      <c r="Z47" s="789"/>
      <c r="AA47" s="789"/>
      <c r="AB47" s="789"/>
      <c r="AC47" s="788"/>
      <c r="AD47" s="1523"/>
      <c r="AE47" s="788"/>
      <c r="AF47" s="788"/>
      <c r="AG47" s="788"/>
      <c r="AH47" s="788"/>
      <c r="AI47" s="788"/>
      <c r="AJ47" s="788"/>
      <c r="AK47" s="788"/>
      <c r="AL47" s="793"/>
      <c r="AM47" s="794"/>
      <c r="AN47" s="795"/>
      <c r="AQ47" s="786"/>
      <c r="AR47" s="786"/>
      <c r="AS47" s="796"/>
      <c r="AT47" s="796"/>
      <c r="AU47" s="796"/>
      <c r="AV47" s="796"/>
      <c r="AW47" s="786"/>
    </row>
    <row r="48" spans="2:50" ht="60" customHeight="1">
      <c r="B48" s="787"/>
      <c r="C48" s="788"/>
      <c r="D48" s="788"/>
      <c r="E48" s="788"/>
      <c r="F48" s="788"/>
      <c r="G48" s="789"/>
      <c r="H48" s="1517"/>
      <c r="I48" s="1518"/>
      <c r="J48" s="1518"/>
      <c r="K48" s="1518"/>
      <c r="L48" s="1519"/>
      <c r="M48" s="789"/>
      <c r="N48" s="789"/>
      <c r="O48" s="789"/>
      <c r="P48" s="1526" t="str">
        <f>'Donnees MELEC'!E90</f>
        <v>Livraison d’une l’installation</v>
      </c>
      <c r="Q48" s="1527"/>
      <c r="R48" s="1527"/>
      <c r="S48" s="1527"/>
      <c r="T48" s="1527"/>
      <c r="U48" s="1527"/>
      <c r="V48" s="1528"/>
      <c r="W48" s="797"/>
      <c r="X48" s="781"/>
      <c r="Y48" s="792"/>
      <c r="Z48" s="789"/>
      <c r="AA48" s="789"/>
      <c r="AB48" s="789"/>
      <c r="AC48" s="788"/>
      <c r="AD48" s="1524"/>
      <c r="AE48" s="788"/>
      <c r="AF48" s="1526" t="str">
        <f>'Donnees MELEC'!E90</f>
        <v>Livraison d’une l’installation</v>
      </c>
      <c r="AG48" s="1527"/>
      <c r="AH48" s="1527"/>
      <c r="AI48" s="1527"/>
      <c r="AJ48" s="1527"/>
      <c r="AK48" s="1527"/>
      <c r="AL48" s="1528"/>
      <c r="AM48" s="798"/>
      <c r="AN48" s="795"/>
      <c r="AQ48" s="786"/>
      <c r="AR48" s="786"/>
      <c r="AS48" s="796"/>
      <c r="AT48" s="796"/>
      <c r="AU48" s="796"/>
      <c r="AV48" s="796"/>
      <c r="AW48" s="786"/>
    </row>
    <row r="49" spans="2:50" ht="30" customHeight="1">
      <c r="B49" s="787"/>
      <c r="C49" s="788"/>
      <c r="D49" s="1541" t="s">
        <v>325</v>
      </c>
      <c r="E49" s="1541"/>
      <c r="F49" s="788"/>
      <c r="G49" s="789"/>
      <c r="H49" s="1517"/>
      <c r="I49" s="1518"/>
      <c r="J49" s="1518"/>
      <c r="K49" s="1518"/>
      <c r="L49" s="1519"/>
      <c r="M49" s="789"/>
      <c r="N49" s="789"/>
      <c r="O49" s="789"/>
      <c r="P49" s="799"/>
      <c r="Q49" s="799"/>
      <c r="R49" s="799"/>
      <c r="S49" s="799"/>
      <c r="T49" s="799"/>
      <c r="U49" s="799"/>
      <c r="V49" s="799"/>
      <c r="W49" s="797"/>
      <c r="X49" s="781"/>
      <c r="Y49" s="792"/>
      <c r="Z49" s="1541" t="s">
        <v>325</v>
      </c>
      <c r="AA49" s="1541"/>
      <c r="AB49" s="1541"/>
      <c r="AC49" s="788"/>
      <c r="AD49" s="1524"/>
      <c r="AE49" s="788"/>
      <c r="AF49" s="799"/>
      <c r="AG49" s="799"/>
      <c r="AH49" s="799"/>
      <c r="AI49" s="799"/>
      <c r="AJ49" s="799"/>
      <c r="AK49" s="799"/>
      <c r="AL49" s="799"/>
      <c r="AM49" s="798"/>
      <c r="AN49" s="795"/>
      <c r="AQ49" s="786"/>
      <c r="AR49" s="786"/>
      <c r="AS49" s="796"/>
      <c r="AT49" s="796"/>
      <c r="AU49" s="796"/>
      <c r="AV49" s="796"/>
      <c r="AW49" s="786"/>
    </row>
    <row r="50" spans="2:50" ht="30" customHeight="1">
      <c r="B50" s="787"/>
      <c r="C50" s="788"/>
      <c r="D50" s="1542"/>
      <c r="E50" s="1542"/>
      <c r="F50" s="788"/>
      <c r="G50" s="789"/>
      <c r="H50" s="1517"/>
      <c r="I50" s="1518"/>
      <c r="J50" s="1518"/>
      <c r="K50" s="1518"/>
      <c r="L50" s="1519"/>
      <c r="M50" s="789"/>
      <c r="N50" s="789"/>
      <c r="O50" s="789"/>
      <c r="P50" s="1545" t="s">
        <v>326</v>
      </c>
      <c r="Q50" s="1545"/>
      <c r="R50" s="1545"/>
      <c r="S50" s="1545"/>
      <c r="T50" s="1546" t="s">
        <v>120</v>
      </c>
      <c r="U50" s="1546"/>
      <c r="V50" s="1546"/>
      <c r="W50" s="1547"/>
      <c r="X50" s="781"/>
      <c r="Y50" s="792"/>
      <c r="Z50" s="1542"/>
      <c r="AA50" s="1542"/>
      <c r="AB50" s="1542"/>
      <c r="AC50" s="788"/>
      <c r="AD50" s="1524"/>
      <c r="AE50" s="788"/>
      <c r="AF50" s="790"/>
      <c r="AG50" s="790"/>
      <c r="AH50" s="790"/>
      <c r="AI50" s="790"/>
      <c r="AJ50" s="790"/>
      <c r="AK50" s="790"/>
      <c r="AL50" s="790"/>
      <c r="AM50" s="798"/>
      <c r="AN50" s="795"/>
      <c r="AQ50" s="786"/>
      <c r="AR50" s="786"/>
      <c r="AS50" s="796"/>
      <c r="AT50" s="796"/>
      <c r="AU50" s="796"/>
      <c r="AV50" s="796"/>
      <c r="AW50" s="786"/>
    </row>
    <row r="51" spans="2:50" ht="20.100000000000001" customHeight="1">
      <c r="B51" s="787"/>
      <c r="C51" s="788"/>
      <c r="D51" s="1548">
        <v>3</v>
      </c>
      <c r="E51" s="1549"/>
      <c r="F51" s="788"/>
      <c r="G51" s="789"/>
      <c r="H51" s="1517"/>
      <c r="I51" s="1518"/>
      <c r="J51" s="1518"/>
      <c r="K51" s="1518"/>
      <c r="L51" s="1519"/>
      <c r="M51" s="800"/>
      <c r="N51" s="800"/>
      <c r="O51" s="789"/>
      <c r="P51" s="789"/>
      <c r="Q51" s="801"/>
      <c r="R51" s="789"/>
      <c r="S51" s="789"/>
      <c r="T51" s="789"/>
      <c r="U51" s="1554">
        <f>AVERAGE(AQ110:AQ124)</f>
        <v>0</v>
      </c>
      <c r="V51" s="1555"/>
      <c r="W51" s="802"/>
      <c r="X51" s="781"/>
      <c r="Y51" s="792"/>
      <c r="Z51" s="1548">
        <v>3</v>
      </c>
      <c r="AA51" s="1556"/>
      <c r="AB51" s="1549"/>
      <c r="AC51" s="788"/>
      <c r="AD51" s="1524"/>
      <c r="AE51" s="788"/>
      <c r="AF51" s="790"/>
      <c r="AG51" s="790"/>
      <c r="AH51" s="790"/>
      <c r="AI51" s="790"/>
      <c r="AJ51" s="790"/>
      <c r="AK51" s="790"/>
      <c r="AL51" s="790"/>
      <c r="AM51" s="803"/>
      <c r="AO51" s="786"/>
      <c r="AP51" s="786"/>
      <c r="AQ51" s="786"/>
      <c r="AR51" s="786"/>
      <c r="AS51" s="796"/>
      <c r="AT51" s="796"/>
      <c r="AU51" s="796"/>
      <c r="AV51" s="796"/>
      <c r="AW51" s="786"/>
      <c r="AX51" s="786"/>
    </row>
    <row r="52" spans="2:50" s="361" customFormat="1" ht="30" customHeight="1">
      <c r="B52" s="1532"/>
      <c r="C52" s="1608"/>
      <c r="D52" s="1550"/>
      <c r="E52" s="1551"/>
      <c r="F52" s="788"/>
      <c r="G52" s="804"/>
      <c r="H52" s="1517"/>
      <c r="I52" s="1518"/>
      <c r="J52" s="1518"/>
      <c r="K52" s="1518"/>
      <c r="L52" s="1519"/>
      <c r="M52" s="1609"/>
      <c r="N52" s="1534"/>
      <c r="O52" s="1610"/>
      <c r="P52" s="1428" t="str">
        <f>REPT("g",(U51))</f>
        <v/>
      </c>
      <c r="Q52" s="1429"/>
      <c r="R52" s="1429"/>
      <c r="S52" s="1430"/>
      <c r="T52" s="805"/>
      <c r="U52" s="1503"/>
      <c r="V52" s="1505"/>
      <c r="W52" s="806"/>
      <c r="X52" s="781"/>
      <c r="Y52" s="792"/>
      <c r="Z52" s="1550"/>
      <c r="AA52" s="1557"/>
      <c r="AB52" s="1551"/>
      <c r="AC52" s="788"/>
      <c r="AD52" s="1524"/>
      <c r="AE52" s="788"/>
      <c r="AF52" s="790"/>
      <c r="AG52" s="790"/>
      <c r="AH52" s="790"/>
      <c r="AI52" s="790"/>
      <c r="AJ52" s="790"/>
      <c r="AK52" s="790"/>
      <c r="AL52" s="790"/>
      <c r="AM52" s="807"/>
      <c r="AO52" s="786"/>
      <c r="AP52" s="786"/>
      <c r="AQ52" s="786"/>
      <c r="AR52" s="786"/>
      <c r="AS52" s="796"/>
      <c r="AT52" s="796"/>
      <c r="AU52" s="796"/>
      <c r="AV52" s="796"/>
      <c r="AW52" s="786"/>
      <c r="AX52" s="786"/>
    </row>
    <row r="53" spans="2:50" ht="20.100000000000001" customHeight="1">
      <c r="B53" s="787"/>
      <c r="C53" s="788"/>
      <c r="D53" s="1552"/>
      <c r="E53" s="1553"/>
      <c r="F53" s="788"/>
      <c r="G53" s="789"/>
      <c r="H53" s="1517"/>
      <c r="I53" s="1518"/>
      <c r="J53" s="1518"/>
      <c r="K53" s="1518"/>
      <c r="L53" s="1519"/>
      <c r="M53" s="800"/>
      <c r="N53" s="800"/>
      <c r="O53" s="789"/>
      <c r="P53" s="789"/>
      <c r="Q53" s="789"/>
      <c r="R53" s="789"/>
      <c r="S53" s="789"/>
      <c r="T53" s="789"/>
      <c r="U53" s="1506"/>
      <c r="V53" s="1508"/>
      <c r="W53" s="802"/>
      <c r="X53" s="781"/>
      <c r="Y53" s="792"/>
      <c r="Z53" s="1552"/>
      <c r="AA53" s="1558"/>
      <c r="AB53" s="1553"/>
      <c r="AC53" s="788"/>
      <c r="AD53" s="1524"/>
      <c r="AE53" s="788"/>
      <c r="AF53" s="789"/>
      <c r="AG53" s="789"/>
      <c r="AH53" s="789"/>
      <c r="AI53" s="789"/>
      <c r="AJ53" s="789"/>
      <c r="AK53" s="789"/>
      <c r="AL53" s="789"/>
      <c r="AM53" s="803"/>
      <c r="AO53" s="786"/>
      <c r="AP53" s="786"/>
      <c r="AQ53" s="786"/>
      <c r="AR53" s="786"/>
      <c r="AS53" s="796"/>
      <c r="AT53" s="796"/>
      <c r="AU53" s="796"/>
      <c r="AV53" s="796"/>
      <c r="AW53" s="786"/>
      <c r="AX53" s="786"/>
    </row>
    <row r="54" spans="2:50" ht="35.1" customHeight="1">
      <c r="B54" s="808"/>
      <c r="C54" s="809"/>
      <c r="D54" s="810"/>
      <c r="E54" s="789"/>
      <c r="F54" s="811"/>
      <c r="G54" s="789"/>
      <c r="H54" s="1517"/>
      <c r="I54" s="1518"/>
      <c r="J54" s="1518"/>
      <c r="K54" s="1518"/>
      <c r="L54" s="1519"/>
      <c r="M54" s="812"/>
      <c r="N54" s="812"/>
      <c r="O54" s="812"/>
      <c r="P54" s="789"/>
      <c r="Q54" s="789"/>
      <c r="R54" s="789"/>
      <c r="S54" s="789"/>
      <c r="T54" s="1536" t="s">
        <v>327</v>
      </c>
      <c r="U54" s="1536"/>
      <c r="V54" s="1536"/>
      <c r="W54" s="1537"/>
      <c r="X54" s="813"/>
      <c r="Y54" s="814"/>
      <c r="Z54" s="812"/>
      <c r="AA54" s="789"/>
      <c r="AB54" s="789"/>
      <c r="AC54" s="788"/>
      <c r="AD54" s="1524"/>
      <c r="AE54" s="788"/>
      <c r="AF54" s="790"/>
      <c r="AG54" s="790"/>
      <c r="AH54" s="790"/>
      <c r="AI54" s="789"/>
      <c r="AJ54" s="790"/>
      <c r="AK54" s="790"/>
      <c r="AL54" s="790"/>
      <c r="AM54" s="815"/>
      <c r="AO54" s="786"/>
      <c r="AP54" s="786"/>
      <c r="AQ54" s="786"/>
      <c r="AR54" s="786"/>
      <c r="AS54" s="796"/>
      <c r="AT54" s="796"/>
      <c r="AU54" s="796"/>
      <c r="AV54" s="796"/>
      <c r="AW54" s="786"/>
      <c r="AX54" s="786"/>
    </row>
    <row r="55" spans="2:50" ht="30" customHeight="1">
      <c r="B55" s="808"/>
      <c r="C55" s="809"/>
      <c r="D55" s="810"/>
      <c r="E55" s="789"/>
      <c r="F55" s="811"/>
      <c r="G55" s="789"/>
      <c r="H55" s="1517"/>
      <c r="I55" s="1518"/>
      <c r="J55" s="1518"/>
      <c r="K55" s="1518"/>
      <c r="L55" s="1519"/>
      <c r="M55" s="812"/>
      <c r="N55" s="812"/>
      <c r="O55" s="812"/>
      <c r="P55" s="1611" t="s">
        <v>328</v>
      </c>
      <c r="Q55" s="1612"/>
      <c r="R55" s="896">
        <f>'Donnees MELEC'!B90</f>
        <v>3</v>
      </c>
      <c r="S55" s="817" t="s">
        <v>326</v>
      </c>
      <c r="T55" s="818"/>
      <c r="U55" s="1539" t="e">
        <f>AVERAGE(AR110:AR124)</f>
        <v>#DIV/0!</v>
      </c>
      <c r="V55" s="1540"/>
      <c r="W55" s="819"/>
      <c r="X55" s="813"/>
      <c r="Y55" s="814"/>
      <c r="Z55" s="812"/>
      <c r="AA55" s="789"/>
      <c r="AB55" s="789"/>
      <c r="AC55" s="788"/>
      <c r="AD55" s="1524"/>
      <c r="AE55" s="788"/>
      <c r="AF55" s="790"/>
      <c r="AG55" s="790"/>
      <c r="AH55" s="790"/>
      <c r="AI55" s="817"/>
      <c r="AJ55" s="790"/>
      <c r="AK55" s="790"/>
      <c r="AL55" s="790"/>
      <c r="AM55" s="815"/>
      <c r="AO55" s="786"/>
      <c r="AP55" s="786"/>
      <c r="AQ55" s="786"/>
      <c r="AR55" s="786"/>
      <c r="AS55" s="820"/>
      <c r="AT55" s="820"/>
      <c r="AU55" s="820"/>
      <c r="AV55" s="820"/>
      <c r="AW55" s="786"/>
      <c r="AX55" s="786"/>
    </row>
    <row r="56" spans="2:50" ht="60" customHeight="1">
      <c r="B56" s="808"/>
      <c r="C56" s="809"/>
      <c r="D56" s="810"/>
      <c r="E56" s="789"/>
      <c r="F56" s="811"/>
      <c r="G56" s="789"/>
      <c r="H56" s="1517"/>
      <c r="I56" s="1518"/>
      <c r="J56" s="1518"/>
      <c r="K56" s="1518"/>
      <c r="L56" s="1519"/>
      <c r="M56" s="812"/>
      <c r="N56" s="812"/>
      <c r="O56" s="812"/>
      <c r="P56" s="812"/>
      <c r="Q56" s="812"/>
      <c r="R56" s="812"/>
      <c r="S56" s="812"/>
      <c r="T56" s="812"/>
      <c r="U56" s="812"/>
      <c r="V56" s="812"/>
      <c r="W56" s="819"/>
      <c r="X56" s="813"/>
      <c r="Y56" s="814"/>
      <c r="Z56" s="812"/>
      <c r="AA56" s="789"/>
      <c r="AB56" s="789"/>
      <c r="AC56" s="788"/>
      <c r="AD56" s="1524"/>
      <c r="AE56" s="788"/>
      <c r="AF56" s="790"/>
      <c r="AG56" s="790"/>
      <c r="AH56" s="790"/>
      <c r="AI56" s="788"/>
      <c r="AJ56" s="790"/>
      <c r="AK56" s="790"/>
      <c r="AL56" s="790"/>
      <c r="AM56" s="815"/>
      <c r="AO56" s="786"/>
      <c r="AP56" s="786"/>
      <c r="AQ56" s="786"/>
      <c r="AR56" s="786"/>
      <c r="AS56" s="820"/>
      <c r="AT56" s="820"/>
      <c r="AU56" s="820"/>
      <c r="AV56" s="820"/>
      <c r="AW56" s="786"/>
      <c r="AX56" s="786"/>
    </row>
    <row r="57" spans="2:50" ht="39.950000000000003" customHeight="1">
      <c r="B57" s="808"/>
      <c r="C57" s="809"/>
      <c r="D57" s="810"/>
      <c r="E57" s="789"/>
      <c r="F57" s="811"/>
      <c r="G57" s="789"/>
      <c r="H57" s="1520"/>
      <c r="I57" s="1521"/>
      <c r="J57" s="1521"/>
      <c r="K57" s="1521"/>
      <c r="L57" s="1522"/>
      <c r="M57" s="812"/>
      <c r="N57" s="812"/>
      <c r="O57" s="812"/>
      <c r="P57" s="1526" t="s">
        <v>409</v>
      </c>
      <c r="Q57" s="1527"/>
      <c r="R57" s="1527"/>
      <c r="S57" s="1527"/>
      <c r="T57" s="1527"/>
      <c r="U57" s="1527"/>
      <c r="V57" s="1528"/>
      <c r="W57" s="819"/>
      <c r="X57" s="813"/>
      <c r="Y57" s="814"/>
      <c r="Z57" s="812"/>
      <c r="AA57" s="789"/>
      <c r="AB57" s="789"/>
      <c r="AC57" s="788"/>
      <c r="AD57" s="1525"/>
      <c r="AE57" s="788"/>
      <c r="AF57" s="1529" t="s">
        <v>410</v>
      </c>
      <c r="AG57" s="1530"/>
      <c r="AH57" s="1530"/>
      <c r="AI57" s="1530"/>
      <c r="AJ57" s="1530"/>
      <c r="AK57" s="1530"/>
      <c r="AL57" s="1531"/>
      <c r="AM57" s="815"/>
      <c r="AO57" s="786"/>
      <c r="AP57" s="786"/>
      <c r="AQ57" s="786"/>
      <c r="AR57" s="786"/>
      <c r="AS57" s="820"/>
      <c r="AT57" s="820"/>
      <c r="AU57" s="820"/>
      <c r="AV57" s="820"/>
      <c r="AW57" s="786"/>
      <c r="AX57" s="786"/>
    </row>
    <row r="58" spans="2:50" ht="20.100000000000001" customHeight="1">
      <c r="B58" s="821"/>
      <c r="C58" s="822"/>
      <c r="D58" s="823"/>
      <c r="E58" s="824"/>
      <c r="F58" s="825"/>
      <c r="G58" s="824"/>
      <c r="H58" s="826"/>
      <c r="I58" s="826"/>
      <c r="J58" s="826"/>
      <c r="K58" s="826"/>
      <c r="L58" s="826"/>
      <c r="M58" s="827"/>
      <c r="N58" s="827"/>
      <c r="O58" s="827"/>
      <c r="P58" s="827"/>
      <c r="Q58" s="827"/>
      <c r="R58" s="827"/>
      <c r="S58" s="827"/>
      <c r="T58" s="827"/>
      <c r="U58" s="827"/>
      <c r="V58" s="827"/>
      <c r="W58" s="828"/>
      <c r="X58" s="813"/>
      <c r="Y58" s="829"/>
      <c r="Z58" s="827"/>
      <c r="AA58" s="824"/>
      <c r="AB58" s="824"/>
      <c r="AC58" s="830"/>
      <c r="AD58" s="830"/>
      <c r="AE58" s="830"/>
      <c r="AF58" s="830"/>
      <c r="AG58" s="830"/>
      <c r="AH58" s="830"/>
      <c r="AI58" s="830"/>
      <c r="AJ58" s="830"/>
      <c r="AK58" s="830"/>
      <c r="AL58" s="830"/>
      <c r="AM58" s="831"/>
      <c r="AO58" s="786"/>
      <c r="AP58" s="786"/>
      <c r="AQ58" s="786"/>
      <c r="AR58" s="786"/>
      <c r="AS58" s="820"/>
      <c r="AT58" s="820"/>
      <c r="AU58" s="820"/>
      <c r="AV58" s="820"/>
      <c r="AW58" s="786"/>
      <c r="AX58" s="786"/>
    </row>
    <row r="59" spans="2:50" ht="50.1" customHeight="1">
      <c r="B59" s="832"/>
      <c r="C59" s="833"/>
      <c r="D59" s="834"/>
      <c r="E59" s="775"/>
      <c r="F59" s="835"/>
      <c r="G59" s="775"/>
      <c r="H59" s="836"/>
      <c r="I59" s="836"/>
      <c r="J59" s="836"/>
      <c r="K59" s="836"/>
      <c r="L59" s="836"/>
      <c r="M59" s="837"/>
      <c r="N59" s="837"/>
      <c r="O59" s="837"/>
      <c r="P59" s="837"/>
      <c r="Q59" s="837"/>
      <c r="R59" s="837"/>
      <c r="S59" s="837"/>
      <c r="T59" s="837"/>
      <c r="U59" s="837"/>
      <c r="V59" s="837"/>
      <c r="W59" s="837"/>
      <c r="X59" s="838"/>
      <c r="Y59" s="838"/>
      <c r="Z59" s="838"/>
      <c r="AA59" s="839"/>
      <c r="AB59" s="839"/>
      <c r="AC59" s="840"/>
      <c r="AD59" s="840"/>
      <c r="AE59" s="840"/>
      <c r="AF59" s="840"/>
      <c r="AG59" s="840"/>
      <c r="AH59" s="840"/>
      <c r="AI59" s="840"/>
      <c r="AJ59" s="840"/>
      <c r="AK59" s="840"/>
      <c r="AL59" s="840"/>
      <c r="AM59" s="841"/>
      <c r="AO59" s="786"/>
      <c r="AP59" s="786"/>
      <c r="AQ59" s="786"/>
      <c r="AR59" s="786"/>
      <c r="AS59" s="820"/>
      <c r="AT59" s="820"/>
      <c r="AU59" s="820"/>
      <c r="AV59" s="820"/>
      <c r="AW59" s="786"/>
      <c r="AX59" s="786"/>
    </row>
    <row r="60" spans="2:50" ht="20.100000000000001" customHeight="1">
      <c r="B60" s="777"/>
      <c r="C60" s="778"/>
      <c r="D60" s="778"/>
      <c r="E60" s="778"/>
      <c r="F60" s="778"/>
      <c r="G60" s="779"/>
      <c r="H60" s="779"/>
      <c r="I60" s="779"/>
      <c r="J60" s="779"/>
      <c r="K60" s="779"/>
      <c r="L60" s="779"/>
      <c r="M60" s="779"/>
      <c r="N60" s="779"/>
      <c r="O60" s="779"/>
      <c r="P60" s="779"/>
      <c r="Q60" s="779"/>
      <c r="R60" s="779"/>
      <c r="S60" s="779"/>
      <c r="T60" s="779"/>
      <c r="U60" s="779"/>
      <c r="V60" s="779"/>
      <c r="W60" s="780"/>
      <c r="X60" s="781"/>
      <c r="Y60" s="782"/>
      <c r="Z60" s="783"/>
      <c r="AA60" s="783"/>
      <c r="AB60" s="783"/>
      <c r="AC60" s="784"/>
      <c r="AD60" s="784"/>
      <c r="AE60" s="783"/>
      <c r="AF60" s="783"/>
      <c r="AG60" s="783"/>
      <c r="AH60" s="783"/>
      <c r="AI60" s="783"/>
      <c r="AJ60" s="783"/>
      <c r="AK60" s="783"/>
      <c r="AL60" s="783"/>
      <c r="AM60" s="785"/>
      <c r="AQ60" s="786"/>
      <c r="AR60" s="786"/>
      <c r="AS60" s="786"/>
      <c r="AT60" s="786"/>
      <c r="AU60" s="786"/>
      <c r="AW60" s="786"/>
    </row>
    <row r="61" spans="2:50" ht="39.950000000000003" customHeight="1">
      <c r="B61" s="787"/>
      <c r="C61" s="788"/>
      <c r="D61" s="788"/>
      <c r="E61" s="788"/>
      <c r="F61" s="788"/>
      <c r="G61" s="789"/>
      <c r="H61" s="1514"/>
      <c r="I61" s="1515"/>
      <c r="J61" s="1515"/>
      <c r="K61" s="1515"/>
      <c r="L61" s="1516"/>
      <c r="M61" s="789"/>
      <c r="N61" s="789"/>
      <c r="O61" s="789"/>
      <c r="P61" s="790"/>
      <c r="Q61" s="790"/>
      <c r="R61" s="790"/>
      <c r="S61" s="790"/>
      <c r="T61" s="790"/>
      <c r="U61" s="790"/>
      <c r="V61" s="790"/>
      <c r="W61" s="791"/>
      <c r="X61" s="781"/>
      <c r="Y61" s="792"/>
      <c r="Z61" s="789"/>
      <c r="AA61" s="789"/>
      <c r="AB61" s="789"/>
      <c r="AC61" s="788"/>
      <c r="AD61" s="1523"/>
      <c r="AE61" s="788"/>
      <c r="AF61" s="788"/>
      <c r="AG61" s="788"/>
      <c r="AH61" s="788"/>
      <c r="AI61" s="788"/>
      <c r="AJ61" s="788"/>
      <c r="AK61" s="788"/>
      <c r="AL61" s="793"/>
      <c r="AM61" s="794"/>
      <c r="AN61" s="795"/>
      <c r="AQ61" s="786"/>
      <c r="AR61" s="786"/>
      <c r="AS61" s="796"/>
      <c r="AT61" s="796"/>
      <c r="AU61" s="796"/>
      <c r="AV61" s="796"/>
      <c r="AW61" s="786"/>
    </row>
    <row r="62" spans="2:50" ht="60" customHeight="1">
      <c r="B62" s="787"/>
      <c r="C62" s="788"/>
      <c r="D62" s="788"/>
      <c r="E62" s="788"/>
      <c r="F62" s="788"/>
      <c r="G62" s="789"/>
      <c r="H62" s="1517"/>
      <c r="I62" s="1518"/>
      <c r="J62" s="1518"/>
      <c r="K62" s="1518"/>
      <c r="L62" s="1519"/>
      <c r="M62" s="789"/>
      <c r="N62" s="789"/>
      <c r="O62" s="789"/>
      <c r="P62" s="1526" t="str">
        <f>'Donnees MELEC'!E91</f>
        <v>Dépannage d'une installation</v>
      </c>
      <c r="Q62" s="1527"/>
      <c r="R62" s="1527"/>
      <c r="S62" s="1527"/>
      <c r="T62" s="1527"/>
      <c r="U62" s="1527"/>
      <c r="V62" s="1528"/>
      <c r="W62" s="797"/>
      <c r="X62" s="781"/>
      <c r="Y62" s="792"/>
      <c r="Z62" s="789"/>
      <c r="AA62" s="789"/>
      <c r="AB62" s="789"/>
      <c r="AC62" s="788"/>
      <c r="AD62" s="1524"/>
      <c r="AE62" s="788"/>
      <c r="AF62" s="1526" t="str">
        <f>'Donnees MELEC'!E91</f>
        <v>Dépannage d'une installation</v>
      </c>
      <c r="AG62" s="1527"/>
      <c r="AH62" s="1527"/>
      <c r="AI62" s="1527"/>
      <c r="AJ62" s="1527"/>
      <c r="AK62" s="1527"/>
      <c r="AL62" s="1528"/>
      <c r="AM62" s="798"/>
      <c r="AN62" s="795"/>
      <c r="AQ62" s="786"/>
      <c r="AR62" s="786"/>
      <c r="AS62" s="796"/>
      <c r="AT62" s="796"/>
      <c r="AU62" s="796"/>
      <c r="AV62" s="796"/>
      <c r="AW62" s="786"/>
    </row>
    <row r="63" spans="2:50" ht="30" customHeight="1">
      <c r="B63" s="787"/>
      <c r="C63" s="788"/>
      <c r="D63" s="1541" t="s">
        <v>325</v>
      </c>
      <c r="E63" s="1541"/>
      <c r="F63" s="788"/>
      <c r="G63" s="789"/>
      <c r="H63" s="1517"/>
      <c r="I63" s="1518"/>
      <c r="J63" s="1518"/>
      <c r="K63" s="1518"/>
      <c r="L63" s="1519"/>
      <c r="M63" s="789"/>
      <c r="N63" s="789"/>
      <c r="O63" s="789"/>
      <c r="P63" s="799"/>
      <c r="Q63" s="799"/>
      <c r="R63" s="799"/>
      <c r="S63" s="799"/>
      <c r="T63" s="799"/>
      <c r="U63" s="799"/>
      <c r="V63" s="799"/>
      <c r="W63" s="797"/>
      <c r="X63" s="781"/>
      <c r="Y63" s="792"/>
      <c r="Z63" s="1541" t="s">
        <v>325</v>
      </c>
      <c r="AA63" s="1541"/>
      <c r="AB63" s="1541"/>
      <c r="AC63" s="788"/>
      <c r="AD63" s="1524"/>
      <c r="AE63" s="788"/>
      <c r="AF63" s="799"/>
      <c r="AG63" s="799"/>
      <c r="AH63" s="799"/>
      <c r="AI63" s="799"/>
      <c r="AJ63" s="799"/>
      <c r="AK63" s="799"/>
      <c r="AL63" s="799"/>
      <c r="AM63" s="798"/>
      <c r="AN63" s="795"/>
      <c r="AQ63" s="786"/>
      <c r="AR63" s="786"/>
      <c r="AS63" s="796"/>
      <c r="AT63" s="796"/>
      <c r="AU63" s="796"/>
      <c r="AV63" s="796"/>
      <c r="AW63" s="786"/>
    </row>
    <row r="64" spans="2:50" ht="30" customHeight="1">
      <c r="B64" s="787"/>
      <c r="C64" s="788"/>
      <c r="D64" s="1542"/>
      <c r="E64" s="1542"/>
      <c r="F64" s="788"/>
      <c r="G64" s="789"/>
      <c r="H64" s="1517"/>
      <c r="I64" s="1518"/>
      <c r="J64" s="1518"/>
      <c r="K64" s="1518"/>
      <c r="L64" s="1519"/>
      <c r="M64" s="789"/>
      <c r="N64" s="789"/>
      <c r="O64" s="789"/>
      <c r="P64" s="1545" t="s">
        <v>326</v>
      </c>
      <c r="Q64" s="1545"/>
      <c r="R64" s="1545"/>
      <c r="S64" s="1545"/>
      <c r="T64" s="1546" t="s">
        <v>120</v>
      </c>
      <c r="U64" s="1546"/>
      <c r="V64" s="1546"/>
      <c r="W64" s="1547"/>
      <c r="X64" s="781"/>
      <c r="Y64" s="792"/>
      <c r="Z64" s="1542"/>
      <c r="AA64" s="1542"/>
      <c r="AB64" s="1542"/>
      <c r="AC64" s="788"/>
      <c r="AD64" s="1524"/>
      <c r="AE64" s="788"/>
      <c r="AF64" s="790"/>
      <c r="AG64" s="790"/>
      <c r="AH64" s="790"/>
      <c r="AI64" s="790"/>
      <c r="AJ64" s="790"/>
      <c r="AK64" s="790"/>
      <c r="AL64" s="790"/>
      <c r="AM64" s="798"/>
      <c r="AN64" s="795"/>
      <c r="AQ64" s="786"/>
      <c r="AR64" s="786"/>
      <c r="AS64" s="796"/>
      <c r="AT64" s="796"/>
      <c r="AU64" s="796"/>
      <c r="AV64" s="796"/>
      <c r="AW64" s="786"/>
    </row>
    <row r="65" spans="1:50" ht="20.100000000000001" customHeight="1">
      <c r="B65" s="787"/>
      <c r="C65" s="788"/>
      <c r="D65" s="1548">
        <v>4</v>
      </c>
      <c r="E65" s="1549"/>
      <c r="F65" s="788"/>
      <c r="G65" s="789"/>
      <c r="H65" s="1517"/>
      <c r="I65" s="1518"/>
      <c r="J65" s="1518"/>
      <c r="K65" s="1518"/>
      <c r="L65" s="1519"/>
      <c r="M65" s="800"/>
      <c r="N65" s="800"/>
      <c r="O65" s="789"/>
      <c r="P65" s="789"/>
      <c r="Q65" s="801"/>
      <c r="R65" s="789"/>
      <c r="S65" s="789"/>
      <c r="T65" s="789"/>
      <c r="U65" s="1554">
        <f>AVERAGE(AV110:AV120)</f>
        <v>0</v>
      </c>
      <c r="V65" s="1555"/>
      <c r="W65" s="802"/>
      <c r="X65" s="781"/>
      <c r="Y65" s="792"/>
      <c r="Z65" s="1548">
        <v>4</v>
      </c>
      <c r="AA65" s="1556"/>
      <c r="AB65" s="1549"/>
      <c r="AC65" s="788"/>
      <c r="AD65" s="1524"/>
      <c r="AE65" s="788"/>
      <c r="AF65" s="790"/>
      <c r="AG65" s="790"/>
      <c r="AH65" s="790"/>
      <c r="AI65" s="790"/>
      <c r="AJ65" s="790"/>
      <c r="AK65" s="790"/>
      <c r="AL65" s="790"/>
      <c r="AM65" s="803"/>
      <c r="AO65" s="786"/>
      <c r="AP65" s="786"/>
      <c r="AQ65" s="786"/>
      <c r="AR65" s="786"/>
      <c r="AS65" s="796"/>
      <c r="AT65" s="796"/>
      <c r="AU65" s="796"/>
      <c r="AV65" s="796"/>
      <c r="AW65" s="786"/>
      <c r="AX65" s="786"/>
    </row>
    <row r="66" spans="1:50" s="361" customFormat="1" ht="30" customHeight="1">
      <c r="B66" s="1532"/>
      <c r="C66" s="1608"/>
      <c r="D66" s="1550"/>
      <c r="E66" s="1551"/>
      <c r="F66" s="788"/>
      <c r="G66" s="804"/>
      <c r="H66" s="1517"/>
      <c r="I66" s="1518"/>
      <c r="J66" s="1518"/>
      <c r="K66" s="1518"/>
      <c r="L66" s="1519"/>
      <c r="M66" s="1609"/>
      <c r="N66" s="1534"/>
      <c r="O66" s="1610"/>
      <c r="P66" s="1428" t="str">
        <f>REPT("g",(U65))</f>
        <v/>
      </c>
      <c r="Q66" s="1429"/>
      <c r="R66" s="1429"/>
      <c r="S66" s="1430"/>
      <c r="T66" s="805"/>
      <c r="U66" s="1503"/>
      <c r="V66" s="1505"/>
      <c r="W66" s="806"/>
      <c r="X66" s="781"/>
      <c r="Y66" s="792"/>
      <c r="Z66" s="1550"/>
      <c r="AA66" s="1557"/>
      <c r="AB66" s="1551"/>
      <c r="AC66" s="788"/>
      <c r="AD66" s="1524"/>
      <c r="AE66" s="788"/>
      <c r="AF66" s="790"/>
      <c r="AG66" s="790"/>
      <c r="AH66" s="790"/>
      <c r="AI66" s="790"/>
      <c r="AJ66" s="790"/>
      <c r="AK66" s="790"/>
      <c r="AL66" s="790"/>
      <c r="AM66" s="807"/>
      <c r="AO66" s="786"/>
      <c r="AP66" s="786"/>
      <c r="AQ66" s="786"/>
      <c r="AR66" s="786"/>
      <c r="AS66" s="796"/>
      <c r="AT66" s="796"/>
      <c r="AU66" s="796"/>
      <c r="AV66" s="796"/>
      <c r="AW66" s="786"/>
      <c r="AX66" s="786"/>
    </row>
    <row r="67" spans="1:50" ht="20.100000000000001" customHeight="1">
      <c r="B67" s="787"/>
      <c r="C67" s="788"/>
      <c r="D67" s="1552"/>
      <c r="E67" s="1553"/>
      <c r="F67" s="788"/>
      <c r="G67" s="789"/>
      <c r="H67" s="1517"/>
      <c r="I67" s="1518"/>
      <c r="J67" s="1518"/>
      <c r="K67" s="1518"/>
      <c r="L67" s="1519"/>
      <c r="M67" s="800"/>
      <c r="N67" s="800"/>
      <c r="O67" s="789"/>
      <c r="P67" s="789"/>
      <c r="Q67" s="789"/>
      <c r="R67" s="789"/>
      <c r="S67" s="789"/>
      <c r="T67" s="789"/>
      <c r="U67" s="1506"/>
      <c r="V67" s="1508"/>
      <c r="W67" s="802"/>
      <c r="X67" s="781"/>
      <c r="Y67" s="792"/>
      <c r="Z67" s="1552"/>
      <c r="AA67" s="1558"/>
      <c r="AB67" s="1553"/>
      <c r="AC67" s="788"/>
      <c r="AD67" s="1524"/>
      <c r="AE67" s="788"/>
      <c r="AF67" s="789"/>
      <c r="AG67" s="789"/>
      <c r="AH67" s="789"/>
      <c r="AI67" s="789"/>
      <c r="AJ67" s="789"/>
      <c r="AK67" s="789"/>
      <c r="AL67" s="789"/>
      <c r="AM67" s="803"/>
      <c r="AO67" s="786"/>
      <c r="AP67" s="786"/>
      <c r="AQ67" s="786"/>
      <c r="AR67" s="786"/>
      <c r="AS67" s="796"/>
      <c r="AT67" s="796"/>
      <c r="AU67" s="796"/>
      <c r="AV67" s="796"/>
      <c r="AW67" s="786"/>
      <c r="AX67" s="786"/>
    </row>
    <row r="68" spans="1:50" ht="30" customHeight="1">
      <c r="B68" s="808"/>
      <c r="C68" s="809"/>
      <c r="D68" s="810"/>
      <c r="E68" s="789"/>
      <c r="F68" s="811"/>
      <c r="G68" s="789"/>
      <c r="H68" s="1517"/>
      <c r="I68" s="1518"/>
      <c r="J68" s="1518"/>
      <c r="K68" s="1518"/>
      <c r="L68" s="1519"/>
      <c r="M68" s="812"/>
      <c r="N68" s="812"/>
      <c r="O68" s="812"/>
      <c r="P68" s="789"/>
      <c r="Q68" s="789"/>
      <c r="R68" s="789"/>
      <c r="S68" s="789"/>
      <c r="T68" s="1536" t="s">
        <v>327</v>
      </c>
      <c r="U68" s="1536"/>
      <c r="V68" s="1536"/>
      <c r="W68" s="1537"/>
      <c r="X68" s="813"/>
      <c r="Y68" s="814"/>
      <c r="Z68" s="812"/>
      <c r="AA68" s="789"/>
      <c r="AB68" s="789"/>
      <c r="AC68" s="788"/>
      <c r="AD68" s="1524"/>
      <c r="AE68" s="788"/>
      <c r="AF68" s="790"/>
      <c r="AG68" s="790"/>
      <c r="AH68" s="790"/>
      <c r="AI68" s="789"/>
      <c r="AJ68" s="790"/>
      <c r="AK68" s="790"/>
      <c r="AL68" s="790"/>
      <c r="AM68" s="815"/>
      <c r="AO68" s="786"/>
      <c r="AP68" s="786"/>
      <c r="AQ68" s="786"/>
      <c r="AR68" s="786"/>
      <c r="AS68" s="796"/>
      <c r="AT68" s="796"/>
      <c r="AU68" s="796"/>
      <c r="AV68" s="796"/>
      <c r="AW68" s="786"/>
      <c r="AX68" s="786"/>
    </row>
    <row r="69" spans="1:50" ht="30" customHeight="1">
      <c r="B69" s="808"/>
      <c r="C69" s="809"/>
      <c r="D69" s="810"/>
      <c r="E69" s="789"/>
      <c r="F69" s="811"/>
      <c r="G69" s="789"/>
      <c r="H69" s="1517"/>
      <c r="I69" s="1518"/>
      <c r="J69" s="1518"/>
      <c r="K69" s="1518"/>
      <c r="L69" s="1519"/>
      <c r="M69" s="812"/>
      <c r="N69" s="812"/>
      <c r="O69" s="812"/>
      <c r="P69" s="1611" t="s">
        <v>328</v>
      </c>
      <c r="Q69" s="1612"/>
      <c r="R69" s="896">
        <f>'Donnees MELEC'!B91</f>
        <v>2</v>
      </c>
      <c r="S69" s="817" t="s">
        <v>326</v>
      </c>
      <c r="T69" s="818"/>
      <c r="U69" s="1539" t="e">
        <f>AVERAGE(AW110:AW120)</f>
        <v>#DIV/0!</v>
      </c>
      <c r="V69" s="1540"/>
      <c r="W69" s="819"/>
      <c r="X69" s="813"/>
      <c r="Y69" s="814"/>
      <c r="Z69" s="812"/>
      <c r="AA69" s="789"/>
      <c r="AB69" s="789"/>
      <c r="AC69" s="788"/>
      <c r="AD69" s="1524"/>
      <c r="AE69" s="788"/>
      <c r="AF69" s="790"/>
      <c r="AG69" s="790"/>
      <c r="AH69" s="790"/>
      <c r="AI69" s="817"/>
      <c r="AJ69" s="790"/>
      <c r="AK69" s="790"/>
      <c r="AL69" s="790"/>
      <c r="AM69" s="815"/>
      <c r="AO69" s="786"/>
      <c r="AP69" s="786"/>
      <c r="AQ69" s="786"/>
      <c r="AR69" s="786"/>
      <c r="AS69" s="820"/>
      <c r="AT69" s="820"/>
      <c r="AU69" s="820"/>
      <c r="AV69" s="820"/>
      <c r="AW69" s="786"/>
      <c r="AX69" s="786"/>
    </row>
    <row r="70" spans="1:50" ht="60" customHeight="1">
      <c r="B70" s="808"/>
      <c r="C70" s="809"/>
      <c r="D70" s="810"/>
      <c r="E70" s="789"/>
      <c r="F70" s="811"/>
      <c r="G70" s="789"/>
      <c r="H70" s="1517"/>
      <c r="I70" s="1518"/>
      <c r="J70" s="1518"/>
      <c r="K70" s="1518"/>
      <c r="L70" s="1519"/>
      <c r="M70" s="812"/>
      <c r="N70" s="812"/>
      <c r="O70" s="812"/>
      <c r="P70" s="812"/>
      <c r="Q70" s="812"/>
      <c r="R70" s="812"/>
      <c r="S70" s="812"/>
      <c r="T70" s="812"/>
      <c r="U70" s="812"/>
      <c r="V70" s="812"/>
      <c r="W70" s="819"/>
      <c r="X70" s="813"/>
      <c r="Y70" s="814"/>
      <c r="Z70" s="812"/>
      <c r="AA70" s="789"/>
      <c r="AB70" s="789"/>
      <c r="AC70" s="788"/>
      <c r="AD70" s="1524"/>
      <c r="AE70" s="788"/>
      <c r="AF70" s="790"/>
      <c r="AG70" s="790"/>
      <c r="AH70" s="790"/>
      <c r="AI70" s="788"/>
      <c r="AJ70" s="790"/>
      <c r="AK70" s="790"/>
      <c r="AL70" s="790"/>
      <c r="AM70" s="815"/>
      <c r="AO70" s="786"/>
      <c r="AP70" s="786"/>
      <c r="AQ70" s="786"/>
      <c r="AR70" s="786"/>
      <c r="AS70" s="820"/>
      <c r="AT70" s="820"/>
      <c r="AU70" s="820"/>
      <c r="AV70" s="820"/>
      <c r="AW70" s="786"/>
      <c r="AX70" s="786"/>
    </row>
    <row r="71" spans="1:50" ht="39.950000000000003" customHeight="1">
      <c r="B71" s="808"/>
      <c r="C71" s="809"/>
      <c r="D71" s="810"/>
      <c r="E71" s="789"/>
      <c r="F71" s="811"/>
      <c r="G71" s="789"/>
      <c r="H71" s="1520"/>
      <c r="I71" s="1521"/>
      <c r="J71" s="1521"/>
      <c r="K71" s="1521"/>
      <c r="L71" s="1522"/>
      <c r="M71" s="812"/>
      <c r="N71" s="812"/>
      <c r="O71" s="812"/>
      <c r="P71" s="1526" t="s">
        <v>411</v>
      </c>
      <c r="Q71" s="1527"/>
      <c r="R71" s="1527"/>
      <c r="S71" s="1527"/>
      <c r="T71" s="1527"/>
      <c r="U71" s="1527"/>
      <c r="V71" s="1528"/>
      <c r="W71" s="819"/>
      <c r="X71" s="813"/>
      <c r="Y71" s="814"/>
      <c r="Z71" s="812"/>
      <c r="AA71" s="789"/>
      <c r="AB71" s="789"/>
      <c r="AC71" s="788"/>
      <c r="AD71" s="1525"/>
      <c r="AE71" s="788"/>
      <c r="AF71" s="1529" t="s">
        <v>412</v>
      </c>
      <c r="AG71" s="1530"/>
      <c r="AH71" s="1530"/>
      <c r="AI71" s="1530"/>
      <c r="AJ71" s="1530"/>
      <c r="AK71" s="1530"/>
      <c r="AL71" s="1531"/>
      <c r="AM71" s="815"/>
      <c r="AO71" s="786"/>
      <c r="AP71" s="786"/>
      <c r="AQ71" s="786"/>
      <c r="AR71" s="786"/>
      <c r="AS71" s="820"/>
      <c r="AT71" s="820"/>
      <c r="AU71" s="820"/>
      <c r="AV71" s="820"/>
      <c r="AW71" s="786"/>
      <c r="AX71" s="786"/>
    </row>
    <row r="72" spans="1:50" ht="20.100000000000001" customHeight="1">
      <c r="B72" s="821"/>
      <c r="C72" s="822"/>
      <c r="D72" s="823"/>
      <c r="E72" s="824"/>
      <c r="F72" s="825"/>
      <c r="G72" s="824"/>
      <c r="H72" s="826"/>
      <c r="I72" s="826"/>
      <c r="J72" s="826"/>
      <c r="K72" s="826"/>
      <c r="L72" s="826"/>
      <c r="M72" s="827"/>
      <c r="N72" s="827"/>
      <c r="O72" s="827"/>
      <c r="P72" s="827"/>
      <c r="Q72" s="827"/>
      <c r="R72" s="827"/>
      <c r="S72" s="827"/>
      <c r="T72" s="827"/>
      <c r="U72" s="827"/>
      <c r="V72" s="827"/>
      <c r="W72" s="828"/>
      <c r="X72" s="813"/>
      <c r="Y72" s="829"/>
      <c r="Z72" s="827"/>
      <c r="AA72" s="824"/>
      <c r="AB72" s="824"/>
      <c r="AC72" s="830"/>
      <c r="AD72" s="830"/>
      <c r="AE72" s="830"/>
      <c r="AF72" s="830"/>
      <c r="AG72" s="830"/>
      <c r="AH72" s="830"/>
      <c r="AI72" s="830"/>
      <c r="AJ72" s="830"/>
      <c r="AK72" s="830"/>
      <c r="AL72" s="830"/>
      <c r="AM72" s="831"/>
      <c r="AO72" s="786"/>
      <c r="AP72" s="786"/>
      <c r="AQ72" s="786"/>
      <c r="AR72" s="786"/>
      <c r="AS72" s="820"/>
      <c r="AT72" s="820"/>
      <c r="AU72" s="820"/>
      <c r="AV72" s="820"/>
      <c r="AW72" s="786"/>
      <c r="AX72" s="786"/>
    </row>
    <row r="73" spans="1:50" s="361" customFormat="1" ht="65.099999999999994" customHeight="1">
      <c r="B73" s="842"/>
      <c r="C73" s="843"/>
      <c r="D73" s="843"/>
      <c r="E73" s="843"/>
      <c r="F73" s="844"/>
      <c r="G73" s="845"/>
      <c r="H73" s="845"/>
      <c r="I73" s="845"/>
      <c r="J73" s="845"/>
      <c r="K73" s="845"/>
      <c r="L73" s="845"/>
      <c r="M73" s="845"/>
      <c r="N73" s="845"/>
      <c r="O73" s="845"/>
      <c r="P73" s="845"/>
      <c r="Q73" s="845"/>
      <c r="R73" s="845"/>
      <c r="S73" s="845"/>
      <c r="T73" s="845"/>
      <c r="U73" s="845"/>
      <c r="V73" s="845"/>
      <c r="W73" s="846"/>
      <c r="X73" s="845"/>
      <c r="Y73" s="847"/>
      <c r="Z73" s="847"/>
      <c r="AA73" s="847"/>
      <c r="AB73" s="847"/>
      <c r="AC73" s="844"/>
      <c r="AD73" s="844"/>
      <c r="AE73" s="845"/>
      <c r="AF73" s="845"/>
      <c r="AG73" s="845"/>
      <c r="AH73" s="845"/>
      <c r="AI73" s="845"/>
      <c r="AJ73" s="845"/>
      <c r="AK73" s="845"/>
      <c r="AL73" s="846"/>
      <c r="AM73" s="848"/>
      <c r="AO73" s="849"/>
      <c r="AP73" s="849"/>
      <c r="AQ73" s="849"/>
      <c r="AR73" s="849"/>
      <c r="AS73" s="849"/>
      <c r="AT73" s="849"/>
      <c r="AU73" s="849"/>
      <c r="AW73" s="849"/>
    </row>
    <row r="74" spans="1:50" s="361" customFormat="1" ht="50.1" customHeight="1">
      <c r="B74" s="850"/>
      <c r="F74" s="851"/>
      <c r="G74" s="365"/>
      <c r="H74" s="365"/>
      <c r="I74" s="365"/>
      <c r="J74" s="365"/>
      <c r="K74" s="365"/>
      <c r="L74" s="365"/>
      <c r="M74" s="365"/>
      <c r="N74" s="365"/>
      <c r="O74" s="365"/>
      <c r="P74" s="365"/>
      <c r="Q74" s="365"/>
      <c r="R74" s="365"/>
      <c r="S74" s="365"/>
      <c r="T74" s="365"/>
      <c r="U74" s="365"/>
      <c r="V74" s="365"/>
      <c r="W74" s="1561" t="s">
        <v>120</v>
      </c>
      <c r="X74" s="1561"/>
      <c r="Y74" s="1561"/>
      <c r="Z74" s="1561"/>
      <c r="AA74" s="763"/>
      <c r="AB74" s="852" t="s">
        <v>327</v>
      </c>
      <c r="AC74" s="851"/>
      <c r="AD74" s="851"/>
      <c r="AE74" s="365"/>
      <c r="AF74" s="365"/>
      <c r="AG74" s="365"/>
      <c r="AH74" s="365"/>
      <c r="AI74" s="365"/>
      <c r="AJ74" s="365"/>
      <c r="AK74" s="365"/>
      <c r="AL74" s="853"/>
      <c r="AM74" s="854"/>
      <c r="AO74" s="849"/>
      <c r="AP74" s="849"/>
      <c r="AQ74" s="849"/>
      <c r="AR74" s="849"/>
      <c r="AS74" s="849"/>
      <c r="AT74" s="849"/>
      <c r="AU74" s="849"/>
      <c r="AW74" s="849"/>
    </row>
    <row r="75" spans="1:50" s="855" customFormat="1" ht="35.1" customHeight="1">
      <c r="A75" s="745"/>
      <c r="B75" s="752"/>
      <c r="C75" s="745"/>
      <c r="D75" s="745"/>
      <c r="E75" s="745"/>
      <c r="F75" s="745"/>
      <c r="G75" s="745"/>
      <c r="H75" s="856"/>
      <c r="I75" s="857"/>
      <c r="J75" s="858"/>
      <c r="K75" s="1498"/>
      <c r="L75" s="1498"/>
      <c r="M75" s="860"/>
      <c r="N75" s="860"/>
      <c r="O75" s="860"/>
      <c r="P75" s="1499"/>
      <c r="Q75" s="1499"/>
      <c r="R75" s="1499"/>
      <c r="S75" s="1499"/>
      <c r="T75" s="1499"/>
      <c r="U75" s="861"/>
      <c r="V75" s="862"/>
      <c r="W75" s="1500">
        <f>(U23*R27+U37*R41+U51*R55+U65*R69)/SUM(R41,R55,R69,R27)</f>
        <v>0</v>
      </c>
      <c r="X75" s="1501"/>
      <c r="Y75" s="1501"/>
      <c r="Z75" s="1502"/>
      <c r="AA75" s="863"/>
      <c r="AB75" s="1509" t="e">
        <f>AVERAGE(U27,U41,U55,U69)</f>
        <v>#DIV/0!</v>
      </c>
      <c r="AC75" s="897"/>
      <c r="AD75" s="745"/>
      <c r="AE75" s="1499"/>
      <c r="AF75" s="1499"/>
      <c r="AG75" s="1499"/>
      <c r="AH75" s="1499"/>
      <c r="AI75" s="1499"/>
      <c r="AJ75" s="861"/>
      <c r="AK75" s="862"/>
      <c r="AL75" s="859"/>
      <c r="AM75" s="864"/>
    </row>
    <row r="76" spans="1:50" s="855" customFormat="1" ht="35.1" customHeight="1">
      <c r="A76" s="745"/>
      <c r="B76" s="752"/>
      <c r="C76" s="745"/>
      <c r="D76" s="745"/>
      <c r="E76" s="745"/>
      <c r="F76" s="745"/>
      <c r="G76" s="745"/>
      <c r="H76" s="865"/>
      <c r="I76" s="745"/>
      <c r="J76" s="866" t="e">
        <f>SUM(#REF!)</f>
        <v>#REF!</v>
      </c>
      <c r="K76" s="745"/>
      <c r="L76" s="745"/>
      <c r="M76" s="745"/>
      <c r="N76" s="745"/>
      <c r="O76" s="745"/>
      <c r="P76" s="745"/>
      <c r="Q76" s="745"/>
      <c r="R76" s="745"/>
      <c r="S76" s="745"/>
      <c r="T76" s="745"/>
      <c r="U76" s="745"/>
      <c r="V76" s="745"/>
      <c r="W76" s="1503"/>
      <c r="X76" s="1504"/>
      <c r="Y76" s="1504"/>
      <c r="Z76" s="1505"/>
      <c r="AA76" s="745"/>
      <c r="AB76" s="1510"/>
      <c r="AC76" s="745"/>
      <c r="AD76" s="745"/>
      <c r="AE76" s="745"/>
      <c r="AF76" s="745"/>
      <c r="AG76" s="745"/>
      <c r="AH76" s="745"/>
      <c r="AI76" s="745"/>
      <c r="AJ76" s="745"/>
      <c r="AK76" s="745"/>
      <c r="AL76" s="745"/>
      <c r="AM76" s="755"/>
    </row>
    <row r="77" spans="1:50" s="855" customFormat="1" ht="36.950000000000003" customHeight="1">
      <c r="A77" s="745"/>
      <c r="B77" s="752"/>
      <c r="C77" s="745"/>
      <c r="D77" s="745"/>
      <c r="E77" s="745"/>
      <c r="F77" s="745"/>
      <c r="G77" s="745"/>
      <c r="H77" s="745"/>
      <c r="I77" s="745"/>
      <c r="J77" s="745"/>
      <c r="K77" s="745"/>
      <c r="L77" s="867"/>
      <c r="M77" s="867"/>
      <c r="N77" s="867"/>
      <c r="O77" s="867"/>
      <c r="P77" s="867"/>
      <c r="Q77" s="867"/>
      <c r="R77" s="867"/>
      <c r="S77" s="867" t="s">
        <v>129</v>
      </c>
      <c r="T77" s="867"/>
      <c r="U77" s="868"/>
      <c r="V77" s="868"/>
      <c r="W77" s="1506"/>
      <c r="X77" s="1507"/>
      <c r="Y77" s="1507"/>
      <c r="Z77" s="1508"/>
      <c r="AA77" s="745"/>
      <c r="AB77" s="1511"/>
      <c r="AC77" s="745"/>
      <c r="AD77" s="745"/>
      <c r="AE77" s="867"/>
      <c r="AF77" s="867"/>
      <c r="AG77" s="867"/>
      <c r="AH77" s="867"/>
      <c r="AI77" s="867"/>
      <c r="AJ77" s="869"/>
      <c r="AK77" s="870"/>
      <c r="AL77" s="870"/>
      <c r="AM77" s="871"/>
    </row>
    <row r="78" spans="1:50" s="855" customFormat="1" ht="9" customHeight="1">
      <c r="A78" s="745"/>
      <c r="B78" s="752"/>
      <c r="C78" s="872"/>
      <c r="D78" s="745"/>
      <c r="E78" s="745"/>
      <c r="F78" s="868"/>
      <c r="G78" s="365"/>
      <c r="H78" s="365"/>
      <c r="I78" s="365"/>
      <c r="J78" s="365"/>
      <c r="K78" s="365"/>
      <c r="L78" s="365"/>
      <c r="M78" s="365"/>
      <c r="N78" s="365"/>
      <c r="O78" s="365"/>
      <c r="P78" s="365"/>
      <c r="Q78" s="365"/>
      <c r="R78" s="365"/>
      <c r="S78" s="365"/>
      <c r="T78" s="365"/>
      <c r="U78" s="868"/>
      <c r="V78" s="868"/>
      <c r="W78" s="898"/>
      <c r="X78" s="898"/>
      <c r="Y78" s="898"/>
      <c r="Z78" s="365"/>
      <c r="AA78" s="365"/>
      <c r="AB78" s="868"/>
      <c r="AC78" s="868"/>
      <c r="AD78" s="868"/>
      <c r="AE78" s="365"/>
      <c r="AF78" s="365"/>
      <c r="AG78" s="365"/>
      <c r="AH78" s="365"/>
      <c r="AI78" s="365"/>
      <c r="AJ78" s="365"/>
      <c r="AK78" s="365"/>
      <c r="AL78" s="365"/>
      <c r="AM78" s="772"/>
    </row>
    <row r="79" spans="1:50" s="855" customFormat="1" ht="9" customHeight="1">
      <c r="A79" s="745"/>
      <c r="B79" s="752"/>
      <c r="C79" s="872"/>
      <c r="D79" s="872"/>
      <c r="E79" s="872"/>
      <c r="F79" s="868"/>
      <c r="G79" s="868"/>
      <c r="H79" s="868"/>
      <c r="I79" s="868"/>
      <c r="J79" s="868"/>
      <c r="K79" s="868"/>
      <c r="L79" s="873"/>
      <c r="M79" s="873"/>
      <c r="N79" s="873"/>
      <c r="O79" s="873"/>
      <c r="P79" s="873"/>
      <c r="Q79" s="868"/>
      <c r="R79" s="868"/>
      <c r="S79" s="868"/>
      <c r="T79" s="868"/>
      <c r="U79" s="868"/>
      <c r="V79" s="868"/>
      <c r="W79" s="874"/>
      <c r="X79" s="874"/>
      <c r="Y79" s="868"/>
      <c r="Z79" s="868"/>
      <c r="AA79" s="868"/>
      <c r="AB79" s="868"/>
      <c r="AC79" s="868"/>
      <c r="AD79" s="868"/>
      <c r="AE79" s="873"/>
      <c r="AF79" s="868"/>
      <c r="AG79" s="868"/>
      <c r="AH79" s="868"/>
      <c r="AI79" s="868"/>
      <c r="AJ79" s="868"/>
      <c r="AK79" s="868"/>
      <c r="AL79" s="874"/>
      <c r="AM79" s="875"/>
    </row>
    <row r="80" spans="1:50" s="855" customFormat="1" ht="24.95" customHeight="1">
      <c r="A80" s="745"/>
      <c r="B80" s="752"/>
      <c r="C80" s="745"/>
      <c r="D80" s="745"/>
      <c r="E80" s="745"/>
      <c r="F80" s="868"/>
      <c r="G80" s="876"/>
      <c r="H80" s="876"/>
      <c r="I80" s="876"/>
      <c r="J80" s="876"/>
      <c r="K80" s="876"/>
      <c r="L80" s="876"/>
      <c r="M80" s="876"/>
      <c r="N80" s="876"/>
      <c r="O80" s="876"/>
      <c r="P80" s="876"/>
      <c r="Q80" s="876"/>
      <c r="R80" s="876"/>
      <c r="S80" s="876"/>
      <c r="T80" s="876"/>
      <c r="U80" s="868"/>
      <c r="V80" s="868"/>
      <c r="W80" s="868"/>
      <c r="X80" s="868"/>
      <c r="Y80" s="868"/>
      <c r="Z80" s="868"/>
      <c r="AA80" s="868"/>
      <c r="AB80" s="868"/>
      <c r="AC80" s="868"/>
      <c r="AD80" s="868"/>
      <c r="AE80" s="876"/>
      <c r="AF80" s="876"/>
      <c r="AG80" s="876"/>
      <c r="AH80" s="876"/>
      <c r="AI80" s="876"/>
      <c r="AJ80" s="868"/>
      <c r="AK80" s="868"/>
      <c r="AL80" s="868"/>
      <c r="AM80" s="877"/>
    </row>
    <row r="81" spans="1:49" s="855" customFormat="1" ht="15" customHeight="1">
      <c r="A81" s="745"/>
      <c r="B81" s="878"/>
      <c r="C81" s="879"/>
      <c r="D81" s="879"/>
      <c r="E81" s="879"/>
      <c r="F81" s="879"/>
      <c r="G81" s="879"/>
      <c r="H81" s="879"/>
      <c r="I81" s="879"/>
      <c r="J81" s="879"/>
      <c r="K81" s="879"/>
      <c r="L81" s="879"/>
      <c r="M81" s="879"/>
      <c r="N81" s="879"/>
      <c r="O81" s="879"/>
      <c r="P81" s="879"/>
      <c r="Q81" s="879"/>
      <c r="R81" s="879"/>
      <c r="S81" s="879"/>
      <c r="T81" s="879"/>
      <c r="U81" s="1512" t="str">
        <f>Données!AF3</f>
        <v xml:space="preserve">Conception et réalisation : Thierry GÉRARD IEN-ET STI Design &amp; Métiers d'art - Version 5.2 • Septembre 2020    
Adaptation Equipe Académique Rennes [ 07 83 77 09 55 ] - Version 5.2 • Mars 2021 </v>
      </c>
      <c r="V81" s="1512"/>
      <c r="W81" s="1512"/>
      <c r="X81" s="1512"/>
      <c r="Y81" s="1512"/>
      <c r="Z81" s="1512"/>
      <c r="AA81" s="1512"/>
      <c r="AB81" s="1512"/>
      <c r="AC81" s="1512"/>
      <c r="AD81" s="1512"/>
      <c r="AE81" s="1512"/>
      <c r="AF81" s="1512"/>
      <c r="AG81" s="1512"/>
      <c r="AH81" s="1512"/>
      <c r="AI81" s="1512"/>
      <c r="AJ81" s="1512"/>
      <c r="AK81" s="1512"/>
      <c r="AL81" s="1512"/>
      <c r="AM81" s="1513"/>
    </row>
    <row r="82" spans="1:49" s="855" customFormat="1" ht="35.1" customHeight="1"/>
    <row r="83" spans="1:49" s="855" customFormat="1" ht="35.1" customHeight="1">
      <c r="AO83" s="1496" t="s">
        <v>413</v>
      </c>
      <c r="AP83" s="1497"/>
      <c r="AQ83" s="1497"/>
      <c r="AR83" s="1497"/>
      <c r="AT83" s="1496" t="s">
        <v>414</v>
      </c>
      <c r="AU83" s="1497"/>
      <c r="AV83" s="1497"/>
      <c r="AW83" s="1497"/>
    </row>
    <row r="84" spans="1:49" ht="35.1" customHeight="1">
      <c r="AO84" s="598" t="s">
        <v>16</v>
      </c>
      <c r="AP84" s="599" t="s">
        <v>17</v>
      </c>
      <c r="AQ84" s="599" t="s">
        <v>18</v>
      </c>
      <c r="AR84" s="599" t="s">
        <v>341</v>
      </c>
      <c r="AT84" s="598" t="s">
        <v>16</v>
      </c>
      <c r="AU84" s="599" t="s">
        <v>17</v>
      </c>
      <c r="AV84" s="599" t="s">
        <v>18</v>
      </c>
      <c r="AW84" s="599" t="s">
        <v>341</v>
      </c>
    </row>
    <row r="85" spans="1:49" ht="35.1" customHeight="1">
      <c r="AO85" s="905" t="s">
        <v>19</v>
      </c>
      <c r="AP85" s="598">
        <v>10</v>
      </c>
      <c r="AQ85" s="899">
        <f>'Profil MELEC'!U26</f>
        <v>0</v>
      </c>
      <c r="AR85" s="899" t="str">
        <f>'Profil MELEC'!W26</f>
        <v xml:space="preserve"> </v>
      </c>
      <c r="AT85" s="906" t="s">
        <v>24</v>
      </c>
      <c r="AU85" s="598">
        <v>10</v>
      </c>
      <c r="AV85" s="881">
        <f>'Profil MELEC'!AV26</f>
        <v>0</v>
      </c>
      <c r="AW85" s="899" t="str">
        <f>'Profil MELEC'!AX26</f>
        <v xml:space="preserve"> </v>
      </c>
    </row>
    <row r="86" spans="1:49" ht="35.1" customHeight="1">
      <c r="AO86" s="905" t="s">
        <v>27</v>
      </c>
      <c r="AP86" s="598">
        <v>10</v>
      </c>
      <c r="AQ86" s="899">
        <f>'Profil MELEC'!U30</f>
        <v>0</v>
      </c>
      <c r="AR86" s="899" t="str">
        <f>'Profil MELEC'!W30</f>
        <v xml:space="preserve"> </v>
      </c>
      <c r="AT86" s="906" t="s">
        <v>25</v>
      </c>
      <c r="AU86" s="598">
        <v>10</v>
      </c>
      <c r="AV86" s="881">
        <f>'Profil MELEC'!AV30</f>
        <v>0</v>
      </c>
      <c r="AW86" s="899" t="str">
        <f>'Profil MELEC'!AX30</f>
        <v xml:space="preserve"> </v>
      </c>
    </row>
    <row r="87" spans="1:49" ht="35.1" customHeight="1">
      <c r="AO87" s="905" t="s">
        <v>20</v>
      </c>
      <c r="AP87" s="598">
        <v>10</v>
      </c>
      <c r="AQ87" s="899">
        <f>'Profil MELEC'!U34</f>
        <v>0</v>
      </c>
      <c r="AR87" s="899" t="str">
        <f>'Profil MELEC'!W34</f>
        <v xml:space="preserve"> </v>
      </c>
      <c r="AT87" s="906" t="s">
        <v>28</v>
      </c>
      <c r="AU87" s="598">
        <v>10</v>
      </c>
      <c r="AV87" s="881">
        <f>'Profil MELEC'!AV34</f>
        <v>0</v>
      </c>
      <c r="AW87" s="899" t="str">
        <f>'Profil MELEC'!AX34</f>
        <v xml:space="preserve"> </v>
      </c>
    </row>
    <row r="88" spans="1:49" ht="35.1" customHeight="1">
      <c r="AO88" s="905" t="s">
        <v>21</v>
      </c>
      <c r="AP88" s="598">
        <v>10</v>
      </c>
      <c r="AQ88" s="899">
        <f>'Profil MELEC'!U38</f>
        <v>0</v>
      </c>
      <c r="AR88" s="899" t="str">
        <f>'Profil MELEC'!W38</f>
        <v xml:space="preserve"> </v>
      </c>
      <c r="AT88" s="906" t="s">
        <v>29</v>
      </c>
      <c r="AU88" s="598">
        <v>10</v>
      </c>
      <c r="AV88" s="881">
        <f>'Profil MELEC'!AV38</f>
        <v>0</v>
      </c>
      <c r="AW88" s="899" t="str">
        <f>'Profil MELEC'!AX38</f>
        <v xml:space="preserve"> </v>
      </c>
    </row>
    <row r="89" spans="1:49" ht="35.1" customHeight="1">
      <c r="AO89" s="905" t="s">
        <v>22</v>
      </c>
      <c r="AP89" s="598">
        <v>10</v>
      </c>
      <c r="AQ89" s="899">
        <f>'Profil MELEC'!U42</f>
        <v>0</v>
      </c>
      <c r="AR89" s="899" t="str">
        <f>'Profil MELEC'!W42</f>
        <v xml:space="preserve"> </v>
      </c>
      <c r="AT89" s="906" t="s">
        <v>30</v>
      </c>
      <c r="AU89" s="598">
        <v>10</v>
      </c>
      <c r="AV89" s="881">
        <f>'Profil MELEC'!AV42</f>
        <v>0</v>
      </c>
      <c r="AW89" s="899" t="str">
        <f>'Profil MELEC'!AX42</f>
        <v xml:space="preserve"> </v>
      </c>
    </row>
    <row r="90" spans="1:49" ht="35.1" customHeight="1">
      <c r="AO90" s="905" t="s">
        <v>23</v>
      </c>
      <c r="AP90" s="598">
        <v>10</v>
      </c>
      <c r="AQ90" s="899">
        <f>'Profil MELEC'!U46</f>
        <v>0</v>
      </c>
      <c r="AR90" s="899" t="str">
        <f>'Profil MELEC'!W46</f>
        <v xml:space="preserve"> </v>
      </c>
      <c r="AT90" s="906" t="s">
        <v>346</v>
      </c>
      <c r="AU90" s="598">
        <v>10</v>
      </c>
      <c r="AV90" s="881">
        <f>'Profil MELEC'!AV46</f>
        <v>0</v>
      </c>
      <c r="AW90" s="899" t="str">
        <f>'Profil MELEC'!AX46</f>
        <v xml:space="preserve"> </v>
      </c>
    </row>
    <row r="91" spans="1:49" ht="35.1" customHeight="1">
      <c r="AO91" s="905" t="s">
        <v>393</v>
      </c>
      <c r="AP91" s="598">
        <v>10</v>
      </c>
      <c r="AQ91" s="899">
        <f>'Profil MELEC'!U50</f>
        <v>0</v>
      </c>
      <c r="AR91" s="899" t="str">
        <f>'Profil MELEC'!W50</f>
        <v xml:space="preserve"> </v>
      </c>
      <c r="AT91" s="906" t="s">
        <v>347</v>
      </c>
      <c r="AU91" s="598">
        <v>10</v>
      </c>
      <c r="AV91" s="881">
        <f>'Profil MELEC'!AV50</f>
        <v>0</v>
      </c>
      <c r="AW91" s="899" t="str">
        <f>'Profil MELEC'!AX50</f>
        <v xml:space="preserve"> </v>
      </c>
    </row>
    <row r="92" spans="1:49" ht="35.1" customHeight="1">
      <c r="AO92" s="905" t="s">
        <v>415</v>
      </c>
      <c r="AP92" s="598">
        <v>10</v>
      </c>
      <c r="AQ92" s="899">
        <f>'Profil MELEC'!U54</f>
        <v>0</v>
      </c>
      <c r="AR92" s="899" t="str">
        <f>'Profil MELEC'!W54</f>
        <v xml:space="preserve"> </v>
      </c>
      <c r="AT92" s="906" t="s">
        <v>416</v>
      </c>
      <c r="AU92" s="598">
        <v>10</v>
      </c>
      <c r="AV92" s="881">
        <f>'Profil MELEC'!AV54</f>
        <v>0</v>
      </c>
      <c r="AW92" s="899" t="str">
        <f>'Profil MELEC'!AX54</f>
        <v xml:space="preserve"> </v>
      </c>
    </row>
    <row r="93" spans="1:49" ht="35.1" customHeight="1">
      <c r="AO93" s="907" t="s">
        <v>32</v>
      </c>
      <c r="AP93" s="598">
        <v>10</v>
      </c>
      <c r="AQ93" s="881">
        <f>'Profil MELEC'!U77</f>
        <v>0</v>
      </c>
      <c r="AR93" s="899" t="str">
        <f>'Profil MELEC'!W77</f>
        <v xml:space="preserve"> </v>
      </c>
      <c r="AT93" s="906" t="s">
        <v>417</v>
      </c>
      <c r="AU93" s="598">
        <v>10</v>
      </c>
      <c r="AV93" s="881">
        <f>'Profil MELEC'!AV58</f>
        <v>0</v>
      </c>
      <c r="AW93" s="899" t="str">
        <f>'Profil MELEC'!AX58</f>
        <v xml:space="preserve"> </v>
      </c>
    </row>
    <row r="94" spans="1:49" ht="35.1" customHeight="1">
      <c r="AO94" s="907" t="s">
        <v>33</v>
      </c>
      <c r="AP94" s="598">
        <v>10</v>
      </c>
      <c r="AQ94" s="881">
        <f>'Profil MELEC'!U81</f>
        <v>0</v>
      </c>
      <c r="AR94" s="899" t="str">
        <f>'Profil MELEC'!W81</f>
        <v xml:space="preserve"> </v>
      </c>
      <c r="AT94" s="906" t="s">
        <v>418</v>
      </c>
      <c r="AU94" s="598">
        <v>10</v>
      </c>
      <c r="AV94" s="881">
        <f>'Profil MELEC'!AV62</f>
        <v>0</v>
      </c>
      <c r="AW94" s="899" t="str">
        <f>'Profil MELEC'!AX62</f>
        <v xml:space="preserve"> </v>
      </c>
    </row>
    <row r="95" spans="1:49" ht="35.1" customHeight="1">
      <c r="AO95" s="907" t="s">
        <v>34</v>
      </c>
      <c r="AP95" s="598">
        <v>10</v>
      </c>
      <c r="AQ95" s="881">
        <f>'Profil MELEC'!U85</f>
        <v>0</v>
      </c>
      <c r="AR95" s="899" t="str">
        <f>'Profil MELEC'!W85</f>
        <v xml:space="preserve"> </v>
      </c>
      <c r="AT95" s="906" t="s">
        <v>419</v>
      </c>
      <c r="AU95" s="598">
        <v>10</v>
      </c>
      <c r="AV95" s="881">
        <f>'Profil MELEC'!AV66</f>
        <v>0</v>
      </c>
      <c r="AW95" s="899" t="str">
        <f>'Profil MELEC'!AX66</f>
        <v xml:space="preserve"> </v>
      </c>
    </row>
    <row r="96" spans="1:49" ht="35.1" customHeight="1">
      <c r="AO96" s="908" t="s">
        <v>352</v>
      </c>
      <c r="AP96" s="598">
        <v>10</v>
      </c>
      <c r="AQ96" s="881">
        <f>'Profil MELEC'!U178</f>
        <v>0</v>
      </c>
      <c r="AR96" s="899" t="str">
        <f>'Profil MELEC'!W178</f>
        <v xml:space="preserve"> </v>
      </c>
      <c r="AT96" s="909" t="s">
        <v>40</v>
      </c>
      <c r="AU96" s="598">
        <v>10</v>
      </c>
      <c r="AV96" s="881">
        <f>'Profil MELEC'!AV77</f>
        <v>0</v>
      </c>
      <c r="AW96" s="899" t="str">
        <f>'Profil MELEC'!AX77</f>
        <v xml:space="preserve"> </v>
      </c>
    </row>
    <row r="97" spans="41:49" ht="35.1" customHeight="1">
      <c r="AO97" s="908" t="s">
        <v>354</v>
      </c>
      <c r="AP97" s="598">
        <v>10</v>
      </c>
      <c r="AQ97" s="881">
        <f>'Profil MELEC'!U182</f>
        <v>0</v>
      </c>
      <c r="AR97" s="899" t="str">
        <f>'Profil MELEC'!W182</f>
        <v xml:space="preserve"> </v>
      </c>
      <c r="AT97" s="909" t="s">
        <v>391</v>
      </c>
      <c r="AU97" s="598">
        <v>10</v>
      </c>
      <c r="AV97" s="881">
        <f>'Profil MELEC'!AV81</f>
        <v>0</v>
      </c>
      <c r="AW97" s="899" t="str">
        <f>'Profil MELEC'!AX81</f>
        <v xml:space="preserve"> </v>
      </c>
    </row>
    <row r="98" spans="41:49" ht="35.1" customHeight="1">
      <c r="AO98" s="908" t="s">
        <v>356</v>
      </c>
      <c r="AP98" s="598">
        <v>10</v>
      </c>
      <c r="AQ98" s="881">
        <f>'Profil MELEC'!U186</f>
        <v>0</v>
      </c>
      <c r="AR98" s="899" t="str">
        <f>'Profil MELEC'!W186</f>
        <v xml:space="preserve"> </v>
      </c>
      <c r="AT98" s="909" t="s">
        <v>392</v>
      </c>
      <c r="AU98" s="598">
        <v>10</v>
      </c>
      <c r="AV98" s="881">
        <f>'Profil MELEC'!AV85</f>
        <v>0</v>
      </c>
      <c r="AW98" s="899" t="str">
        <f>'Profil MELEC'!AX85</f>
        <v xml:space="preserve"> </v>
      </c>
    </row>
    <row r="99" spans="41:49" ht="35.1" customHeight="1">
      <c r="AO99" s="598"/>
      <c r="AP99" s="598"/>
      <c r="AQ99" s="881"/>
      <c r="AR99" s="899"/>
      <c r="AT99" s="909" t="s">
        <v>420</v>
      </c>
      <c r="AU99" s="598">
        <v>10</v>
      </c>
      <c r="AV99" s="881">
        <f>'Profil MELEC'!AV89</f>
        <v>0</v>
      </c>
      <c r="AW99" s="899" t="str">
        <f>'Profil MELEC'!AX89</f>
        <v xml:space="preserve"> </v>
      </c>
    </row>
    <row r="100" spans="41:49" ht="35.1" customHeight="1">
      <c r="AO100" s="598"/>
      <c r="AP100" s="598"/>
      <c r="AQ100" s="881"/>
      <c r="AR100" s="899"/>
      <c r="AT100" s="909" t="s">
        <v>421</v>
      </c>
      <c r="AU100" s="598">
        <v>10</v>
      </c>
      <c r="AV100" s="881">
        <f>'Profil MELEC'!AV93</f>
        <v>0</v>
      </c>
      <c r="AW100" s="899" t="str">
        <f>'Profil MELEC'!AX93</f>
        <v xml:space="preserve"> </v>
      </c>
    </row>
    <row r="101" spans="41:49" ht="35.1" customHeight="1">
      <c r="AO101" s="598"/>
      <c r="AP101" s="598"/>
      <c r="AQ101" s="881"/>
      <c r="AR101" s="899"/>
      <c r="AT101" s="909" t="s">
        <v>422</v>
      </c>
      <c r="AU101" s="598">
        <v>10</v>
      </c>
      <c r="AV101" s="881">
        <f>'Profil MELEC'!AV97</f>
        <v>0</v>
      </c>
      <c r="AW101" s="899" t="str">
        <f>'Profil MELEC'!AX97</f>
        <v xml:space="preserve"> </v>
      </c>
    </row>
    <row r="102" spans="41:49" ht="35.1" customHeight="1">
      <c r="AO102" s="598"/>
      <c r="AP102" s="598"/>
      <c r="AQ102" s="881"/>
      <c r="AR102" s="899"/>
      <c r="AT102" s="909" t="s">
        <v>423</v>
      </c>
      <c r="AU102" s="598">
        <v>10</v>
      </c>
      <c r="AV102" s="881">
        <f>'Profil MELEC'!AV101</f>
        <v>0</v>
      </c>
      <c r="AW102" s="899" t="str">
        <f>'Profil MELEC'!AX101</f>
        <v xml:space="preserve"> </v>
      </c>
    </row>
    <row r="103" spans="41:49" ht="35.1" customHeight="1">
      <c r="AO103" s="598"/>
      <c r="AP103" s="598"/>
      <c r="AQ103" s="881"/>
      <c r="AR103" s="899"/>
      <c r="AT103" s="909" t="s">
        <v>424</v>
      </c>
      <c r="AU103" s="598">
        <v>10</v>
      </c>
      <c r="AV103" s="881">
        <f>'Profil MELEC'!AV105</f>
        <v>0</v>
      </c>
      <c r="AW103" s="899" t="str">
        <f>'Profil MELEC'!AX105</f>
        <v xml:space="preserve"> </v>
      </c>
    </row>
    <row r="104" spans="41:49" ht="35.1" customHeight="1">
      <c r="AO104" s="598"/>
      <c r="AP104" s="598"/>
      <c r="AQ104" s="881"/>
      <c r="AR104" s="899"/>
      <c r="AT104" s="909" t="s">
        <v>425</v>
      </c>
      <c r="AU104" s="598">
        <v>10</v>
      </c>
      <c r="AV104" s="881">
        <f>'Profil MELEC'!AV109</f>
        <v>0</v>
      </c>
      <c r="AW104" s="899" t="str">
        <f>'Profil MELEC'!AX109</f>
        <v xml:space="preserve"> </v>
      </c>
    </row>
    <row r="105" spans="41:49" ht="35.1" customHeight="1">
      <c r="AO105" s="598"/>
      <c r="AP105" s="598"/>
      <c r="AQ105" s="881"/>
      <c r="AR105" s="899"/>
      <c r="AT105" s="909" t="s">
        <v>426</v>
      </c>
      <c r="AU105" s="598">
        <v>10</v>
      </c>
      <c r="AV105" s="881">
        <f>'Profil MELEC'!AV113</f>
        <v>0</v>
      </c>
      <c r="AW105" s="899" t="str">
        <f>'Profil MELEC'!AX113</f>
        <v xml:space="preserve"> </v>
      </c>
    </row>
    <row r="106" spans="41:49" ht="35.1" customHeight="1">
      <c r="AO106" s="882"/>
      <c r="AP106" s="882"/>
      <c r="AQ106" s="883"/>
      <c r="AR106" s="882"/>
      <c r="AT106" s="882"/>
      <c r="AU106" s="882"/>
      <c r="AV106" s="883"/>
      <c r="AW106" s="882"/>
    </row>
    <row r="107" spans="41:49" ht="35.1" customHeight="1"/>
    <row r="108" spans="41:49" ht="47.25" customHeight="1">
      <c r="AO108" s="1496" t="s">
        <v>427</v>
      </c>
      <c r="AP108" s="1497"/>
      <c r="AQ108" s="1497"/>
      <c r="AR108" s="1497"/>
      <c r="AS108" s="855"/>
      <c r="AT108" s="1496" t="s">
        <v>428</v>
      </c>
      <c r="AU108" s="1497"/>
      <c r="AV108" s="1497"/>
      <c r="AW108" s="1497"/>
    </row>
    <row r="109" spans="41:49" ht="35.1" customHeight="1">
      <c r="AO109" s="598" t="s">
        <v>16</v>
      </c>
      <c r="AP109" s="599" t="s">
        <v>17</v>
      </c>
      <c r="AQ109" s="599" t="s">
        <v>18</v>
      </c>
      <c r="AR109" s="599" t="s">
        <v>341</v>
      </c>
      <c r="AT109" s="598" t="s">
        <v>16</v>
      </c>
      <c r="AU109" s="599" t="s">
        <v>17</v>
      </c>
      <c r="AV109" s="599" t="s">
        <v>18</v>
      </c>
      <c r="AW109" s="599" t="s">
        <v>341</v>
      </c>
    </row>
    <row r="110" spans="41:49" ht="35.1" customHeight="1">
      <c r="AO110" s="910" t="s">
        <v>343</v>
      </c>
      <c r="AP110" s="598">
        <v>10</v>
      </c>
      <c r="AQ110" s="881">
        <f>'Profil MELEC'!U124</f>
        <v>0</v>
      </c>
      <c r="AR110" s="899" t="str">
        <f>'Profil MELEC'!W124</f>
        <v xml:space="preserve"> </v>
      </c>
      <c r="AT110" s="911" t="s">
        <v>363</v>
      </c>
      <c r="AU110" s="598">
        <v>10</v>
      </c>
      <c r="AV110" s="881">
        <f>'Profil MELEC'!U147</f>
        <v>0</v>
      </c>
      <c r="AW110" s="899" t="str">
        <f>'Profil MELEC'!W147</f>
        <v xml:space="preserve"> </v>
      </c>
    </row>
    <row r="111" spans="41:49" ht="35.1" customHeight="1">
      <c r="AO111" s="910" t="s">
        <v>344</v>
      </c>
      <c r="AP111" s="598">
        <v>10</v>
      </c>
      <c r="AQ111" s="881">
        <f>'Profil MELEC'!U128</f>
        <v>0</v>
      </c>
      <c r="AR111" s="899" t="str">
        <f>'Profil MELEC'!W128</f>
        <v xml:space="preserve"> </v>
      </c>
      <c r="AT111" s="911" t="s">
        <v>365</v>
      </c>
      <c r="AU111" s="598">
        <v>10</v>
      </c>
      <c r="AV111" s="881">
        <f>'Profil MELEC'!U151</f>
        <v>0</v>
      </c>
      <c r="AW111" s="899" t="str">
        <f>'Profil MELEC'!W151</f>
        <v xml:space="preserve"> </v>
      </c>
    </row>
    <row r="112" spans="41:49" ht="35.1" customHeight="1">
      <c r="AO112" s="910" t="s">
        <v>345</v>
      </c>
      <c r="AP112" s="598">
        <v>10</v>
      </c>
      <c r="AQ112" s="881">
        <f>'Profil MELEC'!U132</f>
        <v>0</v>
      </c>
      <c r="AR112" s="899" t="str">
        <f>'Profil MELEC'!W132</f>
        <v xml:space="preserve"> </v>
      </c>
      <c r="AT112" s="911" t="s">
        <v>367</v>
      </c>
      <c r="AU112" s="598">
        <v>10</v>
      </c>
      <c r="AV112" s="881">
        <f>'Profil MELEC'!U155</f>
        <v>0</v>
      </c>
      <c r="AW112" s="899" t="str">
        <f>'Profil MELEC'!W155</f>
        <v xml:space="preserve"> </v>
      </c>
    </row>
    <row r="113" spans="41:49" ht="35.1" customHeight="1">
      <c r="AO113" s="910" t="s">
        <v>394</v>
      </c>
      <c r="AP113" s="598">
        <v>10</v>
      </c>
      <c r="AQ113" s="881">
        <f>'Profil MELEC'!U136</f>
        <v>0</v>
      </c>
      <c r="AR113" s="899" t="str">
        <f>'Profil MELEC'!W136</f>
        <v xml:space="preserve"> </v>
      </c>
      <c r="AT113" s="911" t="s">
        <v>369</v>
      </c>
      <c r="AU113" s="598">
        <v>10</v>
      </c>
      <c r="AV113" s="881">
        <f>'Profil MELEC'!U159</f>
        <v>0</v>
      </c>
      <c r="AW113" s="899" t="str">
        <f>'Profil MELEC'!W159</f>
        <v xml:space="preserve"> </v>
      </c>
    </row>
    <row r="114" spans="41:49" ht="35.1" customHeight="1">
      <c r="AO114" s="912" t="s">
        <v>351</v>
      </c>
      <c r="AP114" s="598">
        <v>10</v>
      </c>
      <c r="AQ114" s="881">
        <f>'Profil MELEC'!AV124</f>
        <v>0</v>
      </c>
      <c r="AR114" s="899" t="str">
        <f>'Profil MELEC'!AX124</f>
        <v xml:space="preserve"> </v>
      </c>
      <c r="AT114" s="911" t="s">
        <v>371</v>
      </c>
      <c r="AU114" s="598">
        <v>10</v>
      </c>
      <c r="AV114" s="881">
        <f>'Profil MELEC'!U163</f>
        <v>0</v>
      </c>
      <c r="AW114" s="899" t="str">
        <f>'Profil MELEC'!W163</f>
        <v xml:space="preserve"> </v>
      </c>
    </row>
    <row r="115" spans="41:49" ht="35.1" customHeight="1">
      <c r="AO115" s="912" t="s">
        <v>353</v>
      </c>
      <c r="AP115" s="598">
        <v>10</v>
      </c>
      <c r="AQ115" s="881">
        <f>'Profil MELEC'!AV128</f>
        <v>0</v>
      </c>
      <c r="AR115" s="899" t="str">
        <f>'Profil MELEC'!AX128</f>
        <v xml:space="preserve"> </v>
      </c>
      <c r="AT115" s="913" t="s">
        <v>373</v>
      </c>
      <c r="AU115" s="598">
        <v>10</v>
      </c>
      <c r="AV115" s="881">
        <f>'Profil MELEC'!AV147</f>
        <v>0</v>
      </c>
      <c r="AW115" s="899" t="str">
        <f>'Profil MELEC'!AX147</f>
        <v xml:space="preserve"> </v>
      </c>
    </row>
    <row r="116" spans="41:49" ht="35.1" customHeight="1">
      <c r="AO116" s="912" t="s">
        <v>355</v>
      </c>
      <c r="AP116" s="598">
        <v>10</v>
      </c>
      <c r="AQ116" s="881">
        <f>'Profil MELEC'!AV132</f>
        <v>0</v>
      </c>
      <c r="AR116" s="899" t="str">
        <f>'Profil MELEC'!AX132</f>
        <v xml:space="preserve"> </v>
      </c>
      <c r="AT116" s="913" t="s">
        <v>375</v>
      </c>
      <c r="AU116" s="598">
        <v>10</v>
      </c>
      <c r="AV116" s="881">
        <f>'Profil MELEC'!AV151</f>
        <v>0</v>
      </c>
      <c r="AW116" s="899" t="str">
        <f>'Profil MELEC'!AX151</f>
        <v xml:space="preserve"> </v>
      </c>
    </row>
    <row r="117" spans="41:49" ht="35.1" customHeight="1">
      <c r="AO117" s="912" t="s">
        <v>357</v>
      </c>
      <c r="AP117" s="598">
        <v>10</v>
      </c>
      <c r="AQ117" s="881">
        <f>'Profil MELEC'!AV136</f>
        <v>0</v>
      </c>
      <c r="AR117" s="899" t="str">
        <f>'Profil MELEC'!AX136</f>
        <v xml:space="preserve"> </v>
      </c>
      <c r="AT117" s="913" t="s">
        <v>376</v>
      </c>
      <c r="AU117" s="598">
        <v>10</v>
      </c>
      <c r="AV117" s="881">
        <f>'Profil MELEC'!AV155</f>
        <v>0</v>
      </c>
      <c r="AW117" s="899" t="str">
        <f>'Profil MELEC'!AX155</f>
        <v xml:space="preserve"> </v>
      </c>
    </row>
    <row r="118" spans="41:49" ht="35.1" customHeight="1">
      <c r="AO118" s="914" t="s">
        <v>314</v>
      </c>
      <c r="AP118" s="598">
        <v>10</v>
      </c>
      <c r="AQ118" s="881">
        <f>'Profil MELEC'!AV178</f>
        <v>0</v>
      </c>
      <c r="AR118" s="899" t="str">
        <f>'Profil MELEC'!AX178</f>
        <v xml:space="preserve"> </v>
      </c>
      <c r="AT118" s="913" t="s">
        <v>377</v>
      </c>
      <c r="AU118" s="598">
        <v>10</v>
      </c>
      <c r="AV118" s="881">
        <f>'Profil MELEC'!AV159</f>
        <v>0</v>
      </c>
      <c r="AW118" s="899" t="str">
        <f>'Profil MELEC'!AX159</f>
        <v xml:space="preserve"> </v>
      </c>
    </row>
    <row r="119" spans="41:49" ht="35.1" customHeight="1">
      <c r="AO119" s="914" t="s">
        <v>316</v>
      </c>
      <c r="AP119" s="598">
        <v>10</v>
      </c>
      <c r="AQ119" s="881">
        <f>'Profil MELEC'!AV182</f>
        <v>0</v>
      </c>
      <c r="AR119" s="899" t="str">
        <f>'Profil MELEC'!AX182</f>
        <v xml:space="preserve"> </v>
      </c>
      <c r="AT119" s="913" t="s">
        <v>397</v>
      </c>
      <c r="AU119" s="598">
        <v>10</v>
      </c>
      <c r="AV119" s="881">
        <f>'Profil MELEC'!AV163</f>
        <v>0</v>
      </c>
      <c r="AW119" s="899" t="str">
        <f>'Profil MELEC'!AX163</f>
        <v xml:space="preserve"> </v>
      </c>
    </row>
    <row r="120" spans="41:49" ht="35.1" customHeight="1">
      <c r="AO120" s="914" t="s">
        <v>318</v>
      </c>
      <c r="AP120" s="598">
        <v>10</v>
      </c>
      <c r="AQ120" s="881">
        <f>'Profil MELEC'!AV186</f>
        <v>0</v>
      </c>
      <c r="AR120" s="899" t="str">
        <f>'Profil MELEC'!AX186</f>
        <v xml:space="preserve"> </v>
      </c>
      <c r="AT120" s="913" t="s">
        <v>429</v>
      </c>
      <c r="AU120" s="598">
        <v>10</v>
      </c>
      <c r="AV120" s="881">
        <f>'Profil MELEC'!AV167</f>
        <v>0</v>
      </c>
      <c r="AW120" s="899" t="str">
        <f>'Profil MELEC'!AX167</f>
        <v xml:space="preserve"> </v>
      </c>
    </row>
    <row r="121" spans="41:49" ht="35.1" customHeight="1">
      <c r="AO121" s="914" t="s">
        <v>320</v>
      </c>
      <c r="AP121" s="598">
        <v>10</v>
      </c>
      <c r="AQ121" s="881">
        <f>'Profil MELEC'!AV190</f>
        <v>0</v>
      </c>
      <c r="AR121" s="899" t="str">
        <f>'Profil MELEC'!AX190</f>
        <v xml:space="preserve"> </v>
      </c>
      <c r="AT121" s="598"/>
      <c r="AU121" s="598"/>
      <c r="AV121" s="881"/>
      <c r="AW121" s="899"/>
    </row>
    <row r="122" spans="41:49" ht="35.1" customHeight="1">
      <c r="AO122" s="914" t="s">
        <v>322</v>
      </c>
      <c r="AP122" s="598">
        <v>10</v>
      </c>
      <c r="AQ122" s="881">
        <f>'Profil MELEC'!AV194</f>
        <v>0</v>
      </c>
      <c r="AR122" s="899" t="str">
        <f>'Profil MELEC'!AX194</f>
        <v xml:space="preserve"> </v>
      </c>
      <c r="AT122" s="598"/>
      <c r="AU122" s="598"/>
      <c r="AV122" s="881"/>
      <c r="AW122" s="899"/>
    </row>
    <row r="123" spans="41:49" ht="35.1" customHeight="1">
      <c r="AO123" s="914" t="s">
        <v>430</v>
      </c>
      <c r="AP123" s="598">
        <v>10</v>
      </c>
      <c r="AQ123" s="881">
        <f>'Profil MELEC'!AV198</f>
        <v>0</v>
      </c>
      <c r="AR123" s="899" t="str">
        <f>'Profil MELEC'!AX198</f>
        <v xml:space="preserve"> </v>
      </c>
      <c r="AT123" s="598"/>
      <c r="AU123" s="598"/>
      <c r="AV123" s="881"/>
      <c r="AW123" s="899"/>
    </row>
    <row r="124" spans="41:49" ht="35.1" customHeight="1">
      <c r="AO124" s="914" t="s">
        <v>431</v>
      </c>
      <c r="AP124" s="598">
        <v>10</v>
      </c>
      <c r="AQ124" s="881">
        <f>'Profil MELEC'!AV202</f>
        <v>0</v>
      </c>
      <c r="AR124" s="899" t="str">
        <f>'Profil MELEC'!AX202</f>
        <v xml:space="preserve"> </v>
      </c>
      <c r="AT124" s="598"/>
      <c r="AU124" s="598"/>
      <c r="AV124" s="881"/>
      <c r="AW124" s="899"/>
    </row>
    <row r="125" spans="41:49" ht="35.1" customHeight="1">
      <c r="AO125" s="598"/>
      <c r="AP125" s="598"/>
      <c r="AQ125" s="881"/>
      <c r="AR125" s="899"/>
      <c r="AT125" s="598"/>
      <c r="AU125" s="598"/>
      <c r="AV125" s="881"/>
      <c r="AW125" s="899"/>
    </row>
    <row r="126" spans="41:49" ht="35.1" customHeight="1">
      <c r="AO126" s="598"/>
      <c r="AP126" s="598"/>
      <c r="AQ126" s="881"/>
      <c r="AR126" s="899"/>
      <c r="AT126" s="598"/>
      <c r="AU126" s="598"/>
      <c r="AV126" s="881"/>
      <c r="AW126" s="899"/>
    </row>
    <row r="127" spans="41:49" ht="35.1" customHeight="1">
      <c r="AO127" s="598"/>
      <c r="AP127" s="598"/>
      <c r="AQ127" s="881"/>
      <c r="AR127" s="899"/>
      <c r="AT127" s="598"/>
      <c r="AU127" s="598"/>
      <c r="AV127" s="881"/>
      <c r="AW127" s="899"/>
    </row>
    <row r="128" spans="41:49" ht="35.1" customHeight="1">
      <c r="AO128" s="598"/>
      <c r="AP128" s="598"/>
      <c r="AQ128" s="881"/>
      <c r="AR128" s="899"/>
      <c r="AT128" s="598"/>
      <c r="AU128" s="598"/>
      <c r="AV128" s="881"/>
      <c r="AW128" s="899"/>
    </row>
    <row r="129" spans="41:49" ht="35.1" customHeight="1">
      <c r="AO129" s="598"/>
      <c r="AP129" s="598"/>
      <c r="AQ129" s="881"/>
      <c r="AR129" s="899"/>
      <c r="AT129" s="598"/>
      <c r="AU129" s="598"/>
      <c r="AV129" s="881"/>
      <c r="AW129" s="899"/>
    </row>
    <row r="130" spans="41:49" ht="35.1" customHeight="1">
      <c r="AO130" s="598"/>
      <c r="AP130" s="598"/>
      <c r="AQ130" s="881"/>
      <c r="AR130" s="899"/>
      <c r="AT130" s="598"/>
      <c r="AU130" s="598"/>
      <c r="AV130" s="881"/>
      <c r="AW130" s="899"/>
    </row>
    <row r="131" spans="41:49" ht="35.1" customHeight="1">
      <c r="AO131" s="598"/>
      <c r="AP131" s="598"/>
      <c r="AQ131" s="881"/>
      <c r="AR131" s="598"/>
      <c r="AT131" s="598"/>
      <c r="AU131" s="598"/>
      <c r="AV131" s="881"/>
      <c r="AW131" s="899"/>
    </row>
    <row r="132" spans="41:49" ht="35.1" customHeight="1">
      <c r="AO132" s="882"/>
      <c r="AP132" s="882"/>
      <c r="AQ132" s="883"/>
      <c r="AR132" s="882"/>
      <c r="AT132" s="882"/>
      <c r="AU132" s="882"/>
      <c r="AV132" s="883"/>
      <c r="AW132" s="882"/>
    </row>
    <row r="133" spans="41:49" ht="35.1" customHeight="1"/>
    <row r="134" spans="41:49" ht="35.1" customHeight="1">
      <c r="AO134" s="1496"/>
      <c r="AP134" s="1497"/>
      <c r="AQ134" s="1497"/>
      <c r="AR134" s="1497"/>
      <c r="AS134" s="855"/>
      <c r="AT134" s="1496"/>
      <c r="AU134" s="1497"/>
      <c r="AV134" s="1497"/>
      <c r="AW134" s="1497"/>
    </row>
    <row r="135" spans="41:49" ht="35.1" customHeight="1">
      <c r="AO135" s="598" t="s">
        <v>16</v>
      </c>
      <c r="AP135" s="599" t="s">
        <v>17</v>
      </c>
      <c r="AQ135" s="599" t="s">
        <v>18</v>
      </c>
      <c r="AR135" s="599" t="s">
        <v>341</v>
      </c>
      <c r="AT135" s="598" t="s">
        <v>16</v>
      </c>
      <c r="AU135" s="599" t="s">
        <v>17</v>
      </c>
      <c r="AV135" s="599" t="s">
        <v>18</v>
      </c>
      <c r="AW135" s="599" t="s">
        <v>341</v>
      </c>
    </row>
    <row r="136" spans="41:49" ht="35.1" customHeight="1">
      <c r="AO136" s="598"/>
      <c r="AP136" s="598"/>
      <c r="AQ136" s="881"/>
      <c r="AR136" s="899"/>
      <c r="AT136" s="598"/>
      <c r="AU136" s="598"/>
      <c r="AV136" s="881"/>
      <c r="AW136" s="881"/>
    </row>
    <row r="137" spans="41:49" ht="35.1" customHeight="1">
      <c r="AO137" s="598"/>
      <c r="AP137" s="598"/>
      <c r="AQ137" s="881"/>
      <c r="AR137" s="899"/>
      <c r="AT137" s="598"/>
      <c r="AU137" s="598"/>
      <c r="AV137" s="881"/>
      <c r="AW137" s="881"/>
    </row>
    <row r="138" spans="41:49" ht="35.1" customHeight="1">
      <c r="AO138" s="598"/>
      <c r="AP138" s="598"/>
      <c r="AQ138" s="881"/>
      <c r="AR138" s="899"/>
      <c r="AT138" s="598"/>
      <c r="AU138" s="598"/>
      <c r="AV138" s="881"/>
      <c r="AW138" s="881"/>
    </row>
    <row r="139" spans="41:49" ht="35.1" customHeight="1">
      <c r="AO139" s="598"/>
      <c r="AP139" s="598"/>
      <c r="AQ139" s="881"/>
      <c r="AR139" s="899"/>
      <c r="AT139" s="598"/>
      <c r="AU139" s="598"/>
      <c r="AV139" s="881"/>
      <c r="AW139" s="881"/>
    </row>
    <row r="140" spans="41:49" ht="35.1" customHeight="1">
      <c r="AO140" s="598"/>
      <c r="AP140" s="598"/>
      <c r="AQ140" s="881"/>
      <c r="AR140" s="899"/>
      <c r="AT140" s="598"/>
      <c r="AU140" s="598"/>
      <c r="AV140" s="881"/>
      <c r="AW140" s="881"/>
    </row>
    <row r="141" spans="41:49" ht="35.1" customHeight="1">
      <c r="AO141" s="598"/>
      <c r="AP141" s="598"/>
      <c r="AQ141" s="881"/>
      <c r="AR141" s="899"/>
      <c r="AT141" s="598"/>
      <c r="AU141" s="598"/>
      <c r="AV141" s="881"/>
      <c r="AW141" s="598"/>
    </row>
    <row r="142" spans="41:49" ht="35.1" customHeight="1">
      <c r="AO142" s="598"/>
      <c r="AP142" s="598"/>
      <c r="AQ142" s="881"/>
      <c r="AR142" s="899"/>
      <c r="AT142" s="598"/>
      <c r="AU142" s="598"/>
      <c r="AV142" s="881"/>
      <c r="AW142" s="598"/>
    </row>
    <row r="143" spans="41:49" ht="35.1" customHeight="1">
      <c r="AO143" s="598"/>
      <c r="AP143" s="598"/>
      <c r="AQ143" s="881"/>
      <c r="AR143" s="899"/>
      <c r="AT143" s="598"/>
      <c r="AU143" s="598"/>
      <c r="AV143" s="881"/>
      <c r="AW143" s="598"/>
    </row>
    <row r="144" spans="41:49" ht="35.1" customHeight="1">
      <c r="AO144" s="598"/>
      <c r="AP144" s="598"/>
      <c r="AQ144" s="881"/>
      <c r="AR144" s="899"/>
      <c r="AT144" s="598"/>
      <c r="AU144" s="598"/>
      <c r="AV144" s="881"/>
      <c r="AW144" s="598"/>
    </row>
    <row r="145" spans="41:49" ht="35.1" customHeight="1">
      <c r="AO145" s="598"/>
      <c r="AP145" s="598"/>
      <c r="AQ145" s="881"/>
      <c r="AR145" s="899"/>
      <c r="AT145" s="598"/>
      <c r="AU145" s="598"/>
      <c r="AV145" s="881"/>
      <c r="AW145" s="598"/>
    </row>
    <row r="146" spans="41:49" ht="35.1" customHeight="1">
      <c r="AO146" s="598"/>
      <c r="AP146" s="598"/>
      <c r="AQ146" s="881"/>
      <c r="AR146" s="899"/>
      <c r="AT146" s="598"/>
      <c r="AU146" s="598"/>
      <c r="AV146" s="881"/>
      <c r="AW146" s="598"/>
    </row>
    <row r="147" spans="41:49" ht="35.1" customHeight="1">
      <c r="AO147" s="598"/>
      <c r="AP147" s="598"/>
      <c r="AQ147" s="881"/>
      <c r="AR147" s="899"/>
      <c r="AT147" s="598"/>
      <c r="AU147" s="598"/>
      <c r="AV147" s="881"/>
      <c r="AW147" s="598"/>
    </row>
    <row r="148" spans="41:49" ht="35.1" customHeight="1">
      <c r="AO148" s="598"/>
      <c r="AP148" s="598"/>
      <c r="AQ148" s="881"/>
      <c r="AR148" s="899"/>
      <c r="AT148" s="598"/>
      <c r="AU148" s="598"/>
      <c r="AV148" s="881"/>
      <c r="AW148" s="598"/>
    </row>
    <row r="149" spans="41:49" ht="35.1" customHeight="1">
      <c r="AO149" s="598"/>
      <c r="AP149" s="598"/>
      <c r="AQ149" s="881"/>
      <c r="AR149" s="899"/>
      <c r="AT149" s="598"/>
      <c r="AU149" s="598"/>
      <c r="AV149" s="881"/>
      <c r="AW149" s="598"/>
    </row>
    <row r="150" spans="41:49" ht="35.1" customHeight="1">
      <c r="AO150" s="598"/>
      <c r="AP150" s="598"/>
      <c r="AQ150" s="881"/>
      <c r="AR150" s="899"/>
      <c r="AT150" s="598"/>
      <c r="AU150" s="598"/>
      <c r="AV150" s="881"/>
      <c r="AW150" s="598"/>
    </row>
    <row r="151" spans="41:49" ht="35.1" customHeight="1">
      <c r="AO151" s="598"/>
      <c r="AP151" s="598"/>
      <c r="AQ151" s="881"/>
      <c r="AR151" s="899"/>
      <c r="AT151" s="598"/>
      <c r="AU151" s="598"/>
      <c r="AV151" s="881"/>
      <c r="AW151" s="598"/>
    </row>
    <row r="152" spans="41:49" ht="35.1" customHeight="1">
      <c r="AO152" s="598"/>
      <c r="AP152" s="598"/>
      <c r="AQ152" s="881"/>
      <c r="AR152" s="899"/>
      <c r="AT152" s="598"/>
      <c r="AU152" s="598"/>
      <c r="AV152" s="881"/>
      <c r="AW152" s="598"/>
    </row>
    <row r="153" spans="41:49" ht="35.1" customHeight="1">
      <c r="AO153" s="598"/>
      <c r="AP153" s="598"/>
      <c r="AQ153" s="881"/>
      <c r="AR153" s="899"/>
      <c r="AT153" s="598"/>
      <c r="AU153" s="598"/>
      <c r="AV153" s="881"/>
      <c r="AW153" s="598"/>
    </row>
    <row r="154" spans="41:49" ht="35.1" customHeight="1">
      <c r="AO154" s="598"/>
      <c r="AP154" s="598"/>
      <c r="AQ154" s="881"/>
      <c r="AR154" s="899"/>
      <c r="AT154" s="598"/>
      <c r="AU154" s="598"/>
      <c r="AV154" s="881"/>
      <c r="AW154" s="598"/>
    </row>
    <row r="155" spans="41:49" ht="35.1" customHeight="1">
      <c r="AO155" s="598"/>
      <c r="AP155" s="598"/>
      <c r="AQ155" s="881"/>
      <c r="AR155" s="899"/>
      <c r="AT155" s="598"/>
      <c r="AU155" s="598"/>
      <c r="AV155" s="881"/>
      <c r="AW155" s="598"/>
    </row>
    <row r="156" spans="41:49" ht="35.1" customHeight="1">
      <c r="AO156" s="598"/>
      <c r="AP156" s="598"/>
      <c r="AQ156" s="881"/>
      <c r="AR156" s="899"/>
      <c r="AT156" s="598"/>
      <c r="AU156" s="598"/>
      <c r="AV156" s="881"/>
      <c r="AW156" s="598"/>
    </row>
    <row r="157" spans="41:49" ht="35.1" customHeight="1">
      <c r="AO157" s="598"/>
      <c r="AP157" s="598"/>
      <c r="AQ157" s="881"/>
      <c r="AR157" s="899"/>
      <c r="AT157" s="598"/>
      <c r="AU157" s="598"/>
      <c r="AV157" s="881"/>
      <c r="AW157" s="598"/>
    </row>
    <row r="158" spans="41:49" ht="35.1" customHeight="1">
      <c r="AO158" s="882"/>
      <c r="AP158" s="882"/>
      <c r="AQ158" s="883"/>
      <c r="AR158" s="882"/>
      <c r="AT158" s="882"/>
      <c r="AU158" s="882"/>
      <c r="AV158" s="883"/>
      <c r="AW158" s="882"/>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U51:V53"/>
    <mergeCell ref="Z51:AB53"/>
    <mergeCell ref="AT83:AW83"/>
    <mergeCell ref="AO108:AR108"/>
    <mergeCell ref="AT108:AW108"/>
    <mergeCell ref="AO134:AR134"/>
    <mergeCell ref="AT134:AW134"/>
    <mergeCell ref="W74:Z74"/>
    <mergeCell ref="K75:L75"/>
    <mergeCell ref="P75:T75"/>
    <mergeCell ref="W75:Z77"/>
    <mergeCell ref="AB75:AB77"/>
    <mergeCell ref="AE75:AI75"/>
    <mergeCell ref="AO83:AR83"/>
    <mergeCell ref="U81:AM81"/>
    <mergeCell ref="B66:C66"/>
    <mergeCell ref="M66:O66"/>
    <mergeCell ref="P66:S66"/>
    <mergeCell ref="T68:W68"/>
    <mergeCell ref="P69:Q69"/>
    <mergeCell ref="U69:V69"/>
    <mergeCell ref="AD61:AD71"/>
    <mergeCell ref="AF62:AL62"/>
    <mergeCell ref="AF71:AL71"/>
    <mergeCell ref="D63:E64"/>
    <mergeCell ref="Z63:AB64"/>
    <mergeCell ref="P64:S64"/>
    <mergeCell ref="T64:W64"/>
    <mergeCell ref="D65:E67"/>
    <mergeCell ref="U65:V67"/>
    <mergeCell ref="Z65:AB67"/>
    <mergeCell ref="H61:L71"/>
    <mergeCell ref="P62:V62"/>
    <mergeCell ref="P71:V71"/>
    <mergeCell ref="B52:C52"/>
    <mergeCell ref="M52:O52"/>
    <mergeCell ref="P52:S52"/>
    <mergeCell ref="T54:W54"/>
    <mergeCell ref="AF43:AL43"/>
    <mergeCell ref="B38:C38"/>
    <mergeCell ref="M38:O38"/>
    <mergeCell ref="P38:S38"/>
    <mergeCell ref="T40:W40"/>
    <mergeCell ref="P41:Q41"/>
    <mergeCell ref="U41:V41"/>
    <mergeCell ref="Z49:AB50"/>
    <mergeCell ref="D51:E53"/>
    <mergeCell ref="D49:E50"/>
    <mergeCell ref="AF48:AL48"/>
    <mergeCell ref="P48:V48"/>
    <mergeCell ref="AD47:AD57"/>
    <mergeCell ref="H47:L57"/>
    <mergeCell ref="T50:W50"/>
    <mergeCell ref="P50:S50"/>
    <mergeCell ref="P55:Q55"/>
    <mergeCell ref="U55:V55"/>
    <mergeCell ref="P57:V57"/>
    <mergeCell ref="AF57:AL57"/>
    <mergeCell ref="H33:L43"/>
    <mergeCell ref="AD33:AD43"/>
    <mergeCell ref="P34:V34"/>
    <mergeCell ref="AF34:AL34"/>
    <mergeCell ref="P43:V43"/>
    <mergeCell ref="T22:W22"/>
    <mergeCell ref="D23:E25"/>
    <mergeCell ref="U23:V25"/>
    <mergeCell ref="Z23:AB25"/>
    <mergeCell ref="D35:E36"/>
    <mergeCell ref="Z35:AB36"/>
    <mergeCell ref="P36:S36"/>
    <mergeCell ref="T36:W36"/>
    <mergeCell ref="D37:E39"/>
    <mergeCell ref="U37:V39"/>
    <mergeCell ref="Z37:AB39"/>
    <mergeCell ref="T26:W26"/>
    <mergeCell ref="P27:Q27"/>
    <mergeCell ref="U27:V27"/>
    <mergeCell ref="P29:V29"/>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AF29:AL29"/>
    <mergeCell ref="O5:T6"/>
    <mergeCell ref="W5:AB8"/>
    <mergeCell ref="AC5:AC8"/>
    <mergeCell ref="AD5:AL9"/>
    <mergeCell ref="G6:H6"/>
    <mergeCell ref="B9:E9"/>
    <mergeCell ref="G5:H5"/>
    <mergeCell ref="I5:I6"/>
    <mergeCell ref="J5:J6"/>
    <mergeCell ref="K5:K6"/>
    <mergeCell ref="L5:M6"/>
    <mergeCell ref="N5:N6"/>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AS19:AS22">
    <cfRule type="beginsWith" dxfId="2862" priority="105" operator="beginsWith" text="?">
      <formula>LEFT(AS19,LEN("?"))="?"</formula>
    </cfRule>
  </conditionalFormatting>
  <conditionalFormatting sqref="AS33:AS36">
    <cfRule type="beginsWith" dxfId="2861" priority="94" operator="beginsWith" text="?">
      <formula>LEFT(AS33,LEN("?"))="?"</formula>
    </cfRule>
  </conditionalFormatting>
  <conditionalFormatting sqref="B24">
    <cfRule type="beginsWith" dxfId="2860" priority="103" operator="beginsWith" text="?">
      <formula>LEFT(B24,LEN("?"))="?"</formula>
    </cfRule>
  </conditionalFormatting>
  <conditionalFormatting sqref="D23">
    <cfRule type="beginsWith" dxfId="2859" priority="102" operator="beginsWith" text="?">
      <formula>LEFT(D23,LEN("?"))="?"</formula>
    </cfRule>
  </conditionalFormatting>
  <conditionalFormatting sqref="U27">
    <cfRule type="cellIs" dxfId="2858" priority="100" operator="equal">
      <formula>2</formula>
    </cfRule>
  </conditionalFormatting>
  <conditionalFormatting sqref="U27">
    <cfRule type="cellIs" dxfId="2857" priority="101" operator="equal">
      <formula>1</formula>
    </cfRule>
  </conditionalFormatting>
  <conditionalFormatting sqref="U27">
    <cfRule type="cellIs" dxfId="2856" priority="96" operator="equal">
      <formula>6</formula>
    </cfRule>
  </conditionalFormatting>
  <conditionalFormatting sqref="U27">
    <cfRule type="cellIs" dxfId="2855" priority="97" operator="equal">
      <formula>5</formula>
    </cfRule>
  </conditionalFormatting>
  <conditionalFormatting sqref="U27">
    <cfRule type="cellIs" dxfId="2854" priority="98" operator="equal">
      <formula>4</formula>
    </cfRule>
  </conditionalFormatting>
  <conditionalFormatting sqref="U27">
    <cfRule type="cellIs" dxfId="2853" priority="99" operator="equal">
      <formula>3</formula>
    </cfRule>
  </conditionalFormatting>
  <conditionalFormatting sqref="Z23">
    <cfRule type="beginsWith" dxfId="2852" priority="95" operator="beginsWith" text="?">
      <formula>LEFT(Z23,LEN("?"))="?"</formula>
    </cfRule>
  </conditionalFormatting>
  <conditionalFormatting sqref="B38">
    <cfRule type="beginsWith" dxfId="2851" priority="93" operator="beginsWith" text="?">
      <formula>LEFT(B38,LEN("?"))="?"</formula>
    </cfRule>
  </conditionalFormatting>
  <conditionalFormatting sqref="AS61:AS64">
    <cfRule type="beginsWith" dxfId="2850" priority="92" operator="beginsWith" text="?">
      <formula>LEFT(AS61,LEN("?"))="?"</formula>
    </cfRule>
  </conditionalFormatting>
  <conditionalFormatting sqref="B66">
    <cfRule type="beginsWith" dxfId="2849" priority="91" operator="beginsWith" text="?">
      <formula>LEFT(B66,LEN("?"))="?"</formula>
    </cfRule>
  </conditionalFormatting>
  <conditionalFormatting sqref="L5">
    <cfRule type="beginsWith" dxfId="2848" priority="86" operator="beginsWith" text="?">
      <formula>LEFT(L5,LEN("?"))="?"</formula>
    </cfRule>
  </conditionalFormatting>
  <conditionalFormatting sqref="G5:H5">
    <cfRule type="beginsWith" dxfId="2847" priority="88" operator="beginsWith" text="?">
      <formula>LEFT(G5,LEN("?"))="?"</formula>
    </cfRule>
  </conditionalFormatting>
  <conditionalFormatting sqref="G6:H6">
    <cfRule type="beginsWith" dxfId="2846" priority="87" operator="beginsWith" text="?">
      <formula>LEFT(G6,LEN("?"))="?"</formula>
    </cfRule>
  </conditionalFormatting>
  <conditionalFormatting sqref="J5">
    <cfRule type="beginsWith" dxfId="2845" priority="85" operator="beginsWith" text="?">
      <formula>LEFT(J5,LEN("?"))="?"</formula>
    </cfRule>
  </conditionalFormatting>
  <conditionalFormatting sqref="O5:T6">
    <cfRule type="beginsWith" dxfId="2844" priority="84" operator="beginsWith" text="?">
      <formula>LEFT(O5,LEN("?"))="?"</formula>
    </cfRule>
  </conditionalFormatting>
  <conditionalFormatting sqref="AD5">
    <cfRule type="beginsWith" dxfId="2843" priority="83" operator="beginsWith" text="?">
      <formula>LEFT(AD5,LEN("?"))="?"</formula>
    </cfRule>
  </conditionalFormatting>
  <conditionalFormatting sqref="P24:S24">
    <cfRule type="containsText" dxfId="2842" priority="79" operator="containsText" text="ggggggggggggggg">
      <formula>NOT(ISERROR(SEARCH("ggggggggggggggg",P24)))</formula>
    </cfRule>
  </conditionalFormatting>
  <conditionalFormatting sqref="P24:S24">
    <cfRule type="containsText" dxfId="2841" priority="80" operator="containsText" text="gggggggggg">
      <formula>NOT(ISERROR(SEARCH("gggggggggg",P24)))</formula>
    </cfRule>
  </conditionalFormatting>
  <conditionalFormatting sqref="P24:S24">
    <cfRule type="containsText" dxfId="2840" priority="81" operator="containsText" text="ggggg">
      <formula>NOT(ISERROR(SEARCH("ggggg",P24)))</formula>
    </cfRule>
  </conditionalFormatting>
  <conditionalFormatting sqref="P24:S24">
    <cfRule type="containsText" dxfId="2839" priority="82" operator="containsText" text="g">
      <formula>NOT(ISERROR(SEARCH("g",P24)))</formula>
    </cfRule>
  </conditionalFormatting>
  <conditionalFormatting sqref="U23">
    <cfRule type="cellIs" dxfId="2838" priority="75" operator="between">
      <formula>15</formula>
      <formula>20</formula>
    </cfRule>
  </conditionalFormatting>
  <conditionalFormatting sqref="U23">
    <cfRule type="cellIs" dxfId="2837" priority="76" operator="between">
      <formula>10</formula>
      <formula>14.999</formula>
    </cfRule>
  </conditionalFormatting>
  <conditionalFormatting sqref="U23">
    <cfRule type="cellIs" dxfId="2836" priority="77" operator="between">
      <formula>5</formula>
      <formula>9.999</formula>
    </cfRule>
  </conditionalFormatting>
  <conditionalFormatting sqref="U23">
    <cfRule type="cellIs" dxfId="2835" priority="78" operator="between">
      <formula>0.001</formula>
      <formula>4.999</formula>
    </cfRule>
  </conditionalFormatting>
  <conditionalFormatting sqref="P38:S38">
    <cfRule type="containsText" dxfId="2834" priority="71" operator="containsText" text="ggggggggggggggg">
      <formula>NOT(ISERROR(SEARCH("ggggggggggggggg",P38)))</formula>
    </cfRule>
  </conditionalFormatting>
  <conditionalFormatting sqref="P38:S38">
    <cfRule type="containsText" dxfId="2833" priority="72" operator="containsText" text="gggggggggg">
      <formula>NOT(ISERROR(SEARCH("gggggggggg",P38)))</formula>
    </cfRule>
  </conditionalFormatting>
  <conditionalFormatting sqref="P38:S38">
    <cfRule type="containsText" dxfId="2832" priority="73" operator="containsText" text="ggggg">
      <formula>NOT(ISERROR(SEARCH("ggggg",P38)))</formula>
    </cfRule>
  </conditionalFormatting>
  <conditionalFormatting sqref="P38:S38">
    <cfRule type="containsText" dxfId="2831" priority="74" operator="containsText" text="g">
      <formula>NOT(ISERROR(SEARCH("g",P38)))</formula>
    </cfRule>
  </conditionalFormatting>
  <conditionalFormatting sqref="P66:S66">
    <cfRule type="containsText" dxfId="2830" priority="67" operator="containsText" text="ggggggggggggggg">
      <formula>NOT(ISERROR(SEARCH("ggggggggggggggg",P66)))</formula>
    </cfRule>
  </conditionalFormatting>
  <conditionalFormatting sqref="P66:S66">
    <cfRule type="containsText" dxfId="2829" priority="68" operator="containsText" text="gggggggggg">
      <formula>NOT(ISERROR(SEARCH("gggggggggg",P66)))</formula>
    </cfRule>
  </conditionalFormatting>
  <conditionalFormatting sqref="P66:S66">
    <cfRule type="containsText" dxfId="2828" priority="69" operator="containsText" text="ggggg">
      <formula>NOT(ISERROR(SEARCH("ggggg",P66)))</formula>
    </cfRule>
  </conditionalFormatting>
  <conditionalFormatting sqref="P66:S66">
    <cfRule type="containsText" dxfId="2827" priority="70" operator="containsText" text="g">
      <formula>NOT(ISERROR(SEARCH("g",P66)))</formula>
    </cfRule>
  </conditionalFormatting>
  <conditionalFormatting sqref="D37">
    <cfRule type="beginsWith" dxfId="2826" priority="62" operator="beginsWith" text="?">
      <formula>LEFT(D37,LEN("?"))="?"</formula>
    </cfRule>
  </conditionalFormatting>
  <conditionalFormatting sqref="D65">
    <cfRule type="beginsWith" dxfId="2825" priority="61" operator="beginsWith" text="?">
      <formula>LEFT(D65,LEN("?"))="?"</formula>
    </cfRule>
  </conditionalFormatting>
  <conditionalFormatting sqref="Z37">
    <cfRule type="beginsWith" dxfId="2824" priority="59" operator="beginsWith" text="?">
      <formula>LEFT(Z37,LEN("?"))="?"</formula>
    </cfRule>
  </conditionalFormatting>
  <conditionalFormatting sqref="Z65">
    <cfRule type="beginsWith" dxfId="2823" priority="58" operator="beginsWith" text="?">
      <formula>LEFT(Z65,LEN("?"))="?"</formula>
    </cfRule>
  </conditionalFormatting>
  <conditionalFormatting sqref="AS47:AS50">
    <cfRule type="beginsWith" dxfId="2822" priority="56" operator="beginsWith" text="?">
      <formula>LEFT(AS47,LEN("?"))="?"</formula>
    </cfRule>
  </conditionalFormatting>
  <conditionalFormatting sqref="B52">
    <cfRule type="beginsWith" dxfId="2821" priority="55" operator="beginsWith" text="?">
      <formula>LEFT(B52,LEN("?"))="?"</formula>
    </cfRule>
  </conditionalFormatting>
  <conditionalFormatting sqref="P52:S52">
    <cfRule type="containsText" dxfId="2820" priority="51" operator="containsText" text="ggggggggggggggg">
      <formula>NOT(ISERROR(SEARCH("ggggggggggggggg",P52)))</formula>
    </cfRule>
  </conditionalFormatting>
  <conditionalFormatting sqref="P52:S52">
    <cfRule type="containsText" dxfId="2819" priority="52" operator="containsText" text="gggggggggg">
      <formula>NOT(ISERROR(SEARCH("gggggggggg",P52)))</formula>
    </cfRule>
  </conditionalFormatting>
  <conditionalFormatting sqref="P52:S52">
    <cfRule type="containsText" dxfId="2818" priority="53" operator="containsText" text="ggggg">
      <formula>NOT(ISERROR(SEARCH("ggggg",P52)))</formula>
    </cfRule>
  </conditionalFormatting>
  <conditionalFormatting sqref="P52:S52">
    <cfRule type="containsText" dxfId="2817" priority="54" operator="containsText" text="g">
      <formula>NOT(ISERROR(SEARCH("g",P52)))</formula>
    </cfRule>
  </conditionalFormatting>
  <conditionalFormatting sqref="D51">
    <cfRule type="beginsWith" dxfId="2816" priority="50" operator="beginsWith" text="?">
      <formula>LEFT(D51,LEN("?"))="?"</formula>
    </cfRule>
  </conditionalFormatting>
  <conditionalFormatting sqref="Z51">
    <cfRule type="beginsWith" dxfId="2815" priority="49" operator="beginsWith" text="?">
      <formula>LEFT(Z51,LEN("?"))="?"</formula>
    </cfRule>
  </conditionalFormatting>
  <conditionalFormatting sqref="U41">
    <cfRule type="cellIs" dxfId="2814" priority="46" operator="equal">
      <formula>2</formula>
    </cfRule>
  </conditionalFormatting>
  <conditionalFormatting sqref="U41">
    <cfRule type="cellIs" dxfId="2813" priority="47" operator="equal">
      <formula>1</formula>
    </cfRule>
  </conditionalFormatting>
  <conditionalFormatting sqref="U41">
    <cfRule type="cellIs" dxfId="2812" priority="42" operator="equal">
      <formula>6</formula>
    </cfRule>
  </conditionalFormatting>
  <conditionalFormatting sqref="U41">
    <cfRule type="cellIs" dxfId="2811" priority="43" operator="equal">
      <formula>5</formula>
    </cfRule>
  </conditionalFormatting>
  <conditionalFormatting sqref="U41">
    <cfRule type="cellIs" dxfId="2810" priority="44" operator="equal">
      <formula>4</formula>
    </cfRule>
  </conditionalFormatting>
  <conditionalFormatting sqref="U41">
    <cfRule type="cellIs" dxfId="2809" priority="45" operator="equal">
      <formula>3</formula>
    </cfRule>
  </conditionalFormatting>
  <conditionalFormatting sqref="U37">
    <cfRule type="cellIs" dxfId="2808" priority="38" operator="between">
      <formula>15</formula>
      <formula>20</formula>
    </cfRule>
  </conditionalFormatting>
  <conditionalFormatting sqref="U37">
    <cfRule type="cellIs" dxfId="2807" priority="39" operator="between">
      <formula>10</formula>
      <formula>14.999</formula>
    </cfRule>
  </conditionalFormatting>
  <conditionalFormatting sqref="U37">
    <cfRule type="cellIs" dxfId="2806" priority="40" operator="between">
      <formula>5</formula>
      <formula>9.999</formula>
    </cfRule>
  </conditionalFormatting>
  <conditionalFormatting sqref="U37">
    <cfRule type="cellIs" dxfId="2805" priority="41" operator="between">
      <formula>0.001</formula>
      <formula>4.999</formula>
    </cfRule>
  </conditionalFormatting>
  <conditionalFormatting sqref="U55">
    <cfRule type="cellIs" dxfId="2804" priority="35" operator="equal">
      <formula>2</formula>
    </cfRule>
  </conditionalFormatting>
  <conditionalFormatting sqref="U55">
    <cfRule type="cellIs" dxfId="2803" priority="36" operator="equal">
      <formula>1</formula>
    </cfRule>
  </conditionalFormatting>
  <conditionalFormatting sqref="U55">
    <cfRule type="cellIs" dxfId="2802" priority="31" operator="equal">
      <formula>6</formula>
    </cfRule>
  </conditionalFormatting>
  <conditionalFormatting sqref="U55">
    <cfRule type="cellIs" dxfId="2801" priority="32" operator="equal">
      <formula>5</formula>
    </cfRule>
  </conditionalFormatting>
  <conditionalFormatting sqref="U55">
    <cfRule type="cellIs" dxfId="2800" priority="33" operator="equal">
      <formula>4</formula>
    </cfRule>
  </conditionalFormatting>
  <conditionalFormatting sqref="U55">
    <cfRule type="cellIs" dxfId="2799" priority="34" operator="equal">
      <formula>3</formula>
    </cfRule>
  </conditionalFormatting>
  <conditionalFormatting sqref="U51">
    <cfRule type="cellIs" dxfId="2798" priority="27" operator="between">
      <formula>15</formula>
      <formula>20</formula>
    </cfRule>
  </conditionalFormatting>
  <conditionalFormatting sqref="U51">
    <cfRule type="cellIs" dxfId="2797" priority="28" operator="between">
      <formula>10</formula>
      <formula>14.999</formula>
    </cfRule>
  </conditionalFormatting>
  <conditionalFormatting sqref="U51">
    <cfRule type="cellIs" dxfId="2796" priority="29" operator="between">
      <formula>5</formula>
      <formula>9.999</formula>
    </cfRule>
  </conditionalFormatting>
  <conditionalFormatting sqref="U51">
    <cfRule type="cellIs" dxfId="2795" priority="30" operator="between">
      <formula>0.001</formula>
      <formula>4.999</formula>
    </cfRule>
  </conditionalFormatting>
  <conditionalFormatting sqref="U69">
    <cfRule type="cellIs" dxfId="2794" priority="24" operator="equal">
      <formula>2</formula>
    </cfRule>
  </conditionalFormatting>
  <conditionalFormatting sqref="U69">
    <cfRule type="cellIs" dxfId="2793" priority="25" operator="equal">
      <formula>1</formula>
    </cfRule>
  </conditionalFormatting>
  <conditionalFormatting sqref="U69">
    <cfRule type="cellIs" dxfId="2792" priority="20" operator="equal">
      <formula>6</formula>
    </cfRule>
  </conditionalFormatting>
  <conditionalFormatting sqref="U69">
    <cfRule type="cellIs" dxfId="2791" priority="21" operator="equal">
      <formula>5</formula>
    </cfRule>
  </conditionalFormatting>
  <conditionalFormatting sqref="U69">
    <cfRule type="cellIs" dxfId="2790" priority="22" operator="equal">
      <formula>4</formula>
    </cfRule>
  </conditionalFormatting>
  <conditionalFormatting sqref="U69">
    <cfRule type="cellIs" dxfId="2789" priority="23" operator="equal">
      <formula>3</formula>
    </cfRule>
  </conditionalFormatting>
  <conditionalFormatting sqref="U65">
    <cfRule type="cellIs" dxfId="2788" priority="16" operator="between">
      <formula>15</formula>
      <formula>20</formula>
    </cfRule>
  </conditionalFormatting>
  <conditionalFormatting sqref="U65">
    <cfRule type="cellIs" dxfId="2787" priority="17" operator="between">
      <formula>10</formula>
      <formula>14.999</formula>
    </cfRule>
  </conditionalFormatting>
  <conditionalFormatting sqref="U65">
    <cfRule type="cellIs" dxfId="2786" priority="18" operator="between">
      <formula>5</formula>
      <formula>9.999</formula>
    </cfRule>
  </conditionalFormatting>
  <conditionalFormatting sqref="U65">
    <cfRule type="cellIs" dxfId="2785" priority="19" operator="between">
      <formula>0.001</formula>
      <formula>4.999</formula>
    </cfRule>
  </conditionalFormatting>
  <conditionalFormatting sqref="W75">
    <cfRule type="cellIs" dxfId="2784" priority="1" operator="between">
      <formula>15</formula>
      <formula>20</formula>
    </cfRule>
  </conditionalFormatting>
  <conditionalFormatting sqref="W75">
    <cfRule type="cellIs" dxfId="2783" priority="2" operator="between">
      <formula>10</formula>
      <formula>14.999</formula>
    </cfRule>
  </conditionalFormatting>
  <conditionalFormatting sqref="W75">
    <cfRule type="cellIs" dxfId="2782" priority="3" operator="between">
      <formula>5</formula>
      <formula>9.999</formula>
    </cfRule>
  </conditionalFormatting>
  <conditionalFormatting sqref="W75">
    <cfRule type="cellIs" dxfId="278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2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tint="-0.249977111117893"/>
  </sheetPr>
  <dimension ref="A1:XEO252"/>
  <sheetViews>
    <sheetView topLeftCell="H1" zoomScale="25" zoomScaleNormal="25" workbookViewId="0">
      <selection activeCell="AX155" activeCellId="41" sqref="U26 W26 AV26 AV30 AX26 AX30 U77 W77 U81 W81 U85 W85 AV77 AX77 AV81 AX81 AV85 AX85 AV89 AX89 U124 W124 U128 W128 U132 W132 U136 W136 U140 W140 U144 W144 AV124 AX124 AV128 AX128 AV132 AX132 U155 W155 AV155 AX155"/>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4.710937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6"/>
      <c r="AS1" s="106"/>
      <c r="AT1" s="106"/>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495" t="s">
        <v>432</v>
      </c>
      <c r="AD5" s="1495"/>
      <c r="AE5" s="1495"/>
      <c r="AF5" s="1495"/>
      <c r="AG5" s="1495"/>
      <c r="AH5" s="1495"/>
      <c r="AI5" s="1495"/>
      <c r="AJ5" s="1495"/>
      <c r="AK5" s="1495"/>
      <c r="AL5" s="1495"/>
      <c r="AM5" s="1495"/>
      <c r="AN5" s="1495"/>
      <c r="AO5" s="1495"/>
      <c r="AP5" s="1495"/>
      <c r="AQ5" s="1495"/>
      <c r="AR5" s="1495"/>
      <c r="AS5" s="1495"/>
      <c r="AT5" s="19"/>
      <c r="AW5" s="19"/>
      <c r="BA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495"/>
      <c r="AD6" s="1495"/>
      <c r="AE6" s="1495"/>
      <c r="AF6" s="1495"/>
      <c r="AG6" s="1495"/>
      <c r="AH6" s="1495"/>
      <c r="AI6" s="1495"/>
      <c r="AJ6" s="1495"/>
      <c r="AK6" s="1495"/>
      <c r="AL6" s="1495"/>
      <c r="AM6" s="1495"/>
      <c r="AN6" s="1495"/>
      <c r="AO6" s="1495"/>
      <c r="AP6" s="1495"/>
      <c r="AQ6" s="1495"/>
      <c r="AR6" s="1495"/>
      <c r="AS6" s="1495"/>
      <c r="AT6" s="19"/>
      <c r="AW6" s="19"/>
      <c r="BA6" s="20"/>
    </row>
    <row r="7" spans="2:54"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N7" s="25"/>
      <c r="AO7" s="25"/>
      <c r="AP7" s="25"/>
      <c r="AR7" s="25"/>
      <c r="AS7" s="25"/>
      <c r="AT7" s="25"/>
      <c r="AW7" s="25"/>
      <c r="BA7" s="26"/>
    </row>
    <row r="8" spans="2:54" ht="9.9499999999999993" customHeight="1">
      <c r="B8" s="5"/>
      <c r="D8" s="27"/>
      <c r="E8" s="27"/>
      <c r="O8" s="600"/>
      <c r="P8" s="600"/>
      <c r="Q8" s="600"/>
      <c r="R8" s="600"/>
      <c r="S8" s="600"/>
      <c r="T8" s="600"/>
      <c r="W8" s="1359"/>
      <c r="X8" s="1359"/>
      <c r="Y8" s="1359"/>
      <c r="Z8" s="1359"/>
      <c r="AA8" s="1359"/>
      <c r="AE8" s="27"/>
      <c r="AI8" s="28"/>
      <c r="AJ8" s="28"/>
      <c r="AK8" s="28"/>
      <c r="AN8" s="28"/>
      <c r="AO8" s="28"/>
      <c r="AP8" s="28"/>
      <c r="AR8" s="28"/>
      <c r="AS8" s="28"/>
      <c r="AT8" s="28"/>
      <c r="AW8" s="28"/>
      <c r="BA8" s="10"/>
    </row>
    <row r="9" spans="2:54"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132"/>
      <c r="AO9" s="29"/>
      <c r="AP9" s="29"/>
      <c r="AQ9" s="29"/>
      <c r="AR9" s="132"/>
      <c r="AS9" s="29"/>
      <c r="AT9" s="29"/>
      <c r="AU9" s="29"/>
      <c r="AV9" s="29"/>
      <c r="AW9" s="29"/>
      <c r="AX9" s="29"/>
      <c r="AY9" s="29"/>
      <c r="AZ9" s="29"/>
      <c r="BA9" s="29"/>
      <c r="BB9" s="628"/>
    </row>
    <row r="10" spans="2:54" ht="30" customHeight="1">
      <c r="B10" s="506"/>
      <c r="C10" s="507"/>
      <c r="D10" s="507"/>
      <c r="E10" s="507"/>
      <c r="F10" s="507"/>
      <c r="G10" s="508"/>
      <c r="H10" s="509" t="s">
        <v>92</v>
      </c>
      <c r="I10" s="369">
        <f ca="1">TODAY()</f>
        <v>44545</v>
      </c>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628"/>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629"/>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37"/>
      <c r="AC12" s="40"/>
      <c r="AD12" s="241"/>
      <c r="AE12" s="241"/>
      <c r="AF12" s="241"/>
      <c r="AG12" s="241"/>
      <c r="AH12" s="241"/>
      <c r="AI12" s="241"/>
      <c r="AJ12" s="241"/>
      <c r="AK12" s="241"/>
      <c r="AL12" s="41"/>
      <c r="AM12" s="41"/>
      <c r="AN12" s="41"/>
      <c r="AO12" s="41"/>
      <c r="AP12" s="37"/>
      <c r="AQ12" s="40"/>
      <c r="AR12" s="42"/>
      <c r="AS12" s="43"/>
      <c r="AT12" s="44"/>
      <c r="AU12" s="45"/>
      <c r="AV12" s="46"/>
      <c r="AW12" s="47"/>
      <c r="AX12" s="46"/>
      <c r="AY12" s="48"/>
      <c r="AZ12" s="241"/>
      <c r="BA12" s="241"/>
      <c r="BB12" s="630"/>
    </row>
    <row r="13" spans="2:5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630"/>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C14" s="37"/>
      <c r="AG14" s="41"/>
      <c r="AH14" s="41"/>
      <c r="AI14" s="41"/>
      <c r="AJ14" s="41"/>
      <c r="AK14" s="37"/>
      <c r="AL14" s="463"/>
      <c r="AM14" s="37"/>
      <c r="AN14" s="194"/>
      <c r="AO14" s="37"/>
      <c r="AP14" s="37"/>
      <c r="AQ14" s="457" t="s">
        <v>66</v>
      </c>
      <c r="AR14" s="458" t="s">
        <v>62</v>
      </c>
      <c r="AS14" s="459" t="s">
        <v>57</v>
      </c>
      <c r="AT14" s="460" t="s">
        <v>52</v>
      </c>
      <c r="AU14" s="37"/>
      <c r="AV14" s="461" t="s">
        <v>120</v>
      </c>
      <c r="AW14" s="37"/>
      <c r="AX14" s="462" t="s">
        <v>121</v>
      </c>
      <c r="AY14" s="194"/>
      <c r="AZ14" s="37"/>
      <c r="BA14" s="37"/>
      <c r="BB14" s="628"/>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C15" s="37"/>
      <c r="AG15" s="510"/>
      <c r="AH15" s="41"/>
      <c r="AI15" s="41"/>
      <c r="AJ15" s="510"/>
      <c r="AK15" s="37"/>
      <c r="AL15" s="40"/>
      <c r="AM15" s="37"/>
      <c r="AN15" s="40"/>
      <c r="AO15" s="37"/>
      <c r="AP15" s="37"/>
      <c r="AQ15" s="37"/>
      <c r="AR15" s="37"/>
      <c r="AS15" s="37"/>
      <c r="AT15" s="37"/>
      <c r="AW15" s="40"/>
      <c r="AX15" s="37"/>
      <c r="AY15" s="40"/>
      <c r="AZ15" s="37"/>
      <c r="BA15" s="37"/>
      <c r="BB15" s="628"/>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29"/>
    </row>
    <row r="17" spans="2:55" ht="22.5" customHeight="1">
      <c r="B17" s="631"/>
      <c r="C17" s="632"/>
      <c r="D17" s="633"/>
      <c r="E17" s="633"/>
      <c r="F17" s="633"/>
      <c r="G17" s="633"/>
      <c r="H17" s="633"/>
      <c r="I17" s="633"/>
      <c r="J17" s="633"/>
      <c r="K17" s="633"/>
      <c r="L17" s="633"/>
      <c r="M17" s="634"/>
      <c r="N17" s="634"/>
      <c r="O17" s="634"/>
      <c r="P17" s="634"/>
      <c r="Q17" s="634"/>
      <c r="R17" s="634"/>
      <c r="S17" s="634"/>
      <c r="T17" s="634"/>
      <c r="U17" s="634"/>
      <c r="V17" s="634"/>
      <c r="W17" s="634"/>
      <c r="X17" s="634"/>
      <c r="Y17" s="634"/>
      <c r="Z17" s="634"/>
      <c r="AA17" s="634"/>
      <c r="AB17" s="634"/>
      <c r="AC17" s="633"/>
      <c r="AD17" s="633"/>
      <c r="AE17" s="633"/>
      <c r="AF17" s="633"/>
      <c r="AG17" s="633"/>
      <c r="AH17" s="634"/>
      <c r="AI17" s="634"/>
      <c r="AJ17" s="634"/>
      <c r="AK17" s="634"/>
      <c r="AL17" s="634"/>
      <c r="AM17" s="634"/>
      <c r="AN17" s="634"/>
      <c r="AO17" s="634"/>
      <c r="AP17" s="634"/>
      <c r="AQ17" s="634"/>
      <c r="AR17" s="634"/>
      <c r="AS17" s="634"/>
      <c r="AT17" s="634"/>
      <c r="AU17" s="634"/>
      <c r="AV17" s="634"/>
      <c r="AW17" s="634"/>
      <c r="AX17" s="634"/>
      <c r="AY17" s="634"/>
      <c r="AZ17" s="634"/>
      <c r="BA17" s="884"/>
      <c r="BB17" s="630"/>
    </row>
    <row r="18" spans="2:55" ht="27" customHeight="1">
      <c r="B18" s="635"/>
      <c r="C18" s="586"/>
      <c r="D18" s="586"/>
      <c r="E18" s="586"/>
      <c r="F18" s="586"/>
      <c r="G18" s="586"/>
      <c r="H18" s="586"/>
      <c r="I18" s="586"/>
      <c r="J18" s="586"/>
      <c r="K18" s="586"/>
      <c r="L18" s="586"/>
      <c r="M18" s="583"/>
      <c r="N18" s="583"/>
      <c r="O18" s="583"/>
      <c r="P18" s="583"/>
      <c r="Q18" s="583"/>
      <c r="R18" s="583"/>
      <c r="S18" s="583"/>
      <c r="T18" s="583"/>
      <c r="U18" s="583"/>
      <c r="V18" s="583"/>
      <c r="W18" s="583"/>
      <c r="X18" s="583"/>
      <c r="Y18" s="583"/>
      <c r="Z18" s="583"/>
      <c r="AA18" s="583"/>
      <c r="AB18" s="583"/>
      <c r="AC18" s="586"/>
      <c r="AD18" s="586"/>
      <c r="AE18" s="586"/>
      <c r="AF18" s="586"/>
      <c r="AG18" s="586"/>
      <c r="AH18" s="583"/>
      <c r="AI18" s="583"/>
      <c r="AJ18" s="583"/>
      <c r="AK18" s="583"/>
      <c r="AL18" s="583"/>
      <c r="AM18" s="583"/>
      <c r="AN18" s="583"/>
      <c r="AO18" s="583"/>
      <c r="AP18" s="583"/>
      <c r="AQ18" s="583"/>
      <c r="AR18" s="583"/>
      <c r="AS18" s="583"/>
      <c r="AT18" s="583"/>
      <c r="AU18" s="583"/>
      <c r="AV18" s="583"/>
      <c r="AW18" s="583"/>
      <c r="AX18" s="583"/>
      <c r="AY18" s="583"/>
      <c r="AZ18" s="583"/>
      <c r="BA18" s="636"/>
    </row>
    <row r="19" spans="2:55" ht="19.5" customHeight="1">
      <c r="B19" s="637"/>
      <c r="C19" s="638"/>
      <c r="D19" s="1453" t="s">
        <v>126</v>
      </c>
      <c r="E19" s="1453"/>
      <c r="F19" s="1456"/>
      <c r="G19" s="1574" t="str">
        <f>'Donnees SN'!$E$42</f>
        <v>C1 : RECHERCHER ET EXPLOITER DES DOCUMENTS ET INFORMATIONS, AFIN DE CONTRIBUER À L’ÉLABORATION
D’UN PROJET D’ÉQUIPEMENT OU D’INSTALLATION D’UN SYSTÈME</v>
      </c>
      <c r="H19" s="1574"/>
      <c r="I19" s="1574"/>
      <c r="J19" s="1574"/>
      <c r="K19" s="1574"/>
      <c r="L19" s="1574"/>
      <c r="M19" s="1574"/>
      <c r="N19" s="1574"/>
      <c r="O19" s="1574"/>
      <c r="P19" s="1574"/>
      <c r="Q19" s="1574"/>
      <c r="R19" s="1574"/>
      <c r="S19" s="1574"/>
      <c r="T19" s="1419"/>
      <c r="U19" s="639"/>
      <c r="V19" s="1419"/>
      <c r="W19" s="639"/>
      <c r="X19" s="1419"/>
      <c r="Y19" s="1419"/>
      <c r="Z19" s="1449"/>
      <c r="AA19" s="583"/>
      <c r="AB19" s="583"/>
      <c r="AC19" s="640"/>
      <c r="AD19" s="638"/>
      <c r="AE19" s="1453" t="s">
        <v>126</v>
      </c>
      <c r="AF19" s="1453"/>
      <c r="AG19" s="1456"/>
      <c r="AH19" s="1574" t="str">
        <f>'Donnees SN'!$E$43</f>
        <v>C2 : S’APPROPRIER LES CARACTÉRISTIQUES FONCTIONNELLES D’UN SYSTÈME, EN VUE D’INTERVENIR DANS LE
CADRE D’UNE ÉVOLUTION OU D’UNE OPÉRATION DE MAINTENANCE</v>
      </c>
      <c r="AI19" s="1574"/>
      <c r="AJ19" s="1574"/>
      <c r="AK19" s="1574"/>
      <c r="AL19" s="1574"/>
      <c r="AM19" s="1574"/>
      <c r="AN19" s="1574"/>
      <c r="AO19" s="1574"/>
      <c r="AP19" s="1574"/>
      <c r="AQ19" s="1574"/>
      <c r="AR19" s="1574"/>
      <c r="AS19" s="1574"/>
      <c r="AT19" s="1574"/>
      <c r="AU19" s="1419"/>
      <c r="AV19" s="639"/>
      <c r="AW19" s="1419"/>
      <c r="AX19" s="639"/>
      <c r="AY19" s="1419"/>
      <c r="AZ19" s="1419"/>
      <c r="BA19" s="1422"/>
    </row>
    <row r="20" spans="2:55" ht="19.5" customHeight="1">
      <c r="B20" s="641"/>
      <c r="C20" s="642"/>
      <c r="D20" s="1454"/>
      <c r="E20" s="1454"/>
      <c r="F20" s="1457"/>
      <c r="G20" s="1575"/>
      <c r="H20" s="1575"/>
      <c r="I20" s="1575"/>
      <c r="J20" s="1575"/>
      <c r="K20" s="1575"/>
      <c r="L20" s="1575"/>
      <c r="M20" s="1575"/>
      <c r="N20" s="1575"/>
      <c r="O20" s="1575"/>
      <c r="P20" s="1575"/>
      <c r="Q20" s="1575"/>
      <c r="R20" s="1575"/>
      <c r="S20" s="1575"/>
      <c r="T20" s="1420"/>
      <c r="U20" s="1440">
        <f>AVERAGE(U26:U54)</f>
        <v>0</v>
      </c>
      <c r="V20" s="1420"/>
      <c r="W20" s="1425" t="e">
        <f>AVERAGE(W26:W54)</f>
        <v>#DIV/0!</v>
      </c>
      <c r="X20" s="1420"/>
      <c r="Y20" s="1420"/>
      <c r="Z20" s="1450"/>
      <c r="AA20" s="583"/>
      <c r="AB20" s="583"/>
      <c r="AC20" s="643"/>
      <c r="AD20" s="642"/>
      <c r="AE20" s="1454"/>
      <c r="AF20" s="1454"/>
      <c r="AG20" s="1457"/>
      <c r="AH20" s="1575"/>
      <c r="AI20" s="1575"/>
      <c r="AJ20" s="1575"/>
      <c r="AK20" s="1575"/>
      <c r="AL20" s="1575"/>
      <c r="AM20" s="1575"/>
      <c r="AN20" s="1575"/>
      <c r="AO20" s="1575"/>
      <c r="AP20" s="1575"/>
      <c r="AQ20" s="1575"/>
      <c r="AR20" s="1575"/>
      <c r="AS20" s="1575"/>
      <c r="AT20" s="1575"/>
      <c r="AU20" s="1420"/>
      <c r="AV20" s="1440">
        <f>AVERAGE(AV26:AV66)</f>
        <v>0</v>
      </c>
      <c r="AW20" s="1420"/>
      <c r="AX20" s="1425" t="str">
        <f>IFERROR(AVERAGE(AX26:AX66),"")</f>
        <v/>
      </c>
      <c r="AY20" s="1420"/>
      <c r="AZ20" s="1420"/>
      <c r="BA20" s="1423"/>
    </row>
    <row r="21" spans="2:55" ht="19.5" customHeight="1">
      <c r="B21" s="641"/>
      <c r="C21" s="642"/>
      <c r="D21" s="1454"/>
      <c r="E21" s="1454"/>
      <c r="F21" s="1457"/>
      <c r="G21" s="1575"/>
      <c r="H21" s="1575"/>
      <c r="I21" s="1575"/>
      <c r="J21" s="1575"/>
      <c r="K21" s="1575"/>
      <c r="L21" s="1575"/>
      <c r="M21" s="1575"/>
      <c r="N21" s="1575"/>
      <c r="O21" s="1575"/>
      <c r="P21" s="1575"/>
      <c r="Q21" s="1575"/>
      <c r="R21" s="1575"/>
      <c r="S21" s="1575"/>
      <c r="T21" s="1420"/>
      <c r="U21" s="1441"/>
      <c r="V21" s="1420"/>
      <c r="W21" s="1426"/>
      <c r="X21" s="1420"/>
      <c r="Y21" s="1420"/>
      <c r="Z21" s="1450"/>
      <c r="AA21" s="583"/>
      <c r="AB21" s="583"/>
      <c r="AC21" s="643"/>
      <c r="AD21" s="642"/>
      <c r="AE21" s="1454"/>
      <c r="AF21" s="1454"/>
      <c r="AG21" s="1457"/>
      <c r="AH21" s="1575"/>
      <c r="AI21" s="1575"/>
      <c r="AJ21" s="1575"/>
      <c r="AK21" s="1575"/>
      <c r="AL21" s="1575"/>
      <c r="AM21" s="1575"/>
      <c r="AN21" s="1575"/>
      <c r="AO21" s="1575"/>
      <c r="AP21" s="1575"/>
      <c r="AQ21" s="1575"/>
      <c r="AR21" s="1575"/>
      <c r="AS21" s="1575"/>
      <c r="AT21" s="1575"/>
      <c r="AU21" s="1420"/>
      <c r="AV21" s="1441"/>
      <c r="AW21" s="1420"/>
      <c r="AX21" s="1426"/>
      <c r="AY21" s="1420"/>
      <c r="AZ21" s="1420"/>
      <c r="BA21" s="1423"/>
    </row>
    <row r="22" spans="2:55" ht="10.5" customHeight="1">
      <c r="B22" s="641"/>
      <c r="C22" s="642"/>
      <c r="D22" s="1454"/>
      <c r="E22" s="1454"/>
      <c r="F22" s="1457"/>
      <c r="G22" s="1575"/>
      <c r="H22" s="1575"/>
      <c r="I22" s="1575"/>
      <c r="J22" s="1575"/>
      <c r="K22" s="1575"/>
      <c r="L22" s="1575"/>
      <c r="M22" s="1575"/>
      <c r="N22" s="1575"/>
      <c r="O22" s="1575"/>
      <c r="P22" s="1575"/>
      <c r="Q22" s="1575"/>
      <c r="R22" s="1575"/>
      <c r="S22" s="1575"/>
      <c r="T22" s="1420"/>
      <c r="U22" s="1442"/>
      <c r="V22" s="1420"/>
      <c r="W22" s="1427"/>
      <c r="X22" s="1420"/>
      <c r="Y22" s="1420"/>
      <c r="Z22" s="1450"/>
      <c r="AA22" s="583"/>
      <c r="AB22" s="583"/>
      <c r="AC22" s="643"/>
      <c r="AD22" s="642"/>
      <c r="AE22" s="1454"/>
      <c r="AF22" s="1454"/>
      <c r="AG22" s="1457"/>
      <c r="AH22" s="1575"/>
      <c r="AI22" s="1575"/>
      <c r="AJ22" s="1575"/>
      <c r="AK22" s="1575"/>
      <c r="AL22" s="1575"/>
      <c r="AM22" s="1575"/>
      <c r="AN22" s="1575"/>
      <c r="AO22" s="1575"/>
      <c r="AP22" s="1575"/>
      <c r="AQ22" s="1575"/>
      <c r="AR22" s="1575"/>
      <c r="AS22" s="1575"/>
      <c r="AT22" s="1575"/>
      <c r="AU22" s="1420"/>
      <c r="AV22" s="1442"/>
      <c r="AW22" s="1420"/>
      <c r="AX22" s="1427"/>
      <c r="AY22" s="1420"/>
      <c r="AZ22" s="1420"/>
      <c r="BA22" s="1423"/>
    </row>
    <row r="23" spans="2:55" ht="19.5" customHeight="1">
      <c r="B23" s="644"/>
      <c r="C23" s="645"/>
      <c r="D23" s="1455"/>
      <c r="E23" s="1455"/>
      <c r="F23" s="1458"/>
      <c r="G23" s="1576"/>
      <c r="H23" s="1576"/>
      <c r="I23" s="1576"/>
      <c r="J23" s="1576"/>
      <c r="K23" s="1576"/>
      <c r="L23" s="1576"/>
      <c r="M23" s="1576"/>
      <c r="N23" s="1576"/>
      <c r="O23" s="1576"/>
      <c r="P23" s="1576"/>
      <c r="Q23" s="1576"/>
      <c r="R23" s="1576"/>
      <c r="S23" s="1576"/>
      <c r="T23" s="1421"/>
      <c r="U23" s="646"/>
      <c r="V23" s="1421"/>
      <c r="W23" s="646"/>
      <c r="X23" s="1421"/>
      <c r="Y23" s="1421"/>
      <c r="Z23" s="1451"/>
      <c r="AA23" s="583"/>
      <c r="AB23" s="583"/>
      <c r="AC23" s="647"/>
      <c r="AD23" s="645"/>
      <c r="AE23" s="1455"/>
      <c r="AF23" s="1455"/>
      <c r="AG23" s="1458"/>
      <c r="AH23" s="1576"/>
      <c r="AI23" s="1576"/>
      <c r="AJ23" s="1576"/>
      <c r="AK23" s="1576"/>
      <c r="AL23" s="1576"/>
      <c r="AM23" s="1576"/>
      <c r="AN23" s="1576"/>
      <c r="AO23" s="1576"/>
      <c r="AP23" s="1576"/>
      <c r="AQ23" s="1576"/>
      <c r="AR23" s="1576"/>
      <c r="AS23" s="1576"/>
      <c r="AT23" s="1576"/>
      <c r="AU23" s="1421"/>
      <c r="AV23" s="646"/>
      <c r="AW23" s="1421"/>
      <c r="AX23" s="646"/>
      <c r="AY23" s="1421"/>
      <c r="AZ23" s="1421"/>
      <c r="BA23" s="1424"/>
    </row>
    <row r="24" spans="2:55" ht="30" customHeight="1">
      <c r="B24" s="637"/>
      <c r="C24" s="638"/>
      <c r="D24" s="638"/>
      <c r="E24" s="638"/>
      <c r="F24" s="638"/>
      <c r="G24" s="639"/>
      <c r="H24" s="639"/>
      <c r="I24" s="639"/>
      <c r="J24" s="639"/>
      <c r="K24" s="639"/>
      <c r="L24" s="639"/>
      <c r="M24" s="639"/>
      <c r="N24" s="639"/>
      <c r="O24" s="639"/>
      <c r="P24" s="639"/>
      <c r="Q24" s="639"/>
      <c r="R24" s="639"/>
      <c r="S24" s="639"/>
      <c r="T24" s="639"/>
      <c r="U24" s="639"/>
      <c r="V24" s="639"/>
      <c r="W24" s="639"/>
      <c r="X24" s="639"/>
      <c r="Y24" s="639"/>
      <c r="Z24" s="648"/>
      <c r="AA24" s="649"/>
      <c r="AB24" s="583"/>
      <c r="AC24" s="640"/>
      <c r="AD24" s="638"/>
      <c r="AE24" s="638"/>
      <c r="AF24" s="638"/>
      <c r="AG24" s="638"/>
      <c r="AH24" s="639"/>
      <c r="AI24" s="639"/>
      <c r="AJ24" s="639"/>
      <c r="AK24" s="639"/>
      <c r="AL24" s="639"/>
      <c r="AM24" s="639"/>
      <c r="AN24" s="639"/>
      <c r="AO24" s="639"/>
      <c r="AP24" s="639"/>
      <c r="AQ24" s="639"/>
      <c r="AR24" s="639"/>
      <c r="AS24" s="639"/>
      <c r="AT24" s="639"/>
      <c r="AU24" s="639"/>
      <c r="AV24" s="639"/>
      <c r="AW24" s="639"/>
      <c r="AX24" s="639"/>
      <c r="AY24" s="639"/>
      <c r="AZ24" s="639"/>
      <c r="BA24" s="650"/>
    </row>
    <row r="25" spans="2:55" ht="20.100000000000001" customHeight="1">
      <c r="B25" s="641"/>
      <c r="C25" s="651"/>
      <c r="D25" s="1416"/>
      <c r="E25" s="1416"/>
      <c r="F25" s="651"/>
      <c r="G25" s="653"/>
      <c r="H25" s="1431" t="str">
        <f>'Donnees SN'!$E$4</f>
        <v>C1.1: Appréhender la mise en œuvre d'un projet simulé ou réel d'installation d'un système</v>
      </c>
      <c r="I25" s="1432"/>
      <c r="J25" s="1432"/>
      <c r="K25" s="1432"/>
      <c r="L25" s="1433"/>
      <c r="M25" s="642"/>
      <c r="N25" s="642"/>
      <c r="O25" s="653"/>
      <c r="P25" s="653"/>
      <c r="Q25" s="654"/>
      <c r="R25" s="653"/>
      <c r="S25" s="653"/>
      <c r="T25" s="653"/>
      <c r="U25" s="653"/>
      <c r="V25" s="653"/>
      <c r="W25" s="653"/>
      <c r="X25" s="653"/>
      <c r="Y25" s="653"/>
      <c r="Z25" s="655"/>
      <c r="AA25" s="649"/>
      <c r="AB25" s="583"/>
      <c r="AC25" s="643"/>
      <c r="AD25" s="651"/>
      <c r="AE25" s="1573"/>
      <c r="AF25" s="1573"/>
      <c r="AG25" s="651"/>
      <c r="AH25" s="653"/>
      <c r="AI25" s="1475" t="str">
        <f>'Donnees SN'!$E$5</f>
        <v>C2.1: Faire un bilan de l'existant et recueillir les informations relatives à l'explotation et aux caractéristiques des matériels de l'installation</v>
      </c>
      <c r="AJ25" s="1476"/>
      <c r="AK25" s="1476"/>
      <c r="AL25" s="1476"/>
      <c r="AM25" s="1477"/>
      <c r="AN25" s="642"/>
      <c r="AO25" s="642"/>
      <c r="AP25" s="653"/>
      <c r="AQ25" s="653"/>
      <c r="AR25" s="654"/>
      <c r="AS25" s="653"/>
      <c r="AT25" s="653"/>
      <c r="AU25" s="653"/>
      <c r="AV25" s="653"/>
      <c r="AW25" s="653"/>
      <c r="AX25" s="653"/>
      <c r="AY25" s="653"/>
      <c r="AZ25" s="653"/>
      <c r="BA25" s="656"/>
    </row>
    <row r="26" spans="2:55" s="21" customFormat="1" ht="30" customHeight="1">
      <c r="B26" s="1414">
        <f>'Donnees MELEC'!$B$4</f>
        <v>1</v>
      </c>
      <c r="C26" s="1459"/>
      <c r="D26" s="1417" t="str">
        <f>'Donnees MELEC'!$C$4</f>
        <v>C1.1</v>
      </c>
      <c r="E26" s="1418"/>
      <c r="F26" s="651"/>
      <c r="G26" s="658" t="s">
        <v>211</v>
      </c>
      <c r="H26" s="1434"/>
      <c r="I26" s="1351"/>
      <c r="J26" s="1351"/>
      <c r="K26" s="1351"/>
      <c r="L26" s="1435"/>
      <c r="M26" s="1444" t="s">
        <v>212</v>
      </c>
      <c r="N26" s="1444"/>
      <c r="O26" s="1445"/>
      <c r="P26" s="1428" t="str">
        <f>REPT("g",(U26))</f>
        <v/>
      </c>
      <c r="Q26" s="1429"/>
      <c r="R26" s="1429"/>
      <c r="S26" s="1430"/>
      <c r="T26" s="663"/>
      <c r="U26" s="1036">
        <f>Bilan!$AK$18</f>
        <v>0</v>
      </c>
      <c r="V26" s="653"/>
      <c r="W26" s="1037" t="str">
        <f>Bilan!$AM$18</f>
        <v xml:space="preserve"> </v>
      </c>
      <c r="X26" s="665"/>
      <c r="Y26" s="653"/>
      <c r="Z26" s="655"/>
      <c r="AA26" s="649"/>
      <c r="AB26" s="583"/>
      <c r="AC26" s="1452">
        <v>8</v>
      </c>
      <c r="AD26" s="1459"/>
      <c r="AE26" s="1417" t="str">
        <f>'Donnees MELEC'!$C$12</f>
        <v>C2.1</v>
      </c>
      <c r="AF26" s="1418"/>
      <c r="AG26" s="651"/>
      <c r="AH26" s="658" t="s">
        <v>211</v>
      </c>
      <c r="AI26" s="1478"/>
      <c r="AJ26" s="1479"/>
      <c r="AK26" s="1479"/>
      <c r="AL26" s="1479"/>
      <c r="AM26" s="1480"/>
      <c r="AN26" s="1571" t="s">
        <v>212</v>
      </c>
      <c r="AO26" s="1444"/>
      <c r="AP26" s="1572"/>
      <c r="AQ26" s="1428" t="str">
        <f>REPT("g",(AV26))</f>
        <v/>
      </c>
      <c r="AR26" s="1429"/>
      <c r="AS26" s="1429"/>
      <c r="AT26" s="1430"/>
      <c r="AU26" s="663"/>
      <c r="AV26" s="1036">
        <f>Bilan!$AK$22</f>
        <v>0</v>
      </c>
      <c r="AW26" s="653"/>
      <c r="AX26" s="1037" t="str">
        <f>Bilan!$AM$22</f>
        <v xml:space="preserve"> </v>
      </c>
      <c r="AY26" s="665"/>
      <c r="AZ26" s="653"/>
      <c r="BA26" s="656"/>
    </row>
    <row r="27" spans="2:55" ht="20.100000000000001" customHeight="1">
      <c r="B27" s="641"/>
      <c r="C27" s="651"/>
      <c r="D27" s="1416"/>
      <c r="E27" s="1416"/>
      <c r="F27" s="651"/>
      <c r="G27" s="653"/>
      <c r="H27" s="1436"/>
      <c r="I27" s="1437"/>
      <c r="J27" s="1437"/>
      <c r="K27" s="1437"/>
      <c r="L27" s="1438"/>
      <c r="M27" s="642"/>
      <c r="N27" s="642"/>
      <c r="O27" s="653"/>
      <c r="P27" s="653"/>
      <c r="Q27" s="653"/>
      <c r="R27" s="653"/>
      <c r="S27" s="653"/>
      <c r="T27" s="653"/>
      <c r="U27" s="653"/>
      <c r="V27" s="653"/>
      <c r="W27" s="653"/>
      <c r="X27" s="653"/>
      <c r="Y27" s="653"/>
      <c r="Z27" s="655"/>
      <c r="AA27" s="649"/>
      <c r="AB27" s="583"/>
      <c r="AC27" s="643"/>
      <c r="AD27" s="651"/>
      <c r="AE27" s="1474"/>
      <c r="AF27" s="1474"/>
      <c r="AG27" s="651"/>
      <c r="AH27" s="653"/>
      <c r="AI27" s="1481"/>
      <c r="AJ27" s="1482"/>
      <c r="AK27" s="1482"/>
      <c r="AL27" s="1482"/>
      <c r="AM27" s="1483"/>
      <c r="AN27" s="642"/>
      <c r="AO27" s="642"/>
      <c r="AP27" s="653"/>
      <c r="AQ27" s="653"/>
      <c r="AR27" s="653"/>
      <c r="AS27" s="653"/>
      <c r="AT27" s="653"/>
      <c r="AU27" s="653"/>
      <c r="AV27" s="653"/>
      <c r="AW27" s="653"/>
      <c r="AX27" s="653"/>
      <c r="AY27" s="653"/>
      <c r="AZ27" s="653"/>
      <c r="BA27" s="656"/>
    </row>
    <row r="28" spans="2:55" ht="15" customHeight="1">
      <c r="B28" s="666"/>
      <c r="C28" s="667"/>
      <c r="D28" s="668"/>
      <c r="E28" s="653"/>
      <c r="F28" s="669"/>
      <c r="G28" s="653"/>
      <c r="H28" s="653"/>
      <c r="I28" s="653"/>
      <c r="J28" s="653"/>
      <c r="K28" s="653"/>
      <c r="L28" s="653"/>
      <c r="M28" s="670"/>
      <c r="N28" s="670"/>
      <c r="O28" s="670"/>
      <c r="P28" s="670"/>
      <c r="Q28" s="670"/>
      <c r="R28" s="670"/>
      <c r="S28" s="670"/>
      <c r="T28" s="670"/>
      <c r="U28" s="670"/>
      <c r="V28" s="670"/>
      <c r="W28" s="670"/>
      <c r="X28" s="670"/>
      <c r="Y28" s="670"/>
      <c r="Z28" s="671"/>
      <c r="AA28" s="672"/>
      <c r="AB28" s="673"/>
      <c r="AC28" s="674"/>
      <c r="AD28" s="667"/>
      <c r="AE28" s="668"/>
      <c r="AF28" s="653"/>
      <c r="AG28" s="669"/>
      <c r="AH28" s="653"/>
      <c r="AI28" s="653"/>
      <c r="AJ28" s="653"/>
      <c r="AK28" s="653"/>
      <c r="AL28" s="653"/>
      <c r="AM28" s="653"/>
      <c r="AN28" s="670"/>
      <c r="AO28" s="670"/>
      <c r="AP28" s="670"/>
      <c r="AQ28" s="670"/>
      <c r="AR28" s="670"/>
      <c r="AS28" s="670"/>
      <c r="AT28" s="670"/>
      <c r="AU28" s="670"/>
      <c r="AV28" s="670"/>
      <c r="AW28" s="670"/>
      <c r="AX28" s="670"/>
      <c r="AY28" s="670"/>
      <c r="AZ28" s="670"/>
      <c r="BA28" s="675"/>
    </row>
    <row r="29" spans="2:55" ht="20.100000000000001" customHeight="1">
      <c r="B29" s="641"/>
      <c r="C29" s="651"/>
      <c r="D29" s="1420"/>
      <c r="E29" s="1420"/>
      <c r="F29" s="1420"/>
      <c r="G29" s="1420"/>
      <c r="H29" s="1420"/>
      <c r="I29" s="1420"/>
      <c r="J29" s="1420"/>
      <c r="K29" s="1420"/>
      <c r="L29" s="1420"/>
      <c r="M29" s="1420"/>
      <c r="N29" s="1420"/>
      <c r="O29" s="1420"/>
      <c r="P29" s="1420"/>
      <c r="Q29" s="1420"/>
      <c r="R29" s="1420"/>
      <c r="S29" s="1420"/>
      <c r="T29" s="1420"/>
      <c r="U29" s="1420"/>
      <c r="V29" s="1420"/>
      <c r="W29" s="1420"/>
      <c r="X29" s="1420"/>
      <c r="Y29" s="653"/>
      <c r="Z29" s="655"/>
      <c r="AA29" s="649"/>
      <c r="AB29" s="583"/>
      <c r="AC29" s="643"/>
      <c r="AD29" s="651"/>
      <c r="AE29" s="1573"/>
      <c r="AF29" s="1573"/>
      <c r="AG29" s="651"/>
      <c r="AH29" s="653"/>
      <c r="AI29" s="1431" t="str">
        <f>'Donnees SN'!$E$6</f>
        <v>C2.2: Analyser le fonctionnement de l’installation actuelle ou de l’équipement en vue de l’intervention</v>
      </c>
      <c r="AJ29" s="1432"/>
      <c r="AK29" s="1432"/>
      <c r="AL29" s="1432"/>
      <c r="AM29" s="1433"/>
      <c r="AN29" s="642"/>
      <c r="AO29" s="642"/>
      <c r="AP29" s="653"/>
      <c r="AQ29" s="653"/>
      <c r="AR29" s="654"/>
      <c r="AS29" s="653"/>
      <c r="AT29" s="653"/>
      <c r="AU29" s="653"/>
      <c r="AV29" s="653"/>
      <c r="AW29" s="653"/>
      <c r="AX29" s="653"/>
      <c r="AY29" s="653"/>
      <c r="AZ29" s="653"/>
      <c r="BA29" s="656"/>
    </row>
    <row r="30" spans="2:55" ht="30" customHeight="1">
      <c r="B30" s="1414"/>
      <c r="C30" s="1415"/>
      <c r="D30" s="1420"/>
      <c r="E30" s="1420"/>
      <c r="F30" s="1420"/>
      <c r="G30" s="1420"/>
      <c r="H30" s="1420"/>
      <c r="I30" s="1420"/>
      <c r="J30" s="1420"/>
      <c r="K30" s="1420"/>
      <c r="L30" s="1420"/>
      <c r="M30" s="1420"/>
      <c r="N30" s="1420"/>
      <c r="O30" s="1420"/>
      <c r="P30" s="1420"/>
      <c r="Q30" s="1420"/>
      <c r="R30" s="1420"/>
      <c r="S30" s="1420"/>
      <c r="T30" s="1420"/>
      <c r="U30" s="1420"/>
      <c r="V30" s="1420"/>
      <c r="W30" s="1420"/>
      <c r="X30" s="1420"/>
      <c r="Y30" s="653"/>
      <c r="Z30" s="655"/>
      <c r="AA30" s="649"/>
      <c r="AB30" s="583"/>
      <c r="AC30" s="1452">
        <v>9</v>
      </c>
      <c r="AD30" s="1459"/>
      <c r="AE30" s="1417" t="str">
        <f>'Donnees MELEC'!$C$13</f>
        <v>C2.2</v>
      </c>
      <c r="AF30" s="1418"/>
      <c r="AG30" s="651"/>
      <c r="AH30" s="658" t="s">
        <v>211</v>
      </c>
      <c r="AI30" s="1434"/>
      <c r="AJ30" s="1351"/>
      <c r="AK30" s="1351"/>
      <c r="AL30" s="1351"/>
      <c r="AM30" s="1435"/>
      <c r="AN30" s="1571" t="s">
        <v>212</v>
      </c>
      <c r="AO30" s="1444"/>
      <c r="AP30" s="1572"/>
      <c r="AQ30" s="1428" t="str">
        <f>REPT("g",(AV30))</f>
        <v/>
      </c>
      <c r="AR30" s="1429"/>
      <c r="AS30" s="1429"/>
      <c r="AT30" s="1430"/>
      <c r="AU30" s="663"/>
      <c r="AV30" s="1036">
        <f>Bilan!$AK$22</f>
        <v>0</v>
      </c>
      <c r="AW30" s="653"/>
      <c r="AX30" s="1037" t="str">
        <f>Bilan!$AM$22</f>
        <v xml:space="preserve"> </v>
      </c>
      <c r="AY30" s="665"/>
      <c r="AZ30" s="653"/>
      <c r="BA30" s="656"/>
    </row>
    <row r="31" spans="2:55" ht="20.100000000000001" customHeight="1">
      <c r="B31" s="641"/>
      <c r="C31" s="651"/>
      <c r="D31" s="1420"/>
      <c r="E31" s="1420"/>
      <c r="F31" s="1420"/>
      <c r="G31" s="1420"/>
      <c r="H31" s="1420"/>
      <c r="I31" s="1420"/>
      <c r="J31" s="1420"/>
      <c r="K31" s="1420"/>
      <c r="L31" s="1420"/>
      <c r="M31" s="1420"/>
      <c r="N31" s="1420"/>
      <c r="O31" s="1420"/>
      <c r="P31" s="1420"/>
      <c r="Q31" s="1420"/>
      <c r="R31" s="1420"/>
      <c r="S31" s="1420"/>
      <c r="T31" s="1420"/>
      <c r="U31" s="1420"/>
      <c r="V31" s="1420"/>
      <c r="W31" s="1420"/>
      <c r="X31" s="1420"/>
      <c r="Y31" s="653"/>
      <c r="Z31" s="655"/>
      <c r="AA31" s="649"/>
      <c r="AB31" s="583"/>
      <c r="AC31" s="643"/>
      <c r="AD31" s="651"/>
      <c r="AE31" s="1474"/>
      <c r="AF31" s="1474"/>
      <c r="AG31" s="651"/>
      <c r="AH31" s="653"/>
      <c r="AI31" s="1436"/>
      <c r="AJ31" s="1437"/>
      <c r="AK31" s="1437"/>
      <c r="AL31" s="1437"/>
      <c r="AM31" s="1438"/>
      <c r="AN31" s="642"/>
      <c r="AO31" s="642"/>
      <c r="AP31" s="653"/>
      <c r="AQ31" s="653"/>
      <c r="AR31" s="653"/>
      <c r="AS31" s="653"/>
      <c r="AT31" s="653"/>
      <c r="AU31" s="653"/>
      <c r="AV31" s="653"/>
      <c r="AW31" s="653"/>
      <c r="AX31" s="653"/>
      <c r="AY31" s="653"/>
      <c r="AZ31" s="653"/>
      <c r="BA31" s="656"/>
      <c r="BB31" s="676"/>
      <c r="BC31" s="676"/>
    </row>
    <row r="32" spans="2:55" ht="15" customHeight="1">
      <c r="B32" s="641"/>
      <c r="C32" s="651"/>
      <c r="D32" s="1420"/>
      <c r="E32" s="1420"/>
      <c r="F32" s="1420"/>
      <c r="G32" s="1420"/>
      <c r="H32" s="1420"/>
      <c r="I32" s="1420"/>
      <c r="J32" s="1420"/>
      <c r="K32" s="1420"/>
      <c r="L32" s="1420"/>
      <c r="M32" s="1420"/>
      <c r="N32" s="1420"/>
      <c r="O32" s="1420"/>
      <c r="P32" s="1420"/>
      <c r="Q32" s="1420"/>
      <c r="R32" s="1420"/>
      <c r="S32" s="1420"/>
      <c r="T32" s="1420"/>
      <c r="U32" s="1420"/>
      <c r="V32" s="1420"/>
      <c r="W32" s="1420"/>
      <c r="X32" s="1420"/>
      <c r="Y32" s="653"/>
      <c r="Z32" s="655"/>
      <c r="AA32" s="1439"/>
      <c r="AB32" s="682"/>
      <c r="AC32" s="643"/>
      <c r="AD32" s="651"/>
      <c r="AE32" s="1416"/>
      <c r="AF32" s="1416"/>
      <c r="AG32" s="651"/>
      <c r="AH32" s="653"/>
      <c r="AI32" s="709"/>
      <c r="AJ32" s="710"/>
      <c r="AK32" s="710"/>
      <c r="AL32" s="711"/>
      <c r="AM32" s="712"/>
      <c r="AN32" s="642"/>
      <c r="AO32" s="642"/>
      <c r="AP32" s="653"/>
      <c r="AQ32" s="653"/>
      <c r="AR32" s="653"/>
      <c r="AS32" s="653"/>
      <c r="AT32" s="653"/>
      <c r="AU32" s="653"/>
      <c r="AV32" s="653"/>
      <c r="AW32" s="653"/>
      <c r="AX32" s="653"/>
      <c r="AY32" s="653"/>
      <c r="AZ32" s="653"/>
      <c r="BA32" s="656"/>
      <c r="BB32" s="250"/>
      <c r="BC32" s="250"/>
    </row>
    <row r="33" spans="2:55" ht="20.100000000000001" hidden="1" customHeight="1">
      <c r="B33" s="641"/>
      <c r="C33" s="651"/>
      <c r="D33" s="1420"/>
      <c r="E33" s="1420"/>
      <c r="F33" s="1420"/>
      <c r="G33" s="1420"/>
      <c r="H33" s="1420"/>
      <c r="I33" s="1420"/>
      <c r="J33" s="1420"/>
      <c r="K33" s="1420"/>
      <c r="L33" s="1420"/>
      <c r="M33" s="1420"/>
      <c r="N33" s="1420"/>
      <c r="O33" s="1420"/>
      <c r="P33" s="1420"/>
      <c r="Q33" s="1420"/>
      <c r="R33" s="1420"/>
      <c r="S33" s="1420"/>
      <c r="T33" s="1420"/>
      <c r="U33" s="1420"/>
      <c r="V33" s="1420"/>
      <c r="W33" s="1420"/>
      <c r="X33" s="1420"/>
      <c r="Y33" s="653"/>
      <c r="Z33" s="655"/>
      <c r="AA33" s="1439"/>
      <c r="AB33" s="682"/>
      <c r="AC33" s="915"/>
      <c r="AD33" s="916"/>
      <c r="AE33" s="1614"/>
      <c r="AF33" s="1614"/>
      <c r="AG33" s="916"/>
      <c r="AH33" s="917"/>
      <c r="AI33" s="1622"/>
      <c r="AJ33" s="1622"/>
      <c r="AK33" s="1622"/>
      <c r="AL33" s="1622"/>
      <c r="AM33" s="1622"/>
      <c r="AN33" s="918"/>
      <c r="AO33" s="918"/>
      <c r="AP33" s="917"/>
      <c r="AQ33" s="917"/>
      <c r="AR33" s="917"/>
      <c r="AS33" s="917"/>
      <c r="AT33" s="917"/>
      <c r="AU33" s="917"/>
      <c r="AV33" s="917"/>
      <c r="AW33" s="917"/>
      <c r="AX33" s="917"/>
      <c r="AY33" s="917"/>
      <c r="AZ33" s="653"/>
      <c r="BA33" s="656"/>
    </row>
    <row r="34" spans="2:55" ht="30" hidden="1" customHeight="1">
      <c r="B34" s="1414"/>
      <c r="C34" s="1415"/>
      <c r="D34" s="1420"/>
      <c r="E34" s="1420"/>
      <c r="F34" s="1420"/>
      <c r="G34" s="1420"/>
      <c r="H34" s="1420"/>
      <c r="I34" s="1420"/>
      <c r="J34" s="1420"/>
      <c r="K34" s="1420"/>
      <c r="L34" s="1420"/>
      <c r="M34" s="1420"/>
      <c r="N34" s="1420"/>
      <c r="O34" s="1420"/>
      <c r="P34" s="1420"/>
      <c r="Q34" s="1420"/>
      <c r="R34" s="1420"/>
      <c r="S34" s="1420"/>
      <c r="T34" s="1420"/>
      <c r="U34" s="1420"/>
      <c r="V34" s="1420"/>
      <c r="W34" s="1420"/>
      <c r="X34" s="1420"/>
      <c r="Y34" s="653"/>
      <c r="Z34" s="655"/>
      <c r="AA34" s="649"/>
      <c r="AB34" s="583"/>
      <c r="AC34" s="1620"/>
      <c r="AD34" s="1621"/>
      <c r="AE34" s="1616"/>
      <c r="AF34" s="1616"/>
      <c r="AG34" s="916"/>
      <c r="AH34" s="919"/>
      <c r="AI34" s="1622"/>
      <c r="AJ34" s="1622"/>
      <c r="AK34" s="1622"/>
      <c r="AL34" s="1622"/>
      <c r="AM34" s="1622"/>
      <c r="AN34" s="1617"/>
      <c r="AO34" s="1617"/>
      <c r="AP34" s="1617"/>
      <c r="AQ34" s="1613"/>
      <c r="AR34" s="1613"/>
      <c r="AS34" s="1613"/>
      <c r="AT34" s="1613"/>
      <c r="AU34" s="920"/>
      <c r="AV34" s="921"/>
      <c r="AW34" s="917"/>
      <c r="AX34" s="922"/>
      <c r="AY34" s="917"/>
      <c r="AZ34" s="653"/>
      <c r="BA34" s="656"/>
    </row>
    <row r="35" spans="2:55" ht="20.100000000000001" hidden="1" customHeight="1">
      <c r="B35" s="683"/>
      <c r="C35" s="651"/>
      <c r="D35" s="1420"/>
      <c r="E35" s="1420"/>
      <c r="F35" s="1420"/>
      <c r="G35" s="1420"/>
      <c r="H35" s="1420"/>
      <c r="I35" s="1420"/>
      <c r="J35" s="1420"/>
      <c r="K35" s="1420"/>
      <c r="L35" s="1420"/>
      <c r="M35" s="1420"/>
      <c r="N35" s="1420"/>
      <c r="O35" s="1420"/>
      <c r="P35" s="1420"/>
      <c r="Q35" s="1420"/>
      <c r="R35" s="1420"/>
      <c r="S35" s="1420"/>
      <c r="T35" s="1420"/>
      <c r="U35" s="1420"/>
      <c r="V35" s="1420"/>
      <c r="W35" s="1420"/>
      <c r="X35" s="1420"/>
      <c r="Y35" s="653"/>
      <c r="Z35" s="655"/>
      <c r="AA35" s="1460"/>
      <c r="AB35" s="685"/>
      <c r="AC35" s="923"/>
      <c r="AD35" s="916"/>
      <c r="AE35" s="1614"/>
      <c r="AF35" s="1614"/>
      <c r="AG35" s="916"/>
      <c r="AH35" s="917"/>
      <c r="AI35" s="1622"/>
      <c r="AJ35" s="1622"/>
      <c r="AK35" s="1622"/>
      <c r="AL35" s="1622"/>
      <c r="AM35" s="1622"/>
      <c r="AN35" s="918"/>
      <c r="AO35" s="918"/>
      <c r="AP35" s="917"/>
      <c r="AQ35" s="917"/>
      <c r="AR35" s="917"/>
      <c r="AS35" s="917"/>
      <c r="AT35" s="917"/>
      <c r="AU35" s="917"/>
      <c r="AV35" s="917"/>
      <c r="AW35" s="917"/>
      <c r="AX35" s="917"/>
      <c r="AY35" s="917"/>
      <c r="AZ35" s="653"/>
      <c r="BA35" s="656"/>
    </row>
    <row r="36" spans="2:55" ht="15" hidden="1" customHeight="1">
      <c r="B36" s="683"/>
      <c r="C36" s="651"/>
      <c r="D36" s="1420"/>
      <c r="E36" s="1420"/>
      <c r="F36" s="1420"/>
      <c r="G36" s="1420"/>
      <c r="H36" s="1420"/>
      <c r="I36" s="1420"/>
      <c r="J36" s="1420"/>
      <c r="K36" s="1420"/>
      <c r="L36" s="1420"/>
      <c r="M36" s="1420"/>
      <c r="N36" s="1420"/>
      <c r="O36" s="1420"/>
      <c r="P36" s="1420"/>
      <c r="Q36" s="1420"/>
      <c r="R36" s="1420"/>
      <c r="S36" s="1420"/>
      <c r="T36" s="1420"/>
      <c r="U36" s="1420"/>
      <c r="V36" s="1420"/>
      <c r="W36" s="1420"/>
      <c r="X36" s="1420"/>
      <c r="Y36" s="653"/>
      <c r="Z36" s="655"/>
      <c r="AA36" s="1460"/>
      <c r="AB36" s="685"/>
      <c r="AC36" s="923"/>
      <c r="AD36" s="916"/>
      <c r="AE36" s="924"/>
      <c r="AF36" s="917"/>
      <c r="AG36" s="916"/>
      <c r="AH36" s="917"/>
      <c r="AI36" s="925"/>
      <c r="AJ36" s="926"/>
      <c r="AK36" s="926"/>
      <c r="AL36" s="927"/>
      <c r="AM36" s="928"/>
      <c r="AN36" s="918"/>
      <c r="AO36" s="918"/>
      <c r="AP36" s="917"/>
      <c r="AQ36" s="917"/>
      <c r="AR36" s="917"/>
      <c r="AS36" s="917"/>
      <c r="AT36" s="917"/>
      <c r="AU36" s="917"/>
      <c r="AV36" s="917"/>
      <c r="AW36" s="917"/>
      <c r="AX36" s="917"/>
      <c r="AY36" s="917"/>
      <c r="AZ36" s="653"/>
      <c r="BA36" s="656"/>
    </row>
    <row r="37" spans="2:55" ht="20.100000000000001" hidden="1" customHeight="1">
      <c r="B37" s="683"/>
      <c r="C37" s="651"/>
      <c r="D37" s="1420"/>
      <c r="E37" s="1420"/>
      <c r="F37" s="1420"/>
      <c r="G37" s="1420"/>
      <c r="H37" s="1420"/>
      <c r="I37" s="1420"/>
      <c r="J37" s="1420"/>
      <c r="K37" s="1420"/>
      <c r="L37" s="1420"/>
      <c r="M37" s="1420"/>
      <c r="N37" s="1420"/>
      <c r="O37" s="1420"/>
      <c r="P37" s="1420"/>
      <c r="Q37" s="1420"/>
      <c r="R37" s="1420"/>
      <c r="S37" s="1420"/>
      <c r="T37" s="1420"/>
      <c r="U37" s="1420"/>
      <c r="V37" s="1420"/>
      <c r="W37" s="1420"/>
      <c r="X37" s="1420"/>
      <c r="Y37" s="653"/>
      <c r="Z37" s="655"/>
      <c r="AA37" s="649"/>
      <c r="AB37" s="583"/>
      <c r="AC37" s="923"/>
      <c r="AD37" s="916"/>
      <c r="AE37" s="1614"/>
      <c r="AF37" s="1614"/>
      <c r="AG37" s="916"/>
      <c r="AH37" s="917"/>
      <c r="AI37" s="1615"/>
      <c r="AJ37" s="1615"/>
      <c r="AK37" s="1615"/>
      <c r="AL37" s="1615"/>
      <c r="AM37" s="1615"/>
      <c r="AN37" s="918"/>
      <c r="AO37" s="918"/>
      <c r="AP37" s="917"/>
      <c r="AQ37" s="917"/>
      <c r="AR37" s="917"/>
      <c r="AS37" s="917"/>
      <c r="AT37" s="917"/>
      <c r="AU37" s="917"/>
      <c r="AV37" s="917"/>
      <c r="AW37" s="917"/>
      <c r="AX37" s="917"/>
      <c r="AY37" s="917"/>
      <c r="AZ37" s="653"/>
      <c r="BA37" s="656"/>
    </row>
    <row r="38" spans="2:55" s="21" customFormat="1" ht="30" hidden="1" customHeight="1">
      <c r="B38" s="1414"/>
      <c r="C38" s="1415"/>
      <c r="D38" s="1420"/>
      <c r="E38" s="1420"/>
      <c r="F38" s="1420"/>
      <c r="G38" s="1420"/>
      <c r="H38" s="1420"/>
      <c r="I38" s="1420"/>
      <c r="J38" s="1420"/>
      <c r="K38" s="1420"/>
      <c r="L38" s="1420"/>
      <c r="M38" s="1420"/>
      <c r="N38" s="1420"/>
      <c r="O38" s="1420"/>
      <c r="P38" s="1420"/>
      <c r="Q38" s="1420"/>
      <c r="R38" s="1420"/>
      <c r="S38" s="1420"/>
      <c r="T38" s="1420"/>
      <c r="U38" s="1420"/>
      <c r="V38" s="1420"/>
      <c r="W38" s="1420"/>
      <c r="X38" s="1420"/>
      <c r="Y38" s="653"/>
      <c r="Z38" s="655"/>
      <c r="AA38" s="649"/>
      <c r="AB38" s="583"/>
      <c r="AC38" s="1620"/>
      <c r="AD38" s="1621"/>
      <c r="AE38" s="1616"/>
      <c r="AF38" s="1616"/>
      <c r="AG38" s="916"/>
      <c r="AH38" s="919"/>
      <c r="AI38" s="1615"/>
      <c r="AJ38" s="1615"/>
      <c r="AK38" s="1615"/>
      <c r="AL38" s="1615"/>
      <c r="AM38" s="1615"/>
      <c r="AN38" s="1617"/>
      <c r="AO38" s="1617"/>
      <c r="AP38" s="1617"/>
      <c r="AQ38" s="1613"/>
      <c r="AR38" s="1613"/>
      <c r="AS38" s="1613"/>
      <c r="AT38" s="1613"/>
      <c r="AU38" s="920"/>
      <c r="AV38" s="921"/>
      <c r="AW38" s="917"/>
      <c r="AX38" s="922"/>
      <c r="AY38" s="917"/>
      <c r="AZ38" s="653"/>
      <c r="BA38" s="656"/>
    </row>
    <row r="39" spans="2:55" ht="20.100000000000001" hidden="1" customHeight="1">
      <c r="B39" s="683"/>
      <c r="C39" s="651"/>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653"/>
      <c r="Z39" s="655"/>
      <c r="AA39" s="649"/>
      <c r="AB39" s="583"/>
      <c r="AC39" s="923"/>
      <c r="AD39" s="916"/>
      <c r="AE39" s="1614"/>
      <c r="AF39" s="1614"/>
      <c r="AG39" s="916"/>
      <c r="AH39" s="917"/>
      <c r="AI39" s="1615"/>
      <c r="AJ39" s="1615"/>
      <c r="AK39" s="1615"/>
      <c r="AL39" s="1615"/>
      <c r="AM39" s="1615"/>
      <c r="AN39" s="918"/>
      <c r="AO39" s="918"/>
      <c r="AP39" s="917"/>
      <c r="AQ39" s="917"/>
      <c r="AR39" s="917"/>
      <c r="AS39" s="917"/>
      <c r="AT39" s="917"/>
      <c r="AU39" s="917"/>
      <c r="AV39" s="917"/>
      <c r="AW39" s="917"/>
      <c r="AX39" s="917"/>
      <c r="AY39" s="917"/>
      <c r="AZ39" s="653"/>
      <c r="BA39" s="656"/>
    </row>
    <row r="40" spans="2:55" ht="17.100000000000001" hidden="1" customHeight="1">
      <c r="B40" s="683"/>
      <c r="C40" s="667"/>
      <c r="D40" s="1420"/>
      <c r="E40" s="1420"/>
      <c r="F40" s="1420"/>
      <c r="G40" s="1420"/>
      <c r="H40" s="1420"/>
      <c r="I40" s="1420"/>
      <c r="J40" s="1420"/>
      <c r="K40" s="1420"/>
      <c r="L40" s="1420"/>
      <c r="M40" s="1420"/>
      <c r="N40" s="1420"/>
      <c r="O40" s="1420"/>
      <c r="P40" s="1420"/>
      <c r="Q40" s="1420"/>
      <c r="R40" s="1420"/>
      <c r="S40" s="1420"/>
      <c r="T40" s="1420"/>
      <c r="U40" s="1420"/>
      <c r="V40" s="1420"/>
      <c r="W40" s="1420"/>
      <c r="X40" s="1420"/>
      <c r="Y40" s="653"/>
      <c r="Z40" s="655"/>
      <c r="AA40" s="688"/>
      <c r="AB40" s="689"/>
      <c r="AC40" s="923"/>
      <c r="AD40" s="930"/>
      <c r="AE40" s="924"/>
      <c r="AF40" s="917"/>
      <c r="AG40" s="931"/>
      <c r="AH40" s="917"/>
      <c r="AI40" s="917"/>
      <c r="AJ40" s="927"/>
      <c r="AK40" s="927"/>
      <c r="AL40" s="927"/>
      <c r="AM40" s="927"/>
      <c r="AN40" s="917"/>
      <c r="AO40" s="917"/>
      <c r="AP40" s="917"/>
      <c r="AQ40" s="917"/>
      <c r="AR40" s="917"/>
      <c r="AS40" s="917"/>
      <c r="AT40" s="917"/>
      <c r="AU40" s="917"/>
      <c r="AV40" s="917"/>
      <c r="AW40" s="917"/>
      <c r="AX40" s="917"/>
      <c r="AY40" s="917"/>
      <c r="AZ40" s="653"/>
      <c r="BA40" s="656"/>
    </row>
    <row r="41" spans="2:55" ht="18.95" hidden="1" customHeight="1">
      <c r="B41" s="683"/>
      <c r="C41" s="651"/>
      <c r="D41" s="1420"/>
      <c r="E41" s="1420"/>
      <c r="F41" s="1420"/>
      <c r="G41" s="1420"/>
      <c r="H41" s="1420"/>
      <c r="I41" s="1420"/>
      <c r="J41" s="1420"/>
      <c r="K41" s="1420"/>
      <c r="L41" s="1420"/>
      <c r="M41" s="1420"/>
      <c r="N41" s="1420"/>
      <c r="O41" s="1420"/>
      <c r="P41" s="1420"/>
      <c r="Q41" s="1420"/>
      <c r="R41" s="1420"/>
      <c r="S41" s="1420"/>
      <c r="T41" s="1420"/>
      <c r="U41" s="1420"/>
      <c r="V41" s="1420"/>
      <c r="W41" s="1420"/>
      <c r="X41" s="1420"/>
      <c r="Y41" s="653"/>
      <c r="Z41" s="655"/>
      <c r="AA41" s="690"/>
      <c r="AB41" s="691"/>
      <c r="AC41" s="923"/>
      <c r="AD41" s="916"/>
      <c r="AE41" s="1614"/>
      <c r="AF41" s="1614"/>
      <c r="AG41" s="916"/>
      <c r="AH41" s="917"/>
      <c r="AI41" s="1615"/>
      <c r="AJ41" s="1615"/>
      <c r="AK41" s="1615"/>
      <c r="AL41" s="1615"/>
      <c r="AM41" s="1615"/>
      <c r="AN41" s="918"/>
      <c r="AO41" s="918"/>
      <c r="AP41" s="917"/>
      <c r="AQ41" s="917"/>
      <c r="AR41" s="917"/>
      <c r="AS41" s="917"/>
      <c r="AT41" s="917"/>
      <c r="AU41" s="917"/>
      <c r="AV41" s="917"/>
      <c r="AW41" s="917"/>
      <c r="AX41" s="917"/>
      <c r="AY41" s="917"/>
      <c r="AZ41" s="653"/>
      <c r="BA41" s="656"/>
    </row>
    <row r="42" spans="2:55" ht="27.95" hidden="1" customHeight="1">
      <c r="B42" s="1414"/>
      <c r="C42" s="1415"/>
      <c r="D42" s="1420"/>
      <c r="E42" s="1420"/>
      <c r="F42" s="1420"/>
      <c r="G42" s="1420"/>
      <c r="H42" s="1420"/>
      <c r="I42" s="1420"/>
      <c r="J42" s="1420"/>
      <c r="K42" s="1420"/>
      <c r="L42" s="1420"/>
      <c r="M42" s="1420"/>
      <c r="N42" s="1420"/>
      <c r="O42" s="1420"/>
      <c r="P42" s="1420"/>
      <c r="Q42" s="1420"/>
      <c r="R42" s="1420"/>
      <c r="S42" s="1420"/>
      <c r="T42" s="1420"/>
      <c r="U42" s="1420"/>
      <c r="V42" s="1420"/>
      <c r="W42" s="1420"/>
      <c r="X42" s="1420"/>
      <c r="Y42" s="653"/>
      <c r="Z42" s="655"/>
      <c r="AA42" s="1439"/>
      <c r="AB42" s="583"/>
      <c r="AC42" s="1620"/>
      <c r="AD42" s="1621"/>
      <c r="AE42" s="1616"/>
      <c r="AF42" s="1616"/>
      <c r="AG42" s="916"/>
      <c r="AH42" s="919"/>
      <c r="AI42" s="1615"/>
      <c r="AJ42" s="1615"/>
      <c r="AK42" s="1615"/>
      <c r="AL42" s="1615"/>
      <c r="AM42" s="1615"/>
      <c r="AN42" s="1617"/>
      <c r="AO42" s="1617"/>
      <c r="AP42" s="1617"/>
      <c r="AQ42" s="1613"/>
      <c r="AR42" s="1613"/>
      <c r="AS42" s="1613"/>
      <c r="AT42" s="1613"/>
      <c r="AU42" s="920"/>
      <c r="AV42" s="921"/>
      <c r="AW42" s="917"/>
      <c r="AX42" s="922"/>
      <c r="AY42" s="917"/>
      <c r="AZ42" s="653"/>
      <c r="BA42" s="656"/>
    </row>
    <row r="43" spans="2:55" ht="20.100000000000001" hidden="1" customHeight="1">
      <c r="B43" s="683"/>
      <c r="C43" s="651"/>
      <c r="D43" s="1420"/>
      <c r="E43" s="1420"/>
      <c r="F43" s="1420"/>
      <c r="G43" s="1420"/>
      <c r="H43" s="1420"/>
      <c r="I43" s="1420"/>
      <c r="J43" s="1420"/>
      <c r="K43" s="1420"/>
      <c r="L43" s="1420"/>
      <c r="M43" s="1420"/>
      <c r="N43" s="1420"/>
      <c r="O43" s="1420"/>
      <c r="P43" s="1420"/>
      <c r="Q43" s="1420"/>
      <c r="R43" s="1420"/>
      <c r="S43" s="1420"/>
      <c r="T43" s="1420"/>
      <c r="U43" s="1420"/>
      <c r="V43" s="1420"/>
      <c r="W43" s="1420"/>
      <c r="X43" s="1420"/>
      <c r="Y43" s="653"/>
      <c r="Z43" s="655"/>
      <c r="AA43" s="1439"/>
      <c r="AB43" s="693"/>
      <c r="AC43" s="923"/>
      <c r="AD43" s="916"/>
      <c r="AE43" s="1614"/>
      <c r="AF43" s="1614"/>
      <c r="AG43" s="916"/>
      <c r="AH43" s="917"/>
      <c r="AI43" s="1615"/>
      <c r="AJ43" s="1615"/>
      <c r="AK43" s="1615"/>
      <c r="AL43" s="1615"/>
      <c r="AM43" s="1615"/>
      <c r="AN43" s="918"/>
      <c r="AO43" s="918"/>
      <c r="AP43" s="917"/>
      <c r="AQ43" s="917"/>
      <c r="AR43" s="917"/>
      <c r="AS43" s="917"/>
      <c r="AT43" s="917"/>
      <c r="AU43" s="917"/>
      <c r="AV43" s="917"/>
      <c r="AW43" s="917"/>
      <c r="AX43" s="917"/>
      <c r="AY43" s="917"/>
      <c r="AZ43" s="653"/>
      <c r="BA43" s="656"/>
    </row>
    <row r="44" spans="2:55" ht="15" hidden="1" customHeight="1">
      <c r="B44" s="683"/>
      <c r="C44" s="651"/>
      <c r="D44" s="1420"/>
      <c r="E44" s="1420"/>
      <c r="F44" s="1420"/>
      <c r="G44" s="1420"/>
      <c r="H44" s="1420"/>
      <c r="I44" s="1420"/>
      <c r="J44" s="1420"/>
      <c r="K44" s="1420"/>
      <c r="L44" s="1420"/>
      <c r="M44" s="1420"/>
      <c r="N44" s="1420"/>
      <c r="O44" s="1420"/>
      <c r="P44" s="1420"/>
      <c r="Q44" s="1420"/>
      <c r="R44" s="1420"/>
      <c r="S44" s="1420"/>
      <c r="T44" s="1420"/>
      <c r="U44" s="1420"/>
      <c r="V44" s="1420"/>
      <c r="W44" s="1420"/>
      <c r="X44" s="1420"/>
      <c r="Y44" s="653"/>
      <c r="Z44" s="655"/>
      <c r="AA44" s="649"/>
      <c r="AB44" s="682"/>
      <c r="AC44" s="923"/>
      <c r="AD44" s="916"/>
      <c r="AE44" s="932"/>
      <c r="AF44" s="916"/>
      <c r="AG44" s="916"/>
      <c r="AH44" s="916"/>
      <c r="AI44" s="916"/>
      <c r="AJ44" s="916"/>
      <c r="AK44" s="916"/>
      <c r="AL44" s="916"/>
      <c r="AM44" s="916"/>
      <c r="AN44" s="916"/>
      <c r="AO44" s="916"/>
      <c r="AP44" s="916"/>
      <c r="AQ44" s="916"/>
      <c r="AR44" s="916"/>
      <c r="AS44" s="916"/>
      <c r="AT44" s="916"/>
      <c r="AU44" s="916"/>
      <c r="AV44" s="916"/>
      <c r="AW44" s="916"/>
      <c r="AX44" s="916"/>
      <c r="AY44" s="916"/>
      <c r="AZ44" s="695"/>
      <c r="BA44" s="697"/>
    </row>
    <row r="45" spans="2:55" ht="20.100000000000001" hidden="1" customHeight="1">
      <c r="B45" s="641"/>
      <c r="C45" s="651"/>
      <c r="D45" s="1420"/>
      <c r="E45" s="1420"/>
      <c r="F45" s="1420"/>
      <c r="G45" s="1420"/>
      <c r="H45" s="1420"/>
      <c r="I45" s="1420"/>
      <c r="J45" s="1420"/>
      <c r="K45" s="1420"/>
      <c r="L45" s="1420"/>
      <c r="M45" s="1420"/>
      <c r="N45" s="1420"/>
      <c r="O45" s="1420"/>
      <c r="P45" s="1420"/>
      <c r="Q45" s="1420"/>
      <c r="R45" s="1420"/>
      <c r="S45" s="1420"/>
      <c r="T45" s="1420"/>
      <c r="U45" s="1420"/>
      <c r="V45" s="1420"/>
      <c r="W45" s="1420"/>
      <c r="X45" s="1420"/>
      <c r="Y45" s="653"/>
      <c r="Z45" s="655"/>
      <c r="AA45" s="1460"/>
      <c r="AB45" s="682"/>
      <c r="AC45" s="923"/>
      <c r="AD45" s="916"/>
      <c r="AE45" s="1614"/>
      <c r="AF45" s="1614"/>
      <c r="AG45" s="916"/>
      <c r="AH45" s="917"/>
      <c r="AI45" s="1615"/>
      <c r="AJ45" s="1615"/>
      <c r="AK45" s="1615"/>
      <c r="AL45" s="1615"/>
      <c r="AM45" s="1615"/>
      <c r="AN45" s="918"/>
      <c r="AO45" s="918"/>
      <c r="AP45" s="917"/>
      <c r="AQ45" s="917"/>
      <c r="AR45" s="917"/>
      <c r="AS45" s="917"/>
      <c r="AT45" s="917"/>
      <c r="AU45" s="917"/>
      <c r="AV45" s="917"/>
      <c r="AW45" s="917"/>
      <c r="AX45" s="917"/>
      <c r="AY45" s="917"/>
      <c r="AZ45" s="653"/>
      <c r="BA45" s="656"/>
    </row>
    <row r="46" spans="2:55" ht="30" hidden="1" customHeight="1">
      <c r="B46" s="1414"/>
      <c r="C46" s="1415"/>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653"/>
      <c r="Z46" s="655"/>
      <c r="AA46" s="1460"/>
      <c r="AB46" s="583"/>
      <c r="AC46" s="1620"/>
      <c r="AD46" s="1621"/>
      <c r="AE46" s="1616"/>
      <c r="AF46" s="1616"/>
      <c r="AG46" s="916"/>
      <c r="AH46" s="919"/>
      <c r="AI46" s="1615"/>
      <c r="AJ46" s="1615"/>
      <c r="AK46" s="1615"/>
      <c r="AL46" s="1615"/>
      <c r="AM46" s="1615"/>
      <c r="AN46" s="1617"/>
      <c r="AO46" s="1617"/>
      <c r="AP46" s="1617"/>
      <c r="AQ46" s="1613"/>
      <c r="AR46" s="1613"/>
      <c r="AS46" s="1613"/>
      <c r="AT46" s="1613"/>
      <c r="AU46" s="920"/>
      <c r="AV46" s="921"/>
      <c r="AW46" s="917"/>
      <c r="AX46" s="922"/>
      <c r="AY46" s="917"/>
      <c r="AZ46" s="653"/>
      <c r="BA46" s="656"/>
    </row>
    <row r="47" spans="2:55" ht="20.100000000000001" hidden="1" customHeight="1">
      <c r="B47" s="641"/>
      <c r="C47" s="651"/>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653"/>
      <c r="Z47" s="655"/>
      <c r="AA47" s="649"/>
      <c r="AB47" s="685"/>
      <c r="AC47" s="923"/>
      <c r="AD47" s="916"/>
      <c r="AE47" s="1614"/>
      <c r="AF47" s="1614"/>
      <c r="AG47" s="916"/>
      <c r="AH47" s="917"/>
      <c r="AI47" s="1615"/>
      <c r="AJ47" s="1615"/>
      <c r="AK47" s="1615"/>
      <c r="AL47" s="1615"/>
      <c r="AM47" s="1615"/>
      <c r="AN47" s="918"/>
      <c r="AO47" s="918"/>
      <c r="AP47" s="917"/>
      <c r="AQ47" s="917"/>
      <c r="AR47" s="917"/>
      <c r="AS47" s="917"/>
      <c r="AT47" s="917"/>
      <c r="AU47" s="917"/>
      <c r="AV47" s="917"/>
      <c r="AW47" s="917"/>
      <c r="AX47" s="917"/>
      <c r="AY47" s="917"/>
      <c r="AZ47" s="653"/>
      <c r="BA47" s="656"/>
      <c r="BB47" s="676"/>
      <c r="BC47" s="676"/>
    </row>
    <row r="48" spans="2:55" ht="15" hidden="1" customHeight="1">
      <c r="B48" s="666"/>
      <c r="C48" s="667"/>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653"/>
      <c r="Z48" s="655"/>
      <c r="AA48" s="649"/>
      <c r="AB48" s="685"/>
      <c r="AC48" s="923"/>
      <c r="AD48" s="916"/>
      <c r="AE48" s="932"/>
      <c r="AF48" s="916"/>
      <c r="AG48" s="916"/>
      <c r="AH48" s="917"/>
      <c r="AI48" s="925"/>
      <c r="AJ48" s="926"/>
      <c r="AK48" s="926"/>
      <c r="AL48" s="927"/>
      <c r="AM48" s="928"/>
      <c r="AN48" s="918"/>
      <c r="AO48" s="918"/>
      <c r="AP48" s="917"/>
      <c r="AQ48" s="917"/>
      <c r="AR48" s="917"/>
      <c r="AS48" s="917"/>
      <c r="AT48" s="917"/>
      <c r="AU48" s="917"/>
      <c r="AV48" s="917"/>
      <c r="AW48" s="917"/>
      <c r="AX48" s="917"/>
      <c r="AY48" s="917"/>
      <c r="AZ48" s="653"/>
      <c r="BA48" s="656"/>
      <c r="BB48" s="250"/>
      <c r="BC48" s="250"/>
    </row>
    <row r="49" spans="1:55" ht="20.100000000000001" hidden="1" customHeight="1">
      <c r="B49" s="641"/>
      <c r="C49" s="651"/>
      <c r="D49" s="1420"/>
      <c r="E49" s="1420"/>
      <c r="F49" s="1420"/>
      <c r="G49" s="1420"/>
      <c r="H49" s="1420"/>
      <c r="I49" s="1420"/>
      <c r="J49" s="1420"/>
      <c r="K49" s="1420"/>
      <c r="L49" s="1420"/>
      <c r="M49" s="1420"/>
      <c r="N49" s="1420"/>
      <c r="O49" s="1420"/>
      <c r="P49" s="1420"/>
      <c r="Q49" s="1420"/>
      <c r="R49" s="1420"/>
      <c r="S49" s="1420"/>
      <c r="T49" s="1420"/>
      <c r="U49" s="1420"/>
      <c r="V49" s="1420"/>
      <c r="W49" s="1420"/>
      <c r="X49" s="1420"/>
      <c r="Y49" s="653"/>
      <c r="Z49" s="655"/>
      <c r="AA49" s="649"/>
      <c r="AB49" s="691"/>
      <c r="AC49" s="923"/>
      <c r="AD49" s="916"/>
      <c r="AE49" s="1614"/>
      <c r="AF49" s="1614"/>
      <c r="AG49" s="916"/>
      <c r="AH49" s="917"/>
      <c r="AI49" s="1615"/>
      <c r="AJ49" s="1615"/>
      <c r="AK49" s="1615"/>
      <c r="AL49" s="1615"/>
      <c r="AM49" s="1615"/>
      <c r="AN49" s="918"/>
      <c r="AO49" s="918"/>
      <c r="AP49" s="917"/>
      <c r="AQ49" s="917"/>
      <c r="AR49" s="917"/>
      <c r="AS49" s="917"/>
      <c r="AT49" s="917"/>
      <c r="AU49" s="917"/>
      <c r="AV49" s="917"/>
      <c r="AW49" s="917"/>
      <c r="AX49" s="917"/>
      <c r="AY49" s="917"/>
      <c r="AZ49" s="653"/>
      <c r="BA49" s="656"/>
    </row>
    <row r="50" spans="1:55" ht="30" hidden="1" customHeight="1">
      <c r="B50" s="1414"/>
      <c r="C50" s="1415"/>
      <c r="D50" s="1420"/>
      <c r="E50" s="1420"/>
      <c r="F50" s="1420"/>
      <c r="G50" s="1420"/>
      <c r="H50" s="1420"/>
      <c r="I50" s="1420"/>
      <c r="J50" s="1420"/>
      <c r="K50" s="1420"/>
      <c r="L50" s="1420"/>
      <c r="M50" s="1420"/>
      <c r="N50" s="1420"/>
      <c r="O50" s="1420"/>
      <c r="P50" s="1420"/>
      <c r="Q50" s="1420"/>
      <c r="R50" s="1420"/>
      <c r="S50" s="1420"/>
      <c r="T50" s="1420"/>
      <c r="U50" s="1420"/>
      <c r="V50" s="1420"/>
      <c r="W50" s="1420"/>
      <c r="X50" s="1420"/>
      <c r="Y50" s="653"/>
      <c r="Z50" s="655"/>
      <c r="AA50" s="688"/>
      <c r="AB50" s="583"/>
      <c r="AC50" s="1620"/>
      <c r="AD50" s="1621"/>
      <c r="AE50" s="1616"/>
      <c r="AF50" s="1616"/>
      <c r="AG50" s="916"/>
      <c r="AH50" s="919"/>
      <c r="AI50" s="1615"/>
      <c r="AJ50" s="1615"/>
      <c r="AK50" s="1615"/>
      <c r="AL50" s="1615"/>
      <c r="AM50" s="1615"/>
      <c r="AN50" s="1617"/>
      <c r="AO50" s="1617"/>
      <c r="AP50" s="1617"/>
      <c r="AQ50" s="1613"/>
      <c r="AR50" s="1613"/>
      <c r="AS50" s="1613"/>
      <c r="AT50" s="1613"/>
      <c r="AU50" s="920"/>
      <c r="AV50" s="921"/>
      <c r="AW50" s="917"/>
      <c r="AX50" s="922"/>
      <c r="AY50" s="917"/>
      <c r="AZ50" s="653"/>
      <c r="BA50" s="656"/>
    </row>
    <row r="51" spans="1:55" ht="20.100000000000001" hidden="1" customHeight="1">
      <c r="B51" s="641"/>
      <c r="C51" s="651"/>
      <c r="D51" s="1420"/>
      <c r="E51" s="1420"/>
      <c r="F51" s="1420"/>
      <c r="G51" s="1420"/>
      <c r="H51" s="1420"/>
      <c r="I51" s="1420"/>
      <c r="J51" s="1420"/>
      <c r="K51" s="1420"/>
      <c r="L51" s="1420"/>
      <c r="M51" s="1420"/>
      <c r="N51" s="1420"/>
      <c r="O51" s="1420"/>
      <c r="P51" s="1420"/>
      <c r="Q51" s="1420"/>
      <c r="R51" s="1420"/>
      <c r="S51" s="1420"/>
      <c r="T51" s="1420"/>
      <c r="U51" s="1420"/>
      <c r="V51" s="1420"/>
      <c r="W51" s="1420"/>
      <c r="X51" s="1420"/>
      <c r="Y51" s="653"/>
      <c r="Z51" s="655"/>
      <c r="AA51" s="690"/>
      <c r="AB51" s="685"/>
      <c r="AC51" s="923"/>
      <c r="AD51" s="916"/>
      <c r="AE51" s="1614"/>
      <c r="AF51" s="1614"/>
      <c r="AG51" s="916"/>
      <c r="AH51" s="917"/>
      <c r="AI51" s="1615"/>
      <c r="AJ51" s="1615"/>
      <c r="AK51" s="1615"/>
      <c r="AL51" s="1615"/>
      <c r="AM51" s="1615"/>
      <c r="AN51" s="918"/>
      <c r="AO51" s="918"/>
      <c r="AP51" s="917"/>
      <c r="AQ51" s="917"/>
      <c r="AR51" s="917"/>
      <c r="AS51" s="917"/>
      <c r="AT51" s="917"/>
      <c r="AU51" s="917"/>
      <c r="AV51" s="917"/>
      <c r="AW51" s="917"/>
      <c r="AX51" s="917"/>
      <c r="AY51" s="917"/>
      <c r="AZ51" s="653"/>
      <c r="BA51" s="656"/>
    </row>
    <row r="52" spans="1:55" ht="15" hidden="1" customHeight="1">
      <c r="B52" s="666"/>
      <c r="C52" s="667"/>
      <c r="D52" s="1420"/>
      <c r="E52" s="1420"/>
      <c r="F52" s="1420"/>
      <c r="G52" s="1420"/>
      <c r="H52" s="1420"/>
      <c r="I52" s="1420"/>
      <c r="J52" s="1420"/>
      <c r="K52" s="1420"/>
      <c r="L52" s="1420"/>
      <c r="M52" s="1420"/>
      <c r="N52" s="1420"/>
      <c r="O52" s="1420"/>
      <c r="P52" s="1420"/>
      <c r="Q52" s="1420"/>
      <c r="R52" s="1420"/>
      <c r="S52" s="1420"/>
      <c r="T52" s="1420"/>
      <c r="U52" s="1420"/>
      <c r="V52" s="1420"/>
      <c r="W52" s="1420"/>
      <c r="X52" s="1420"/>
      <c r="Y52" s="653"/>
      <c r="Z52" s="655"/>
      <c r="AA52" s="649"/>
      <c r="AB52" s="685"/>
      <c r="AC52" s="923"/>
      <c r="AD52" s="916"/>
      <c r="AE52" s="932"/>
      <c r="AF52" s="916"/>
      <c r="AG52" s="916"/>
      <c r="AH52" s="917"/>
      <c r="AI52" s="925"/>
      <c r="AJ52" s="926"/>
      <c r="AK52" s="926"/>
      <c r="AL52" s="927"/>
      <c r="AM52" s="928"/>
      <c r="AN52" s="918"/>
      <c r="AO52" s="918"/>
      <c r="AP52" s="917"/>
      <c r="AQ52" s="917"/>
      <c r="AR52" s="917"/>
      <c r="AS52" s="917"/>
      <c r="AT52" s="917"/>
      <c r="AU52" s="917"/>
      <c r="AV52" s="917"/>
      <c r="AW52" s="917"/>
      <c r="AX52" s="917"/>
      <c r="AY52" s="917"/>
      <c r="AZ52" s="653"/>
      <c r="BA52" s="656"/>
      <c r="BB52" s="250"/>
      <c r="BC52" s="250"/>
    </row>
    <row r="53" spans="1:55" ht="20.100000000000001" hidden="1" customHeight="1">
      <c r="B53" s="641"/>
      <c r="C53" s="651"/>
      <c r="D53" s="1420"/>
      <c r="E53" s="1420"/>
      <c r="F53" s="1420"/>
      <c r="G53" s="1420"/>
      <c r="H53" s="1420"/>
      <c r="I53" s="1420"/>
      <c r="J53" s="1420"/>
      <c r="K53" s="1420"/>
      <c r="L53" s="1420"/>
      <c r="M53" s="1420"/>
      <c r="N53" s="1420"/>
      <c r="O53" s="1420"/>
      <c r="P53" s="1420"/>
      <c r="Q53" s="1420"/>
      <c r="R53" s="1420"/>
      <c r="S53" s="1420"/>
      <c r="T53" s="1420"/>
      <c r="U53" s="1420"/>
      <c r="V53" s="1420"/>
      <c r="W53" s="1420"/>
      <c r="X53" s="1420"/>
      <c r="Y53" s="653"/>
      <c r="Z53" s="655"/>
      <c r="AA53" s="649"/>
      <c r="AB53" s="691"/>
      <c r="AC53" s="923"/>
      <c r="AD53" s="916"/>
      <c r="AE53" s="1614"/>
      <c r="AF53" s="1614"/>
      <c r="AG53" s="916"/>
      <c r="AH53" s="917"/>
      <c r="AI53" s="1615"/>
      <c r="AJ53" s="1615"/>
      <c r="AK53" s="1615"/>
      <c r="AL53" s="1615"/>
      <c r="AM53" s="1615"/>
      <c r="AN53" s="918"/>
      <c r="AO53" s="918"/>
      <c r="AP53" s="917"/>
      <c r="AQ53" s="917"/>
      <c r="AR53" s="917"/>
      <c r="AS53" s="917"/>
      <c r="AT53" s="917"/>
      <c r="AU53" s="917"/>
      <c r="AV53" s="917"/>
      <c r="AW53" s="917"/>
      <c r="AX53" s="917"/>
      <c r="AY53" s="917"/>
      <c r="AZ53" s="653"/>
      <c r="BA53" s="656"/>
    </row>
    <row r="54" spans="1:55" ht="30" hidden="1" customHeight="1">
      <c r="B54" s="1414"/>
      <c r="C54" s="1415"/>
      <c r="D54" s="1420"/>
      <c r="E54" s="1420"/>
      <c r="F54" s="1420"/>
      <c r="G54" s="1420"/>
      <c r="H54" s="1420"/>
      <c r="I54" s="1420"/>
      <c r="J54" s="1420"/>
      <c r="K54" s="1420"/>
      <c r="L54" s="1420"/>
      <c r="M54" s="1420"/>
      <c r="N54" s="1420"/>
      <c r="O54" s="1420"/>
      <c r="P54" s="1420"/>
      <c r="Q54" s="1420"/>
      <c r="R54" s="1420"/>
      <c r="S54" s="1420"/>
      <c r="T54" s="1420"/>
      <c r="U54" s="1420"/>
      <c r="V54" s="1420"/>
      <c r="W54" s="1420"/>
      <c r="X54" s="1420"/>
      <c r="Y54" s="653"/>
      <c r="Z54" s="655"/>
      <c r="AA54" s="688"/>
      <c r="AB54" s="583"/>
      <c r="AC54" s="1620"/>
      <c r="AD54" s="1621"/>
      <c r="AE54" s="1616"/>
      <c r="AF54" s="1616"/>
      <c r="AG54" s="916"/>
      <c r="AH54" s="919"/>
      <c r="AI54" s="1615"/>
      <c r="AJ54" s="1615"/>
      <c r="AK54" s="1615"/>
      <c r="AL54" s="1615"/>
      <c r="AM54" s="1615"/>
      <c r="AN54" s="1617"/>
      <c r="AO54" s="1617"/>
      <c r="AP54" s="1617"/>
      <c r="AQ54" s="1613"/>
      <c r="AR54" s="1613"/>
      <c r="AS54" s="1613"/>
      <c r="AT54" s="1613"/>
      <c r="AU54" s="920"/>
      <c r="AV54" s="921"/>
      <c r="AW54" s="917"/>
      <c r="AX54" s="922"/>
      <c r="AY54" s="917"/>
      <c r="AZ54" s="653"/>
      <c r="BA54" s="656"/>
    </row>
    <row r="55" spans="1:55" ht="20.100000000000001" hidden="1" customHeight="1">
      <c r="B55" s="641"/>
      <c r="C55" s="651"/>
      <c r="D55" s="1420"/>
      <c r="E55" s="1420"/>
      <c r="F55" s="1420"/>
      <c r="G55" s="1420"/>
      <c r="H55" s="1420"/>
      <c r="I55" s="1420"/>
      <c r="J55" s="1420"/>
      <c r="K55" s="1420"/>
      <c r="L55" s="1420"/>
      <c r="M55" s="1420"/>
      <c r="N55" s="1420"/>
      <c r="O55" s="1420"/>
      <c r="P55" s="1420"/>
      <c r="Q55" s="1420"/>
      <c r="R55" s="1420"/>
      <c r="S55" s="1420"/>
      <c r="T55" s="1420"/>
      <c r="U55" s="1420"/>
      <c r="V55" s="1420"/>
      <c r="W55" s="1420"/>
      <c r="X55" s="1420"/>
      <c r="Y55" s="653"/>
      <c r="Z55" s="655"/>
      <c r="AA55" s="690"/>
      <c r="AB55" s="685"/>
      <c r="AC55" s="923"/>
      <c r="AD55" s="916"/>
      <c r="AE55" s="1614"/>
      <c r="AF55" s="1614"/>
      <c r="AG55" s="916"/>
      <c r="AH55" s="917"/>
      <c r="AI55" s="1615"/>
      <c r="AJ55" s="1615"/>
      <c r="AK55" s="1615"/>
      <c r="AL55" s="1615"/>
      <c r="AM55" s="1615"/>
      <c r="AN55" s="918"/>
      <c r="AO55" s="918"/>
      <c r="AP55" s="917"/>
      <c r="AQ55" s="917"/>
      <c r="AR55" s="917"/>
      <c r="AS55" s="917"/>
      <c r="AT55" s="917"/>
      <c r="AU55" s="917"/>
      <c r="AV55" s="917"/>
      <c r="AW55" s="917"/>
      <c r="AX55" s="917"/>
      <c r="AY55" s="917"/>
      <c r="AZ55" s="653"/>
      <c r="BA55" s="656"/>
    </row>
    <row r="56" spans="1:55" ht="15" hidden="1" customHeight="1">
      <c r="B56" s="641"/>
      <c r="C56" s="651"/>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653"/>
      <c r="Z56" s="655"/>
      <c r="AA56" s="649"/>
      <c r="AB56" s="685"/>
      <c r="AC56" s="923"/>
      <c r="AD56" s="916"/>
      <c r="AE56" s="932"/>
      <c r="AF56" s="916"/>
      <c r="AG56" s="916"/>
      <c r="AH56" s="917"/>
      <c r="AI56" s="925"/>
      <c r="AJ56" s="926"/>
      <c r="AK56" s="926"/>
      <c r="AL56" s="927"/>
      <c r="AM56" s="928"/>
      <c r="AN56" s="918"/>
      <c r="AO56" s="918"/>
      <c r="AP56" s="917"/>
      <c r="AQ56" s="917"/>
      <c r="AR56" s="917"/>
      <c r="AS56" s="917"/>
      <c r="AT56" s="917"/>
      <c r="AU56" s="917"/>
      <c r="AV56" s="917"/>
      <c r="AW56" s="917"/>
      <c r="AX56" s="917"/>
      <c r="AY56" s="917"/>
      <c r="AZ56" s="653"/>
      <c r="BA56" s="656"/>
      <c r="BB56" s="250"/>
      <c r="BC56" s="250"/>
    </row>
    <row r="57" spans="1:55" ht="20.100000000000001" hidden="1" customHeight="1">
      <c r="B57" s="641"/>
      <c r="C57" s="651"/>
      <c r="D57" s="1420"/>
      <c r="E57" s="1420"/>
      <c r="F57" s="1420"/>
      <c r="G57" s="1420"/>
      <c r="H57" s="1420"/>
      <c r="I57" s="1420"/>
      <c r="J57" s="1420"/>
      <c r="K57" s="1420"/>
      <c r="L57" s="1420"/>
      <c r="M57" s="1420"/>
      <c r="N57" s="1420"/>
      <c r="O57" s="1420"/>
      <c r="P57" s="1420"/>
      <c r="Q57" s="1420"/>
      <c r="R57" s="1420"/>
      <c r="S57" s="1420"/>
      <c r="T57" s="1420"/>
      <c r="U57" s="1420"/>
      <c r="V57" s="1420"/>
      <c r="W57" s="1420"/>
      <c r="X57" s="1420"/>
      <c r="Y57" s="651"/>
      <c r="Z57" s="655"/>
      <c r="AA57" s="649"/>
      <c r="AB57" s="691"/>
      <c r="AC57" s="923"/>
      <c r="AD57" s="916"/>
      <c r="AE57" s="1614"/>
      <c r="AF57" s="1614"/>
      <c r="AG57" s="916"/>
      <c r="AH57" s="917"/>
      <c r="AI57" s="1615"/>
      <c r="AJ57" s="1615"/>
      <c r="AK57" s="1615"/>
      <c r="AL57" s="1615"/>
      <c r="AM57" s="1615"/>
      <c r="AN57" s="918"/>
      <c r="AO57" s="918"/>
      <c r="AP57" s="917"/>
      <c r="AQ57" s="917"/>
      <c r="AR57" s="917"/>
      <c r="AS57" s="917"/>
      <c r="AT57" s="917"/>
      <c r="AU57" s="917"/>
      <c r="AV57" s="917"/>
      <c r="AW57" s="917"/>
      <c r="AX57" s="917"/>
      <c r="AY57" s="917"/>
      <c r="AZ57" s="653"/>
      <c r="BA57" s="656"/>
    </row>
    <row r="58" spans="1:55" ht="30" hidden="1" customHeight="1">
      <c r="B58" s="641"/>
      <c r="C58" s="651"/>
      <c r="D58" s="1420"/>
      <c r="E58" s="1420"/>
      <c r="F58" s="1420"/>
      <c r="G58" s="1420"/>
      <c r="H58" s="1420"/>
      <c r="I58" s="1420"/>
      <c r="J58" s="1420"/>
      <c r="K58" s="1420"/>
      <c r="L58" s="1420"/>
      <c r="M58" s="1420"/>
      <c r="N58" s="1420"/>
      <c r="O58" s="1420"/>
      <c r="P58" s="1420"/>
      <c r="Q58" s="1420"/>
      <c r="R58" s="1420"/>
      <c r="S58" s="1420"/>
      <c r="T58" s="1420"/>
      <c r="U58" s="1420"/>
      <c r="V58" s="1420"/>
      <c r="W58" s="1420"/>
      <c r="X58" s="1420"/>
      <c r="Y58" s="651"/>
      <c r="Z58" s="655"/>
      <c r="AA58" s="688"/>
      <c r="AB58" s="583"/>
      <c r="AC58" s="1620"/>
      <c r="AD58" s="1621"/>
      <c r="AE58" s="1616"/>
      <c r="AF58" s="1616"/>
      <c r="AG58" s="916"/>
      <c r="AH58" s="919"/>
      <c r="AI58" s="1615"/>
      <c r="AJ58" s="1615"/>
      <c r="AK58" s="1615"/>
      <c r="AL58" s="1615"/>
      <c r="AM58" s="1615"/>
      <c r="AN58" s="1617"/>
      <c r="AO58" s="1617"/>
      <c r="AP58" s="1617"/>
      <c r="AQ58" s="1613"/>
      <c r="AR58" s="1613"/>
      <c r="AS58" s="1613"/>
      <c r="AT58" s="1613"/>
      <c r="AU58" s="920"/>
      <c r="AV58" s="921"/>
      <c r="AW58" s="917"/>
      <c r="AX58" s="922"/>
      <c r="AY58" s="917"/>
      <c r="AZ58" s="653"/>
      <c r="BA58" s="656"/>
    </row>
    <row r="59" spans="1:55" ht="20.100000000000001" hidden="1" customHeight="1">
      <c r="B59" s="641"/>
      <c r="C59" s="651"/>
      <c r="D59" s="1420"/>
      <c r="E59" s="1420"/>
      <c r="F59" s="1420"/>
      <c r="G59" s="1420"/>
      <c r="H59" s="1420"/>
      <c r="I59" s="1420"/>
      <c r="J59" s="1420"/>
      <c r="K59" s="1420"/>
      <c r="L59" s="1420"/>
      <c r="M59" s="1420"/>
      <c r="N59" s="1420"/>
      <c r="O59" s="1420"/>
      <c r="P59" s="1420"/>
      <c r="Q59" s="1420"/>
      <c r="R59" s="1420"/>
      <c r="S59" s="1420"/>
      <c r="T59" s="1420"/>
      <c r="U59" s="1420"/>
      <c r="V59" s="1420"/>
      <c r="W59" s="1420"/>
      <c r="X59" s="1420"/>
      <c r="Y59" s="651"/>
      <c r="Z59" s="655"/>
      <c r="AA59" s="690"/>
      <c r="AB59" s="685"/>
      <c r="AC59" s="923"/>
      <c r="AD59" s="916"/>
      <c r="AE59" s="1614"/>
      <c r="AF59" s="1614"/>
      <c r="AG59" s="916"/>
      <c r="AH59" s="917"/>
      <c r="AI59" s="1615"/>
      <c r="AJ59" s="1615"/>
      <c r="AK59" s="1615"/>
      <c r="AL59" s="1615"/>
      <c r="AM59" s="1615"/>
      <c r="AN59" s="918"/>
      <c r="AO59" s="918"/>
      <c r="AP59" s="917"/>
      <c r="AQ59" s="917"/>
      <c r="AR59" s="917"/>
      <c r="AS59" s="917"/>
      <c r="AT59" s="917"/>
      <c r="AU59" s="917"/>
      <c r="AV59" s="917"/>
      <c r="AW59" s="917"/>
      <c r="AX59" s="917"/>
      <c r="AY59" s="917"/>
      <c r="AZ59" s="653"/>
      <c r="BA59" s="656"/>
    </row>
    <row r="60" spans="1:55" ht="15" hidden="1" customHeight="1">
      <c r="B60" s="641"/>
      <c r="C60" s="651"/>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651"/>
      <c r="Z60" s="655"/>
      <c r="AA60" s="649"/>
      <c r="AB60" s="685"/>
      <c r="AC60" s="923"/>
      <c r="AD60" s="916"/>
      <c r="AE60" s="932"/>
      <c r="AF60" s="916"/>
      <c r="AG60" s="916"/>
      <c r="AH60" s="917"/>
      <c r="AI60" s="925"/>
      <c r="AJ60" s="926"/>
      <c r="AK60" s="926"/>
      <c r="AL60" s="927"/>
      <c r="AM60" s="928"/>
      <c r="AN60" s="918"/>
      <c r="AO60" s="918"/>
      <c r="AP60" s="917"/>
      <c r="AQ60" s="917"/>
      <c r="AR60" s="917"/>
      <c r="AS60" s="917"/>
      <c r="AT60" s="917"/>
      <c r="AU60" s="917"/>
      <c r="AV60" s="917"/>
      <c r="AW60" s="917"/>
      <c r="AX60" s="917"/>
      <c r="AY60" s="917"/>
      <c r="AZ60" s="653"/>
      <c r="BA60" s="656"/>
      <c r="BB60" s="250"/>
      <c r="BC60" s="250"/>
    </row>
    <row r="61" spans="1:55" ht="20.100000000000001" hidden="1" customHeight="1">
      <c r="B61" s="641"/>
      <c r="C61" s="651"/>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651"/>
      <c r="Z61" s="655"/>
      <c r="AA61" s="649"/>
      <c r="AB61" s="691"/>
      <c r="AC61" s="923"/>
      <c r="AD61" s="916"/>
      <c r="AE61" s="1614"/>
      <c r="AF61" s="1614"/>
      <c r="AG61" s="916"/>
      <c r="AH61" s="917"/>
      <c r="AI61" s="1615"/>
      <c r="AJ61" s="1615"/>
      <c r="AK61" s="1615"/>
      <c r="AL61" s="1615"/>
      <c r="AM61" s="1615"/>
      <c r="AN61" s="918"/>
      <c r="AO61" s="918"/>
      <c r="AP61" s="917"/>
      <c r="AQ61" s="917"/>
      <c r="AR61" s="917"/>
      <c r="AS61" s="917"/>
      <c r="AT61" s="917"/>
      <c r="AU61" s="917"/>
      <c r="AV61" s="917"/>
      <c r="AW61" s="917"/>
      <c r="AX61" s="917"/>
      <c r="AY61" s="917"/>
      <c r="AZ61" s="653"/>
      <c r="BA61" s="656"/>
    </row>
    <row r="62" spans="1:55" ht="30" hidden="1" customHeight="1">
      <c r="A62" s="21"/>
      <c r="B62" s="641"/>
      <c r="C62" s="651"/>
      <c r="D62" s="1420"/>
      <c r="E62" s="1420"/>
      <c r="F62" s="1420"/>
      <c r="G62" s="1420"/>
      <c r="H62" s="1420"/>
      <c r="I62" s="1420"/>
      <c r="J62" s="1420"/>
      <c r="K62" s="1420"/>
      <c r="L62" s="1420"/>
      <c r="M62" s="1420"/>
      <c r="N62" s="1420"/>
      <c r="O62" s="1420"/>
      <c r="P62" s="1420"/>
      <c r="Q62" s="1420"/>
      <c r="R62" s="1420"/>
      <c r="S62" s="1420"/>
      <c r="T62" s="1420"/>
      <c r="U62" s="1420"/>
      <c r="V62" s="1420"/>
      <c r="W62" s="1420"/>
      <c r="X62" s="1420"/>
      <c r="Y62" s="651"/>
      <c r="Z62" s="655"/>
      <c r="AA62" s="688"/>
      <c r="AB62" s="583"/>
      <c r="AC62" s="1620"/>
      <c r="AD62" s="1621"/>
      <c r="AE62" s="1616"/>
      <c r="AF62" s="1616"/>
      <c r="AG62" s="916"/>
      <c r="AH62" s="919"/>
      <c r="AI62" s="1615"/>
      <c r="AJ62" s="1615"/>
      <c r="AK62" s="1615"/>
      <c r="AL62" s="1615"/>
      <c r="AM62" s="1615"/>
      <c r="AN62" s="1617"/>
      <c r="AO62" s="1617"/>
      <c r="AP62" s="1617"/>
      <c r="AQ62" s="1613"/>
      <c r="AR62" s="1613"/>
      <c r="AS62" s="1613"/>
      <c r="AT62" s="1613"/>
      <c r="AU62" s="920"/>
      <c r="AV62" s="921"/>
      <c r="AW62" s="917"/>
      <c r="AX62" s="922"/>
      <c r="AY62" s="917"/>
      <c r="AZ62" s="653"/>
      <c r="BA62" s="656"/>
    </row>
    <row r="63" spans="1:55" ht="20.100000000000001" hidden="1" customHeight="1">
      <c r="B63" s="641"/>
      <c r="C63" s="651"/>
      <c r="D63" s="1420"/>
      <c r="E63" s="1420"/>
      <c r="F63" s="1420"/>
      <c r="G63" s="1420"/>
      <c r="H63" s="1420"/>
      <c r="I63" s="1420"/>
      <c r="J63" s="1420"/>
      <c r="K63" s="1420"/>
      <c r="L63" s="1420"/>
      <c r="M63" s="1420"/>
      <c r="N63" s="1420"/>
      <c r="O63" s="1420"/>
      <c r="P63" s="1420"/>
      <c r="Q63" s="1420"/>
      <c r="R63" s="1420"/>
      <c r="S63" s="1420"/>
      <c r="T63" s="1420"/>
      <c r="U63" s="1420"/>
      <c r="V63" s="1420"/>
      <c r="W63" s="1420"/>
      <c r="X63" s="1420"/>
      <c r="Y63" s="651"/>
      <c r="Z63" s="655"/>
      <c r="AA63" s="690"/>
      <c r="AB63" s="685"/>
      <c r="AC63" s="923"/>
      <c r="AD63" s="916"/>
      <c r="AE63" s="1614"/>
      <c r="AF63" s="1614"/>
      <c r="AG63" s="916"/>
      <c r="AH63" s="917"/>
      <c r="AI63" s="1615"/>
      <c r="AJ63" s="1615"/>
      <c r="AK63" s="1615"/>
      <c r="AL63" s="1615"/>
      <c r="AM63" s="1615"/>
      <c r="AN63" s="918"/>
      <c r="AO63" s="918"/>
      <c r="AP63" s="917"/>
      <c r="AQ63" s="917"/>
      <c r="AR63" s="917"/>
      <c r="AS63" s="917"/>
      <c r="AT63" s="917"/>
      <c r="AU63" s="917"/>
      <c r="AV63" s="917"/>
      <c r="AW63" s="917"/>
      <c r="AX63" s="917"/>
      <c r="AY63" s="917"/>
      <c r="AZ63" s="653"/>
      <c r="BA63" s="656"/>
    </row>
    <row r="64" spans="1:55" ht="15" hidden="1" customHeight="1">
      <c r="B64" s="641"/>
      <c r="C64" s="651"/>
      <c r="D64" s="1420"/>
      <c r="E64" s="1420"/>
      <c r="F64" s="1420"/>
      <c r="G64" s="1420"/>
      <c r="H64" s="1420"/>
      <c r="I64" s="1420"/>
      <c r="J64" s="1420"/>
      <c r="K64" s="1420"/>
      <c r="L64" s="1420"/>
      <c r="M64" s="1420"/>
      <c r="N64" s="1420"/>
      <c r="O64" s="1420"/>
      <c r="P64" s="1420"/>
      <c r="Q64" s="1420"/>
      <c r="R64" s="1420"/>
      <c r="S64" s="1420"/>
      <c r="T64" s="1420"/>
      <c r="U64" s="1420"/>
      <c r="V64" s="1420"/>
      <c r="W64" s="1420"/>
      <c r="X64" s="1420"/>
      <c r="Y64" s="653"/>
      <c r="Z64" s="655"/>
      <c r="AA64" s="649"/>
      <c r="AB64" s="685"/>
      <c r="AC64" s="923"/>
      <c r="AD64" s="916"/>
      <c r="AE64" s="932"/>
      <c r="AF64" s="916"/>
      <c r="AG64" s="916"/>
      <c r="AH64" s="917"/>
      <c r="AI64" s="925"/>
      <c r="AJ64" s="926"/>
      <c r="AK64" s="926"/>
      <c r="AL64" s="927"/>
      <c r="AM64" s="928"/>
      <c r="AN64" s="918"/>
      <c r="AO64" s="918"/>
      <c r="AP64" s="917"/>
      <c r="AQ64" s="917"/>
      <c r="AR64" s="917"/>
      <c r="AS64" s="917"/>
      <c r="AT64" s="917"/>
      <c r="AU64" s="917"/>
      <c r="AV64" s="917"/>
      <c r="AW64" s="917"/>
      <c r="AX64" s="917"/>
      <c r="AY64" s="917"/>
      <c r="AZ64" s="653"/>
      <c r="BA64" s="656"/>
      <c r="BB64" s="250"/>
      <c r="BC64" s="250"/>
    </row>
    <row r="65" spans="2:53" ht="20.100000000000001" hidden="1" customHeight="1">
      <c r="B65" s="641"/>
      <c r="C65" s="651"/>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651"/>
      <c r="Z65" s="655"/>
      <c r="AA65" s="649"/>
      <c r="AB65" s="691"/>
      <c r="AC65" s="923"/>
      <c r="AD65" s="916"/>
      <c r="AE65" s="1614"/>
      <c r="AF65" s="1614"/>
      <c r="AG65" s="916"/>
      <c r="AH65" s="917"/>
      <c r="AI65" s="1615"/>
      <c r="AJ65" s="1615"/>
      <c r="AK65" s="1615"/>
      <c r="AL65" s="1615"/>
      <c r="AM65" s="1615"/>
      <c r="AN65" s="918"/>
      <c r="AO65" s="918"/>
      <c r="AP65" s="917"/>
      <c r="AQ65" s="917"/>
      <c r="AR65" s="917"/>
      <c r="AS65" s="917"/>
      <c r="AT65" s="917"/>
      <c r="AU65" s="917"/>
      <c r="AV65" s="917"/>
      <c r="AW65" s="917"/>
      <c r="AX65" s="917"/>
      <c r="AY65" s="917"/>
      <c r="AZ65" s="653"/>
      <c r="BA65" s="656"/>
    </row>
    <row r="66" spans="2:53" ht="30" hidden="1" customHeight="1">
      <c r="B66" s="641"/>
      <c r="C66" s="651"/>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651"/>
      <c r="Z66" s="655"/>
      <c r="AA66" s="688"/>
      <c r="AB66" s="583"/>
      <c r="AC66" s="1620"/>
      <c r="AD66" s="1621"/>
      <c r="AE66" s="1616"/>
      <c r="AF66" s="1616"/>
      <c r="AG66" s="916"/>
      <c r="AH66" s="919"/>
      <c r="AI66" s="1615"/>
      <c r="AJ66" s="1615"/>
      <c r="AK66" s="1615"/>
      <c r="AL66" s="1615"/>
      <c r="AM66" s="1615"/>
      <c r="AN66" s="1617"/>
      <c r="AO66" s="1617"/>
      <c r="AP66" s="1617"/>
      <c r="AQ66" s="1613"/>
      <c r="AR66" s="1613"/>
      <c r="AS66" s="1613"/>
      <c r="AT66" s="1613"/>
      <c r="AU66" s="920"/>
      <c r="AV66" s="921"/>
      <c r="AW66" s="917"/>
      <c r="AX66" s="922"/>
      <c r="AY66" s="917"/>
      <c r="AZ66" s="653"/>
      <c r="BA66" s="656"/>
    </row>
    <row r="67" spans="2:53" ht="20.100000000000001" hidden="1" customHeight="1">
      <c r="B67" s="641"/>
      <c r="C67" s="651"/>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651"/>
      <c r="Z67" s="655"/>
      <c r="AA67" s="690"/>
      <c r="AB67" s="685"/>
      <c r="AC67" s="923"/>
      <c r="AD67" s="916"/>
      <c r="AE67" s="1614"/>
      <c r="AF67" s="1614"/>
      <c r="AG67" s="916"/>
      <c r="AH67" s="917"/>
      <c r="AI67" s="1615"/>
      <c r="AJ67" s="1615"/>
      <c r="AK67" s="1615"/>
      <c r="AL67" s="1615"/>
      <c r="AM67" s="1615"/>
      <c r="AN67" s="918"/>
      <c r="AO67" s="918"/>
      <c r="AP67" s="917"/>
      <c r="AQ67" s="917"/>
      <c r="AR67" s="917"/>
      <c r="AS67" s="917"/>
      <c r="AT67" s="917"/>
      <c r="AU67" s="917"/>
      <c r="AV67" s="917"/>
      <c r="AW67" s="917"/>
      <c r="AX67" s="917"/>
      <c r="AY67" s="917"/>
      <c r="AZ67" s="653"/>
      <c r="BA67" s="656"/>
    </row>
    <row r="68" spans="2:53" ht="35.1" customHeight="1">
      <c r="B68" s="702"/>
      <c r="C68" s="703"/>
      <c r="D68" s="703"/>
      <c r="E68" s="703"/>
      <c r="F68" s="704"/>
      <c r="G68" s="646"/>
      <c r="H68" s="646"/>
      <c r="I68" s="646"/>
      <c r="J68" s="646"/>
      <c r="K68" s="646"/>
      <c r="L68" s="646"/>
      <c r="M68" s="646"/>
      <c r="N68" s="646"/>
      <c r="O68" s="646"/>
      <c r="P68" s="646"/>
      <c r="Q68" s="646"/>
      <c r="R68" s="646"/>
      <c r="S68" s="646"/>
      <c r="T68" s="646"/>
      <c r="U68" s="646"/>
      <c r="V68" s="646"/>
      <c r="W68" s="705"/>
      <c r="X68" s="646"/>
      <c r="Y68" s="646"/>
      <c r="Z68" s="706"/>
      <c r="AA68" s="692"/>
      <c r="AB68" s="693"/>
      <c r="AC68" s="707"/>
      <c r="AD68" s="703"/>
      <c r="AE68" s="703"/>
      <c r="AF68" s="703"/>
      <c r="AG68" s="704"/>
      <c r="AH68" s="646"/>
      <c r="AI68" s="646"/>
      <c r="AJ68" s="646"/>
      <c r="AK68" s="646"/>
      <c r="AL68" s="646"/>
      <c r="AM68" s="646"/>
      <c r="AN68" s="646"/>
      <c r="AO68" s="646"/>
      <c r="AP68" s="646"/>
      <c r="AQ68" s="646"/>
      <c r="AR68" s="646"/>
      <c r="AS68" s="646"/>
      <c r="AT68" s="646"/>
      <c r="AU68" s="646"/>
      <c r="AV68" s="646"/>
      <c r="AW68" s="646"/>
      <c r="AX68" s="705"/>
      <c r="AY68" s="646"/>
      <c r="AZ68" s="646"/>
      <c r="BA68" s="708"/>
    </row>
    <row r="69" spans="2:53" ht="27" customHeight="1">
      <c r="B69" s="635"/>
      <c r="C69" s="586"/>
      <c r="D69" s="586"/>
      <c r="E69" s="586"/>
      <c r="F69" s="586"/>
      <c r="G69" s="586"/>
      <c r="H69" s="586"/>
      <c r="I69" s="586"/>
      <c r="J69" s="586"/>
      <c r="K69" s="586"/>
      <c r="L69" s="586"/>
      <c r="M69" s="583"/>
      <c r="N69" s="583"/>
      <c r="O69" s="583"/>
      <c r="P69" s="583"/>
      <c r="Q69" s="583"/>
      <c r="R69" s="583"/>
      <c r="S69" s="583"/>
      <c r="T69" s="583"/>
      <c r="U69" s="583"/>
      <c r="V69" s="583"/>
      <c r="W69" s="583"/>
      <c r="X69" s="583"/>
      <c r="Y69" s="583"/>
      <c r="Z69" s="583"/>
      <c r="AA69" s="583"/>
      <c r="AB69" s="583"/>
      <c r="AC69" s="586"/>
      <c r="AD69" s="586"/>
      <c r="AE69" s="586"/>
      <c r="AF69" s="586"/>
      <c r="AG69" s="586"/>
      <c r="AH69" s="583"/>
      <c r="AI69" s="583"/>
      <c r="AJ69" s="583"/>
      <c r="AK69" s="583"/>
      <c r="AL69" s="583"/>
      <c r="AM69" s="583"/>
      <c r="AN69" s="583"/>
      <c r="AO69" s="583"/>
      <c r="AP69" s="583"/>
      <c r="AQ69" s="583"/>
      <c r="AR69" s="583"/>
      <c r="AS69" s="583"/>
      <c r="AT69" s="583"/>
      <c r="AU69" s="583"/>
      <c r="AV69" s="583"/>
      <c r="AW69" s="583"/>
      <c r="AX69" s="583"/>
      <c r="AY69" s="583"/>
      <c r="AZ69" s="583"/>
      <c r="BA69" s="636"/>
    </row>
    <row r="70" spans="2:53" ht="19.5" customHeight="1">
      <c r="B70" s="637"/>
      <c r="C70" s="638"/>
      <c r="D70" s="1453" t="s">
        <v>126</v>
      </c>
      <c r="E70" s="1453"/>
      <c r="F70" s="1456"/>
      <c r="G70" s="1574" t="str">
        <f>'Donnees SN'!$E$44</f>
        <v>C3 : PRÉPARER LES ÉQUIPEMENTS EN VUE D’UNE INSTALLATION</v>
      </c>
      <c r="H70" s="1574"/>
      <c r="I70" s="1574"/>
      <c r="J70" s="1574"/>
      <c r="K70" s="1574"/>
      <c r="L70" s="1574"/>
      <c r="M70" s="1574"/>
      <c r="N70" s="1574"/>
      <c r="O70" s="1574"/>
      <c r="P70" s="1574"/>
      <c r="Q70" s="1574"/>
      <c r="R70" s="1574"/>
      <c r="S70" s="1574"/>
      <c r="T70" s="1419"/>
      <c r="U70" s="639"/>
      <c r="V70" s="1419"/>
      <c r="W70" s="639"/>
      <c r="X70" s="1419"/>
      <c r="Y70" s="1419"/>
      <c r="Z70" s="1419"/>
      <c r="AA70" s="649"/>
      <c r="AB70" s="718"/>
      <c r="AC70" s="640"/>
      <c r="AD70" s="638"/>
      <c r="AE70" s="1453" t="s">
        <v>126</v>
      </c>
      <c r="AF70" s="1453"/>
      <c r="AG70" s="1456"/>
      <c r="AH70" s="1574" t="str">
        <f>'Donnees SN'!$E$45</f>
        <v>C4 : INSTALLER ET METTRE EN OEUVRE LES ÉQUIPEMENTS</v>
      </c>
      <c r="AI70" s="1574"/>
      <c r="AJ70" s="1574"/>
      <c r="AK70" s="1574"/>
      <c r="AL70" s="1574"/>
      <c r="AM70" s="1574"/>
      <c r="AN70" s="1574"/>
      <c r="AO70" s="1574"/>
      <c r="AP70" s="1574"/>
      <c r="AQ70" s="1574"/>
      <c r="AR70" s="1574"/>
      <c r="AS70" s="1574"/>
      <c r="AT70" s="1574"/>
      <c r="AU70" s="1419"/>
      <c r="AV70" s="639"/>
      <c r="AW70" s="1419"/>
      <c r="AX70" s="639"/>
      <c r="AY70" s="1419"/>
      <c r="AZ70" s="1419"/>
      <c r="BA70" s="1422"/>
    </row>
    <row r="71" spans="2:53" ht="19.5" customHeight="1">
      <c r="B71" s="641"/>
      <c r="C71" s="642"/>
      <c r="D71" s="1454"/>
      <c r="E71" s="1454"/>
      <c r="F71" s="1457"/>
      <c r="G71" s="1575"/>
      <c r="H71" s="1575"/>
      <c r="I71" s="1575"/>
      <c r="J71" s="1575"/>
      <c r="K71" s="1575"/>
      <c r="L71" s="1575"/>
      <c r="M71" s="1575"/>
      <c r="N71" s="1575"/>
      <c r="O71" s="1575"/>
      <c r="P71" s="1575"/>
      <c r="Q71" s="1575"/>
      <c r="R71" s="1575"/>
      <c r="S71" s="1575"/>
      <c r="T71" s="1420"/>
      <c r="U71" s="1440">
        <f>AVERAGE(U77:U85)</f>
        <v>0</v>
      </c>
      <c r="V71" s="1420"/>
      <c r="W71" s="1425" t="e">
        <f>AVERAGE(W77:W85)</f>
        <v>#DIV/0!</v>
      </c>
      <c r="X71" s="1420"/>
      <c r="Y71" s="1420"/>
      <c r="Z71" s="1420"/>
      <c r="AA71" s="649"/>
      <c r="AB71" s="718"/>
      <c r="AC71" s="643"/>
      <c r="AD71" s="642"/>
      <c r="AE71" s="1454"/>
      <c r="AF71" s="1454"/>
      <c r="AG71" s="1457"/>
      <c r="AH71" s="1575"/>
      <c r="AI71" s="1575"/>
      <c r="AJ71" s="1575"/>
      <c r="AK71" s="1575"/>
      <c r="AL71" s="1575"/>
      <c r="AM71" s="1575"/>
      <c r="AN71" s="1575"/>
      <c r="AO71" s="1575"/>
      <c r="AP71" s="1575"/>
      <c r="AQ71" s="1575"/>
      <c r="AR71" s="1575"/>
      <c r="AS71" s="1575"/>
      <c r="AT71" s="1575"/>
      <c r="AU71" s="1420"/>
      <c r="AV71" s="1440">
        <f>AVERAGE(AV77:AV113)</f>
        <v>0</v>
      </c>
      <c r="AW71" s="1420"/>
      <c r="AX71" s="1425" t="e">
        <f>AVERAGE(AX77:AX113)</f>
        <v>#DIV/0!</v>
      </c>
      <c r="AY71" s="1420"/>
      <c r="AZ71" s="1420"/>
      <c r="BA71" s="1423"/>
    </row>
    <row r="72" spans="2:53" ht="19.5" customHeight="1">
      <c r="B72" s="641"/>
      <c r="C72" s="642"/>
      <c r="D72" s="1454"/>
      <c r="E72" s="1454"/>
      <c r="F72" s="1457"/>
      <c r="G72" s="1575"/>
      <c r="H72" s="1575"/>
      <c r="I72" s="1575"/>
      <c r="J72" s="1575"/>
      <c r="K72" s="1575"/>
      <c r="L72" s="1575"/>
      <c r="M72" s="1575"/>
      <c r="N72" s="1575"/>
      <c r="O72" s="1575"/>
      <c r="P72" s="1575"/>
      <c r="Q72" s="1575"/>
      <c r="R72" s="1575"/>
      <c r="S72" s="1575"/>
      <c r="T72" s="1420"/>
      <c r="U72" s="1441"/>
      <c r="V72" s="1420"/>
      <c r="W72" s="1426"/>
      <c r="X72" s="1420"/>
      <c r="Y72" s="1420"/>
      <c r="Z72" s="1420"/>
      <c r="AA72" s="649"/>
      <c r="AB72" s="718"/>
      <c r="AC72" s="643"/>
      <c r="AD72" s="642"/>
      <c r="AE72" s="1454"/>
      <c r="AF72" s="1454"/>
      <c r="AG72" s="1457"/>
      <c r="AH72" s="1575"/>
      <c r="AI72" s="1575"/>
      <c r="AJ72" s="1575"/>
      <c r="AK72" s="1575"/>
      <c r="AL72" s="1575"/>
      <c r="AM72" s="1575"/>
      <c r="AN72" s="1575"/>
      <c r="AO72" s="1575"/>
      <c r="AP72" s="1575"/>
      <c r="AQ72" s="1575"/>
      <c r="AR72" s="1575"/>
      <c r="AS72" s="1575"/>
      <c r="AT72" s="1575"/>
      <c r="AU72" s="1420"/>
      <c r="AV72" s="1441"/>
      <c r="AW72" s="1420"/>
      <c r="AX72" s="1426"/>
      <c r="AY72" s="1420"/>
      <c r="AZ72" s="1420"/>
      <c r="BA72" s="1423"/>
    </row>
    <row r="73" spans="2:53" ht="10.5" customHeight="1">
      <c r="B73" s="641"/>
      <c r="C73" s="642"/>
      <c r="D73" s="1454"/>
      <c r="E73" s="1454"/>
      <c r="F73" s="1457"/>
      <c r="G73" s="1575"/>
      <c r="H73" s="1575"/>
      <c r="I73" s="1575"/>
      <c r="J73" s="1575"/>
      <c r="K73" s="1575"/>
      <c r="L73" s="1575"/>
      <c r="M73" s="1575"/>
      <c r="N73" s="1575"/>
      <c r="O73" s="1575"/>
      <c r="P73" s="1575"/>
      <c r="Q73" s="1575"/>
      <c r="R73" s="1575"/>
      <c r="S73" s="1575"/>
      <c r="T73" s="1420"/>
      <c r="U73" s="1442"/>
      <c r="V73" s="1420"/>
      <c r="W73" s="1427"/>
      <c r="X73" s="1420"/>
      <c r="Y73" s="1420"/>
      <c r="Z73" s="1420"/>
      <c r="AA73" s="649"/>
      <c r="AB73" s="718"/>
      <c r="AC73" s="643"/>
      <c r="AD73" s="642"/>
      <c r="AE73" s="1454"/>
      <c r="AF73" s="1454"/>
      <c r="AG73" s="1457"/>
      <c r="AH73" s="1575"/>
      <c r="AI73" s="1575"/>
      <c r="AJ73" s="1575"/>
      <c r="AK73" s="1575"/>
      <c r="AL73" s="1575"/>
      <c r="AM73" s="1575"/>
      <c r="AN73" s="1575"/>
      <c r="AO73" s="1575"/>
      <c r="AP73" s="1575"/>
      <c r="AQ73" s="1575"/>
      <c r="AR73" s="1575"/>
      <c r="AS73" s="1575"/>
      <c r="AT73" s="1575"/>
      <c r="AU73" s="1420"/>
      <c r="AV73" s="1442"/>
      <c r="AW73" s="1420"/>
      <c r="AX73" s="1427"/>
      <c r="AY73" s="1420"/>
      <c r="AZ73" s="1420"/>
      <c r="BA73" s="1423"/>
    </row>
    <row r="74" spans="2:53" ht="19.5" customHeight="1">
      <c r="B74" s="644"/>
      <c r="C74" s="645"/>
      <c r="D74" s="1455"/>
      <c r="E74" s="1455"/>
      <c r="F74" s="1458"/>
      <c r="G74" s="1576"/>
      <c r="H74" s="1576"/>
      <c r="I74" s="1576"/>
      <c r="J74" s="1576"/>
      <c r="K74" s="1576"/>
      <c r="L74" s="1576"/>
      <c r="M74" s="1576"/>
      <c r="N74" s="1576"/>
      <c r="O74" s="1576"/>
      <c r="P74" s="1576"/>
      <c r="Q74" s="1576"/>
      <c r="R74" s="1576"/>
      <c r="S74" s="1576"/>
      <c r="T74" s="1421"/>
      <c r="U74" s="646"/>
      <c r="V74" s="1421"/>
      <c r="W74" s="646"/>
      <c r="X74" s="1421"/>
      <c r="Y74" s="1421"/>
      <c r="Z74" s="1421"/>
      <c r="AA74" s="649"/>
      <c r="AB74" s="718"/>
      <c r="AC74" s="647"/>
      <c r="AD74" s="645"/>
      <c r="AE74" s="1455"/>
      <c r="AF74" s="1455"/>
      <c r="AG74" s="1458"/>
      <c r="AH74" s="1576"/>
      <c r="AI74" s="1576"/>
      <c r="AJ74" s="1576"/>
      <c r="AK74" s="1576"/>
      <c r="AL74" s="1576"/>
      <c r="AM74" s="1576"/>
      <c r="AN74" s="1576"/>
      <c r="AO74" s="1576"/>
      <c r="AP74" s="1576"/>
      <c r="AQ74" s="1576"/>
      <c r="AR74" s="1576"/>
      <c r="AS74" s="1576"/>
      <c r="AT74" s="1576"/>
      <c r="AU74" s="1421"/>
      <c r="AV74" s="646"/>
      <c r="AW74" s="1421"/>
      <c r="AX74" s="646"/>
      <c r="AY74" s="1421"/>
      <c r="AZ74" s="1421"/>
      <c r="BA74" s="1424"/>
    </row>
    <row r="75" spans="2:53" ht="30" customHeight="1">
      <c r="B75" s="637"/>
      <c r="C75" s="638"/>
      <c r="D75" s="638"/>
      <c r="E75" s="638"/>
      <c r="F75" s="638"/>
      <c r="G75" s="639"/>
      <c r="H75" s="639"/>
      <c r="I75" s="639"/>
      <c r="J75" s="639"/>
      <c r="K75" s="639"/>
      <c r="L75" s="639"/>
      <c r="M75" s="639"/>
      <c r="N75" s="639"/>
      <c r="O75" s="639"/>
      <c r="P75" s="639"/>
      <c r="Q75" s="639"/>
      <c r="R75" s="639"/>
      <c r="S75" s="639"/>
      <c r="T75" s="639"/>
      <c r="U75" s="639"/>
      <c r="V75" s="639"/>
      <c r="W75" s="639"/>
      <c r="X75" s="639"/>
      <c r="Y75" s="639"/>
      <c r="Z75" s="639"/>
      <c r="AA75" s="649"/>
      <c r="AB75" s="718"/>
      <c r="AC75" s="640"/>
      <c r="AD75" s="638"/>
      <c r="AE75" s="638"/>
      <c r="AF75" s="638"/>
      <c r="AG75" s="638"/>
      <c r="AH75" s="639"/>
      <c r="AI75" s="639"/>
      <c r="AJ75" s="639"/>
      <c r="AK75" s="639"/>
      <c r="AL75" s="639"/>
      <c r="AM75" s="639"/>
      <c r="AN75" s="639"/>
      <c r="AO75" s="639"/>
      <c r="AP75" s="639"/>
      <c r="AQ75" s="639"/>
      <c r="AR75" s="639"/>
      <c r="AS75" s="639"/>
      <c r="AT75" s="639"/>
      <c r="AU75" s="639"/>
      <c r="AV75" s="639"/>
      <c r="AW75" s="639"/>
      <c r="AX75" s="639"/>
      <c r="AY75" s="639"/>
      <c r="AZ75" s="639"/>
      <c r="BA75" s="650"/>
    </row>
    <row r="76" spans="2:53" ht="19.5" customHeight="1">
      <c r="B76" s="641"/>
      <c r="C76" s="651"/>
      <c r="D76" s="1416"/>
      <c r="E76" s="1416"/>
      <c r="F76" s="651"/>
      <c r="G76" s="653"/>
      <c r="H76" s="1431" t="str">
        <f>'Donnees SN'!$E$7</f>
        <v>C3.1: Planifier l’intervention</v>
      </c>
      <c r="I76" s="1432"/>
      <c r="J76" s="1432"/>
      <c r="K76" s="1432"/>
      <c r="L76" s="1433"/>
      <c r="M76" s="642"/>
      <c r="N76" s="642"/>
      <c r="O76" s="653"/>
      <c r="P76" s="653"/>
      <c r="Q76" s="654"/>
      <c r="R76" s="653"/>
      <c r="S76" s="653"/>
      <c r="T76" s="653"/>
      <c r="U76" s="653"/>
      <c r="V76" s="653"/>
      <c r="W76" s="653"/>
      <c r="X76" s="653"/>
      <c r="Y76" s="653"/>
      <c r="Z76" s="653"/>
      <c r="AA76" s="649"/>
      <c r="AB76" s="718"/>
      <c r="AC76" s="643"/>
      <c r="AD76" s="651"/>
      <c r="AE76" s="1416"/>
      <c r="AF76" s="1416"/>
      <c r="AG76" s="651"/>
      <c r="AH76" s="653"/>
      <c r="AI76" s="1431" t="str">
        <f>'Donnees SN'!$E$10</f>
        <v>C4.1: Préparer le plan d’action puis établir tout ou partie du plan d’implantation et de câblage</v>
      </c>
      <c r="AJ76" s="1432"/>
      <c r="AK76" s="1432"/>
      <c r="AL76" s="1432"/>
      <c r="AM76" s="1433"/>
      <c r="AN76" s="642"/>
      <c r="AO76" s="642"/>
      <c r="AP76" s="653"/>
      <c r="AQ76" s="653"/>
      <c r="AR76" s="654"/>
      <c r="AS76" s="653"/>
      <c r="AT76" s="653"/>
      <c r="AU76" s="653"/>
      <c r="AV76" s="653"/>
      <c r="AW76" s="653"/>
      <c r="AX76" s="653"/>
      <c r="AY76" s="653"/>
      <c r="AZ76" s="653"/>
      <c r="BA76" s="656"/>
    </row>
    <row r="77" spans="2:53" s="21" customFormat="1" ht="30" customHeight="1">
      <c r="B77" s="1414">
        <v>15</v>
      </c>
      <c r="C77" s="1459"/>
      <c r="D77" s="1417" t="str">
        <f>'Donnees SN'!C7</f>
        <v>C3.1</v>
      </c>
      <c r="E77" s="1418"/>
      <c r="F77" s="651"/>
      <c r="G77" s="658" t="s">
        <v>211</v>
      </c>
      <c r="H77" s="1434"/>
      <c r="I77" s="1351"/>
      <c r="J77" s="1351"/>
      <c r="K77" s="1351"/>
      <c r="L77" s="1435"/>
      <c r="M77" s="1444" t="s">
        <v>212</v>
      </c>
      <c r="N77" s="1444"/>
      <c r="O77" s="1445"/>
      <c r="P77" s="1428" t="str">
        <f>REPT("g",(U77))</f>
        <v/>
      </c>
      <c r="Q77" s="1429"/>
      <c r="R77" s="1429"/>
      <c r="S77" s="1430"/>
      <c r="T77" s="663"/>
      <c r="U77" s="1036">
        <f>Bilan!$AK$26</f>
        <v>0</v>
      </c>
      <c r="V77" s="653"/>
      <c r="W77" s="1037" t="str">
        <f>Bilan!$AM$26</f>
        <v xml:space="preserve"> </v>
      </c>
      <c r="X77" s="665"/>
      <c r="Y77" s="653"/>
      <c r="Z77" s="653"/>
      <c r="AA77" s="649"/>
      <c r="AB77" s="718"/>
      <c r="AC77" s="1452">
        <v>19</v>
      </c>
      <c r="AD77" s="1459"/>
      <c r="AE77" s="1417" t="str">
        <f>'Donnees SN'!$C$10</f>
        <v>C4.1</v>
      </c>
      <c r="AF77" s="1418"/>
      <c r="AG77" s="651"/>
      <c r="AH77" s="658" t="s">
        <v>211</v>
      </c>
      <c r="AI77" s="1434"/>
      <c r="AJ77" s="1351"/>
      <c r="AK77" s="1351"/>
      <c r="AL77" s="1351"/>
      <c r="AM77" s="1435"/>
      <c r="AN77" s="1444" t="s">
        <v>212</v>
      </c>
      <c r="AO77" s="1444"/>
      <c r="AP77" s="1445"/>
      <c r="AQ77" s="1428" t="str">
        <f>REPT("g",(AV77))</f>
        <v/>
      </c>
      <c r="AR77" s="1429"/>
      <c r="AS77" s="1429"/>
      <c r="AT77" s="1430"/>
      <c r="AU77" s="663"/>
      <c r="AV77" s="1036">
        <f>Bilan!$AK$30</f>
        <v>0</v>
      </c>
      <c r="AW77" s="653"/>
      <c r="AX77" s="1037" t="str">
        <f>Bilan!$AM$30</f>
        <v xml:space="preserve"> </v>
      </c>
      <c r="AY77" s="665"/>
      <c r="AZ77" s="653"/>
      <c r="BA77" s="656"/>
    </row>
    <row r="78" spans="2:53" ht="19.5" customHeight="1">
      <c r="B78" s="641"/>
      <c r="C78" s="651"/>
      <c r="D78" s="1416"/>
      <c r="E78" s="1416"/>
      <c r="F78" s="651"/>
      <c r="G78" s="653"/>
      <c r="H78" s="1436"/>
      <c r="I78" s="1437"/>
      <c r="J78" s="1437"/>
      <c r="K78" s="1437"/>
      <c r="L78" s="1438"/>
      <c r="M78" s="642"/>
      <c r="N78" s="642"/>
      <c r="O78" s="653"/>
      <c r="P78" s="653"/>
      <c r="Q78" s="653"/>
      <c r="R78" s="653"/>
      <c r="S78" s="653"/>
      <c r="T78" s="653"/>
      <c r="U78" s="653"/>
      <c r="V78" s="653"/>
      <c r="W78" s="653"/>
      <c r="X78" s="653"/>
      <c r="Y78" s="653"/>
      <c r="Z78" s="653"/>
      <c r="AA78" s="649"/>
      <c r="AB78" s="718"/>
      <c r="AC78" s="643"/>
      <c r="AD78" s="651"/>
      <c r="AE78" s="1416"/>
      <c r="AF78" s="1416"/>
      <c r="AG78" s="651"/>
      <c r="AH78" s="653"/>
      <c r="AI78" s="1436"/>
      <c r="AJ78" s="1437"/>
      <c r="AK78" s="1437"/>
      <c r="AL78" s="1437"/>
      <c r="AM78" s="1438"/>
      <c r="AN78" s="642"/>
      <c r="AO78" s="642"/>
      <c r="AP78" s="653"/>
      <c r="AQ78" s="653"/>
      <c r="AR78" s="653"/>
      <c r="AS78" s="653"/>
      <c r="AT78" s="653"/>
      <c r="AU78" s="653"/>
      <c r="AV78" s="653"/>
      <c r="AW78" s="653"/>
      <c r="AX78" s="653"/>
      <c r="AY78" s="653"/>
      <c r="AZ78" s="653"/>
      <c r="BA78" s="656"/>
    </row>
    <row r="79" spans="2:53" ht="15" customHeight="1">
      <c r="B79" s="666"/>
      <c r="C79" s="667"/>
      <c r="D79" s="668"/>
      <c r="E79" s="653"/>
      <c r="F79" s="669"/>
      <c r="G79" s="653"/>
      <c r="H79" s="653"/>
      <c r="I79" s="653"/>
      <c r="J79" s="653"/>
      <c r="K79" s="653"/>
      <c r="L79" s="653"/>
      <c r="M79" s="670"/>
      <c r="N79" s="670"/>
      <c r="O79" s="670"/>
      <c r="P79" s="670"/>
      <c r="Q79" s="670"/>
      <c r="R79" s="670"/>
      <c r="S79" s="670"/>
      <c r="T79" s="670"/>
      <c r="U79" s="670"/>
      <c r="V79" s="670"/>
      <c r="W79" s="670"/>
      <c r="X79" s="670"/>
      <c r="Y79" s="670"/>
      <c r="Z79" s="670"/>
      <c r="AA79" s="672"/>
      <c r="AB79" s="725"/>
      <c r="AC79" s="674"/>
      <c r="AD79" s="667"/>
      <c r="AE79" s="668"/>
      <c r="AF79" s="653"/>
      <c r="AG79" s="669"/>
      <c r="AH79" s="653"/>
      <c r="AI79" s="653"/>
      <c r="AJ79" s="653"/>
      <c r="AK79" s="653"/>
      <c r="AL79" s="653"/>
      <c r="AM79" s="653"/>
      <c r="AN79" s="670"/>
      <c r="AO79" s="670"/>
      <c r="AP79" s="670"/>
      <c r="AQ79" s="670"/>
      <c r="AR79" s="670"/>
      <c r="AS79" s="670"/>
      <c r="AT79" s="670"/>
      <c r="AU79" s="670"/>
      <c r="AV79" s="670"/>
      <c r="AW79" s="670"/>
      <c r="AX79" s="670"/>
      <c r="AY79" s="670"/>
      <c r="AZ79" s="670"/>
      <c r="BA79" s="675"/>
    </row>
    <row r="80" spans="2:53" ht="19.5" customHeight="1">
      <c r="B80" s="641"/>
      <c r="C80" s="651"/>
      <c r="D80" s="1416"/>
      <c r="E80" s="1416"/>
      <c r="F80" s="651"/>
      <c r="G80" s="653"/>
      <c r="H80" s="1431" t="str">
        <f>'Donnees SN'!$E$8</f>
        <v>C3.2: Réaliser l’intégration matérielle ou logicielle d’un équipement</v>
      </c>
      <c r="I80" s="1432"/>
      <c r="J80" s="1432"/>
      <c r="K80" s="1432"/>
      <c r="L80" s="1433"/>
      <c r="M80" s="642"/>
      <c r="N80" s="642"/>
      <c r="O80" s="653"/>
      <c r="P80" s="653"/>
      <c r="Q80" s="654"/>
      <c r="R80" s="653"/>
      <c r="S80" s="653"/>
      <c r="T80" s="653"/>
      <c r="U80" s="653"/>
      <c r="V80" s="653"/>
      <c r="W80" s="653"/>
      <c r="X80" s="653"/>
      <c r="Y80" s="653"/>
      <c r="Z80" s="653"/>
      <c r="AA80" s="649"/>
      <c r="AB80" s="718"/>
      <c r="AC80" s="643"/>
      <c r="AD80" s="651"/>
      <c r="AE80" s="1416"/>
      <c r="AF80" s="1416"/>
      <c r="AG80" s="651"/>
      <c r="AH80" s="653"/>
      <c r="AI80" s="1578" t="str">
        <f>'Donnees SN'!$E$11</f>
        <v>C4.2: Repérer les supports de transmission et d’énergie, implanter, câbler, raccorder les appareillages et les équipements d’interconnexion</v>
      </c>
      <c r="AJ80" s="1579"/>
      <c r="AK80" s="1579"/>
      <c r="AL80" s="1579"/>
      <c r="AM80" s="1580"/>
      <c r="AN80" s="642"/>
      <c r="AO80" s="642"/>
      <c r="AP80" s="653"/>
      <c r="AQ80" s="653"/>
      <c r="AR80" s="654"/>
      <c r="AS80" s="653"/>
      <c r="AT80" s="653"/>
      <c r="AU80" s="653"/>
      <c r="AV80" s="653"/>
      <c r="AW80" s="653"/>
      <c r="AX80" s="653"/>
      <c r="AY80" s="653"/>
      <c r="AZ80" s="653"/>
      <c r="BA80" s="656"/>
    </row>
    <row r="81" spans="2:55" ht="30" customHeight="1">
      <c r="B81" s="1414">
        <v>16</v>
      </c>
      <c r="C81" s="1459"/>
      <c r="D81" s="1417" t="str">
        <f>'Donnees SN'!$C$8</f>
        <v>C3.2</v>
      </c>
      <c r="E81" s="1418"/>
      <c r="F81" s="651"/>
      <c r="G81" s="658" t="s">
        <v>211</v>
      </c>
      <c r="H81" s="1434"/>
      <c r="I81" s="1351"/>
      <c r="J81" s="1351"/>
      <c r="K81" s="1351"/>
      <c r="L81" s="1435"/>
      <c r="M81" s="1444" t="s">
        <v>212</v>
      </c>
      <c r="N81" s="1444"/>
      <c r="O81" s="1445"/>
      <c r="P81" s="1428" t="str">
        <f>REPT("g",(U81))</f>
        <v/>
      </c>
      <c r="Q81" s="1429"/>
      <c r="R81" s="1429"/>
      <c r="S81" s="1430"/>
      <c r="T81" s="663"/>
      <c r="U81" s="1036">
        <f>Bilan!$AK$26</f>
        <v>0</v>
      </c>
      <c r="V81" s="653"/>
      <c r="W81" s="1037" t="str">
        <f>Bilan!$AM$26</f>
        <v xml:space="preserve"> </v>
      </c>
      <c r="X81" s="665"/>
      <c r="Y81" s="653"/>
      <c r="Z81" s="653"/>
      <c r="AA81" s="649"/>
      <c r="AB81" s="718"/>
      <c r="AC81" s="1452">
        <v>20</v>
      </c>
      <c r="AD81" s="1459"/>
      <c r="AE81" s="1417" t="str">
        <f>'Donnees SN'!$C$11</f>
        <v>C4.2</v>
      </c>
      <c r="AF81" s="1418"/>
      <c r="AG81" s="651"/>
      <c r="AH81" s="658" t="s">
        <v>211</v>
      </c>
      <c r="AI81" s="1581"/>
      <c r="AJ81" s="1582"/>
      <c r="AK81" s="1582"/>
      <c r="AL81" s="1582"/>
      <c r="AM81" s="1583"/>
      <c r="AN81" s="1444" t="s">
        <v>212</v>
      </c>
      <c r="AO81" s="1444"/>
      <c r="AP81" s="1445"/>
      <c r="AQ81" s="1428" t="str">
        <f>REPT("g",(AV81))</f>
        <v/>
      </c>
      <c r="AR81" s="1429"/>
      <c r="AS81" s="1429"/>
      <c r="AT81" s="1430"/>
      <c r="AU81" s="663"/>
      <c r="AV81" s="1036">
        <f>Bilan!$AK$30</f>
        <v>0</v>
      </c>
      <c r="AW81" s="653"/>
      <c r="AX81" s="1037" t="str">
        <f>Bilan!$AM$30</f>
        <v xml:space="preserve"> </v>
      </c>
      <c r="AY81" s="665"/>
      <c r="AZ81" s="653"/>
      <c r="BA81" s="656"/>
    </row>
    <row r="82" spans="2:55" ht="19.5" customHeight="1">
      <c r="B82" s="641"/>
      <c r="C82" s="651"/>
      <c r="D82" s="1416"/>
      <c r="E82" s="1416"/>
      <c r="F82" s="651"/>
      <c r="G82" s="653"/>
      <c r="H82" s="1436"/>
      <c r="I82" s="1437"/>
      <c r="J82" s="1437"/>
      <c r="K82" s="1437"/>
      <c r="L82" s="1438"/>
      <c r="M82" s="642"/>
      <c r="N82" s="642"/>
      <c r="O82" s="653"/>
      <c r="P82" s="653"/>
      <c r="Q82" s="653"/>
      <c r="R82" s="653"/>
      <c r="S82" s="653"/>
      <c r="T82" s="653"/>
      <c r="U82" s="653"/>
      <c r="V82" s="653"/>
      <c r="W82" s="653"/>
      <c r="X82" s="653"/>
      <c r="Y82" s="653"/>
      <c r="Z82" s="653"/>
      <c r="AA82" s="649"/>
      <c r="AB82" s="718"/>
      <c r="AC82" s="643"/>
      <c r="AD82" s="651"/>
      <c r="AE82" s="1416"/>
      <c r="AF82" s="1416"/>
      <c r="AG82" s="651"/>
      <c r="AH82" s="653"/>
      <c r="AI82" s="1584"/>
      <c r="AJ82" s="1585"/>
      <c r="AK82" s="1585"/>
      <c r="AL82" s="1585"/>
      <c r="AM82" s="1586"/>
      <c r="AN82" s="642"/>
      <c r="AO82" s="642"/>
      <c r="AP82" s="653"/>
      <c r="AQ82" s="653"/>
      <c r="AR82" s="653"/>
      <c r="AS82" s="653"/>
      <c r="AT82" s="653"/>
      <c r="AU82" s="653"/>
      <c r="AV82" s="653"/>
      <c r="AW82" s="653"/>
      <c r="AX82" s="653"/>
      <c r="AY82" s="653"/>
      <c r="AZ82" s="653"/>
      <c r="BA82" s="656"/>
      <c r="BB82" s="676"/>
      <c r="BC82" s="676"/>
    </row>
    <row r="83" spans="2:55" ht="15" customHeight="1">
      <c r="B83" s="641"/>
      <c r="C83" s="651"/>
      <c r="D83" s="668"/>
      <c r="E83" s="653"/>
      <c r="F83" s="651"/>
      <c r="G83" s="653"/>
      <c r="H83" s="677"/>
      <c r="I83" s="678"/>
      <c r="J83" s="678"/>
      <c r="K83" s="679"/>
      <c r="L83" s="680"/>
      <c r="M83" s="642"/>
      <c r="N83" s="642"/>
      <c r="O83" s="653"/>
      <c r="P83" s="653"/>
      <c r="Q83" s="653"/>
      <c r="R83" s="653"/>
      <c r="S83" s="653"/>
      <c r="T83" s="653"/>
      <c r="U83" s="653"/>
      <c r="V83" s="653"/>
      <c r="W83" s="653"/>
      <c r="X83" s="653"/>
      <c r="Y83" s="653"/>
      <c r="Z83" s="653"/>
      <c r="AA83" s="1439"/>
      <c r="AB83" s="720"/>
      <c r="AC83" s="643"/>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3"/>
      <c r="AZ83" s="653"/>
      <c r="BA83" s="656"/>
      <c r="BB83" s="250"/>
      <c r="BC83" s="250"/>
    </row>
    <row r="84" spans="2:55" ht="19.5" customHeight="1">
      <c r="B84" s="641"/>
      <c r="C84" s="651"/>
      <c r="D84" s="1416"/>
      <c r="E84" s="1416"/>
      <c r="F84" s="651"/>
      <c r="G84" s="653"/>
      <c r="H84" s="1431" t="str">
        <f>'Donnees SN'!$E$9</f>
        <v>C3.3: Effectuer les tests nécessaires à la validation du fonctionnement des équipements</v>
      </c>
      <c r="I84" s="1432"/>
      <c r="J84" s="1432"/>
      <c r="K84" s="1432"/>
      <c r="L84" s="1433"/>
      <c r="M84" s="642"/>
      <c r="N84" s="642"/>
      <c r="O84" s="653"/>
      <c r="P84" s="653"/>
      <c r="Q84" s="654"/>
      <c r="R84" s="653"/>
      <c r="S84" s="653"/>
      <c r="T84" s="653"/>
      <c r="U84" s="653"/>
      <c r="V84" s="653"/>
      <c r="W84" s="653"/>
      <c r="X84" s="653"/>
      <c r="Y84" s="653"/>
      <c r="Z84" s="653"/>
      <c r="AA84" s="1439"/>
      <c r="AB84" s="720"/>
      <c r="AC84" s="643"/>
      <c r="AD84" s="651"/>
      <c r="AE84" s="1416"/>
      <c r="AF84" s="1416"/>
      <c r="AG84" s="651"/>
      <c r="AH84" s="653"/>
      <c r="AI84" s="1431" t="str">
        <f>'Donnees SN'!$E$12</f>
        <v>C4.3: Effectuer les tests, certifier le support physique</v>
      </c>
      <c r="AJ84" s="1432"/>
      <c r="AK84" s="1432"/>
      <c r="AL84" s="1432"/>
      <c r="AM84" s="1433"/>
      <c r="AN84" s="642"/>
      <c r="AO84" s="642"/>
      <c r="AP84" s="653"/>
      <c r="AQ84" s="653"/>
      <c r="AR84" s="654"/>
      <c r="AS84" s="653"/>
      <c r="AT84" s="653"/>
      <c r="AU84" s="653"/>
      <c r="AV84" s="653"/>
      <c r="AW84" s="653"/>
      <c r="AX84" s="653"/>
      <c r="AY84" s="653"/>
      <c r="AZ84" s="653"/>
      <c r="BA84" s="656"/>
    </row>
    <row r="85" spans="2:55" ht="30" customHeight="1">
      <c r="B85" s="1414">
        <v>17</v>
      </c>
      <c r="C85" s="1459"/>
      <c r="D85" s="1417" t="str">
        <f>'Donnees SN'!$C$9</f>
        <v>C3.3</v>
      </c>
      <c r="E85" s="1418"/>
      <c r="F85" s="651"/>
      <c r="G85" s="658" t="s">
        <v>211</v>
      </c>
      <c r="H85" s="1434"/>
      <c r="I85" s="1351"/>
      <c r="J85" s="1351"/>
      <c r="K85" s="1351"/>
      <c r="L85" s="1435"/>
      <c r="M85" s="1444" t="s">
        <v>212</v>
      </c>
      <c r="N85" s="1444"/>
      <c r="O85" s="1445"/>
      <c r="P85" s="1428" t="str">
        <f>REPT("g",(U85))</f>
        <v/>
      </c>
      <c r="Q85" s="1429"/>
      <c r="R85" s="1429"/>
      <c r="S85" s="1430"/>
      <c r="T85" s="663"/>
      <c r="U85" s="1036">
        <f>Bilan!$AK$26</f>
        <v>0</v>
      </c>
      <c r="V85" s="653"/>
      <c r="W85" s="1037" t="str">
        <f>Bilan!$AM$26</f>
        <v xml:space="preserve"> </v>
      </c>
      <c r="X85" s="665"/>
      <c r="Y85" s="653"/>
      <c r="Z85" s="653"/>
      <c r="AA85" s="649"/>
      <c r="AB85" s="718"/>
      <c r="AC85" s="1452">
        <v>21</v>
      </c>
      <c r="AD85" s="1459"/>
      <c r="AE85" s="1417" t="str">
        <f>'Donnees SN'!$C$12</f>
        <v>C4.3</v>
      </c>
      <c r="AF85" s="1418"/>
      <c r="AG85" s="651"/>
      <c r="AH85" s="658" t="s">
        <v>211</v>
      </c>
      <c r="AI85" s="1434"/>
      <c r="AJ85" s="1351"/>
      <c r="AK85" s="1351"/>
      <c r="AL85" s="1351"/>
      <c r="AM85" s="1435"/>
      <c r="AN85" s="1444" t="s">
        <v>212</v>
      </c>
      <c r="AO85" s="1444"/>
      <c r="AP85" s="1445"/>
      <c r="AQ85" s="1428" t="str">
        <f>REPT("g",(AV85))</f>
        <v/>
      </c>
      <c r="AR85" s="1429"/>
      <c r="AS85" s="1429"/>
      <c r="AT85" s="1430"/>
      <c r="AU85" s="663"/>
      <c r="AV85" s="1036">
        <f>Bilan!$AK$30</f>
        <v>0</v>
      </c>
      <c r="AW85" s="653"/>
      <c r="AX85" s="1037" t="str">
        <f>Bilan!$AM$30</f>
        <v xml:space="preserve"> </v>
      </c>
      <c r="AY85" s="665"/>
      <c r="AZ85" s="653"/>
      <c r="BA85" s="656"/>
    </row>
    <row r="86" spans="2:55" ht="19.5" customHeight="1">
      <c r="B86" s="683"/>
      <c r="C86" s="651"/>
      <c r="D86" s="1416"/>
      <c r="E86" s="1416"/>
      <c r="F86" s="651"/>
      <c r="G86" s="653"/>
      <c r="H86" s="1436"/>
      <c r="I86" s="1437"/>
      <c r="J86" s="1437"/>
      <c r="K86" s="1437"/>
      <c r="L86" s="1438"/>
      <c r="M86" s="642"/>
      <c r="N86" s="642"/>
      <c r="O86" s="653"/>
      <c r="P86" s="653"/>
      <c r="Q86" s="653"/>
      <c r="R86" s="653"/>
      <c r="S86" s="653"/>
      <c r="T86" s="653"/>
      <c r="U86" s="653"/>
      <c r="V86" s="653"/>
      <c r="W86" s="653"/>
      <c r="X86" s="653"/>
      <c r="Y86" s="653"/>
      <c r="Z86" s="653"/>
      <c r="AA86" s="900"/>
      <c r="AB86" s="721"/>
      <c r="AC86" s="643"/>
      <c r="AD86" s="651"/>
      <c r="AE86" s="1416"/>
      <c r="AF86" s="1416"/>
      <c r="AG86" s="651"/>
      <c r="AH86" s="653"/>
      <c r="AI86" s="1436"/>
      <c r="AJ86" s="1437"/>
      <c r="AK86" s="1437"/>
      <c r="AL86" s="1437"/>
      <c r="AM86" s="1438"/>
      <c r="AN86" s="642"/>
      <c r="AO86" s="642"/>
      <c r="AP86" s="653"/>
      <c r="AQ86" s="653"/>
      <c r="AR86" s="653"/>
      <c r="AS86" s="653"/>
      <c r="AT86" s="653"/>
      <c r="AU86" s="653"/>
      <c r="AV86" s="653"/>
      <c r="AW86" s="653"/>
      <c r="AX86" s="653"/>
      <c r="AY86" s="653"/>
      <c r="AZ86" s="653"/>
      <c r="BA86" s="656"/>
    </row>
    <row r="87" spans="2:55" ht="15" customHeight="1">
      <c r="B87" s="641"/>
      <c r="C87" s="651"/>
      <c r="D87" s="668"/>
      <c r="E87" s="653"/>
      <c r="F87" s="651"/>
      <c r="G87" s="653"/>
      <c r="H87" s="709"/>
      <c r="I87" s="710"/>
      <c r="J87" s="710"/>
      <c r="K87" s="711"/>
      <c r="L87" s="712"/>
      <c r="M87" s="642"/>
      <c r="N87" s="642"/>
      <c r="O87" s="653"/>
      <c r="P87" s="653"/>
      <c r="Q87" s="653"/>
      <c r="R87" s="653"/>
      <c r="S87" s="653"/>
      <c r="T87" s="653"/>
      <c r="U87" s="653"/>
      <c r="V87" s="653"/>
      <c r="W87" s="653"/>
      <c r="X87" s="653"/>
      <c r="Y87" s="653"/>
      <c r="Z87" s="655"/>
      <c r="AA87" s="900"/>
      <c r="AB87" s="721"/>
      <c r="AC87" s="643"/>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3"/>
      <c r="AZ87" s="653"/>
      <c r="BA87" s="656"/>
    </row>
    <row r="88" spans="2:55" ht="19.5" customHeight="1">
      <c r="B88" s="641"/>
      <c r="C88" s="651"/>
      <c r="D88" s="651"/>
      <c r="E88" s="651"/>
      <c r="F88" s="651"/>
      <c r="G88" s="651"/>
      <c r="H88" s="651"/>
      <c r="I88" s="651"/>
      <c r="J88" s="651"/>
      <c r="K88" s="651"/>
      <c r="L88" s="651"/>
      <c r="M88" s="651"/>
      <c r="N88" s="651"/>
      <c r="O88" s="651"/>
      <c r="P88" s="651"/>
      <c r="Q88" s="651"/>
      <c r="R88" s="651"/>
      <c r="S88" s="651"/>
      <c r="T88" s="651"/>
      <c r="U88" s="651"/>
      <c r="V88" s="651"/>
      <c r="W88" s="651"/>
      <c r="X88" s="651"/>
      <c r="Y88" s="651"/>
      <c r="Z88" s="655"/>
      <c r="AA88" s="901"/>
      <c r="AB88" s="720"/>
      <c r="AC88" s="643"/>
      <c r="AD88" s="651"/>
      <c r="AE88" s="1416"/>
      <c r="AF88" s="1416"/>
      <c r="AG88" s="651"/>
      <c r="AH88" s="653"/>
      <c r="AI88" s="1431" t="str">
        <f>'Donnees SN'!$E$13</f>
        <v>C4.4: Installer, configurer les éléments du système et vérifier la conformité du
fonctionnement</v>
      </c>
      <c r="AJ88" s="1432"/>
      <c r="AK88" s="1432"/>
      <c r="AL88" s="1432"/>
      <c r="AM88" s="1433"/>
      <c r="AN88" s="642"/>
      <c r="AO88" s="642"/>
      <c r="AP88" s="653"/>
      <c r="AQ88" s="653"/>
      <c r="AR88" s="654"/>
      <c r="AS88" s="653"/>
      <c r="AT88" s="653"/>
      <c r="AU88" s="653"/>
      <c r="AV88" s="653"/>
      <c r="AW88" s="653"/>
      <c r="AX88" s="653"/>
      <c r="AY88" s="653"/>
      <c r="AZ88" s="653"/>
      <c r="BA88" s="656"/>
    </row>
    <row r="89" spans="2:55" ht="30" customHeight="1">
      <c r="B89" s="641"/>
      <c r="C89" s="651"/>
      <c r="D89" s="651"/>
      <c r="E89" s="651"/>
      <c r="F89" s="651"/>
      <c r="G89" s="651"/>
      <c r="H89" s="651"/>
      <c r="I89" s="651"/>
      <c r="J89" s="651"/>
      <c r="K89" s="651"/>
      <c r="L89" s="651"/>
      <c r="M89" s="651"/>
      <c r="N89" s="651"/>
      <c r="O89" s="651"/>
      <c r="P89" s="651"/>
      <c r="Q89" s="651"/>
      <c r="R89" s="651"/>
      <c r="S89" s="651"/>
      <c r="T89" s="651"/>
      <c r="U89" s="651"/>
      <c r="V89" s="651"/>
      <c r="W89" s="651"/>
      <c r="X89" s="651"/>
      <c r="Y89" s="651"/>
      <c r="Z89" s="655"/>
      <c r="AA89" s="901"/>
      <c r="AB89" s="720"/>
      <c r="AC89" s="1452">
        <v>21</v>
      </c>
      <c r="AD89" s="1459"/>
      <c r="AE89" s="1417" t="str">
        <f>'Donnees SN'!$C$13</f>
        <v>C4.4</v>
      </c>
      <c r="AF89" s="1418"/>
      <c r="AG89" s="651"/>
      <c r="AH89" s="658" t="s">
        <v>211</v>
      </c>
      <c r="AI89" s="1434"/>
      <c r="AJ89" s="1351"/>
      <c r="AK89" s="1351"/>
      <c r="AL89" s="1351"/>
      <c r="AM89" s="1435"/>
      <c r="AN89" s="1444" t="s">
        <v>212</v>
      </c>
      <c r="AO89" s="1444"/>
      <c r="AP89" s="1445"/>
      <c r="AQ89" s="1428" t="str">
        <f>REPT("g",(AV89))</f>
        <v/>
      </c>
      <c r="AR89" s="1429"/>
      <c r="AS89" s="1429"/>
      <c r="AT89" s="1430"/>
      <c r="AU89" s="663"/>
      <c r="AV89" s="1036">
        <f>Bilan!$AK$30</f>
        <v>0</v>
      </c>
      <c r="AW89" s="653"/>
      <c r="AX89" s="1037" t="str">
        <f>Bilan!$AM$30</f>
        <v xml:space="preserve"> </v>
      </c>
      <c r="AY89" s="651"/>
      <c r="AZ89" s="651"/>
      <c r="BA89" s="701"/>
    </row>
    <row r="90" spans="2:55" ht="19.5" customHeight="1">
      <c r="B90" s="641"/>
      <c r="C90" s="651"/>
      <c r="D90" s="651"/>
      <c r="E90" s="651"/>
      <c r="F90" s="651"/>
      <c r="G90" s="651"/>
      <c r="H90" s="651"/>
      <c r="I90" s="651"/>
      <c r="J90" s="651"/>
      <c r="K90" s="651"/>
      <c r="L90" s="651"/>
      <c r="M90" s="651"/>
      <c r="N90" s="651"/>
      <c r="O90" s="651"/>
      <c r="P90" s="651"/>
      <c r="Q90" s="651"/>
      <c r="R90" s="651"/>
      <c r="S90" s="651"/>
      <c r="T90" s="651"/>
      <c r="U90" s="651"/>
      <c r="V90" s="651"/>
      <c r="W90" s="651"/>
      <c r="X90" s="651"/>
      <c r="Y90" s="651"/>
      <c r="Z90" s="655"/>
      <c r="AA90" s="649"/>
      <c r="AB90" s="718"/>
      <c r="AC90" s="643"/>
      <c r="AD90" s="651"/>
      <c r="AE90" s="1416"/>
      <c r="AF90" s="1416"/>
      <c r="AG90" s="651"/>
      <c r="AH90" s="653"/>
      <c r="AI90" s="1436"/>
      <c r="AJ90" s="1437"/>
      <c r="AK90" s="1437"/>
      <c r="AL90" s="1437"/>
      <c r="AM90" s="1438"/>
      <c r="AN90" s="642"/>
      <c r="AO90" s="642"/>
      <c r="AP90" s="653"/>
      <c r="AQ90" s="653"/>
      <c r="AR90" s="653"/>
      <c r="AS90" s="653"/>
      <c r="AT90" s="653"/>
      <c r="AU90" s="653"/>
      <c r="AV90" s="653"/>
      <c r="AW90" s="653"/>
      <c r="AX90" s="653"/>
      <c r="AY90" s="651"/>
      <c r="AZ90" s="651"/>
      <c r="BA90" s="701"/>
    </row>
    <row r="91" spans="2:55" ht="15" hidden="1" customHeight="1">
      <c r="B91" s="641"/>
      <c r="C91" s="651"/>
      <c r="D91" s="651"/>
      <c r="E91" s="651"/>
      <c r="F91" s="651"/>
      <c r="G91" s="651"/>
      <c r="H91" s="651"/>
      <c r="I91" s="651"/>
      <c r="J91" s="651"/>
      <c r="K91" s="651"/>
      <c r="L91" s="651"/>
      <c r="M91" s="651"/>
      <c r="N91" s="651"/>
      <c r="O91" s="651"/>
      <c r="P91" s="651"/>
      <c r="Q91" s="651"/>
      <c r="R91" s="651"/>
      <c r="S91" s="651"/>
      <c r="T91" s="651"/>
      <c r="U91" s="651"/>
      <c r="V91" s="651"/>
      <c r="W91" s="651"/>
      <c r="X91" s="651"/>
      <c r="Y91" s="651"/>
      <c r="Z91" s="655"/>
      <c r="AA91" s="901"/>
      <c r="AB91" s="720"/>
      <c r="AC91" s="643"/>
      <c r="AD91" s="651"/>
      <c r="AE91" s="651"/>
      <c r="AF91" s="651"/>
      <c r="AG91" s="651"/>
      <c r="AH91" s="651"/>
      <c r="AI91" s="651"/>
      <c r="AJ91" s="651"/>
      <c r="AK91" s="651"/>
      <c r="AL91" s="651"/>
      <c r="AM91" s="651"/>
      <c r="AN91" s="651"/>
      <c r="AO91" s="651"/>
      <c r="AP91" s="651"/>
      <c r="AQ91" s="651"/>
      <c r="AR91" s="651"/>
      <c r="AS91" s="651"/>
      <c r="AT91" s="651"/>
      <c r="AU91" s="651"/>
      <c r="AV91" s="651"/>
      <c r="AW91" s="651"/>
      <c r="AX91" s="651"/>
      <c r="AY91" s="653"/>
      <c r="AZ91" s="653"/>
      <c r="BA91" s="656"/>
      <c r="BB91" s="250"/>
      <c r="BC91" s="250"/>
    </row>
    <row r="92" spans="2:55" ht="19.5" hidden="1" customHeight="1">
      <c r="B92" s="641"/>
      <c r="C92" s="651"/>
      <c r="D92" s="651"/>
      <c r="E92" s="651"/>
      <c r="F92" s="651"/>
      <c r="G92" s="651"/>
      <c r="H92" s="651"/>
      <c r="I92" s="651"/>
      <c r="J92" s="651"/>
      <c r="K92" s="651"/>
      <c r="L92" s="651"/>
      <c r="M92" s="651"/>
      <c r="N92" s="651"/>
      <c r="O92" s="651"/>
      <c r="P92" s="651"/>
      <c r="Q92" s="651"/>
      <c r="R92" s="651"/>
      <c r="S92" s="651"/>
      <c r="T92" s="651"/>
      <c r="U92" s="651"/>
      <c r="V92" s="651"/>
      <c r="W92" s="651"/>
      <c r="X92" s="651"/>
      <c r="Y92" s="651"/>
      <c r="Z92" s="655"/>
      <c r="AA92" s="901"/>
      <c r="AB92" s="682"/>
      <c r="AC92" s="915"/>
      <c r="AD92" s="916"/>
      <c r="AE92" s="1614"/>
      <c r="AF92" s="1614"/>
      <c r="AG92" s="916"/>
      <c r="AH92" s="917"/>
      <c r="AI92" s="1615"/>
      <c r="AJ92" s="1615"/>
      <c r="AK92" s="1615"/>
      <c r="AL92" s="1615"/>
      <c r="AM92" s="1615"/>
      <c r="AN92" s="918"/>
      <c r="AO92" s="918"/>
      <c r="AP92" s="917"/>
      <c r="AQ92" s="917"/>
      <c r="AR92" s="917"/>
      <c r="AS92" s="917"/>
      <c r="AT92" s="917"/>
      <c r="AU92" s="917"/>
      <c r="AV92" s="917"/>
      <c r="AW92" s="917"/>
      <c r="AX92" s="917"/>
      <c r="AY92" s="653"/>
      <c r="AZ92" s="653"/>
      <c r="BA92" s="656"/>
    </row>
    <row r="93" spans="2:55" ht="30" hidden="1" customHeight="1">
      <c r="B93" s="641"/>
      <c r="C93" s="651"/>
      <c r="D93" s="651"/>
      <c r="E93" s="651"/>
      <c r="F93" s="651"/>
      <c r="G93" s="651"/>
      <c r="H93" s="651"/>
      <c r="I93" s="651"/>
      <c r="J93" s="651"/>
      <c r="K93" s="651"/>
      <c r="L93" s="651"/>
      <c r="M93" s="651"/>
      <c r="N93" s="651"/>
      <c r="O93" s="651"/>
      <c r="P93" s="651"/>
      <c r="Q93" s="651"/>
      <c r="R93" s="651"/>
      <c r="S93" s="651"/>
      <c r="T93" s="651"/>
      <c r="U93" s="651"/>
      <c r="V93" s="651"/>
      <c r="W93" s="651"/>
      <c r="X93" s="651"/>
      <c r="Y93" s="651"/>
      <c r="Z93" s="655"/>
      <c r="AA93" s="649"/>
      <c r="AB93" s="583"/>
      <c r="AC93" s="1620"/>
      <c r="AD93" s="1621"/>
      <c r="AE93" s="1616"/>
      <c r="AF93" s="1616"/>
      <c r="AG93" s="916"/>
      <c r="AH93" s="919"/>
      <c r="AI93" s="1615"/>
      <c r="AJ93" s="1615"/>
      <c r="AK93" s="1615"/>
      <c r="AL93" s="1615"/>
      <c r="AM93" s="1615"/>
      <c r="AN93" s="1617"/>
      <c r="AO93" s="1617"/>
      <c r="AP93" s="1617"/>
      <c r="AQ93" s="1613"/>
      <c r="AR93" s="1613"/>
      <c r="AS93" s="1613"/>
      <c r="AT93" s="1613"/>
      <c r="AU93" s="920"/>
      <c r="AV93" s="921"/>
      <c r="AW93" s="917"/>
      <c r="AX93" s="922"/>
      <c r="AY93" s="653"/>
      <c r="AZ93" s="653"/>
      <c r="BA93" s="656"/>
    </row>
    <row r="94" spans="2:55" ht="19.5" hidden="1" customHeight="1">
      <c r="B94" s="641"/>
      <c r="C94" s="651"/>
      <c r="D94" s="651"/>
      <c r="E94" s="651"/>
      <c r="F94" s="651"/>
      <c r="G94" s="651"/>
      <c r="H94" s="651"/>
      <c r="I94" s="651"/>
      <c r="J94" s="651"/>
      <c r="K94" s="651"/>
      <c r="L94" s="651"/>
      <c r="M94" s="651"/>
      <c r="N94" s="651"/>
      <c r="O94" s="651"/>
      <c r="P94" s="651"/>
      <c r="Q94" s="651"/>
      <c r="R94" s="651"/>
      <c r="S94" s="651"/>
      <c r="T94" s="651"/>
      <c r="U94" s="651"/>
      <c r="V94" s="651"/>
      <c r="W94" s="651"/>
      <c r="X94" s="651"/>
      <c r="Y94" s="651"/>
      <c r="Z94" s="655"/>
      <c r="AA94" s="900"/>
      <c r="AB94" s="685"/>
      <c r="AC94" s="915"/>
      <c r="AD94" s="916"/>
      <c r="AE94" s="1614"/>
      <c r="AF94" s="1614"/>
      <c r="AG94" s="916"/>
      <c r="AH94" s="917"/>
      <c r="AI94" s="1615"/>
      <c r="AJ94" s="1615"/>
      <c r="AK94" s="1615"/>
      <c r="AL94" s="1615"/>
      <c r="AM94" s="1615"/>
      <c r="AN94" s="918"/>
      <c r="AO94" s="918"/>
      <c r="AP94" s="917"/>
      <c r="AQ94" s="917"/>
      <c r="AR94" s="917"/>
      <c r="AS94" s="917"/>
      <c r="AT94" s="917"/>
      <c r="AU94" s="917"/>
      <c r="AV94" s="917"/>
      <c r="AW94" s="917"/>
      <c r="AX94" s="917"/>
      <c r="AY94" s="653"/>
      <c r="AZ94" s="653"/>
      <c r="BA94" s="656"/>
    </row>
    <row r="95" spans="2:55" ht="15" hidden="1" customHeight="1">
      <c r="B95" s="641"/>
      <c r="C95" s="651"/>
      <c r="D95" s="668"/>
      <c r="E95" s="653"/>
      <c r="F95" s="651"/>
      <c r="G95" s="653"/>
      <c r="H95" s="709"/>
      <c r="I95" s="710"/>
      <c r="J95" s="710"/>
      <c r="K95" s="711"/>
      <c r="L95" s="712"/>
      <c r="M95" s="642"/>
      <c r="N95" s="642"/>
      <c r="O95" s="653"/>
      <c r="P95" s="653"/>
      <c r="Q95" s="653"/>
      <c r="R95" s="653"/>
      <c r="S95" s="653"/>
      <c r="T95" s="653"/>
      <c r="U95" s="653"/>
      <c r="V95" s="653"/>
      <c r="W95" s="653"/>
      <c r="X95" s="653"/>
      <c r="Y95" s="653"/>
      <c r="Z95" s="655"/>
      <c r="AA95" s="900"/>
      <c r="AB95" s="685"/>
      <c r="AC95" s="915"/>
      <c r="AD95" s="916"/>
      <c r="AE95" s="916"/>
      <c r="AF95" s="916"/>
      <c r="AG95" s="916"/>
      <c r="AH95" s="916"/>
      <c r="AI95" s="916"/>
      <c r="AJ95" s="916"/>
      <c r="AK95" s="916"/>
      <c r="AL95" s="916"/>
      <c r="AM95" s="916"/>
      <c r="AN95" s="916"/>
      <c r="AO95" s="916"/>
      <c r="AP95" s="916"/>
      <c r="AQ95" s="916"/>
      <c r="AR95" s="916"/>
      <c r="AS95" s="916"/>
      <c r="AT95" s="916"/>
      <c r="AU95" s="916"/>
      <c r="AV95" s="916"/>
      <c r="AW95" s="916"/>
      <c r="AX95" s="916"/>
      <c r="AY95" s="653"/>
      <c r="AZ95" s="653"/>
      <c r="BA95" s="656"/>
    </row>
    <row r="96" spans="2:55" ht="19.5" hidden="1" customHeight="1">
      <c r="B96" s="641"/>
      <c r="C96" s="651"/>
      <c r="D96" s="651"/>
      <c r="E96" s="651"/>
      <c r="F96" s="651"/>
      <c r="G96" s="651"/>
      <c r="H96" s="651"/>
      <c r="I96" s="651"/>
      <c r="J96" s="651"/>
      <c r="K96" s="651"/>
      <c r="L96" s="651"/>
      <c r="M96" s="651"/>
      <c r="N96" s="651"/>
      <c r="O96" s="651"/>
      <c r="P96" s="651"/>
      <c r="Q96" s="651"/>
      <c r="R96" s="651"/>
      <c r="S96" s="651"/>
      <c r="T96" s="651"/>
      <c r="U96" s="651"/>
      <c r="V96" s="651"/>
      <c r="W96" s="651"/>
      <c r="X96" s="651"/>
      <c r="Y96" s="651"/>
      <c r="Z96" s="655"/>
      <c r="AA96" s="900"/>
      <c r="AB96" s="682"/>
      <c r="AC96" s="915"/>
      <c r="AD96" s="916"/>
      <c r="AE96" s="1614"/>
      <c r="AF96" s="1614"/>
      <c r="AG96" s="916"/>
      <c r="AH96" s="917"/>
      <c r="AI96" s="1615"/>
      <c r="AJ96" s="1615"/>
      <c r="AK96" s="1615"/>
      <c r="AL96" s="1615"/>
      <c r="AM96" s="1615"/>
      <c r="AN96" s="918"/>
      <c r="AO96" s="918"/>
      <c r="AP96" s="917"/>
      <c r="AQ96" s="917"/>
      <c r="AR96" s="917"/>
      <c r="AS96" s="917"/>
      <c r="AT96" s="917"/>
      <c r="AU96" s="917"/>
      <c r="AV96" s="917"/>
      <c r="AW96" s="917"/>
      <c r="AX96" s="917"/>
      <c r="AY96" s="653"/>
      <c r="AZ96" s="653"/>
      <c r="BA96" s="656"/>
    </row>
    <row r="97" spans="2:55" ht="30" hidden="1" customHeight="1">
      <c r="B97" s="641"/>
      <c r="C97" s="651"/>
      <c r="D97" s="651"/>
      <c r="E97" s="651"/>
      <c r="F97" s="651"/>
      <c r="G97" s="651"/>
      <c r="H97" s="651"/>
      <c r="I97" s="651"/>
      <c r="J97" s="651"/>
      <c r="K97" s="651"/>
      <c r="L97" s="651"/>
      <c r="M97" s="651"/>
      <c r="N97" s="651"/>
      <c r="O97" s="651"/>
      <c r="P97" s="651"/>
      <c r="Q97" s="651"/>
      <c r="R97" s="651"/>
      <c r="S97" s="651"/>
      <c r="T97" s="651"/>
      <c r="U97" s="651"/>
      <c r="V97" s="651"/>
      <c r="W97" s="651"/>
      <c r="X97" s="651"/>
      <c r="Y97" s="651"/>
      <c r="Z97" s="655"/>
      <c r="AA97" s="900"/>
      <c r="AB97" s="682"/>
      <c r="AC97" s="1620"/>
      <c r="AD97" s="1621"/>
      <c r="AE97" s="1616"/>
      <c r="AF97" s="1616"/>
      <c r="AG97" s="916"/>
      <c r="AH97" s="919"/>
      <c r="AI97" s="1615"/>
      <c r="AJ97" s="1615"/>
      <c r="AK97" s="1615"/>
      <c r="AL97" s="1615"/>
      <c r="AM97" s="1615"/>
      <c r="AN97" s="1617"/>
      <c r="AO97" s="1617"/>
      <c r="AP97" s="1617"/>
      <c r="AQ97" s="1613"/>
      <c r="AR97" s="1613"/>
      <c r="AS97" s="1613"/>
      <c r="AT97" s="1613"/>
      <c r="AU97" s="920"/>
      <c r="AV97" s="921"/>
      <c r="AW97" s="917"/>
      <c r="AX97" s="922"/>
      <c r="AY97" s="651"/>
      <c r="AZ97" s="651"/>
      <c r="BA97" s="701"/>
    </row>
    <row r="98" spans="2:55" ht="19.5" hidden="1" customHeight="1">
      <c r="B98" s="641"/>
      <c r="C98" s="651"/>
      <c r="D98" s="651"/>
      <c r="E98" s="651"/>
      <c r="F98" s="651"/>
      <c r="G98" s="651"/>
      <c r="H98" s="651"/>
      <c r="I98" s="651"/>
      <c r="J98" s="651"/>
      <c r="K98" s="651"/>
      <c r="L98" s="651"/>
      <c r="M98" s="651"/>
      <c r="N98" s="651"/>
      <c r="O98" s="651"/>
      <c r="P98" s="651"/>
      <c r="Q98" s="651"/>
      <c r="R98" s="651"/>
      <c r="S98" s="651"/>
      <c r="T98" s="651"/>
      <c r="U98" s="651"/>
      <c r="V98" s="651"/>
      <c r="W98" s="651"/>
      <c r="X98" s="651"/>
      <c r="Y98" s="651"/>
      <c r="Z98" s="655"/>
      <c r="AA98" s="900"/>
      <c r="AB98" s="583"/>
      <c r="AC98" s="915"/>
      <c r="AD98" s="916"/>
      <c r="AE98" s="1614"/>
      <c r="AF98" s="1614"/>
      <c r="AG98" s="916"/>
      <c r="AH98" s="917"/>
      <c r="AI98" s="1615"/>
      <c r="AJ98" s="1615"/>
      <c r="AK98" s="1615"/>
      <c r="AL98" s="1615"/>
      <c r="AM98" s="1615"/>
      <c r="AN98" s="918"/>
      <c r="AO98" s="918"/>
      <c r="AP98" s="917"/>
      <c r="AQ98" s="917"/>
      <c r="AR98" s="917"/>
      <c r="AS98" s="917"/>
      <c r="AT98" s="917"/>
      <c r="AU98" s="917"/>
      <c r="AV98" s="917"/>
      <c r="AW98" s="917"/>
      <c r="AX98" s="917"/>
      <c r="AY98" s="651"/>
      <c r="AZ98" s="651"/>
      <c r="BA98" s="701"/>
    </row>
    <row r="99" spans="2:55" ht="15" hidden="1" customHeight="1">
      <c r="B99" s="641"/>
      <c r="C99" s="651"/>
      <c r="D99" s="651"/>
      <c r="E99" s="651"/>
      <c r="F99" s="651"/>
      <c r="G99" s="651"/>
      <c r="H99" s="651"/>
      <c r="I99" s="651"/>
      <c r="J99" s="651"/>
      <c r="K99" s="651"/>
      <c r="L99" s="651"/>
      <c r="M99" s="651"/>
      <c r="N99" s="651"/>
      <c r="O99" s="651"/>
      <c r="P99" s="651"/>
      <c r="Q99" s="651"/>
      <c r="R99" s="651"/>
      <c r="S99" s="651"/>
      <c r="T99" s="651"/>
      <c r="U99" s="651"/>
      <c r="V99" s="651"/>
      <c r="W99" s="651"/>
      <c r="X99" s="651"/>
      <c r="Y99" s="651"/>
      <c r="Z99" s="655"/>
      <c r="AA99" s="900"/>
      <c r="AB99" s="682"/>
      <c r="AC99" s="915"/>
      <c r="AD99" s="916"/>
      <c r="AE99" s="916"/>
      <c r="AF99" s="916"/>
      <c r="AG99" s="916"/>
      <c r="AH99" s="916"/>
      <c r="AI99" s="916"/>
      <c r="AJ99" s="916"/>
      <c r="AK99" s="916"/>
      <c r="AL99" s="916"/>
      <c r="AM99" s="916"/>
      <c r="AN99" s="916"/>
      <c r="AO99" s="916"/>
      <c r="AP99" s="916"/>
      <c r="AQ99" s="916"/>
      <c r="AR99" s="916"/>
      <c r="AS99" s="916"/>
      <c r="AT99" s="916"/>
      <c r="AU99" s="916"/>
      <c r="AV99" s="916"/>
      <c r="AW99" s="916"/>
      <c r="AX99" s="916"/>
      <c r="AY99" s="653"/>
      <c r="AZ99" s="653"/>
      <c r="BA99" s="656"/>
      <c r="BB99" s="250"/>
      <c r="BC99" s="250"/>
    </row>
    <row r="100" spans="2:55" ht="19.5" hidden="1" customHeight="1">
      <c r="B100" s="641"/>
      <c r="C100" s="651"/>
      <c r="D100" s="651"/>
      <c r="E100" s="651"/>
      <c r="F100" s="651"/>
      <c r="G100" s="651"/>
      <c r="H100" s="651"/>
      <c r="I100" s="651"/>
      <c r="J100" s="651"/>
      <c r="K100" s="651"/>
      <c r="L100" s="651"/>
      <c r="M100" s="651"/>
      <c r="N100" s="651"/>
      <c r="O100" s="651"/>
      <c r="P100" s="651"/>
      <c r="Q100" s="651"/>
      <c r="R100" s="651"/>
      <c r="S100" s="651"/>
      <c r="T100" s="651"/>
      <c r="U100" s="651"/>
      <c r="V100" s="651"/>
      <c r="W100" s="651"/>
      <c r="X100" s="651"/>
      <c r="Y100" s="651"/>
      <c r="Z100" s="655"/>
      <c r="AA100" s="900"/>
      <c r="AB100" s="682"/>
      <c r="AC100" s="915"/>
      <c r="AD100" s="916"/>
      <c r="AE100" s="1614"/>
      <c r="AF100" s="1614"/>
      <c r="AG100" s="916"/>
      <c r="AH100" s="917"/>
      <c r="AI100" s="1615"/>
      <c r="AJ100" s="1615"/>
      <c r="AK100" s="1615"/>
      <c r="AL100" s="1615"/>
      <c r="AM100" s="1615"/>
      <c r="AN100" s="918"/>
      <c r="AO100" s="918"/>
      <c r="AP100" s="917"/>
      <c r="AQ100" s="917"/>
      <c r="AR100" s="917"/>
      <c r="AS100" s="917"/>
      <c r="AT100" s="917"/>
      <c r="AU100" s="917"/>
      <c r="AV100" s="917"/>
      <c r="AW100" s="917"/>
      <c r="AX100" s="917"/>
      <c r="AY100" s="653"/>
      <c r="AZ100" s="653"/>
      <c r="BA100" s="656"/>
    </row>
    <row r="101" spans="2:55" ht="30" hidden="1" customHeight="1">
      <c r="B101" s="641"/>
      <c r="C101" s="651"/>
      <c r="D101" s="651"/>
      <c r="E101" s="651"/>
      <c r="F101" s="651"/>
      <c r="G101" s="651"/>
      <c r="H101" s="651"/>
      <c r="I101" s="651"/>
      <c r="J101" s="651"/>
      <c r="K101" s="651"/>
      <c r="L101" s="651"/>
      <c r="M101" s="651"/>
      <c r="N101" s="651"/>
      <c r="O101" s="651"/>
      <c r="P101" s="651"/>
      <c r="Q101" s="651"/>
      <c r="R101" s="651"/>
      <c r="S101" s="651"/>
      <c r="T101" s="651"/>
      <c r="U101" s="651"/>
      <c r="V101" s="651"/>
      <c r="W101" s="651"/>
      <c r="X101" s="651"/>
      <c r="Y101" s="651"/>
      <c r="Z101" s="655"/>
      <c r="AA101" s="900"/>
      <c r="AB101" s="583"/>
      <c r="AC101" s="1620"/>
      <c r="AD101" s="1621"/>
      <c r="AE101" s="1616"/>
      <c r="AF101" s="1616"/>
      <c r="AG101" s="916"/>
      <c r="AH101" s="919"/>
      <c r="AI101" s="1615"/>
      <c r="AJ101" s="1615"/>
      <c r="AK101" s="1615"/>
      <c r="AL101" s="1615"/>
      <c r="AM101" s="1615"/>
      <c r="AN101" s="1617"/>
      <c r="AO101" s="1617"/>
      <c r="AP101" s="1617"/>
      <c r="AQ101" s="1613"/>
      <c r="AR101" s="1613"/>
      <c r="AS101" s="1613"/>
      <c r="AT101" s="1613"/>
      <c r="AU101" s="920"/>
      <c r="AV101" s="921"/>
      <c r="AW101" s="917"/>
      <c r="AX101" s="922"/>
      <c r="AY101" s="653"/>
      <c r="AZ101" s="653"/>
      <c r="BA101" s="656"/>
    </row>
    <row r="102" spans="2:55" ht="19.5" hidden="1" customHeight="1">
      <c r="B102" s="641"/>
      <c r="C102" s="651"/>
      <c r="D102" s="651"/>
      <c r="E102" s="651"/>
      <c r="F102" s="651"/>
      <c r="G102" s="651"/>
      <c r="H102" s="651"/>
      <c r="I102" s="651"/>
      <c r="J102" s="651"/>
      <c r="K102" s="651"/>
      <c r="L102" s="651"/>
      <c r="M102" s="651"/>
      <c r="N102" s="651"/>
      <c r="O102" s="651"/>
      <c r="P102" s="651"/>
      <c r="Q102" s="651"/>
      <c r="R102" s="651"/>
      <c r="S102" s="651"/>
      <c r="T102" s="651"/>
      <c r="U102" s="651"/>
      <c r="V102" s="651"/>
      <c r="W102" s="651"/>
      <c r="X102" s="651"/>
      <c r="Y102" s="651"/>
      <c r="Z102" s="655"/>
      <c r="AA102" s="900"/>
      <c r="AB102" s="685"/>
      <c r="AC102" s="915"/>
      <c r="AD102" s="916"/>
      <c r="AE102" s="1614"/>
      <c r="AF102" s="1614"/>
      <c r="AG102" s="916"/>
      <c r="AH102" s="917"/>
      <c r="AI102" s="1615"/>
      <c r="AJ102" s="1615"/>
      <c r="AK102" s="1615"/>
      <c r="AL102" s="1615"/>
      <c r="AM102" s="1615"/>
      <c r="AN102" s="918"/>
      <c r="AO102" s="918"/>
      <c r="AP102" s="917"/>
      <c r="AQ102" s="917"/>
      <c r="AR102" s="917"/>
      <c r="AS102" s="917"/>
      <c r="AT102" s="917"/>
      <c r="AU102" s="917"/>
      <c r="AV102" s="917"/>
      <c r="AW102" s="917"/>
      <c r="AX102" s="917"/>
      <c r="AY102" s="653"/>
      <c r="AZ102" s="653"/>
      <c r="BA102" s="656"/>
    </row>
    <row r="103" spans="2:55" ht="15" hidden="1" customHeight="1">
      <c r="B103" s="641"/>
      <c r="C103" s="651"/>
      <c r="D103" s="668"/>
      <c r="E103" s="653"/>
      <c r="F103" s="651"/>
      <c r="G103" s="653"/>
      <c r="H103" s="709"/>
      <c r="I103" s="710"/>
      <c r="J103" s="710"/>
      <c r="K103" s="711"/>
      <c r="L103" s="712"/>
      <c r="M103" s="642"/>
      <c r="N103" s="642"/>
      <c r="O103" s="653"/>
      <c r="P103" s="653"/>
      <c r="Q103" s="653"/>
      <c r="R103" s="653"/>
      <c r="S103" s="653"/>
      <c r="T103" s="653"/>
      <c r="U103" s="653"/>
      <c r="V103" s="653"/>
      <c r="W103" s="653"/>
      <c r="X103" s="653"/>
      <c r="Y103" s="653"/>
      <c r="Z103" s="655"/>
      <c r="AA103" s="900"/>
      <c r="AB103" s="685"/>
      <c r="AC103" s="915"/>
      <c r="AD103" s="916"/>
      <c r="AE103" s="916"/>
      <c r="AF103" s="916"/>
      <c r="AG103" s="916"/>
      <c r="AH103" s="916"/>
      <c r="AI103" s="916"/>
      <c r="AJ103" s="916"/>
      <c r="AK103" s="916"/>
      <c r="AL103" s="916"/>
      <c r="AM103" s="916"/>
      <c r="AN103" s="916"/>
      <c r="AO103" s="916"/>
      <c r="AP103" s="916"/>
      <c r="AQ103" s="916"/>
      <c r="AR103" s="916"/>
      <c r="AS103" s="916"/>
      <c r="AT103" s="916"/>
      <c r="AU103" s="916"/>
      <c r="AV103" s="916"/>
      <c r="AW103" s="916"/>
      <c r="AX103" s="916"/>
      <c r="AY103" s="653"/>
      <c r="AZ103" s="653"/>
      <c r="BA103" s="656"/>
    </row>
    <row r="104" spans="2:55" ht="19.5" hidden="1" customHeight="1">
      <c r="B104" s="641"/>
      <c r="C104" s="651"/>
      <c r="D104" s="651"/>
      <c r="E104" s="651"/>
      <c r="F104" s="651"/>
      <c r="G104" s="651"/>
      <c r="H104" s="651"/>
      <c r="I104" s="651"/>
      <c r="J104" s="651"/>
      <c r="K104" s="651"/>
      <c r="L104" s="651"/>
      <c r="M104" s="651"/>
      <c r="N104" s="651"/>
      <c r="O104" s="651"/>
      <c r="P104" s="651"/>
      <c r="Q104" s="651"/>
      <c r="R104" s="651"/>
      <c r="S104" s="651"/>
      <c r="T104" s="651"/>
      <c r="U104" s="651"/>
      <c r="V104" s="651"/>
      <c r="W104" s="651"/>
      <c r="X104" s="651"/>
      <c r="Y104" s="651"/>
      <c r="Z104" s="655"/>
      <c r="AA104" s="900"/>
      <c r="AB104" s="682"/>
      <c r="AC104" s="915"/>
      <c r="AD104" s="916"/>
      <c r="AE104" s="1614"/>
      <c r="AF104" s="1614"/>
      <c r="AG104" s="916"/>
      <c r="AH104" s="917"/>
      <c r="AI104" s="1615"/>
      <c r="AJ104" s="1615"/>
      <c r="AK104" s="1615"/>
      <c r="AL104" s="1615"/>
      <c r="AM104" s="1615"/>
      <c r="AN104" s="918"/>
      <c r="AO104" s="918"/>
      <c r="AP104" s="917"/>
      <c r="AQ104" s="917"/>
      <c r="AR104" s="917"/>
      <c r="AS104" s="917"/>
      <c r="AT104" s="917"/>
      <c r="AU104" s="917"/>
      <c r="AV104" s="917"/>
      <c r="AW104" s="917"/>
      <c r="AX104" s="917"/>
      <c r="AY104" s="653"/>
      <c r="AZ104" s="653"/>
      <c r="BA104" s="656"/>
    </row>
    <row r="105" spans="2:55" ht="30" hidden="1" customHeight="1">
      <c r="B105" s="641"/>
      <c r="C105" s="651"/>
      <c r="D105" s="651"/>
      <c r="E105" s="651"/>
      <c r="F105" s="651"/>
      <c r="G105" s="651"/>
      <c r="H105" s="651"/>
      <c r="I105" s="651"/>
      <c r="J105" s="651"/>
      <c r="K105" s="651"/>
      <c r="L105" s="651"/>
      <c r="M105" s="651"/>
      <c r="N105" s="651"/>
      <c r="O105" s="651"/>
      <c r="P105" s="651"/>
      <c r="Q105" s="651"/>
      <c r="R105" s="651"/>
      <c r="S105" s="651"/>
      <c r="T105" s="651"/>
      <c r="U105" s="651"/>
      <c r="V105" s="651"/>
      <c r="W105" s="651"/>
      <c r="X105" s="651"/>
      <c r="Y105" s="651"/>
      <c r="Z105" s="655"/>
      <c r="AA105" s="900"/>
      <c r="AB105" s="682"/>
      <c r="AC105" s="1620"/>
      <c r="AD105" s="1621"/>
      <c r="AE105" s="1616"/>
      <c r="AF105" s="1616"/>
      <c r="AG105" s="916"/>
      <c r="AH105" s="919"/>
      <c r="AI105" s="1615"/>
      <c r="AJ105" s="1615"/>
      <c r="AK105" s="1615"/>
      <c r="AL105" s="1615"/>
      <c r="AM105" s="1615"/>
      <c r="AN105" s="1617"/>
      <c r="AO105" s="1617"/>
      <c r="AP105" s="1617"/>
      <c r="AQ105" s="1613"/>
      <c r="AR105" s="1613"/>
      <c r="AS105" s="1613"/>
      <c r="AT105" s="1613"/>
      <c r="AU105" s="920"/>
      <c r="AV105" s="921"/>
      <c r="AW105" s="917"/>
      <c r="AX105" s="922"/>
      <c r="AY105" s="651"/>
      <c r="AZ105" s="651"/>
      <c r="BA105" s="701"/>
    </row>
    <row r="106" spans="2:55" ht="19.5" hidden="1" customHeight="1">
      <c r="B106" s="641"/>
      <c r="C106" s="651"/>
      <c r="D106" s="651"/>
      <c r="E106" s="651"/>
      <c r="F106" s="651"/>
      <c r="G106" s="651"/>
      <c r="H106" s="651"/>
      <c r="I106" s="651"/>
      <c r="J106" s="651"/>
      <c r="K106" s="651"/>
      <c r="L106" s="651"/>
      <c r="M106" s="651"/>
      <c r="N106" s="651"/>
      <c r="O106" s="651"/>
      <c r="P106" s="651"/>
      <c r="Q106" s="651"/>
      <c r="R106" s="651"/>
      <c r="S106" s="651"/>
      <c r="T106" s="651"/>
      <c r="U106" s="651"/>
      <c r="V106" s="651"/>
      <c r="W106" s="651"/>
      <c r="X106" s="651"/>
      <c r="Y106" s="651"/>
      <c r="Z106" s="655"/>
      <c r="AA106" s="900"/>
      <c r="AB106" s="583"/>
      <c r="AC106" s="915"/>
      <c r="AD106" s="916"/>
      <c r="AE106" s="1614"/>
      <c r="AF106" s="1614"/>
      <c r="AG106" s="916"/>
      <c r="AH106" s="917"/>
      <c r="AI106" s="1615"/>
      <c r="AJ106" s="1615"/>
      <c r="AK106" s="1615"/>
      <c r="AL106" s="1615"/>
      <c r="AM106" s="1615"/>
      <c r="AN106" s="918"/>
      <c r="AO106" s="918"/>
      <c r="AP106" s="917"/>
      <c r="AQ106" s="917"/>
      <c r="AR106" s="917"/>
      <c r="AS106" s="917"/>
      <c r="AT106" s="917"/>
      <c r="AU106" s="917"/>
      <c r="AV106" s="917"/>
      <c r="AW106" s="917"/>
      <c r="AX106" s="917"/>
      <c r="AY106" s="651"/>
      <c r="AZ106" s="651"/>
      <c r="BA106" s="701"/>
    </row>
    <row r="107" spans="2:55" ht="15" hidden="1" customHeight="1">
      <c r="B107" s="641"/>
      <c r="C107" s="651"/>
      <c r="D107" s="651"/>
      <c r="E107" s="651"/>
      <c r="F107" s="651"/>
      <c r="G107" s="651"/>
      <c r="H107" s="651"/>
      <c r="I107" s="651"/>
      <c r="J107" s="651"/>
      <c r="K107" s="651"/>
      <c r="L107" s="651"/>
      <c r="M107" s="651"/>
      <c r="N107" s="651"/>
      <c r="O107" s="651"/>
      <c r="P107" s="651"/>
      <c r="Q107" s="651"/>
      <c r="R107" s="651"/>
      <c r="S107" s="651"/>
      <c r="T107" s="651"/>
      <c r="U107" s="651"/>
      <c r="V107" s="651"/>
      <c r="W107" s="651"/>
      <c r="X107" s="651"/>
      <c r="Y107" s="651"/>
      <c r="Z107" s="655"/>
      <c r="AA107" s="900"/>
      <c r="AB107" s="682"/>
      <c r="AC107" s="915"/>
      <c r="AD107" s="916"/>
      <c r="AE107" s="916"/>
      <c r="AF107" s="916"/>
      <c r="AG107" s="916"/>
      <c r="AH107" s="916"/>
      <c r="AI107" s="916"/>
      <c r="AJ107" s="916"/>
      <c r="AK107" s="916"/>
      <c r="AL107" s="916"/>
      <c r="AM107" s="916"/>
      <c r="AN107" s="916"/>
      <c r="AO107" s="916"/>
      <c r="AP107" s="916"/>
      <c r="AQ107" s="916"/>
      <c r="AR107" s="916"/>
      <c r="AS107" s="916"/>
      <c r="AT107" s="916"/>
      <c r="AU107" s="916"/>
      <c r="AV107" s="916"/>
      <c r="AW107" s="916"/>
      <c r="AX107" s="916"/>
      <c r="AY107" s="653"/>
      <c r="AZ107" s="653"/>
      <c r="BA107" s="656"/>
      <c r="BB107" s="250"/>
      <c r="BC107" s="250"/>
    </row>
    <row r="108" spans="2:55" ht="19.5" hidden="1" customHeight="1">
      <c r="B108" s="641"/>
      <c r="C108" s="651"/>
      <c r="D108" s="668"/>
      <c r="E108" s="653"/>
      <c r="F108" s="651"/>
      <c r="G108" s="653"/>
      <c r="H108" s="709"/>
      <c r="I108" s="710"/>
      <c r="J108" s="710"/>
      <c r="K108" s="711"/>
      <c r="L108" s="712"/>
      <c r="M108" s="642"/>
      <c r="N108" s="642"/>
      <c r="O108" s="653"/>
      <c r="P108" s="653"/>
      <c r="Q108" s="653"/>
      <c r="R108" s="653"/>
      <c r="S108" s="653"/>
      <c r="T108" s="653"/>
      <c r="U108" s="653"/>
      <c r="V108" s="653"/>
      <c r="W108" s="653"/>
      <c r="X108" s="653"/>
      <c r="Y108" s="653"/>
      <c r="Z108" s="655"/>
      <c r="AA108" s="900"/>
      <c r="AB108" s="682"/>
      <c r="AC108" s="915"/>
      <c r="AD108" s="916"/>
      <c r="AE108" s="1614"/>
      <c r="AF108" s="1614"/>
      <c r="AG108" s="916"/>
      <c r="AH108" s="917"/>
      <c r="AI108" s="1615"/>
      <c r="AJ108" s="1615"/>
      <c r="AK108" s="1615"/>
      <c r="AL108" s="1615"/>
      <c r="AM108" s="1615"/>
      <c r="AN108" s="918"/>
      <c r="AO108" s="918"/>
      <c r="AP108" s="917"/>
      <c r="AQ108" s="917"/>
      <c r="AR108" s="917"/>
      <c r="AS108" s="917"/>
      <c r="AT108" s="917"/>
      <c r="AU108" s="917"/>
      <c r="AV108" s="917"/>
      <c r="AW108" s="917"/>
      <c r="AX108" s="917"/>
      <c r="AY108" s="653"/>
      <c r="AZ108" s="653"/>
      <c r="BA108" s="656"/>
    </row>
    <row r="109" spans="2:55" ht="30" hidden="1" customHeight="1">
      <c r="B109" s="641"/>
      <c r="C109" s="651"/>
      <c r="D109" s="651"/>
      <c r="E109" s="651"/>
      <c r="F109" s="651"/>
      <c r="G109" s="651"/>
      <c r="H109" s="651"/>
      <c r="I109" s="651"/>
      <c r="J109" s="651"/>
      <c r="K109" s="651"/>
      <c r="L109" s="651"/>
      <c r="M109" s="651"/>
      <c r="N109" s="651"/>
      <c r="O109" s="651"/>
      <c r="P109" s="651"/>
      <c r="Q109" s="651"/>
      <c r="R109" s="651"/>
      <c r="S109" s="651"/>
      <c r="T109" s="651"/>
      <c r="U109" s="651"/>
      <c r="V109" s="651"/>
      <c r="W109" s="651"/>
      <c r="X109" s="651"/>
      <c r="Y109" s="651"/>
      <c r="Z109" s="655"/>
      <c r="AA109" s="900"/>
      <c r="AB109" s="583"/>
      <c r="AC109" s="1620"/>
      <c r="AD109" s="1621"/>
      <c r="AE109" s="1616"/>
      <c r="AF109" s="1616"/>
      <c r="AG109" s="916"/>
      <c r="AH109" s="919"/>
      <c r="AI109" s="1615"/>
      <c r="AJ109" s="1615"/>
      <c r="AK109" s="1615"/>
      <c r="AL109" s="1615"/>
      <c r="AM109" s="1615"/>
      <c r="AN109" s="1617"/>
      <c r="AO109" s="1617"/>
      <c r="AP109" s="1617"/>
      <c r="AQ109" s="1613"/>
      <c r="AR109" s="1613"/>
      <c r="AS109" s="1613"/>
      <c r="AT109" s="1613"/>
      <c r="AU109" s="920"/>
      <c r="AV109" s="921"/>
      <c r="AW109" s="917"/>
      <c r="AX109" s="922"/>
      <c r="AY109" s="653"/>
      <c r="AZ109" s="653"/>
      <c r="BA109" s="656"/>
    </row>
    <row r="110" spans="2:55" ht="19.5" hidden="1" customHeight="1">
      <c r="B110" s="641"/>
      <c r="C110" s="651"/>
      <c r="D110" s="651"/>
      <c r="E110" s="651"/>
      <c r="F110" s="651"/>
      <c r="G110" s="651"/>
      <c r="H110" s="651"/>
      <c r="I110" s="651"/>
      <c r="J110" s="651"/>
      <c r="K110" s="651"/>
      <c r="L110" s="651"/>
      <c r="M110" s="651"/>
      <c r="N110" s="651"/>
      <c r="O110" s="651"/>
      <c r="P110" s="651"/>
      <c r="Q110" s="651"/>
      <c r="R110" s="651"/>
      <c r="S110" s="651"/>
      <c r="T110" s="651"/>
      <c r="U110" s="651"/>
      <c r="V110" s="651"/>
      <c r="W110" s="651"/>
      <c r="X110" s="651"/>
      <c r="Y110" s="651"/>
      <c r="Z110" s="655"/>
      <c r="AA110" s="900"/>
      <c r="AB110" s="685"/>
      <c r="AC110" s="915"/>
      <c r="AD110" s="916"/>
      <c r="AE110" s="1614"/>
      <c r="AF110" s="1614"/>
      <c r="AG110" s="916"/>
      <c r="AH110" s="917"/>
      <c r="AI110" s="1615"/>
      <c r="AJ110" s="1615"/>
      <c r="AK110" s="1615"/>
      <c r="AL110" s="1615"/>
      <c r="AM110" s="1615"/>
      <c r="AN110" s="918"/>
      <c r="AO110" s="918"/>
      <c r="AP110" s="917"/>
      <c r="AQ110" s="917"/>
      <c r="AR110" s="917"/>
      <c r="AS110" s="917"/>
      <c r="AT110" s="917"/>
      <c r="AU110" s="917"/>
      <c r="AV110" s="917"/>
      <c r="AW110" s="917"/>
      <c r="AX110" s="917"/>
      <c r="AY110" s="653"/>
      <c r="AZ110" s="653"/>
      <c r="BA110" s="656"/>
    </row>
    <row r="111" spans="2:55" ht="15" hidden="1" customHeight="1">
      <c r="B111" s="641"/>
      <c r="C111" s="651"/>
      <c r="D111" s="651"/>
      <c r="E111" s="651"/>
      <c r="F111" s="651"/>
      <c r="G111" s="651"/>
      <c r="H111" s="651"/>
      <c r="I111" s="651"/>
      <c r="J111" s="651"/>
      <c r="K111" s="651"/>
      <c r="L111" s="651"/>
      <c r="M111" s="651"/>
      <c r="N111" s="651"/>
      <c r="O111" s="651"/>
      <c r="P111" s="651"/>
      <c r="Q111" s="651"/>
      <c r="R111" s="651"/>
      <c r="S111" s="651"/>
      <c r="T111" s="651"/>
      <c r="U111" s="651"/>
      <c r="V111" s="651"/>
      <c r="W111" s="651"/>
      <c r="X111" s="651"/>
      <c r="Y111" s="651"/>
      <c r="Z111" s="655"/>
      <c r="AA111" s="900"/>
      <c r="AB111" s="685"/>
      <c r="AC111" s="915"/>
      <c r="AD111" s="916"/>
      <c r="AE111" s="916"/>
      <c r="AF111" s="916"/>
      <c r="AG111" s="916"/>
      <c r="AH111" s="916"/>
      <c r="AI111" s="916"/>
      <c r="AJ111" s="916"/>
      <c r="AK111" s="916"/>
      <c r="AL111" s="916"/>
      <c r="AM111" s="916"/>
      <c r="AN111" s="916"/>
      <c r="AO111" s="916"/>
      <c r="AP111" s="916"/>
      <c r="AQ111" s="916"/>
      <c r="AR111" s="916"/>
      <c r="AS111" s="916"/>
      <c r="AT111" s="916"/>
      <c r="AU111" s="916"/>
      <c r="AV111" s="916"/>
      <c r="AW111" s="916"/>
      <c r="AX111" s="916"/>
      <c r="AY111" s="653"/>
      <c r="AZ111" s="653"/>
      <c r="BA111" s="656"/>
    </row>
    <row r="112" spans="2:55" ht="19.5" hidden="1" customHeight="1">
      <c r="B112" s="641"/>
      <c r="C112" s="651"/>
      <c r="D112" s="651"/>
      <c r="E112" s="651"/>
      <c r="F112" s="651"/>
      <c r="G112" s="651"/>
      <c r="H112" s="651"/>
      <c r="I112" s="651"/>
      <c r="J112" s="651"/>
      <c r="K112" s="651"/>
      <c r="L112" s="651"/>
      <c r="M112" s="651"/>
      <c r="N112" s="651"/>
      <c r="O112" s="651"/>
      <c r="P112" s="651"/>
      <c r="Q112" s="651"/>
      <c r="R112" s="651"/>
      <c r="S112" s="651"/>
      <c r="T112" s="651"/>
      <c r="U112" s="651"/>
      <c r="V112" s="651"/>
      <c r="W112" s="651"/>
      <c r="X112" s="651"/>
      <c r="Y112" s="651"/>
      <c r="Z112" s="655"/>
      <c r="AA112" s="901"/>
      <c r="AB112" s="682"/>
      <c r="AC112" s="915"/>
      <c r="AD112" s="916"/>
      <c r="AE112" s="1614"/>
      <c r="AF112" s="1614"/>
      <c r="AG112" s="916"/>
      <c r="AH112" s="917"/>
      <c r="AI112" s="1615"/>
      <c r="AJ112" s="1615"/>
      <c r="AK112" s="1615"/>
      <c r="AL112" s="1615"/>
      <c r="AM112" s="1615"/>
      <c r="AN112" s="918"/>
      <c r="AO112" s="918"/>
      <c r="AP112" s="917"/>
      <c r="AQ112" s="917"/>
      <c r="AR112" s="917"/>
      <c r="AS112" s="917"/>
      <c r="AT112" s="917"/>
      <c r="AU112" s="917"/>
      <c r="AV112" s="917"/>
      <c r="AW112" s="917"/>
      <c r="AX112" s="917"/>
      <c r="AY112" s="653"/>
      <c r="AZ112" s="653"/>
      <c r="BA112" s="656"/>
    </row>
    <row r="113" spans="2:55" ht="30" hidden="1" customHeight="1">
      <c r="B113" s="641"/>
      <c r="C113" s="651"/>
      <c r="D113" s="651"/>
      <c r="E113" s="651"/>
      <c r="F113" s="651"/>
      <c r="G113" s="651"/>
      <c r="H113" s="651"/>
      <c r="I113" s="651"/>
      <c r="J113" s="651"/>
      <c r="K113" s="651"/>
      <c r="L113" s="651"/>
      <c r="M113" s="651"/>
      <c r="N113" s="651"/>
      <c r="O113" s="651"/>
      <c r="P113" s="651"/>
      <c r="Q113" s="651"/>
      <c r="R113" s="651"/>
      <c r="S113" s="651"/>
      <c r="T113" s="651"/>
      <c r="U113" s="651"/>
      <c r="V113" s="651"/>
      <c r="W113" s="651"/>
      <c r="X113" s="651"/>
      <c r="Y113" s="651"/>
      <c r="Z113" s="655"/>
      <c r="AA113" s="901"/>
      <c r="AB113" s="682"/>
      <c r="AC113" s="1620"/>
      <c r="AD113" s="1621"/>
      <c r="AE113" s="1616"/>
      <c r="AF113" s="1616"/>
      <c r="AG113" s="916"/>
      <c r="AH113" s="919"/>
      <c r="AI113" s="1615"/>
      <c r="AJ113" s="1615"/>
      <c r="AK113" s="1615"/>
      <c r="AL113" s="1615"/>
      <c r="AM113" s="1615"/>
      <c r="AN113" s="1617"/>
      <c r="AO113" s="1617"/>
      <c r="AP113" s="1617"/>
      <c r="AQ113" s="1613"/>
      <c r="AR113" s="1613"/>
      <c r="AS113" s="1613"/>
      <c r="AT113" s="1613"/>
      <c r="AU113" s="920"/>
      <c r="AV113" s="921"/>
      <c r="AW113" s="917"/>
      <c r="AX113" s="922"/>
      <c r="AY113" s="651"/>
      <c r="AZ113" s="651"/>
      <c r="BA113" s="701"/>
    </row>
    <row r="114" spans="2:55" ht="19.5" hidden="1" customHeight="1">
      <c r="B114" s="641"/>
      <c r="C114" s="651"/>
      <c r="D114" s="651"/>
      <c r="E114" s="651"/>
      <c r="F114" s="651"/>
      <c r="G114" s="651"/>
      <c r="H114" s="651"/>
      <c r="I114" s="651"/>
      <c r="J114" s="651"/>
      <c r="K114" s="651"/>
      <c r="L114" s="651"/>
      <c r="M114" s="651"/>
      <c r="N114" s="651"/>
      <c r="O114" s="651"/>
      <c r="P114" s="651"/>
      <c r="Q114" s="651"/>
      <c r="R114" s="651"/>
      <c r="S114" s="651"/>
      <c r="T114" s="651"/>
      <c r="U114" s="651"/>
      <c r="V114" s="651"/>
      <c r="W114" s="651"/>
      <c r="X114" s="651"/>
      <c r="Y114" s="651"/>
      <c r="Z114" s="655"/>
      <c r="AA114" s="649"/>
      <c r="AB114" s="583"/>
      <c r="AC114" s="915"/>
      <c r="AD114" s="916"/>
      <c r="AE114" s="1614"/>
      <c r="AF114" s="1614"/>
      <c r="AG114" s="916"/>
      <c r="AH114" s="917"/>
      <c r="AI114" s="1615"/>
      <c r="AJ114" s="1615"/>
      <c r="AK114" s="1615"/>
      <c r="AL114" s="1615"/>
      <c r="AM114" s="1615"/>
      <c r="AN114" s="918"/>
      <c r="AO114" s="918"/>
      <c r="AP114" s="917"/>
      <c r="AQ114" s="917"/>
      <c r="AR114" s="917"/>
      <c r="AS114" s="917"/>
      <c r="AT114" s="917"/>
      <c r="AU114" s="917"/>
      <c r="AV114" s="917"/>
      <c r="AW114" s="917"/>
      <c r="AX114" s="917"/>
      <c r="AY114" s="651"/>
      <c r="AZ114" s="651"/>
      <c r="BA114" s="701"/>
    </row>
    <row r="115" spans="2:55" ht="34.5" customHeight="1">
      <c r="B115" s="641"/>
      <c r="C115" s="651"/>
      <c r="D115" s="651"/>
      <c r="E115" s="651"/>
      <c r="F115" s="651"/>
      <c r="G115" s="651"/>
      <c r="H115" s="651"/>
      <c r="I115" s="651"/>
      <c r="J115" s="651"/>
      <c r="K115" s="651"/>
      <c r="L115" s="651"/>
      <c r="M115" s="651"/>
      <c r="N115" s="651"/>
      <c r="O115" s="651"/>
      <c r="P115" s="651"/>
      <c r="Q115" s="651"/>
      <c r="R115" s="651"/>
      <c r="S115" s="651"/>
      <c r="T115" s="651"/>
      <c r="U115" s="651"/>
      <c r="V115" s="651"/>
      <c r="W115" s="651"/>
      <c r="X115" s="651"/>
      <c r="Y115" s="651"/>
      <c r="Z115" s="655"/>
      <c r="AA115" s="649"/>
      <c r="AB115" s="718"/>
      <c r="AC115" s="1492"/>
      <c r="AD115" s="1493"/>
      <c r="AE115" s="1493"/>
      <c r="AF115" s="1493"/>
      <c r="AG115" s="1493"/>
      <c r="AH115" s="1493"/>
      <c r="AI115" s="1493"/>
      <c r="AJ115" s="1493"/>
      <c r="AK115" s="1493"/>
      <c r="AL115" s="1493"/>
      <c r="AM115" s="1493"/>
      <c r="AN115" s="1493"/>
      <c r="AO115" s="1493"/>
      <c r="AP115" s="1493"/>
      <c r="AQ115" s="1493"/>
      <c r="AR115" s="1493"/>
      <c r="AS115" s="1493"/>
      <c r="AT115" s="1493"/>
      <c r="AU115" s="1493"/>
      <c r="AV115" s="1493"/>
      <c r="AW115" s="1493"/>
      <c r="AX115" s="1493"/>
      <c r="AY115" s="1493"/>
      <c r="AZ115" s="646"/>
      <c r="BA115" s="708"/>
    </row>
    <row r="116" spans="2:55" ht="30" customHeight="1">
      <c r="B116" s="885"/>
      <c r="C116" s="886"/>
      <c r="D116" s="886"/>
      <c r="E116" s="886"/>
      <c r="F116" s="886"/>
      <c r="G116" s="886"/>
      <c r="H116" s="886"/>
      <c r="I116" s="886"/>
      <c r="J116" s="886"/>
      <c r="K116" s="886"/>
      <c r="L116" s="886"/>
      <c r="M116" s="887"/>
      <c r="N116" s="887"/>
      <c r="O116" s="887"/>
      <c r="P116" s="887"/>
      <c r="Q116" s="887"/>
      <c r="R116" s="887"/>
      <c r="S116" s="887"/>
      <c r="T116" s="887"/>
      <c r="U116" s="887"/>
      <c r="V116" s="887"/>
      <c r="W116" s="887"/>
      <c r="X116" s="887"/>
      <c r="Y116" s="887"/>
      <c r="Z116" s="887"/>
      <c r="AA116" s="583"/>
      <c r="AB116" s="583"/>
      <c r="AC116" s="586"/>
      <c r="AD116" s="586"/>
      <c r="AE116" s="586"/>
      <c r="AF116" s="586"/>
      <c r="AG116" s="586"/>
      <c r="AH116" s="583"/>
      <c r="AI116" s="583"/>
      <c r="AJ116" s="583"/>
      <c r="AK116" s="583"/>
      <c r="AL116" s="583"/>
      <c r="AM116" s="583"/>
      <c r="AN116" s="583"/>
      <c r="AO116" s="583"/>
      <c r="AP116" s="583"/>
      <c r="AQ116" s="583"/>
      <c r="AR116" s="583"/>
      <c r="AS116" s="583"/>
      <c r="AT116" s="583"/>
      <c r="AU116" s="583"/>
      <c r="AV116" s="583"/>
      <c r="AW116" s="583"/>
      <c r="AX116" s="583"/>
      <c r="AY116" s="583"/>
      <c r="AZ116" s="583"/>
      <c r="BA116" s="636"/>
    </row>
    <row r="117" spans="2:55" ht="20.100000000000001" customHeight="1">
      <c r="B117" s="637"/>
      <c r="C117" s="638"/>
      <c r="D117" s="1453" t="s">
        <v>126</v>
      </c>
      <c r="E117" s="1453"/>
      <c r="F117" s="1456"/>
      <c r="G117" s="1574" t="str">
        <f>'Donnees SN'!$E$46</f>
        <v>C5 : ASSURER LA MAINTENANCE DE TOUT OU PARTIE D’UNE INSTALLATION SUR SITE OU À DISTANCE</v>
      </c>
      <c r="H117" s="1574"/>
      <c r="I117" s="1574"/>
      <c r="J117" s="1574"/>
      <c r="K117" s="1574"/>
      <c r="L117" s="1574"/>
      <c r="M117" s="1574"/>
      <c r="N117" s="1574"/>
      <c r="O117" s="1574"/>
      <c r="P117" s="1574"/>
      <c r="Q117" s="1574"/>
      <c r="R117" s="1574"/>
      <c r="S117" s="1574"/>
      <c r="T117" s="1419"/>
      <c r="U117" s="639"/>
      <c r="V117" s="1419"/>
      <c r="W117" s="639"/>
      <c r="X117" s="1419"/>
      <c r="Y117" s="1419"/>
      <c r="Z117" s="1449"/>
      <c r="AA117" s="649"/>
      <c r="AB117" s="583"/>
      <c r="AC117" s="640"/>
      <c r="AD117" s="638"/>
      <c r="AE117" s="1453" t="s">
        <v>126</v>
      </c>
      <c r="AF117" s="1453"/>
      <c r="AG117" s="1456"/>
      <c r="AH117" s="1574" t="str">
        <f>'Donnees SN'!$E$47</f>
        <v>C6: ÉTABLIR UNE RELATION PRIVILÉGIÉE AVEC LE CLIENT, EN VUE DE FOURNIR UNE PRESTATION CONFORME À
SES ATTENTES</v>
      </c>
      <c r="AI117" s="1574"/>
      <c r="AJ117" s="1574"/>
      <c r="AK117" s="1574"/>
      <c r="AL117" s="1574"/>
      <c r="AM117" s="1574"/>
      <c r="AN117" s="1574"/>
      <c r="AO117" s="1574"/>
      <c r="AP117" s="1574"/>
      <c r="AQ117" s="1574"/>
      <c r="AR117" s="1574"/>
      <c r="AS117" s="1574"/>
      <c r="AT117" s="1574"/>
      <c r="AU117" s="1419"/>
      <c r="AV117" s="639"/>
      <c r="AW117" s="1419"/>
      <c r="AX117" s="639"/>
      <c r="AY117" s="1419"/>
      <c r="AZ117" s="1419"/>
      <c r="BA117" s="1422"/>
    </row>
    <row r="118" spans="2:55" s="21" customFormat="1" ht="30" customHeight="1">
      <c r="B118" s="641"/>
      <c r="C118" s="642"/>
      <c r="D118" s="1454"/>
      <c r="E118" s="1454"/>
      <c r="F118" s="1457"/>
      <c r="G118" s="1575"/>
      <c r="H118" s="1575"/>
      <c r="I118" s="1575"/>
      <c r="J118" s="1575"/>
      <c r="K118" s="1575"/>
      <c r="L118" s="1575"/>
      <c r="M118" s="1575"/>
      <c r="N118" s="1575"/>
      <c r="O118" s="1575"/>
      <c r="P118" s="1575"/>
      <c r="Q118" s="1575"/>
      <c r="R118" s="1575"/>
      <c r="S118" s="1575"/>
      <c r="T118" s="1420"/>
      <c r="U118" s="1440">
        <f>AVERAGE(U124:U136)</f>
        <v>0</v>
      </c>
      <c r="V118" s="1420"/>
      <c r="W118" s="1425" t="e">
        <f>AVERAGE(W124:W136)</f>
        <v>#DIV/0!</v>
      </c>
      <c r="X118" s="1420"/>
      <c r="Y118" s="1420"/>
      <c r="Z118" s="1450"/>
      <c r="AA118" s="649"/>
      <c r="AB118" s="583"/>
      <c r="AC118" s="643"/>
      <c r="AD118" s="642"/>
      <c r="AE118" s="1454"/>
      <c r="AF118" s="1454"/>
      <c r="AG118" s="1457"/>
      <c r="AH118" s="1575"/>
      <c r="AI118" s="1575"/>
      <c r="AJ118" s="1575"/>
      <c r="AK118" s="1575"/>
      <c r="AL118" s="1575"/>
      <c r="AM118" s="1575"/>
      <c r="AN118" s="1575"/>
      <c r="AO118" s="1575"/>
      <c r="AP118" s="1575"/>
      <c r="AQ118" s="1575"/>
      <c r="AR118" s="1575"/>
      <c r="AS118" s="1575"/>
      <c r="AT118" s="1575"/>
      <c r="AU118" s="1420"/>
      <c r="AV118" s="1440">
        <f>AVERAGE(AV124:AV136)</f>
        <v>0</v>
      </c>
      <c r="AW118" s="1420"/>
      <c r="AX118" s="1425" t="e">
        <f>AVERAGE(AX124:AX136)</f>
        <v>#DIV/0!</v>
      </c>
      <c r="AY118" s="1420"/>
      <c r="AZ118" s="1420"/>
      <c r="BA118" s="1423"/>
    </row>
    <row r="119" spans="2:55" ht="20.100000000000001" customHeight="1">
      <c r="B119" s="641"/>
      <c r="C119" s="642"/>
      <c r="D119" s="1454"/>
      <c r="E119" s="1454"/>
      <c r="F119" s="1457"/>
      <c r="G119" s="1575"/>
      <c r="H119" s="1575"/>
      <c r="I119" s="1575"/>
      <c r="J119" s="1575"/>
      <c r="K119" s="1575"/>
      <c r="L119" s="1575"/>
      <c r="M119" s="1575"/>
      <c r="N119" s="1575"/>
      <c r="O119" s="1575"/>
      <c r="P119" s="1575"/>
      <c r="Q119" s="1575"/>
      <c r="R119" s="1575"/>
      <c r="S119" s="1575"/>
      <c r="T119" s="1420"/>
      <c r="U119" s="1441"/>
      <c r="V119" s="1420"/>
      <c r="W119" s="1426"/>
      <c r="X119" s="1420"/>
      <c r="Y119" s="1420"/>
      <c r="Z119" s="1450"/>
      <c r="AA119" s="649"/>
      <c r="AB119" s="583"/>
      <c r="AC119" s="643"/>
      <c r="AD119" s="642"/>
      <c r="AE119" s="1454"/>
      <c r="AF119" s="1454"/>
      <c r="AG119" s="1457"/>
      <c r="AH119" s="1575"/>
      <c r="AI119" s="1575"/>
      <c r="AJ119" s="1575"/>
      <c r="AK119" s="1575"/>
      <c r="AL119" s="1575"/>
      <c r="AM119" s="1575"/>
      <c r="AN119" s="1575"/>
      <c r="AO119" s="1575"/>
      <c r="AP119" s="1575"/>
      <c r="AQ119" s="1575"/>
      <c r="AR119" s="1575"/>
      <c r="AS119" s="1575"/>
      <c r="AT119" s="1575"/>
      <c r="AU119" s="1420"/>
      <c r="AV119" s="1441"/>
      <c r="AW119" s="1420"/>
      <c r="AX119" s="1426"/>
      <c r="AY119" s="1420"/>
      <c r="AZ119" s="1420"/>
      <c r="BA119" s="1423"/>
    </row>
    <row r="120" spans="2:55" ht="15" customHeight="1">
      <c r="B120" s="641"/>
      <c r="C120" s="642"/>
      <c r="D120" s="1454"/>
      <c r="E120" s="1454"/>
      <c r="F120" s="1457"/>
      <c r="G120" s="1575"/>
      <c r="H120" s="1575"/>
      <c r="I120" s="1575"/>
      <c r="J120" s="1575"/>
      <c r="K120" s="1575"/>
      <c r="L120" s="1575"/>
      <c r="M120" s="1575"/>
      <c r="N120" s="1575"/>
      <c r="O120" s="1575"/>
      <c r="P120" s="1575"/>
      <c r="Q120" s="1575"/>
      <c r="R120" s="1575"/>
      <c r="S120" s="1575"/>
      <c r="T120" s="1420"/>
      <c r="U120" s="1442"/>
      <c r="V120" s="1420"/>
      <c r="W120" s="1427"/>
      <c r="X120" s="1420"/>
      <c r="Y120" s="1420"/>
      <c r="Z120" s="1450"/>
      <c r="AA120" s="649"/>
      <c r="AB120" s="583"/>
      <c r="AC120" s="643"/>
      <c r="AD120" s="642"/>
      <c r="AE120" s="1454"/>
      <c r="AF120" s="1454"/>
      <c r="AG120" s="1457"/>
      <c r="AH120" s="1575"/>
      <c r="AI120" s="1575"/>
      <c r="AJ120" s="1575"/>
      <c r="AK120" s="1575"/>
      <c r="AL120" s="1575"/>
      <c r="AM120" s="1575"/>
      <c r="AN120" s="1575"/>
      <c r="AO120" s="1575"/>
      <c r="AP120" s="1575"/>
      <c r="AQ120" s="1575"/>
      <c r="AR120" s="1575"/>
      <c r="AS120" s="1575"/>
      <c r="AT120" s="1575"/>
      <c r="AU120" s="1420"/>
      <c r="AV120" s="1442"/>
      <c r="AW120" s="1420"/>
      <c r="AX120" s="1427"/>
      <c r="AY120" s="1420"/>
      <c r="AZ120" s="1420"/>
      <c r="BA120" s="1423"/>
    </row>
    <row r="121" spans="2:55" ht="53.25" customHeight="1">
      <c r="B121" s="644"/>
      <c r="C121" s="645"/>
      <c r="D121" s="1455"/>
      <c r="E121" s="1455"/>
      <c r="F121" s="1458"/>
      <c r="G121" s="1576"/>
      <c r="H121" s="1576"/>
      <c r="I121" s="1576"/>
      <c r="J121" s="1576"/>
      <c r="K121" s="1576"/>
      <c r="L121" s="1576"/>
      <c r="M121" s="1576"/>
      <c r="N121" s="1576"/>
      <c r="O121" s="1576"/>
      <c r="P121" s="1576"/>
      <c r="Q121" s="1576"/>
      <c r="R121" s="1576"/>
      <c r="S121" s="1576"/>
      <c r="T121" s="1421"/>
      <c r="U121" s="646"/>
      <c r="V121" s="1421"/>
      <c r="W121" s="646"/>
      <c r="X121" s="1421"/>
      <c r="Y121" s="1421"/>
      <c r="Z121" s="1451"/>
      <c r="AA121" s="649"/>
      <c r="AB121" s="583"/>
      <c r="AC121" s="647"/>
      <c r="AD121" s="645"/>
      <c r="AE121" s="1455"/>
      <c r="AF121" s="1455"/>
      <c r="AG121" s="1458"/>
      <c r="AH121" s="1576"/>
      <c r="AI121" s="1576"/>
      <c r="AJ121" s="1576"/>
      <c r="AK121" s="1576"/>
      <c r="AL121" s="1576"/>
      <c r="AM121" s="1576"/>
      <c r="AN121" s="1576"/>
      <c r="AO121" s="1576"/>
      <c r="AP121" s="1576"/>
      <c r="AQ121" s="1576"/>
      <c r="AR121" s="1576"/>
      <c r="AS121" s="1576"/>
      <c r="AT121" s="1576"/>
      <c r="AU121" s="1421"/>
      <c r="AV121" s="646"/>
      <c r="AW121" s="1421"/>
      <c r="AX121" s="646"/>
      <c r="AY121" s="1421"/>
      <c r="AZ121" s="1421"/>
      <c r="BA121" s="1424"/>
    </row>
    <row r="122" spans="2:55" ht="30" customHeight="1">
      <c r="B122" s="637"/>
      <c r="C122" s="638"/>
      <c r="D122" s="638"/>
      <c r="E122" s="638"/>
      <c r="F122" s="638"/>
      <c r="G122" s="639"/>
      <c r="H122" s="639"/>
      <c r="I122" s="639"/>
      <c r="J122" s="639"/>
      <c r="K122" s="639"/>
      <c r="L122" s="639"/>
      <c r="M122" s="639"/>
      <c r="N122" s="639"/>
      <c r="O122" s="639"/>
      <c r="P122" s="639"/>
      <c r="Q122" s="639"/>
      <c r="R122" s="639"/>
      <c r="S122" s="639"/>
      <c r="T122" s="639"/>
      <c r="U122" s="639"/>
      <c r="V122" s="639"/>
      <c r="W122" s="639"/>
      <c r="X122" s="639"/>
      <c r="Y122" s="639"/>
      <c r="Z122" s="648"/>
      <c r="AA122" s="649"/>
      <c r="AB122" s="583"/>
      <c r="AC122" s="640"/>
      <c r="AD122" s="638"/>
      <c r="AE122" s="638"/>
      <c r="AF122" s="638"/>
      <c r="AG122" s="638"/>
      <c r="AH122" s="639"/>
      <c r="AI122" s="639"/>
      <c r="AJ122" s="639"/>
      <c r="AK122" s="639"/>
      <c r="AL122" s="639"/>
      <c r="AM122" s="639"/>
      <c r="AN122" s="639"/>
      <c r="AO122" s="639"/>
      <c r="AP122" s="639"/>
      <c r="AQ122" s="639"/>
      <c r="AR122" s="639"/>
      <c r="AS122" s="639"/>
      <c r="AT122" s="639"/>
      <c r="AU122" s="639"/>
      <c r="AV122" s="639"/>
      <c r="AW122" s="639"/>
      <c r="AX122" s="639"/>
      <c r="AY122" s="639"/>
      <c r="AZ122" s="639"/>
      <c r="BA122" s="650"/>
    </row>
    <row r="123" spans="2:55" ht="19.5" customHeight="1">
      <c r="B123" s="641"/>
      <c r="C123" s="651"/>
      <c r="D123" s="1573"/>
      <c r="E123" s="1573"/>
      <c r="F123" s="651"/>
      <c r="G123" s="653"/>
      <c r="H123" s="1431" t="str">
        <f>'Donnees SN'!$E$14</f>
        <v>C5.1: Établir un pré diagnostic à distance</v>
      </c>
      <c r="I123" s="1432"/>
      <c r="J123" s="1432"/>
      <c r="K123" s="1432"/>
      <c r="L123" s="1433"/>
      <c r="M123" s="642"/>
      <c r="N123" s="642"/>
      <c r="O123" s="653"/>
      <c r="P123" s="653"/>
      <c r="Q123" s="654"/>
      <c r="R123" s="653"/>
      <c r="S123" s="653"/>
      <c r="T123" s="653"/>
      <c r="U123" s="653"/>
      <c r="V123" s="653"/>
      <c r="W123" s="653"/>
      <c r="X123" s="653"/>
      <c r="Y123" s="653"/>
      <c r="Z123" s="655"/>
      <c r="AA123" s="649"/>
      <c r="AB123" s="583"/>
      <c r="AC123" s="643"/>
      <c r="AD123" s="651"/>
      <c r="AE123" s="1416"/>
      <c r="AF123" s="1416"/>
      <c r="AG123" s="651"/>
      <c r="AH123" s="653"/>
      <c r="AI123" s="1431" t="str">
        <f>'Donnees SN'!$E$20</f>
        <v>C6.1: Communiquer lors de l’intervention, déceler et mettre en évidence les besoins du client</v>
      </c>
      <c r="AJ123" s="1432"/>
      <c r="AK123" s="1432"/>
      <c r="AL123" s="1432"/>
      <c r="AM123" s="1433"/>
      <c r="AN123" s="642"/>
      <c r="AO123" s="642"/>
      <c r="AP123" s="653"/>
      <c r="AQ123" s="653"/>
      <c r="AR123" s="654"/>
      <c r="AS123" s="653"/>
      <c r="AT123" s="653"/>
      <c r="AU123" s="653"/>
      <c r="AV123" s="653"/>
      <c r="AW123" s="653"/>
      <c r="AX123" s="653"/>
      <c r="AY123" s="653"/>
      <c r="AZ123" s="653"/>
      <c r="BA123" s="656"/>
      <c r="BB123" s="676"/>
      <c r="BC123" s="676"/>
    </row>
    <row r="124" spans="2:55" ht="30" customHeight="1">
      <c r="B124" s="1414">
        <v>22</v>
      </c>
      <c r="C124" s="1459"/>
      <c r="D124" s="1417" t="str">
        <f>'Donnees SN'!$C$14</f>
        <v>C5.1</v>
      </c>
      <c r="E124" s="1418"/>
      <c r="F124" s="651"/>
      <c r="G124" s="658" t="s">
        <v>211</v>
      </c>
      <c r="H124" s="1434"/>
      <c r="I124" s="1351"/>
      <c r="J124" s="1351"/>
      <c r="K124" s="1351"/>
      <c r="L124" s="1435"/>
      <c r="M124" s="1571" t="s">
        <v>212</v>
      </c>
      <c r="N124" s="1444"/>
      <c r="O124" s="1572"/>
      <c r="P124" s="1428" t="str">
        <f>REPT("g",(U124))</f>
        <v/>
      </c>
      <c r="Q124" s="1429"/>
      <c r="R124" s="1429"/>
      <c r="S124" s="1430"/>
      <c r="T124" s="663"/>
      <c r="U124" s="1036">
        <f>Bilan!$AK$34</f>
        <v>0</v>
      </c>
      <c r="V124" s="653"/>
      <c r="W124" s="1037" t="str">
        <f>Bilan!$AM$34</f>
        <v xml:space="preserve"> </v>
      </c>
      <c r="X124" s="665"/>
      <c r="Y124" s="653"/>
      <c r="Z124" s="655"/>
      <c r="AA124" s="649"/>
      <c r="AB124" s="583"/>
      <c r="AC124" s="1452">
        <v>24</v>
      </c>
      <c r="AD124" s="1459"/>
      <c r="AE124" s="1417" t="str">
        <f>'Donnees SN'!$C$20</f>
        <v>C6.1</v>
      </c>
      <c r="AF124" s="1418"/>
      <c r="AG124" s="651"/>
      <c r="AH124" s="658" t="s">
        <v>211</v>
      </c>
      <c r="AI124" s="1434"/>
      <c r="AJ124" s="1351"/>
      <c r="AK124" s="1351"/>
      <c r="AL124" s="1351"/>
      <c r="AM124" s="1435"/>
      <c r="AN124" s="1444" t="s">
        <v>212</v>
      </c>
      <c r="AO124" s="1444"/>
      <c r="AP124" s="1445"/>
      <c r="AQ124" s="1428" t="str">
        <f>REPT("g",(AV124))</f>
        <v/>
      </c>
      <c r="AR124" s="1429"/>
      <c r="AS124" s="1429"/>
      <c r="AT124" s="1430"/>
      <c r="AU124" s="663"/>
      <c r="AV124" s="1036">
        <f>Bilan!$AK$38</f>
        <v>0</v>
      </c>
      <c r="AW124" s="653"/>
      <c r="AX124" s="1037" t="str">
        <f>Bilan!$AM$38</f>
        <v xml:space="preserve"> </v>
      </c>
      <c r="AY124" s="665"/>
      <c r="AZ124" s="653"/>
      <c r="BA124" s="656"/>
      <c r="BB124" s="250"/>
      <c r="BC124" s="250"/>
    </row>
    <row r="125" spans="2:55" ht="19.5" customHeight="1">
      <c r="B125" s="641"/>
      <c r="C125" s="651"/>
      <c r="D125" s="1474"/>
      <c r="E125" s="1474"/>
      <c r="F125" s="651"/>
      <c r="G125" s="653"/>
      <c r="H125" s="1436"/>
      <c r="I125" s="1437"/>
      <c r="J125" s="1437"/>
      <c r="K125" s="1437"/>
      <c r="L125" s="1438"/>
      <c r="M125" s="642"/>
      <c r="N125" s="642"/>
      <c r="O125" s="653"/>
      <c r="P125" s="653"/>
      <c r="Q125" s="653"/>
      <c r="R125" s="653"/>
      <c r="S125" s="653"/>
      <c r="T125" s="653"/>
      <c r="U125" s="653"/>
      <c r="V125" s="653"/>
      <c r="W125" s="653"/>
      <c r="X125" s="653"/>
      <c r="Y125" s="653"/>
      <c r="Z125" s="655"/>
      <c r="AA125" s="649"/>
      <c r="AB125" s="583"/>
      <c r="AC125" s="643"/>
      <c r="AD125" s="651"/>
      <c r="AE125" s="1416"/>
      <c r="AF125" s="1416"/>
      <c r="AG125" s="651"/>
      <c r="AH125" s="653"/>
      <c r="AI125" s="1436"/>
      <c r="AJ125" s="1437"/>
      <c r="AK125" s="1437"/>
      <c r="AL125" s="1437"/>
      <c r="AM125" s="1438"/>
      <c r="AN125" s="642"/>
      <c r="AO125" s="642"/>
      <c r="AP125" s="653"/>
      <c r="AQ125" s="653"/>
      <c r="AR125" s="653"/>
      <c r="AS125" s="653"/>
      <c r="AT125" s="653"/>
      <c r="AU125" s="653"/>
      <c r="AV125" s="653"/>
      <c r="AW125" s="653"/>
      <c r="AX125" s="653"/>
      <c r="AY125" s="653"/>
      <c r="AZ125" s="653"/>
      <c r="BA125" s="656"/>
    </row>
    <row r="126" spans="2:55" ht="15" customHeight="1">
      <c r="B126" s="666"/>
      <c r="C126" s="667"/>
      <c r="D126" s="668"/>
      <c r="E126" s="653"/>
      <c r="F126" s="669"/>
      <c r="G126" s="653"/>
      <c r="H126" s="653"/>
      <c r="I126" s="653"/>
      <c r="J126" s="653"/>
      <c r="K126" s="653"/>
      <c r="L126" s="653"/>
      <c r="M126" s="670"/>
      <c r="N126" s="670"/>
      <c r="O126" s="670"/>
      <c r="P126" s="670"/>
      <c r="Q126" s="670"/>
      <c r="R126" s="670"/>
      <c r="S126" s="670"/>
      <c r="T126" s="670"/>
      <c r="U126" s="670"/>
      <c r="V126" s="670"/>
      <c r="W126" s="670"/>
      <c r="X126" s="670"/>
      <c r="Y126" s="670"/>
      <c r="Z126" s="671"/>
      <c r="AA126" s="672"/>
      <c r="AB126" s="673"/>
      <c r="AC126" s="674"/>
      <c r="AD126" s="667"/>
      <c r="AE126" s="694"/>
      <c r="AF126" s="651"/>
      <c r="AG126" s="651"/>
      <c r="AH126" s="651"/>
      <c r="AI126" s="651"/>
      <c r="AJ126" s="651"/>
      <c r="AK126" s="651"/>
      <c r="AL126" s="651"/>
      <c r="AM126" s="651"/>
      <c r="AN126" s="651"/>
      <c r="AO126" s="651"/>
      <c r="AP126" s="651"/>
      <c r="AQ126" s="651"/>
      <c r="AR126" s="651"/>
      <c r="AS126" s="651"/>
      <c r="AT126" s="651"/>
      <c r="AU126" s="651"/>
      <c r="AV126" s="651"/>
      <c r="AW126" s="651"/>
      <c r="AX126" s="651"/>
      <c r="AY126" s="670"/>
      <c r="AZ126" s="670"/>
      <c r="BA126" s="675"/>
    </row>
    <row r="127" spans="2:55" ht="19.5" customHeight="1">
      <c r="B127" s="641"/>
      <c r="C127" s="651"/>
      <c r="D127" s="1573"/>
      <c r="E127" s="1573"/>
      <c r="F127" s="651"/>
      <c r="G127" s="653"/>
      <c r="H127" s="1431" t="str">
        <f>'Donnees SN'!$E$15</f>
        <v>C5.2: Vérifier la conformité du support et des alimentations en énergie, le fonctionnement des matériels et logiciels en interaction</v>
      </c>
      <c r="I127" s="1432"/>
      <c r="J127" s="1432"/>
      <c r="K127" s="1432"/>
      <c r="L127" s="1433"/>
      <c r="M127" s="642"/>
      <c r="N127" s="642"/>
      <c r="O127" s="653"/>
      <c r="P127" s="653"/>
      <c r="Q127" s="654"/>
      <c r="R127" s="653"/>
      <c r="S127" s="653"/>
      <c r="T127" s="653"/>
      <c r="U127" s="653"/>
      <c r="V127" s="653"/>
      <c r="W127" s="653"/>
      <c r="X127" s="653"/>
      <c r="Y127" s="653"/>
      <c r="Z127" s="655"/>
      <c r="AA127" s="649"/>
      <c r="AB127" s="583"/>
      <c r="AC127" s="643"/>
      <c r="AD127" s="651"/>
      <c r="AE127" s="1416"/>
      <c r="AF127" s="1416"/>
      <c r="AG127" s="651"/>
      <c r="AH127" s="653"/>
      <c r="AI127" s="1431" t="str">
        <f>'Donnees SN'!$E$21</f>
        <v>C6.2: S’intégrer à la démarche qualité du service et respecter les termes du contrat</v>
      </c>
      <c r="AJ127" s="1432"/>
      <c r="AK127" s="1432"/>
      <c r="AL127" s="1432"/>
      <c r="AM127" s="1433"/>
      <c r="AN127" s="642"/>
      <c r="AO127" s="642"/>
      <c r="AP127" s="653"/>
      <c r="AQ127" s="653"/>
      <c r="AR127" s="654"/>
      <c r="AS127" s="653"/>
      <c r="AT127" s="653"/>
      <c r="AU127" s="653"/>
      <c r="AV127" s="653"/>
      <c r="AW127" s="653"/>
      <c r="AX127" s="653"/>
      <c r="AY127" s="653"/>
      <c r="AZ127" s="653"/>
      <c r="BA127" s="656"/>
    </row>
    <row r="128" spans="2:55" ht="30" customHeight="1">
      <c r="B128" s="1414">
        <v>23</v>
      </c>
      <c r="C128" s="1459"/>
      <c r="D128" s="1417" t="str">
        <f>'Donnees SN'!$C$15</f>
        <v>C5.2</v>
      </c>
      <c r="E128" s="1418"/>
      <c r="F128" s="651"/>
      <c r="G128" s="658" t="s">
        <v>211</v>
      </c>
      <c r="H128" s="1434"/>
      <c r="I128" s="1351"/>
      <c r="J128" s="1351"/>
      <c r="K128" s="1351"/>
      <c r="L128" s="1435"/>
      <c r="M128" s="1571" t="s">
        <v>212</v>
      </c>
      <c r="N128" s="1444"/>
      <c r="O128" s="1572"/>
      <c r="P128" s="1428" t="str">
        <f>REPT("g",(U128))</f>
        <v/>
      </c>
      <c r="Q128" s="1429"/>
      <c r="R128" s="1429"/>
      <c r="S128" s="1430"/>
      <c r="T128" s="663"/>
      <c r="U128" s="1036">
        <f>Bilan!$AK$34</f>
        <v>0</v>
      </c>
      <c r="V128" s="653"/>
      <c r="W128" s="1037" t="str">
        <f>Bilan!$AM$34</f>
        <v xml:space="preserve"> </v>
      </c>
      <c r="X128" s="665"/>
      <c r="Y128" s="653"/>
      <c r="Z128" s="655"/>
      <c r="AA128" s="649"/>
      <c r="AB128" s="583"/>
      <c r="AC128" s="1452">
        <v>25</v>
      </c>
      <c r="AD128" s="1459"/>
      <c r="AE128" s="1417" t="str">
        <f>'Donnees SN'!$C$21</f>
        <v>C6.2</v>
      </c>
      <c r="AF128" s="1418"/>
      <c r="AG128" s="651"/>
      <c r="AH128" s="658" t="s">
        <v>211</v>
      </c>
      <c r="AI128" s="1434"/>
      <c r="AJ128" s="1351"/>
      <c r="AK128" s="1351"/>
      <c r="AL128" s="1351"/>
      <c r="AM128" s="1435"/>
      <c r="AN128" s="1444" t="s">
        <v>212</v>
      </c>
      <c r="AO128" s="1444"/>
      <c r="AP128" s="1445"/>
      <c r="AQ128" s="1428" t="str">
        <f>REPT("g",(AV128))</f>
        <v/>
      </c>
      <c r="AR128" s="1429"/>
      <c r="AS128" s="1429"/>
      <c r="AT128" s="1430"/>
      <c r="AU128" s="663"/>
      <c r="AV128" s="1036">
        <f>Bilan!$AK$38</f>
        <v>0</v>
      </c>
      <c r="AW128" s="653"/>
      <c r="AX128" s="1037" t="str">
        <f>Bilan!$AM$38</f>
        <v xml:space="preserve"> </v>
      </c>
      <c r="AY128" s="665"/>
      <c r="AZ128" s="653"/>
      <c r="BA128" s="656"/>
    </row>
    <row r="129" spans="2:55" ht="19.5" customHeight="1">
      <c r="B129" s="641"/>
      <c r="C129" s="651"/>
      <c r="D129" s="1474"/>
      <c r="E129" s="1474"/>
      <c r="F129" s="651"/>
      <c r="G129" s="653"/>
      <c r="H129" s="1436"/>
      <c r="I129" s="1437"/>
      <c r="J129" s="1437"/>
      <c r="K129" s="1437"/>
      <c r="L129" s="1438"/>
      <c r="M129" s="642"/>
      <c r="N129" s="642"/>
      <c r="O129" s="653"/>
      <c r="P129" s="653"/>
      <c r="Q129" s="653"/>
      <c r="R129" s="653"/>
      <c r="S129" s="653"/>
      <c r="T129" s="653"/>
      <c r="U129" s="653"/>
      <c r="V129" s="653"/>
      <c r="W129" s="653"/>
      <c r="X129" s="653"/>
      <c r="Y129" s="653"/>
      <c r="Z129" s="655"/>
      <c r="AA129" s="649"/>
      <c r="AB129" s="583"/>
      <c r="AC129" s="643"/>
      <c r="AD129" s="651"/>
      <c r="AE129" s="1474"/>
      <c r="AF129" s="1474"/>
      <c r="AG129" s="651"/>
      <c r="AH129" s="653"/>
      <c r="AI129" s="1436"/>
      <c r="AJ129" s="1437"/>
      <c r="AK129" s="1437"/>
      <c r="AL129" s="1437"/>
      <c r="AM129" s="1438"/>
      <c r="AN129" s="642"/>
      <c r="AO129" s="642"/>
      <c r="AP129" s="653"/>
      <c r="AQ129" s="653"/>
      <c r="AR129" s="653"/>
      <c r="AS129" s="653"/>
      <c r="AT129" s="653"/>
      <c r="AU129" s="653"/>
      <c r="AV129" s="653"/>
      <c r="AW129" s="653"/>
      <c r="AX129" s="653"/>
      <c r="AY129" s="653"/>
      <c r="AZ129" s="653"/>
      <c r="BA129" s="656"/>
    </row>
    <row r="130" spans="2:55" ht="15" customHeight="1">
      <c r="B130" s="641"/>
      <c r="C130" s="651"/>
      <c r="D130" s="668"/>
      <c r="E130" s="653"/>
      <c r="F130" s="651"/>
      <c r="G130" s="653"/>
      <c r="H130" s="677"/>
      <c r="I130" s="678"/>
      <c r="J130" s="678"/>
      <c r="K130" s="679"/>
      <c r="L130" s="680"/>
      <c r="M130" s="642"/>
      <c r="N130" s="642"/>
      <c r="O130" s="653"/>
      <c r="P130" s="653"/>
      <c r="Q130" s="653"/>
      <c r="R130" s="653"/>
      <c r="S130" s="653"/>
      <c r="T130" s="653"/>
      <c r="U130" s="653"/>
      <c r="V130" s="653"/>
      <c r="W130" s="653"/>
      <c r="X130" s="653"/>
      <c r="Y130" s="653"/>
      <c r="Z130" s="655"/>
      <c r="AA130" s="1439"/>
      <c r="AB130" s="682"/>
      <c r="AC130" s="643"/>
      <c r="AD130" s="651"/>
      <c r="AE130" s="668"/>
      <c r="AF130" s="653"/>
      <c r="AG130" s="651"/>
      <c r="AH130" s="653"/>
      <c r="AI130" s="677"/>
      <c r="AJ130" s="678"/>
      <c r="AK130" s="678"/>
      <c r="AL130" s="679"/>
      <c r="AM130" s="680"/>
      <c r="AN130" s="642"/>
      <c r="AO130" s="642"/>
      <c r="AP130" s="653"/>
      <c r="AQ130" s="653"/>
      <c r="AR130" s="653"/>
      <c r="AS130" s="653"/>
      <c r="AT130" s="653"/>
      <c r="AU130" s="653"/>
      <c r="AV130" s="653"/>
      <c r="AW130" s="653"/>
      <c r="AX130" s="653"/>
      <c r="AY130" s="653"/>
      <c r="AZ130" s="653"/>
      <c r="BA130" s="656"/>
    </row>
    <row r="131" spans="2:55" ht="19.5" customHeight="1">
      <c r="B131" s="641"/>
      <c r="C131" s="651"/>
      <c r="D131" s="1573"/>
      <c r="E131" s="1573"/>
      <c r="F131" s="651"/>
      <c r="G131" s="653"/>
      <c r="H131" s="1431" t="str">
        <f>'Donnees SN'!$E$16</f>
        <v>C5.3: Analyser et interpréter les indicateurs de fonctionnement et établir un diagnostic</v>
      </c>
      <c r="I131" s="1432"/>
      <c r="J131" s="1432"/>
      <c r="K131" s="1432"/>
      <c r="L131" s="1433"/>
      <c r="M131" s="642"/>
      <c r="N131" s="642"/>
      <c r="O131" s="653"/>
      <c r="P131" s="653"/>
      <c r="Q131" s="654"/>
      <c r="R131" s="653"/>
      <c r="S131" s="653"/>
      <c r="T131" s="653"/>
      <c r="U131" s="653"/>
      <c r="V131" s="653"/>
      <c r="W131" s="653"/>
      <c r="X131" s="653"/>
      <c r="Y131" s="653"/>
      <c r="Z131" s="655"/>
      <c r="AA131" s="1439"/>
      <c r="AB131" s="583"/>
      <c r="AC131" s="643"/>
      <c r="AD131" s="651"/>
      <c r="AE131" s="1416"/>
      <c r="AF131" s="1416"/>
      <c r="AG131" s="651"/>
      <c r="AH131" s="653"/>
      <c r="AI131" s="1431" t="str">
        <f>'Donnees SN'!$E$22</f>
        <v>C6.3: Renseigner le rapport de recette ou le bon d’intervention</v>
      </c>
      <c r="AJ131" s="1432"/>
      <c r="AK131" s="1432"/>
      <c r="AL131" s="1432"/>
      <c r="AM131" s="1433"/>
      <c r="AN131" s="642"/>
      <c r="AO131" s="642"/>
      <c r="AP131" s="653"/>
      <c r="AQ131" s="653"/>
      <c r="AR131" s="654"/>
      <c r="AS131" s="653"/>
      <c r="AT131" s="653"/>
      <c r="AU131" s="653"/>
      <c r="AV131" s="653"/>
      <c r="AW131" s="653"/>
      <c r="AX131" s="653"/>
      <c r="AY131" s="653"/>
      <c r="AZ131" s="653"/>
      <c r="BA131" s="656"/>
      <c r="BB131" s="676"/>
      <c r="BC131" s="676"/>
    </row>
    <row r="132" spans="2:55" ht="30" customHeight="1">
      <c r="B132" s="1414">
        <v>22</v>
      </c>
      <c r="C132" s="1459"/>
      <c r="D132" s="1417" t="str">
        <f>'Donnees SN'!$C$16</f>
        <v>C5.3</v>
      </c>
      <c r="E132" s="1418"/>
      <c r="F132" s="651"/>
      <c r="G132" s="658" t="s">
        <v>211</v>
      </c>
      <c r="H132" s="1434"/>
      <c r="I132" s="1351"/>
      <c r="J132" s="1351"/>
      <c r="K132" s="1351"/>
      <c r="L132" s="1435"/>
      <c r="M132" s="1571" t="s">
        <v>212</v>
      </c>
      <c r="N132" s="1444"/>
      <c r="O132" s="1572"/>
      <c r="P132" s="1428" t="str">
        <f>REPT("g",(U132))</f>
        <v/>
      </c>
      <c r="Q132" s="1429"/>
      <c r="R132" s="1429"/>
      <c r="S132" s="1430"/>
      <c r="T132" s="663"/>
      <c r="U132" s="1036">
        <f>Bilan!$AK$34</f>
        <v>0</v>
      </c>
      <c r="V132" s="653"/>
      <c r="W132" s="1037" t="str">
        <f>Bilan!$AM$34</f>
        <v xml:space="preserve"> </v>
      </c>
      <c r="X132" s="665"/>
      <c r="Y132" s="653"/>
      <c r="Z132" s="655"/>
      <c r="AA132" s="649"/>
      <c r="AB132" s="583"/>
      <c r="AC132" s="1452">
        <v>24</v>
      </c>
      <c r="AD132" s="1459"/>
      <c r="AE132" s="1417" t="str">
        <f>'Donnees SN'!$C$22</f>
        <v>C6.3</v>
      </c>
      <c r="AF132" s="1418"/>
      <c r="AG132" s="651"/>
      <c r="AH132" s="658" t="s">
        <v>211</v>
      </c>
      <c r="AI132" s="1434"/>
      <c r="AJ132" s="1351"/>
      <c r="AK132" s="1351"/>
      <c r="AL132" s="1351"/>
      <c r="AM132" s="1435"/>
      <c r="AN132" s="1444" t="s">
        <v>212</v>
      </c>
      <c r="AO132" s="1444"/>
      <c r="AP132" s="1445"/>
      <c r="AQ132" s="1428" t="str">
        <f>REPT("g",(AV132))</f>
        <v/>
      </c>
      <c r="AR132" s="1429"/>
      <c r="AS132" s="1429"/>
      <c r="AT132" s="1430"/>
      <c r="AU132" s="663"/>
      <c r="AV132" s="1036">
        <f>Bilan!$AK$38</f>
        <v>0</v>
      </c>
      <c r="AW132" s="653"/>
      <c r="AX132" s="1037" t="str">
        <f>Bilan!$AM$38</f>
        <v xml:space="preserve"> </v>
      </c>
      <c r="AY132" s="665"/>
      <c r="AZ132" s="653"/>
      <c r="BA132" s="656"/>
      <c r="BB132" s="250"/>
      <c r="BC132" s="250"/>
    </row>
    <row r="133" spans="2:55" ht="19.5" customHeight="1">
      <c r="B133" s="641"/>
      <c r="C133" s="651"/>
      <c r="D133" s="1474"/>
      <c r="E133" s="1474"/>
      <c r="F133" s="651"/>
      <c r="G133" s="653"/>
      <c r="H133" s="1436"/>
      <c r="I133" s="1437"/>
      <c r="J133" s="1437"/>
      <c r="K133" s="1437"/>
      <c r="L133" s="1438"/>
      <c r="M133" s="642"/>
      <c r="N133" s="642"/>
      <c r="O133" s="653"/>
      <c r="P133" s="653"/>
      <c r="Q133" s="653"/>
      <c r="R133" s="653"/>
      <c r="S133" s="653"/>
      <c r="T133" s="653"/>
      <c r="U133" s="653"/>
      <c r="V133" s="653"/>
      <c r="W133" s="653"/>
      <c r="X133" s="653"/>
      <c r="Y133" s="653"/>
      <c r="Z133" s="655"/>
      <c r="AA133" s="649"/>
      <c r="AB133" s="583"/>
      <c r="AC133" s="643"/>
      <c r="AD133" s="651"/>
      <c r="AE133" s="1416"/>
      <c r="AF133" s="1416"/>
      <c r="AG133" s="651"/>
      <c r="AH133" s="653"/>
      <c r="AI133" s="1436"/>
      <c r="AJ133" s="1437"/>
      <c r="AK133" s="1437"/>
      <c r="AL133" s="1437"/>
      <c r="AM133" s="1438"/>
      <c r="AN133" s="642"/>
      <c r="AO133" s="642"/>
      <c r="AP133" s="653"/>
      <c r="AQ133" s="653"/>
      <c r="AR133" s="653"/>
      <c r="AS133" s="653"/>
      <c r="AT133" s="653"/>
      <c r="AU133" s="653"/>
      <c r="AV133" s="653"/>
      <c r="AW133" s="653"/>
      <c r="AX133" s="653"/>
      <c r="AY133" s="653"/>
      <c r="AZ133" s="653"/>
      <c r="BA133" s="656"/>
    </row>
    <row r="134" spans="2:55" ht="15" customHeight="1">
      <c r="B134" s="666"/>
      <c r="C134" s="667"/>
      <c r="D134" s="668"/>
      <c r="E134" s="653"/>
      <c r="F134" s="669"/>
      <c r="G134" s="653"/>
      <c r="H134" s="653"/>
      <c r="I134" s="653"/>
      <c r="J134" s="653"/>
      <c r="K134" s="653"/>
      <c r="L134" s="653"/>
      <c r="M134" s="670"/>
      <c r="N134" s="670"/>
      <c r="O134" s="670"/>
      <c r="P134" s="670"/>
      <c r="Q134" s="670"/>
      <c r="R134" s="670"/>
      <c r="S134" s="670"/>
      <c r="T134" s="670"/>
      <c r="U134" s="670"/>
      <c r="V134" s="670"/>
      <c r="W134" s="670"/>
      <c r="X134" s="670"/>
      <c r="Y134" s="670"/>
      <c r="Z134" s="671"/>
      <c r="AA134" s="672"/>
      <c r="AB134" s="673"/>
      <c r="AC134" s="674"/>
      <c r="AD134" s="667"/>
      <c r="AE134" s="668"/>
      <c r="AF134" s="653"/>
      <c r="AG134" s="651"/>
      <c r="AH134" s="653"/>
      <c r="AI134" s="709"/>
      <c r="AJ134" s="710"/>
      <c r="AK134" s="710"/>
      <c r="AL134" s="711"/>
      <c r="AM134" s="712"/>
      <c r="AN134" s="642"/>
      <c r="AO134" s="642"/>
      <c r="AP134" s="653"/>
      <c r="AQ134" s="653"/>
      <c r="AR134" s="653"/>
      <c r="AS134" s="653"/>
      <c r="AT134" s="653"/>
      <c r="AU134" s="653"/>
      <c r="AV134" s="653"/>
      <c r="AW134" s="653"/>
      <c r="AX134" s="653"/>
      <c r="AY134" s="670"/>
      <c r="AZ134" s="670"/>
      <c r="BA134" s="675"/>
    </row>
    <row r="135" spans="2:55" ht="19.5" customHeight="1">
      <c r="B135" s="641"/>
      <c r="C135" s="651"/>
      <c r="D135" s="1573"/>
      <c r="E135" s="1573"/>
      <c r="F135" s="651"/>
      <c r="G135" s="653"/>
      <c r="H135" s="1431" t="str">
        <f>'Donnees SN'!$E$17</f>
        <v>C5.4: Réaliser l’intervention</v>
      </c>
      <c r="I135" s="1432"/>
      <c r="J135" s="1432"/>
      <c r="K135" s="1432"/>
      <c r="L135" s="1433"/>
      <c r="M135" s="642"/>
      <c r="N135" s="642"/>
      <c r="O135" s="653"/>
      <c r="P135" s="653"/>
      <c r="Q135" s="654"/>
      <c r="R135" s="653"/>
      <c r="S135" s="653"/>
      <c r="T135" s="653"/>
      <c r="U135" s="653"/>
      <c r="V135" s="653"/>
      <c r="W135" s="653"/>
      <c r="X135" s="653"/>
      <c r="Y135" s="653"/>
      <c r="Z135" s="655"/>
      <c r="AA135" s="649"/>
      <c r="AB135" s="583"/>
      <c r="AC135" s="1416"/>
      <c r="AD135" s="1416"/>
      <c r="AE135" s="1416"/>
      <c r="AF135" s="1416"/>
      <c r="AG135" s="1416"/>
      <c r="AH135" s="1416"/>
      <c r="AI135" s="1416"/>
      <c r="AJ135" s="1416"/>
      <c r="AK135" s="1416"/>
      <c r="AL135" s="1416"/>
      <c r="AM135" s="1416"/>
      <c r="AN135" s="1416"/>
      <c r="AO135" s="1416"/>
      <c r="AP135" s="1416"/>
      <c r="AQ135" s="1416"/>
      <c r="AR135" s="1416"/>
      <c r="AS135" s="1416"/>
      <c r="AT135" s="1416"/>
      <c r="AU135" s="1416"/>
      <c r="AV135" s="1416"/>
      <c r="AW135" s="1416"/>
      <c r="AX135" s="1416"/>
      <c r="AY135" s="1416"/>
      <c r="AZ135" s="1416"/>
      <c r="BA135" s="1577"/>
    </row>
    <row r="136" spans="2:55" ht="30" customHeight="1">
      <c r="B136" s="1414">
        <v>23</v>
      </c>
      <c r="C136" s="1459"/>
      <c r="D136" s="1417" t="str">
        <f>'Donnees SN'!$C$17</f>
        <v>C5.4</v>
      </c>
      <c r="E136" s="1418"/>
      <c r="F136" s="651"/>
      <c r="G136" s="658" t="s">
        <v>211</v>
      </c>
      <c r="H136" s="1434"/>
      <c r="I136" s="1351"/>
      <c r="J136" s="1351"/>
      <c r="K136" s="1351"/>
      <c r="L136" s="1435"/>
      <c r="M136" s="1571" t="s">
        <v>212</v>
      </c>
      <c r="N136" s="1444"/>
      <c r="O136" s="1572"/>
      <c r="P136" s="1428" t="str">
        <f>REPT("g",(U136))</f>
        <v/>
      </c>
      <c r="Q136" s="1429"/>
      <c r="R136" s="1429"/>
      <c r="S136" s="1430"/>
      <c r="T136" s="663"/>
      <c r="U136" s="1036">
        <f>Bilan!$AK$34</f>
        <v>0</v>
      </c>
      <c r="V136" s="653"/>
      <c r="W136" s="1037" t="str">
        <f>Bilan!$AM$34</f>
        <v xml:space="preserve"> </v>
      </c>
      <c r="X136" s="665"/>
      <c r="Y136" s="653"/>
      <c r="Z136" s="655"/>
      <c r="AA136" s="649"/>
      <c r="AB136" s="583"/>
      <c r="AC136" s="1416"/>
      <c r="AD136" s="1416"/>
      <c r="AE136" s="1416"/>
      <c r="AF136" s="1416"/>
      <c r="AG136" s="1416"/>
      <c r="AH136" s="1416"/>
      <c r="AI136" s="1416"/>
      <c r="AJ136" s="1416"/>
      <c r="AK136" s="1416"/>
      <c r="AL136" s="1416"/>
      <c r="AM136" s="1416"/>
      <c r="AN136" s="1416"/>
      <c r="AO136" s="1416"/>
      <c r="AP136" s="1416"/>
      <c r="AQ136" s="1416"/>
      <c r="AR136" s="1416"/>
      <c r="AS136" s="1416"/>
      <c r="AT136" s="1416"/>
      <c r="AU136" s="1416"/>
      <c r="AV136" s="1416"/>
      <c r="AW136" s="1416"/>
      <c r="AX136" s="1416"/>
      <c r="AY136" s="1416"/>
      <c r="AZ136" s="1416"/>
      <c r="BA136" s="1577"/>
    </row>
    <row r="137" spans="2:55" ht="19.5" customHeight="1">
      <c r="B137" s="641"/>
      <c r="C137" s="651"/>
      <c r="D137" s="1474"/>
      <c r="E137" s="1474"/>
      <c r="F137" s="651"/>
      <c r="G137" s="653"/>
      <c r="H137" s="1436"/>
      <c r="I137" s="1437"/>
      <c r="J137" s="1437"/>
      <c r="K137" s="1437"/>
      <c r="L137" s="1438"/>
      <c r="M137" s="642"/>
      <c r="N137" s="642"/>
      <c r="O137" s="653"/>
      <c r="P137" s="653"/>
      <c r="Q137" s="653"/>
      <c r="R137" s="653"/>
      <c r="S137" s="653"/>
      <c r="T137" s="653"/>
      <c r="U137" s="653"/>
      <c r="V137" s="653"/>
      <c r="W137" s="653"/>
      <c r="X137" s="653"/>
      <c r="Y137" s="653"/>
      <c r="Z137" s="655"/>
      <c r="AA137" s="649"/>
      <c r="AB137" s="583"/>
      <c r="AC137" s="1416"/>
      <c r="AD137" s="1416"/>
      <c r="AE137" s="1416"/>
      <c r="AF137" s="1416"/>
      <c r="AG137" s="1416"/>
      <c r="AH137" s="1416"/>
      <c r="AI137" s="1416"/>
      <c r="AJ137" s="1416"/>
      <c r="AK137" s="1416"/>
      <c r="AL137" s="1416"/>
      <c r="AM137" s="1416"/>
      <c r="AN137" s="1416"/>
      <c r="AO137" s="1416"/>
      <c r="AP137" s="1416"/>
      <c r="AQ137" s="1416"/>
      <c r="AR137" s="1416"/>
      <c r="AS137" s="1416"/>
      <c r="AT137" s="1416"/>
      <c r="AU137" s="1416"/>
      <c r="AV137" s="1416"/>
      <c r="AW137" s="1416"/>
      <c r="AX137" s="1416"/>
      <c r="AY137" s="1416"/>
      <c r="AZ137" s="1416"/>
      <c r="BA137" s="1577"/>
    </row>
    <row r="138" spans="2:55" ht="19.5" customHeight="1">
      <c r="B138" s="641"/>
      <c r="C138" s="651"/>
      <c r="D138" s="652"/>
      <c r="E138" s="652"/>
      <c r="F138" s="651"/>
      <c r="G138" s="653"/>
      <c r="H138" s="653"/>
      <c r="I138" s="653"/>
      <c r="J138" s="653"/>
      <c r="K138" s="653"/>
      <c r="L138" s="653"/>
      <c r="M138" s="653"/>
      <c r="N138" s="653"/>
      <c r="O138" s="653"/>
      <c r="P138" s="653"/>
      <c r="Q138" s="653"/>
      <c r="R138" s="653"/>
      <c r="S138" s="653"/>
      <c r="T138" s="653"/>
      <c r="U138" s="653"/>
      <c r="V138" s="653"/>
      <c r="W138" s="653"/>
      <c r="X138" s="653"/>
      <c r="Y138" s="653"/>
      <c r="Z138" s="655"/>
      <c r="AA138" s="649"/>
      <c r="AB138" s="583"/>
      <c r="AC138" s="1416"/>
      <c r="AD138" s="1416"/>
      <c r="AE138" s="1416"/>
      <c r="AF138" s="1416"/>
      <c r="AG138" s="1416"/>
      <c r="AH138" s="1416"/>
      <c r="AI138" s="1416"/>
      <c r="AJ138" s="1416"/>
      <c r="AK138" s="1416"/>
      <c r="AL138" s="1416"/>
      <c r="AM138" s="1416"/>
      <c r="AN138" s="1416"/>
      <c r="AO138" s="1416"/>
      <c r="AP138" s="1416"/>
      <c r="AQ138" s="1416"/>
      <c r="AR138" s="1416"/>
      <c r="AS138" s="1416"/>
      <c r="AT138" s="1416"/>
      <c r="AU138" s="1416"/>
      <c r="AV138" s="1416"/>
      <c r="AW138" s="1416"/>
      <c r="AX138" s="1416"/>
      <c r="AY138" s="1416"/>
      <c r="AZ138" s="1416"/>
      <c r="BA138" s="1577"/>
    </row>
    <row r="139" spans="2:55" ht="19.5" customHeight="1">
      <c r="B139" s="641"/>
      <c r="C139" s="651"/>
      <c r="D139" s="652"/>
      <c r="E139" s="652"/>
      <c r="F139" s="651"/>
      <c r="G139" s="653"/>
      <c r="H139" s="1431" t="str">
        <f>'Donnees SN'!$E$18</f>
        <v>C5.5: Vérifier la conformité du fonctionnement des matériels et logiciels identifiés puis de l’installation</v>
      </c>
      <c r="I139" s="1432"/>
      <c r="J139" s="1432"/>
      <c r="K139" s="1432"/>
      <c r="L139" s="1433"/>
      <c r="M139" s="642"/>
      <c r="N139" s="642"/>
      <c r="O139" s="653"/>
      <c r="P139" s="653"/>
      <c r="Q139" s="653"/>
      <c r="R139" s="653"/>
      <c r="S139" s="653"/>
      <c r="T139" s="653"/>
      <c r="U139" s="653"/>
      <c r="V139" s="653"/>
      <c r="W139" s="653"/>
      <c r="X139" s="653"/>
      <c r="Y139" s="653"/>
      <c r="Z139" s="655"/>
      <c r="AA139" s="649"/>
      <c r="AB139" s="583"/>
      <c r="AC139" s="1416"/>
      <c r="AD139" s="1416"/>
      <c r="AE139" s="1416"/>
      <c r="AF139" s="1416"/>
      <c r="AG139" s="1416"/>
      <c r="AH139" s="1416"/>
      <c r="AI139" s="1416"/>
      <c r="AJ139" s="1416"/>
      <c r="AK139" s="1416"/>
      <c r="AL139" s="1416"/>
      <c r="AM139" s="1416"/>
      <c r="AN139" s="1416"/>
      <c r="AO139" s="1416"/>
      <c r="AP139" s="1416"/>
      <c r="AQ139" s="1416"/>
      <c r="AR139" s="1416"/>
      <c r="AS139" s="1416"/>
      <c r="AT139" s="1416"/>
      <c r="AU139" s="1416"/>
      <c r="AV139" s="1416"/>
      <c r="AW139" s="1416"/>
      <c r="AX139" s="1416"/>
      <c r="AY139" s="1416"/>
      <c r="AZ139" s="1416"/>
      <c r="BA139" s="1577"/>
    </row>
    <row r="140" spans="2:55" ht="30" customHeight="1">
      <c r="B140" s="1414">
        <v>23</v>
      </c>
      <c r="C140" s="1459"/>
      <c r="D140" s="1417" t="str">
        <f>'Donnees SN'!$C$18</f>
        <v>C5.5</v>
      </c>
      <c r="E140" s="1418"/>
      <c r="F140" s="651"/>
      <c r="G140" s="658" t="s">
        <v>211</v>
      </c>
      <c r="H140" s="1434"/>
      <c r="I140" s="1351"/>
      <c r="J140" s="1351"/>
      <c r="K140" s="1351"/>
      <c r="L140" s="1435"/>
      <c r="M140" s="1571" t="s">
        <v>212</v>
      </c>
      <c r="N140" s="1444"/>
      <c r="O140" s="1572"/>
      <c r="P140" s="1428" t="str">
        <f>REPT("g",(U140))</f>
        <v/>
      </c>
      <c r="Q140" s="1429"/>
      <c r="R140" s="1429"/>
      <c r="S140" s="1430"/>
      <c r="T140" s="663"/>
      <c r="U140" s="1036">
        <f>Bilan!$AK$34</f>
        <v>0</v>
      </c>
      <c r="V140" s="653"/>
      <c r="W140" s="1037" t="str">
        <f>Bilan!$AM$34</f>
        <v xml:space="preserve"> </v>
      </c>
      <c r="X140" s="665"/>
      <c r="Y140" s="653"/>
      <c r="Z140" s="655"/>
      <c r="AA140" s="649"/>
      <c r="AB140" s="583"/>
      <c r="AC140" s="1416"/>
      <c r="AD140" s="1416"/>
      <c r="AE140" s="1416"/>
      <c r="AF140" s="1416"/>
      <c r="AG140" s="1416"/>
      <c r="AH140" s="1416"/>
      <c r="AI140" s="1416"/>
      <c r="AJ140" s="1416"/>
      <c r="AK140" s="1416"/>
      <c r="AL140" s="1416"/>
      <c r="AM140" s="1416"/>
      <c r="AN140" s="1416"/>
      <c r="AO140" s="1416"/>
      <c r="AP140" s="1416"/>
      <c r="AQ140" s="1416"/>
      <c r="AR140" s="1416"/>
      <c r="AS140" s="1416"/>
      <c r="AT140" s="1416"/>
      <c r="AU140" s="1416"/>
      <c r="AV140" s="1416"/>
      <c r="AW140" s="1416"/>
      <c r="AX140" s="1416"/>
      <c r="AY140" s="1416"/>
      <c r="AZ140" s="1416"/>
      <c r="BA140" s="1577"/>
    </row>
    <row r="141" spans="2:55" ht="23.25" customHeight="1">
      <c r="B141" s="657"/>
      <c r="C141" s="698"/>
      <c r="D141" s="653"/>
      <c r="E141" s="653"/>
      <c r="F141" s="653"/>
      <c r="G141" s="653"/>
      <c r="H141" s="1436"/>
      <c r="I141" s="1437"/>
      <c r="J141" s="1437"/>
      <c r="K141" s="1437"/>
      <c r="L141" s="1438"/>
      <c r="M141" s="642"/>
      <c r="N141" s="642"/>
      <c r="O141" s="642"/>
      <c r="P141" s="653"/>
      <c r="Q141" s="653"/>
      <c r="R141" s="653"/>
      <c r="S141" s="653"/>
      <c r="T141" s="653"/>
      <c r="U141" s="653"/>
      <c r="V141" s="653"/>
      <c r="W141" s="653"/>
      <c r="X141" s="653"/>
      <c r="Y141" s="653"/>
      <c r="Z141" s="655"/>
      <c r="AA141" s="649"/>
      <c r="AB141" s="583"/>
      <c r="AC141" s="1416"/>
      <c r="AD141" s="1416"/>
      <c r="AE141" s="1416"/>
      <c r="AF141" s="1416"/>
      <c r="AG141" s="1416"/>
      <c r="AH141" s="1416"/>
      <c r="AI141" s="1416"/>
      <c r="AJ141" s="1416"/>
      <c r="AK141" s="1416"/>
      <c r="AL141" s="1416"/>
      <c r="AM141" s="1416"/>
      <c r="AN141" s="1416"/>
      <c r="AO141" s="1416"/>
      <c r="AP141" s="1416"/>
      <c r="AQ141" s="1416"/>
      <c r="AR141" s="1416"/>
      <c r="AS141" s="1416"/>
      <c r="AT141" s="1416"/>
      <c r="AU141" s="1416"/>
      <c r="AV141" s="1416"/>
      <c r="AW141" s="1416"/>
      <c r="AX141" s="1416"/>
      <c r="AY141" s="1416"/>
      <c r="AZ141" s="1416"/>
      <c r="BA141" s="1577"/>
    </row>
    <row r="142" spans="2:55" ht="19.5" customHeight="1">
      <c r="B142" s="657"/>
      <c r="C142" s="698"/>
      <c r="D142" s="653"/>
      <c r="E142" s="653"/>
      <c r="F142" s="653"/>
      <c r="G142" s="653"/>
      <c r="H142" s="653"/>
      <c r="I142" s="653"/>
      <c r="J142" s="653"/>
      <c r="K142" s="653"/>
      <c r="L142" s="929"/>
      <c r="M142" s="642"/>
      <c r="N142" s="642"/>
      <c r="O142" s="642"/>
      <c r="P142" s="653"/>
      <c r="Q142" s="653"/>
      <c r="R142" s="653"/>
      <c r="S142" s="653"/>
      <c r="T142" s="653"/>
      <c r="U142" s="653"/>
      <c r="V142" s="653"/>
      <c r="W142" s="653"/>
      <c r="X142" s="653"/>
      <c r="Y142" s="653"/>
      <c r="Z142" s="655"/>
      <c r="AA142" s="649"/>
      <c r="AB142" s="583"/>
      <c r="AC142" s="1416"/>
      <c r="AD142" s="1416"/>
      <c r="AE142" s="1416"/>
      <c r="AF142" s="1416"/>
      <c r="AG142" s="1416"/>
      <c r="AH142" s="1416"/>
      <c r="AI142" s="1416"/>
      <c r="AJ142" s="1416"/>
      <c r="AK142" s="1416"/>
      <c r="AL142" s="1416"/>
      <c r="AM142" s="1416"/>
      <c r="AN142" s="1416"/>
      <c r="AO142" s="1416"/>
      <c r="AP142" s="1416"/>
      <c r="AQ142" s="1416"/>
      <c r="AR142" s="1416"/>
      <c r="AS142" s="1416"/>
      <c r="AT142" s="1416"/>
      <c r="AU142" s="1416"/>
      <c r="AV142" s="1416"/>
      <c r="AW142" s="1416"/>
      <c r="AX142" s="1416"/>
      <c r="AY142" s="1416"/>
      <c r="AZ142" s="1416"/>
      <c r="BA142" s="1577"/>
    </row>
    <row r="143" spans="2:55" ht="18.75" customHeight="1">
      <c r="B143" s="657"/>
      <c r="C143" s="698"/>
      <c r="D143" s="653"/>
      <c r="E143" s="653"/>
      <c r="F143" s="653"/>
      <c r="G143" s="653"/>
      <c r="H143" s="1431" t="str">
        <f>'Donnees SN'!$E$19</f>
        <v>C5.6: Mettre à jour les documents relatant les historiques des interventions</v>
      </c>
      <c r="I143" s="1432"/>
      <c r="J143" s="1432"/>
      <c r="K143" s="1432"/>
      <c r="L143" s="1433"/>
      <c r="M143" s="642"/>
      <c r="N143" s="642"/>
      <c r="O143" s="642"/>
      <c r="P143" s="653"/>
      <c r="Q143" s="653"/>
      <c r="R143" s="653"/>
      <c r="S143" s="653"/>
      <c r="T143" s="653"/>
      <c r="U143" s="653"/>
      <c r="V143" s="653"/>
      <c r="W143" s="653"/>
      <c r="X143" s="653"/>
      <c r="Y143" s="653"/>
      <c r="Z143" s="655"/>
      <c r="AA143" s="649"/>
      <c r="AB143" s="583"/>
      <c r="AC143" s="1416"/>
      <c r="AD143" s="1416"/>
      <c r="AE143" s="1416"/>
      <c r="AF143" s="1416"/>
      <c r="AG143" s="1416"/>
      <c r="AH143" s="1416"/>
      <c r="AI143" s="1416"/>
      <c r="AJ143" s="1416"/>
      <c r="AK143" s="1416"/>
      <c r="AL143" s="1416"/>
      <c r="AM143" s="1416"/>
      <c r="AN143" s="1416"/>
      <c r="AO143" s="1416"/>
      <c r="AP143" s="1416"/>
      <c r="AQ143" s="1416"/>
      <c r="AR143" s="1416"/>
      <c r="AS143" s="1416"/>
      <c r="AT143" s="1416"/>
      <c r="AU143" s="1416"/>
      <c r="AV143" s="1416"/>
      <c r="AW143" s="1416"/>
      <c r="AX143" s="1416"/>
      <c r="AY143" s="1416"/>
      <c r="AZ143" s="1416"/>
      <c r="BA143" s="1577"/>
    </row>
    <row r="144" spans="2:55" ht="30" customHeight="1">
      <c r="B144" s="657"/>
      <c r="C144" s="698"/>
      <c r="D144" s="1417" t="str">
        <f>'Donnees SN'!$C$19</f>
        <v>C5.6</v>
      </c>
      <c r="E144" s="1418"/>
      <c r="F144" s="651"/>
      <c r="G144" s="658" t="s">
        <v>211</v>
      </c>
      <c r="H144" s="1434"/>
      <c r="I144" s="1351"/>
      <c r="J144" s="1351"/>
      <c r="K144" s="1351"/>
      <c r="L144" s="1435"/>
      <c r="M144" s="1571" t="s">
        <v>212</v>
      </c>
      <c r="N144" s="1444"/>
      <c r="O144" s="1572"/>
      <c r="P144" s="1428" t="str">
        <f>REPT("g",(U144))</f>
        <v/>
      </c>
      <c r="Q144" s="1429"/>
      <c r="R144" s="1429"/>
      <c r="S144" s="1430"/>
      <c r="T144" s="663"/>
      <c r="U144" s="1036">
        <f>Bilan!$AK$34</f>
        <v>0</v>
      </c>
      <c r="V144" s="653"/>
      <c r="W144" s="1037" t="str">
        <f>Bilan!$AM$34</f>
        <v xml:space="preserve"> </v>
      </c>
      <c r="X144" s="653"/>
      <c r="Y144" s="653"/>
      <c r="Z144" s="655"/>
      <c r="AA144" s="649"/>
      <c r="AB144" s="583"/>
      <c r="AC144" s="1416"/>
      <c r="AD144" s="1416"/>
      <c r="AE144" s="1416"/>
      <c r="AF144" s="1416"/>
      <c r="AG144" s="1416"/>
      <c r="AH144" s="1416"/>
      <c r="AI144" s="1416"/>
      <c r="AJ144" s="1416"/>
      <c r="AK144" s="1416"/>
      <c r="AL144" s="1416"/>
      <c r="AM144" s="1416"/>
      <c r="AN144" s="1416"/>
      <c r="AO144" s="1416"/>
      <c r="AP144" s="1416"/>
      <c r="AQ144" s="1416"/>
      <c r="AR144" s="1416"/>
      <c r="AS144" s="1416"/>
      <c r="AT144" s="1416"/>
      <c r="AU144" s="1416"/>
      <c r="AV144" s="1416"/>
      <c r="AW144" s="1416"/>
      <c r="AX144" s="1416"/>
      <c r="AY144" s="1416"/>
      <c r="AZ144" s="1416"/>
      <c r="BA144" s="1577"/>
    </row>
    <row r="145" spans="2:55" ht="30" customHeight="1">
      <c r="B145" s="657"/>
      <c r="C145" s="698"/>
      <c r="D145" s="653"/>
      <c r="E145" s="653"/>
      <c r="F145" s="653"/>
      <c r="G145" s="653"/>
      <c r="H145" s="1436"/>
      <c r="I145" s="1437"/>
      <c r="J145" s="1437"/>
      <c r="K145" s="1437"/>
      <c r="L145" s="1438"/>
      <c r="M145" s="642"/>
      <c r="N145" s="653"/>
      <c r="O145" s="653"/>
      <c r="P145" s="653"/>
      <c r="Q145" s="653"/>
      <c r="R145" s="653"/>
      <c r="S145" s="653"/>
      <c r="T145" s="653"/>
      <c r="U145" s="653"/>
      <c r="V145" s="653"/>
      <c r="W145" s="653"/>
      <c r="X145" s="653"/>
      <c r="Y145" s="653"/>
      <c r="Z145" s="655"/>
      <c r="AA145" s="649"/>
      <c r="AB145" s="583"/>
      <c r="AC145" s="1416"/>
      <c r="AD145" s="1416"/>
      <c r="AE145" s="1416"/>
      <c r="AF145" s="1416"/>
      <c r="AG145" s="1416"/>
      <c r="AH145" s="1416"/>
      <c r="AI145" s="1416"/>
      <c r="AJ145" s="1416"/>
      <c r="AK145" s="1416"/>
      <c r="AL145" s="1416"/>
      <c r="AM145" s="1416"/>
      <c r="AN145" s="1416"/>
      <c r="AO145" s="1416"/>
      <c r="AP145" s="1416"/>
      <c r="AQ145" s="1416"/>
      <c r="AR145" s="1416"/>
      <c r="AS145" s="1416"/>
      <c r="AT145" s="1416"/>
      <c r="AU145" s="1416"/>
      <c r="AV145" s="1416"/>
      <c r="AW145" s="1416"/>
      <c r="AX145" s="1416"/>
      <c r="AY145" s="1416"/>
      <c r="AZ145" s="1416"/>
      <c r="BA145" s="1577"/>
    </row>
    <row r="146" spans="2:55" ht="34.5" customHeight="1">
      <c r="B146" s="641"/>
      <c r="C146" s="651"/>
      <c r="D146" s="651"/>
      <c r="E146" s="651"/>
      <c r="F146" s="651"/>
      <c r="G146" s="651"/>
      <c r="H146" s="651"/>
      <c r="I146" s="651"/>
      <c r="J146" s="651"/>
      <c r="K146" s="651"/>
      <c r="L146" s="651"/>
      <c r="M146" s="651"/>
      <c r="N146" s="653"/>
      <c r="O146" s="653"/>
      <c r="P146" s="653"/>
      <c r="Q146" s="653"/>
      <c r="R146" s="653"/>
      <c r="S146" s="653"/>
      <c r="T146" s="653"/>
      <c r="U146" s="653"/>
      <c r="V146" s="653"/>
      <c r="W146" s="653"/>
      <c r="X146" s="651"/>
      <c r="Y146" s="651"/>
      <c r="Z146" s="655"/>
      <c r="AA146" s="649"/>
      <c r="AB146" s="583"/>
      <c r="AC146" s="1618"/>
      <c r="AD146" s="1618"/>
      <c r="AE146" s="1618"/>
      <c r="AF146" s="1618"/>
      <c r="AG146" s="1618"/>
      <c r="AH146" s="1618"/>
      <c r="AI146" s="1618"/>
      <c r="AJ146" s="1618"/>
      <c r="AK146" s="1618"/>
      <c r="AL146" s="1618"/>
      <c r="AM146" s="1618"/>
      <c r="AN146" s="1618"/>
      <c r="AO146" s="1618"/>
      <c r="AP146" s="1618"/>
      <c r="AQ146" s="1618"/>
      <c r="AR146" s="1618"/>
      <c r="AS146" s="1618"/>
      <c r="AT146" s="1618"/>
      <c r="AU146" s="1618"/>
      <c r="AV146" s="1618"/>
      <c r="AW146" s="1618"/>
      <c r="AX146" s="1618"/>
      <c r="AY146" s="1618"/>
      <c r="AZ146" s="1618"/>
      <c r="BA146" s="1619"/>
    </row>
    <row r="147" spans="2:55" ht="30" customHeight="1">
      <c r="B147" s="885"/>
      <c r="C147" s="886"/>
      <c r="D147" s="886"/>
      <c r="E147" s="886"/>
      <c r="F147" s="886"/>
      <c r="G147" s="886"/>
      <c r="H147" s="886"/>
      <c r="I147" s="886"/>
      <c r="J147" s="886"/>
      <c r="K147" s="886"/>
      <c r="L147" s="886"/>
      <c r="M147" s="887"/>
      <c r="N147" s="887"/>
      <c r="O147" s="887"/>
      <c r="P147" s="887"/>
      <c r="Q147" s="887"/>
      <c r="R147" s="887"/>
      <c r="S147" s="887"/>
      <c r="T147" s="887"/>
      <c r="U147" s="887"/>
      <c r="V147" s="887"/>
      <c r="W147" s="887"/>
      <c r="X147" s="887"/>
      <c r="Y147" s="887"/>
      <c r="Z147" s="887"/>
      <c r="AA147" s="583"/>
      <c r="AB147" s="583"/>
      <c r="AC147" s="586"/>
      <c r="AD147" s="586"/>
      <c r="AE147" s="586"/>
      <c r="AF147" s="586"/>
      <c r="AG147" s="586"/>
      <c r="AH147" s="583"/>
      <c r="AI147" s="583"/>
      <c r="AJ147" s="583"/>
      <c r="AK147" s="583"/>
      <c r="AL147" s="583"/>
      <c r="AM147" s="583"/>
      <c r="AN147" s="583"/>
      <c r="AO147" s="583"/>
      <c r="AP147" s="583"/>
      <c r="AQ147" s="583"/>
      <c r="AR147" s="583"/>
      <c r="AS147" s="583"/>
      <c r="AT147" s="583"/>
      <c r="AU147" s="583"/>
      <c r="AV147" s="583"/>
      <c r="AW147" s="583"/>
      <c r="AX147" s="583"/>
      <c r="AY147" s="583"/>
      <c r="AZ147" s="583"/>
      <c r="BA147" s="636"/>
    </row>
    <row r="148" spans="2:55" ht="20.100000000000001" customHeight="1">
      <c r="B148" s="637"/>
      <c r="C148" s="638"/>
      <c r="D148" s="1453" t="s">
        <v>126</v>
      </c>
      <c r="E148" s="1453"/>
      <c r="F148" s="1456"/>
      <c r="G148" s="1574" t="str">
        <f>'Donnees SN'!$E$48</f>
        <v>C7: ASSURER LA LOGISTIQUE LIÉE À L’INTERVENTION</v>
      </c>
      <c r="H148" s="1574"/>
      <c r="I148" s="1574"/>
      <c r="J148" s="1574"/>
      <c r="K148" s="1574"/>
      <c r="L148" s="1574"/>
      <c r="M148" s="1574"/>
      <c r="N148" s="1574"/>
      <c r="O148" s="1574"/>
      <c r="P148" s="1574"/>
      <c r="Q148" s="1574"/>
      <c r="R148" s="1574"/>
      <c r="S148" s="1574"/>
      <c r="T148" s="1419"/>
      <c r="U148" s="639"/>
      <c r="V148" s="1419"/>
      <c r="W148" s="639"/>
      <c r="X148" s="1419"/>
      <c r="Y148" s="1419"/>
      <c r="Z148" s="1449"/>
      <c r="AA148" s="583"/>
      <c r="AB148" s="583"/>
      <c r="AC148" s="640"/>
      <c r="AD148" s="638"/>
      <c r="AE148" s="1453" t="s">
        <v>126</v>
      </c>
      <c r="AF148" s="1453"/>
      <c r="AG148" s="1456"/>
      <c r="AH148" s="1574" t="str">
        <f>'Donnees SN'!$E$49</f>
        <v>C8 : AVOIR UNE ATTITUDE CITOYENNE ET RESPONSABLE</v>
      </c>
      <c r="AI148" s="1574"/>
      <c r="AJ148" s="1574"/>
      <c r="AK148" s="1574"/>
      <c r="AL148" s="1574"/>
      <c r="AM148" s="1574"/>
      <c r="AN148" s="1574"/>
      <c r="AO148" s="1574"/>
      <c r="AP148" s="1574"/>
      <c r="AQ148" s="1574"/>
      <c r="AR148" s="1574"/>
      <c r="AS148" s="1574"/>
      <c r="AT148" s="1574"/>
      <c r="AU148" s="1419"/>
      <c r="AV148" s="639"/>
      <c r="AW148" s="1419"/>
      <c r="AX148" s="639"/>
      <c r="AY148" s="1419"/>
      <c r="AZ148" s="1419"/>
      <c r="BA148" s="1422"/>
      <c r="BB148" s="676"/>
      <c r="BC148" s="676"/>
    </row>
    <row r="149" spans="2:55" ht="15" customHeight="1">
      <c r="B149" s="641"/>
      <c r="C149" s="642"/>
      <c r="D149" s="1454"/>
      <c r="E149" s="1454"/>
      <c r="F149" s="1457"/>
      <c r="G149" s="1575"/>
      <c r="H149" s="1575"/>
      <c r="I149" s="1575"/>
      <c r="J149" s="1575"/>
      <c r="K149" s="1575"/>
      <c r="L149" s="1575"/>
      <c r="M149" s="1575"/>
      <c r="N149" s="1575"/>
      <c r="O149" s="1575"/>
      <c r="P149" s="1575"/>
      <c r="Q149" s="1575"/>
      <c r="R149" s="1575"/>
      <c r="S149" s="1575"/>
      <c r="T149" s="1420"/>
      <c r="U149" s="1440">
        <f>AVERAGE(U155:U171)</f>
        <v>0</v>
      </c>
      <c r="V149" s="1420"/>
      <c r="W149" s="1425" t="e">
        <f>AVERAGE(W155:W171)</f>
        <v>#DIV/0!</v>
      </c>
      <c r="X149" s="1420"/>
      <c r="Y149" s="1420"/>
      <c r="Z149" s="1450"/>
      <c r="AA149" s="649"/>
      <c r="AB149" s="583"/>
      <c r="AC149" s="643"/>
      <c r="AD149" s="642"/>
      <c r="AE149" s="1454"/>
      <c r="AF149" s="1454"/>
      <c r="AG149" s="1457"/>
      <c r="AH149" s="1575"/>
      <c r="AI149" s="1575"/>
      <c r="AJ149" s="1575"/>
      <c r="AK149" s="1575"/>
      <c r="AL149" s="1575"/>
      <c r="AM149" s="1575"/>
      <c r="AN149" s="1575"/>
      <c r="AO149" s="1575"/>
      <c r="AP149" s="1575"/>
      <c r="AQ149" s="1575"/>
      <c r="AR149" s="1575"/>
      <c r="AS149" s="1575"/>
      <c r="AT149" s="1575"/>
      <c r="AU149" s="1420"/>
      <c r="AV149" s="1440">
        <f>AVERAGE(AV155:AV175)</f>
        <v>0</v>
      </c>
      <c r="AW149" s="1420"/>
      <c r="AX149" s="1425" t="e">
        <f>AVERAGE(AX155:AX175)</f>
        <v>#DIV/0!</v>
      </c>
      <c r="AY149" s="1420"/>
      <c r="AZ149" s="1420"/>
      <c r="BA149" s="1423"/>
      <c r="BB149" s="250"/>
      <c r="BC149" s="250"/>
    </row>
    <row r="150" spans="2:55" ht="20.100000000000001" customHeight="1">
      <c r="B150" s="641"/>
      <c r="C150" s="642"/>
      <c r="D150" s="1454"/>
      <c r="E150" s="1454"/>
      <c r="F150" s="1457"/>
      <c r="G150" s="1575"/>
      <c r="H150" s="1575"/>
      <c r="I150" s="1575"/>
      <c r="J150" s="1575"/>
      <c r="K150" s="1575"/>
      <c r="L150" s="1575"/>
      <c r="M150" s="1575"/>
      <c r="N150" s="1575"/>
      <c r="O150" s="1575"/>
      <c r="P150" s="1575"/>
      <c r="Q150" s="1575"/>
      <c r="R150" s="1575"/>
      <c r="S150" s="1575"/>
      <c r="T150" s="1420"/>
      <c r="U150" s="1441"/>
      <c r="V150" s="1420"/>
      <c r="W150" s="1426"/>
      <c r="X150" s="1420"/>
      <c r="Y150" s="1420"/>
      <c r="Z150" s="1450"/>
      <c r="AA150" s="649"/>
      <c r="AB150" s="583"/>
      <c r="AC150" s="643"/>
      <c r="AD150" s="642"/>
      <c r="AE150" s="1454"/>
      <c r="AF150" s="1454"/>
      <c r="AG150" s="1457"/>
      <c r="AH150" s="1575"/>
      <c r="AI150" s="1575"/>
      <c r="AJ150" s="1575"/>
      <c r="AK150" s="1575"/>
      <c r="AL150" s="1575"/>
      <c r="AM150" s="1575"/>
      <c r="AN150" s="1575"/>
      <c r="AO150" s="1575"/>
      <c r="AP150" s="1575"/>
      <c r="AQ150" s="1575"/>
      <c r="AR150" s="1575"/>
      <c r="AS150" s="1575"/>
      <c r="AT150" s="1575"/>
      <c r="AU150" s="1420"/>
      <c r="AV150" s="1441"/>
      <c r="AW150" s="1420"/>
      <c r="AX150" s="1426"/>
      <c r="AY150" s="1420"/>
      <c r="AZ150" s="1420"/>
      <c r="BA150" s="1423"/>
    </row>
    <row r="151" spans="2:55" ht="30" customHeight="1">
      <c r="B151" s="641"/>
      <c r="C151" s="642"/>
      <c r="D151" s="1454"/>
      <c r="E151" s="1454"/>
      <c r="F151" s="1457"/>
      <c r="G151" s="1575"/>
      <c r="H151" s="1575"/>
      <c r="I151" s="1575"/>
      <c r="J151" s="1575"/>
      <c r="K151" s="1575"/>
      <c r="L151" s="1575"/>
      <c r="M151" s="1575"/>
      <c r="N151" s="1575"/>
      <c r="O151" s="1575"/>
      <c r="P151" s="1575"/>
      <c r="Q151" s="1575"/>
      <c r="R151" s="1575"/>
      <c r="S151" s="1575"/>
      <c r="T151" s="1420"/>
      <c r="U151" s="1442"/>
      <c r="V151" s="1420"/>
      <c r="W151" s="1427"/>
      <c r="X151" s="1420"/>
      <c r="Y151" s="1420"/>
      <c r="Z151" s="1450"/>
      <c r="AA151" s="649"/>
      <c r="AB151" s="583"/>
      <c r="AC151" s="643"/>
      <c r="AD151" s="642"/>
      <c r="AE151" s="1454"/>
      <c r="AF151" s="1454"/>
      <c r="AG151" s="1457"/>
      <c r="AH151" s="1575"/>
      <c r="AI151" s="1575"/>
      <c r="AJ151" s="1575"/>
      <c r="AK151" s="1575"/>
      <c r="AL151" s="1575"/>
      <c r="AM151" s="1575"/>
      <c r="AN151" s="1575"/>
      <c r="AO151" s="1575"/>
      <c r="AP151" s="1575"/>
      <c r="AQ151" s="1575"/>
      <c r="AR151" s="1575"/>
      <c r="AS151" s="1575"/>
      <c r="AT151" s="1575"/>
      <c r="AU151" s="1420"/>
      <c r="AV151" s="1442"/>
      <c r="AW151" s="1420"/>
      <c r="AX151" s="1427"/>
      <c r="AY151" s="1420"/>
      <c r="AZ151" s="1420"/>
      <c r="BA151" s="1423"/>
    </row>
    <row r="152" spans="2:55" ht="20.100000000000001" customHeight="1">
      <c r="B152" s="644"/>
      <c r="C152" s="645"/>
      <c r="D152" s="1455"/>
      <c r="E152" s="1455"/>
      <c r="F152" s="1458"/>
      <c r="G152" s="1576"/>
      <c r="H152" s="1576"/>
      <c r="I152" s="1576"/>
      <c r="J152" s="1576"/>
      <c r="K152" s="1576"/>
      <c r="L152" s="1576"/>
      <c r="M152" s="1576"/>
      <c r="N152" s="1576"/>
      <c r="O152" s="1576"/>
      <c r="P152" s="1576"/>
      <c r="Q152" s="1576"/>
      <c r="R152" s="1576"/>
      <c r="S152" s="1576"/>
      <c r="T152" s="1421"/>
      <c r="U152" s="646"/>
      <c r="V152" s="1421"/>
      <c r="W152" s="646"/>
      <c r="X152" s="1421"/>
      <c r="Y152" s="1421"/>
      <c r="Z152" s="1451"/>
      <c r="AA152" s="649"/>
      <c r="AB152" s="583"/>
      <c r="AC152" s="647"/>
      <c r="AD152" s="645"/>
      <c r="AE152" s="1455"/>
      <c r="AF152" s="1455"/>
      <c r="AG152" s="1458"/>
      <c r="AH152" s="1576"/>
      <c r="AI152" s="1576"/>
      <c r="AJ152" s="1576"/>
      <c r="AK152" s="1576"/>
      <c r="AL152" s="1576"/>
      <c r="AM152" s="1576"/>
      <c r="AN152" s="1576"/>
      <c r="AO152" s="1576"/>
      <c r="AP152" s="1576"/>
      <c r="AQ152" s="1576"/>
      <c r="AR152" s="1576"/>
      <c r="AS152" s="1576"/>
      <c r="AT152" s="1576"/>
      <c r="AU152" s="1421"/>
      <c r="AV152" s="646"/>
      <c r="AW152" s="1421"/>
      <c r="AX152" s="646"/>
      <c r="AY152" s="1421"/>
      <c r="AZ152" s="1421"/>
      <c r="BA152" s="1424"/>
    </row>
    <row r="153" spans="2:55" ht="15" customHeight="1">
      <c r="B153" s="637"/>
      <c r="C153" s="638"/>
      <c r="D153" s="638"/>
      <c r="E153" s="638"/>
      <c r="F153" s="638"/>
      <c r="G153" s="639"/>
      <c r="H153" s="639"/>
      <c r="I153" s="639"/>
      <c r="J153" s="639"/>
      <c r="K153" s="639"/>
      <c r="L153" s="639"/>
      <c r="M153" s="639"/>
      <c r="N153" s="639"/>
      <c r="O153" s="639"/>
      <c r="P153" s="639"/>
      <c r="Q153" s="639"/>
      <c r="R153" s="639"/>
      <c r="S153" s="639"/>
      <c r="T153" s="639"/>
      <c r="U153" s="639"/>
      <c r="V153" s="639"/>
      <c r="W153" s="639"/>
      <c r="X153" s="639"/>
      <c r="Y153" s="639"/>
      <c r="Z153" s="648"/>
      <c r="AA153" s="649"/>
      <c r="AB153" s="583"/>
      <c r="AC153" s="640"/>
      <c r="AD153" s="638"/>
      <c r="AE153" s="638"/>
      <c r="AF153" s="638"/>
      <c r="AG153" s="638"/>
      <c r="AH153" s="639"/>
      <c r="AI153" s="639"/>
      <c r="AJ153" s="639"/>
      <c r="AK153" s="639"/>
      <c r="AL153" s="639"/>
      <c r="AM153" s="639"/>
      <c r="AN153" s="639"/>
      <c r="AO153" s="639"/>
      <c r="AP153" s="639"/>
      <c r="AQ153" s="639"/>
      <c r="AR153" s="639"/>
      <c r="AS153" s="639"/>
      <c r="AT153" s="639"/>
      <c r="AU153" s="639"/>
      <c r="AV153" s="639"/>
      <c r="AW153" s="639"/>
      <c r="AX153" s="639"/>
      <c r="AY153" s="639"/>
      <c r="AZ153" s="639"/>
      <c r="BA153" s="650"/>
    </row>
    <row r="154" spans="2:55" ht="19.5" customHeight="1">
      <c r="B154" s="683"/>
      <c r="C154" s="651"/>
      <c r="D154" s="1416"/>
      <c r="E154" s="1416"/>
      <c r="F154" s="651"/>
      <c r="G154" s="653"/>
      <c r="H154" s="1431" t="str">
        <f>'Donnees SN'!$E$23</f>
        <v>C7.1: Gérer ses besoins de matériel, son temps d’intervention et les ressources</v>
      </c>
      <c r="I154" s="1432"/>
      <c r="J154" s="1432"/>
      <c r="K154" s="1432"/>
      <c r="L154" s="1433"/>
      <c r="M154" s="642"/>
      <c r="N154" s="642"/>
      <c r="O154" s="653"/>
      <c r="P154" s="653"/>
      <c r="Q154" s="654"/>
      <c r="R154" s="653"/>
      <c r="S154" s="653"/>
      <c r="T154" s="653"/>
      <c r="U154" s="653"/>
      <c r="V154" s="653"/>
      <c r="W154" s="653"/>
      <c r="X154" s="653"/>
      <c r="Y154" s="653"/>
      <c r="Z154" s="655"/>
      <c r="AA154" s="649"/>
      <c r="AB154" s="583"/>
      <c r="AC154" s="643"/>
      <c r="AD154" s="651"/>
      <c r="AE154" s="1573"/>
      <c r="AF154" s="1573"/>
      <c r="AG154" s="651"/>
      <c r="AH154" s="653"/>
      <c r="AI154" s="1431" t="str">
        <f>'Donnees SN'!$E$24</f>
        <v>C8.1: Adopter une attitude citoyenne et responsable dans le cadre de l’usage professionnel des outils numériques</v>
      </c>
      <c r="AJ154" s="1432"/>
      <c r="AK154" s="1432"/>
      <c r="AL154" s="1432"/>
      <c r="AM154" s="1433"/>
      <c r="AN154" s="642"/>
      <c r="AO154" s="642"/>
      <c r="AP154" s="653"/>
      <c r="AQ154" s="653"/>
      <c r="AR154" s="654"/>
      <c r="AS154" s="653"/>
      <c r="AT154" s="653"/>
      <c r="AU154" s="653"/>
      <c r="AV154" s="653"/>
      <c r="AW154" s="653"/>
      <c r="AX154" s="653"/>
      <c r="AY154" s="653"/>
      <c r="AZ154" s="653"/>
      <c r="BA154" s="656"/>
    </row>
    <row r="155" spans="2:55" s="21" customFormat="1" ht="30" customHeight="1">
      <c r="B155" s="1414">
        <v>28</v>
      </c>
      <c r="C155" s="1459"/>
      <c r="D155" s="1417" t="str">
        <f>'Donnees SN'!$C$23</f>
        <v>C7.1</v>
      </c>
      <c r="E155" s="1418"/>
      <c r="F155" s="651"/>
      <c r="G155" s="658" t="s">
        <v>211</v>
      </c>
      <c r="H155" s="1434"/>
      <c r="I155" s="1351"/>
      <c r="J155" s="1351"/>
      <c r="K155" s="1351"/>
      <c r="L155" s="1435"/>
      <c r="M155" s="1444" t="s">
        <v>212</v>
      </c>
      <c r="N155" s="1444"/>
      <c r="O155" s="1445"/>
      <c r="P155" s="1428" t="str">
        <f>REPT("g",(U155))</f>
        <v/>
      </c>
      <c r="Q155" s="1429"/>
      <c r="R155" s="1429"/>
      <c r="S155" s="1430"/>
      <c r="T155" s="663"/>
      <c r="U155" s="1036">
        <f>Bilan!$AK$42</f>
        <v>0</v>
      </c>
      <c r="V155" s="653"/>
      <c r="W155" s="1037" t="str">
        <f>Bilan!$AM$42</f>
        <v xml:space="preserve"> </v>
      </c>
      <c r="X155" s="665"/>
      <c r="Y155" s="653"/>
      <c r="Z155" s="655"/>
      <c r="AA155" s="649"/>
      <c r="AB155" s="583"/>
      <c r="AC155" s="1452">
        <v>33</v>
      </c>
      <c r="AD155" s="1459"/>
      <c r="AE155" s="1417" t="str">
        <f>'Donnees SN'!$C$24</f>
        <v>C8.1</v>
      </c>
      <c r="AF155" s="1418"/>
      <c r="AG155" s="651"/>
      <c r="AH155" s="658" t="s">
        <v>211</v>
      </c>
      <c r="AI155" s="1434"/>
      <c r="AJ155" s="1351"/>
      <c r="AK155" s="1351"/>
      <c r="AL155" s="1351"/>
      <c r="AM155" s="1435"/>
      <c r="AN155" s="1571" t="s">
        <v>212</v>
      </c>
      <c r="AO155" s="1444"/>
      <c r="AP155" s="1572"/>
      <c r="AQ155" s="1428" t="str">
        <f>REPT("g",(AV155))</f>
        <v/>
      </c>
      <c r="AR155" s="1429"/>
      <c r="AS155" s="1429"/>
      <c r="AT155" s="1430"/>
      <c r="AU155" s="663"/>
      <c r="AV155" s="1036">
        <f>Bilan!$AK$42</f>
        <v>0</v>
      </c>
      <c r="AW155" s="653"/>
      <c r="AX155" s="1037" t="str">
        <f>Bilan!$AM$42</f>
        <v xml:space="preserve"> </v>
      </c>
      <c r="AY155" s="665"/>
      <c r="AZ155" s="653"/>
      <c r="BA155" s="656"/>
    </row>
    <row r="156" spans="2:55" ht="19.5" customHeight="1">
      <c r="B156" s="683"/>
      <c r="C156" s="651"/>
      <c r="D156" s="1416"/>
      <c r="E156" s="1416"/>
      <c r="F156" s="651"/>
      <c r="G156" s="653"/>
      <c r="H156" s="1436"/>
      <c r="I156" s="1437"/>
      <c r="J156" s="1437"/>
      <c r="K156" s="1437"/>
      <c r="L156" s="1438"/>
      <c r="M156" s="642"/>
      <c r="N156" s="642"/>
      <c r="O156" s="653"/>
      <c r="P156" s="653"/>
      <c r="Q156" s="653"/>
      <c r="R156" s="653"/>
      <c r="S156" s="653"/>
      <c r="T156" s="653"/>
      <c r="U156" s="653"/>
      <c r="V156" s="653"/>
      <c r="W156" s="653"/>
      <c r="X156" s="653"/>
      <c r="Y156" s="653"/>
      <c r="Z156" s="655"/>
      <c r="AA156" s="649"/>
      <c r="AB156" s="583"/>
      <c r="AC156" s="686"/>
      <c r="AD156" s="651"/>
      <c r="AE156" s="1474"/>
      <c r="AF156" s="1474"/>
      <c r="AG156" s="651"/>
      <c r="AH156" s="653"/>
      <c r="AI156" s="1436"/>
      <c r="AJ156" s="1437"/>
      <c r="AK156" s="1437"/>
      <c r="AL156" s="1437"/>
      <c r="AM156" s="1438"/>
      <c r="AN156" s="642"/>
      <c r="AO156" s="642"/>
      <c r="AP156" s="653"/>
      <c r="AQ156" s="653"/>
      <c r="AR156" s="653"/>
      <c r="AS156" s="653"/>
      <c r="AT156" s="653"/>
      <c r="AU156" s="653"/>
      <c r="AV156" s="653"/>
      <c r="AW156" s="653"/>
      <c r="AX156" s="653"/>
      <c r="AY156" s="653"/>
      <c r="AZ156" s="653"/>
      <c r="BA156" s="656"/>
    </row>
    <row r="157" spans="2:55" ht="15" hidden="1" customHeight="1">
      <c r="B157" s="683"/>
      <c r="C157" s="651"/>
      <c r="D157" s="668"/>
      <c r="E157" s="653"/>
      <c r="F157" s="669"/>
      <c r="G157" s="653"/>
      <c r="H157" s="653"/>
      <c r="I157" s="711"/>
      <c r="J157" s="711"/>
      <c r="K157" s="711"/>
      <c r="L157" s="711"/>
      <c r="M157" s="653"/>
      <c r="N157" s="653"/>
      <c r="O157" s="653"/>
      <c r="P157" s="653"/>
      <c r="Q157" s="653"/>
      <c r="R157" s="653"/>
      <c r="S157" s="653"/>
      <c r="T157" s="653"/>
      <c r="U157" s="653"/>
      <c r="V157" s="653"/>
      <c r="W157" s="653"/>
      <c r="X157" s="651"/>
      <c r="Y157" s="695"/>
      <c r="Z157" s="696"/>
      <c r="AA157" s="649"/>
      <c r="AB157" s="583"/>
      <c r="AC157" s="686"/>
      <c r="AD157" s="667"/>
      <c r="AE157" s="668"/>
      <c r="AF157" s="653"/>
      <c r="AG157" s="669"/>
      <c r="AH157" s="653"/>
      <c r="AI157" s="653"/>
      <c r="AJ157" s="653"/>
      <c r="AK157" s="653"/>
      <c r="AL157" s="653"/>
      <c r="AM157" s="653"/>
      <c r="AN157" s="670"/>
      <c r="AO157" s="670"/>
      <c r="AP157" s="670"/>
      <c r="AQ157" s="670"/>
      <c r="AR157" s="670"/>
      <c r="AS157" s="670"/>
      <c r="AT157" s="670"/>
      <c r="AU157" s="670"/>
      <c r="AV157" s="670"/>
      <c r="AW157" s="670"/>
      <c r="AX157" s="670"/>
      <c r="AY157" s="653"/>
      <c r="AZ157" s="653"/>
      <c r="BA157" s="656"/>
    </row>
    <row r="158" spans="2:55" ht="19.5" hidden="1" customHeight="1">
      <c r="B158" s="683"/>
      <c r="C158" s="651"/>
      <c r="D158" s="1614"/>
      <c r="E158" s="1614"/>
      <c r="F158" s="916"/>
      <c r="G158" s="917"/>
      <c r="H158" s="1615"/>
      <c r="I158" s="1615"/>
      <c r="J158" s="1615"/>
      <c r="K158" s="1615"/>
      <c r="L158" s="1615"/>
      <c r="M158" s="918"/>
      <c r="N158" s="918"/>
      <c r="O158" s="917"/>
      <c r="P158" s="917"/>
      <c r="Q158" s="917"/>
      <c r="R158" s="917"/>
      <c r="S158" s="917"/>
      <c r="T158" s="917"/>
      <c r="U158" s="917"/>
      <c r="V158" s="917"/>
      <c r="W158" s="917"/>
      <c r="X158" s="917"/>
      <c r="Y158" s="653"/>
      <c r="Z158" s="655"/>
      <c r="AA158" s="672"/>
      <c r="AB158" s="673"/>
      <c r="AC158" s="651"/>
      <c r="AD158" s="651"/>
      <c r="AE158" s="1614"/>
      <c r="AF158" s="1614"/>
      <c r="AG158" s="916"/>
      <c r="AH158" s="917"/>
      <c r="AI158" s="1615"/>
      <c r="AJ158" s="1615"/>
      <c r="AK158" s="1615"/>
      <c r="AL158" s="1615"/>
      <c r="AM158" s="1615"/>
      <c r="AN158" s="918"/>
      <c r="AO158" s="918"/>
      <c r="AP158" s="917"/>
      <c r="AQ158" s="917"/>
      <c r="AR158" s="917"/>
      <c r="AS158" s="917"/>
      <c r="AT158" s="917"/>
      <c r="AU158" s="917"/>
      <c r="AV158" s="917"/>
      <c r="AW158" s="917"/>
      <c r="AX158" s="917"/>
      <c r="AY158" s="917"/>
      <c r="AZ158" s="917"/>
      <c r="BA158" s="656"/>
    </row>
    <row r="159" spans="2:55" ht="27.95" hidden="1" customHeight="1">
      <c r="B159" s="1414">
        <v>29</v>
      </c>
      <c r="C159" s="1415"/>
      <c r="D159" s="1616"/>
      <c r="E159" s="1616"/>
      <c r="F159" s="916"/>
      <c r="G159" s="919"/>
      <c r="H159" s="1615"/>
      <c r="I159" s="1615"/>
      <c r="J159" s="1615"/>
      <c r="K159" s="1615"/>
      <c r="L159" s="1615"/>
      <c r="M159" s="1617"/>
      <c r="N159" s="1617"/>
      <c r="O159" s="1617"/>
      <c r="P159" s="1613"/>
      <c r="Q159" s="1613"/>
      <c r="R159" s="1613"/>
      <c r="S159" s="1613"/>
      <c r="T159" s="920"/>
      <c r="U159" s="921"/>
      <c r="V159" s="917"/>
      <c r="W159" s="922"/>
      <c r="X159" s="917"/>
      <c r="Y159" s="653"/>
      <c r="Z159" s="655"/>
      <c r="AA159" s="649"/>
      <c r="AB159" s="583"/>
      <c r="AC159" s="1415"/>
      <c r="AD159" s="1415"/>
      <c r="AE159" s="1616"/>
      <c r="AF159" s="1616"/>
      <c r="AG159" s="916"/>
      <c r="AH159" s="919"/>
      <c r="AI159" s="1615"/>
      <c r="AJ159" s="1615"/>
      <c r="AK159" s="1615"/>
      <c r="AL159" s="1615"/>
      <c r="AM159" s="1615"/>
      <c r="AN159" s="1617"/>
      <c r="AO159" s="1617"/>
      <c r="AP159" s="1617"/>
      <c r="AQ159" s="1613"/>
      <c r="AR159" s="1613"/>
      <c r="AS159" s="1613"/>
      <c r="AT159" s="1613"/>
      <c r="AU159" s="920"/>
      <c r="AV159" s="921"/>
      <c r="AW159" s="917"/>
      <c r="AX159" s="922"/>
      <c r="AY159" s="917"/>
      <c r="AZ159" s="917"/>
      <c r="BA159" s="656"/>
    </row>
    <row r="160" spans="2:55" ht="19.5" hidden="1" customHeight="1">
      <c r="B160" s="683"/>
      <c r="C160" s="651"/>
      <c r="D160" s="1614"/>
      <c r="E160" s="1614"/>
      <c r="F160" s="916"/>
      <c r="G160" s="917"/>
      <c r="H160" s="1615"/>
      <c r="I160" s="1615"/>
      <c r="J160" s="1615"/>
      <c r="K160" s="1615"/>
      <c r="L160" s="1615"/>
      <c r="M160" s="918"/>
      <c r="N160" s="918"/>
      <c r="O160" s="917"/>
      <c r="P160" s="917"/>
      <c r="Q160" s="917"/>
      <c r="R160" s="917"/>
      <c r="S160" s="917"/>
      <c r="T160" s="917"/>
      <c r="U160" s="917"/>
      <c r="V160" s="917"/>
      <c r="W160" s="917"/>
      <c r="X160" s="917"/>
      <c r="Y160" s="653"/>
      <c r="Z160" s="655"/>
      <c r="AA160" s="649"/>
      <c r="AB160" s="583"/>
      <c r="AC160" s="726"/>
      <c r="AD160" s="651"/>
      <c r="AE160" s="1614"/>
      <c r="AF160" s="1614"/>
      <c r="AG160" s="916"/>
      <c r="AH160" s="917"/>
      <c r="AI160" s="1615"/>
      <c r="AJ160" s="1615"/>
      <c r="AK160" s="1615"/>
      <c r="AL160" s="1615"/>
      <c r="AM160" s="1615"/>
      <c r="AN160" s="918"/>
      <c r="AO160" s="918"/>
      <c r="AP160" s="917"/>
      <c r="AQ160" s="917"/>
      <c r="AR160" s="917"/>
      <c r="AS160" s="917"/>
      <c r="AT160" s="917"/>
      <c r="AU160" s="917"/>
      <c r="AV160" s="917"/>
      <c r="AW160" s="917"/>
      <c r="AX160" s="917"/>
      <c r="AY160" s="917"/>
      <c r="AZ160" s="917"/>
      <c r="BA160" s="656"/>
    </row>
    <row r="161" spans="2:55" ht="15" hidden="1" customHeight="1">
      <c r="B161" s="641"/>
      <c r="C161" s="651"/>
      <c r="D161" s="924"/>
      <c r="E161" s="917"/>
      <c r="F161" s="916"/>
      <c r="G161" s="917"/>
      <c r="H161" s="925"/>
      <c r="I161" s="926"/>
      <c r="J161" s="926"/>
      <c r="K161" s="927"/>
      <c r="L161" s="928"/>
      <c r="M161" s="918"/>
      <c r="N161" s="918"/>
      <c r="O161" s="917"/>
      <c r="P161" s="917"/>
      <c r="Q161" s="917"/>
      <c r="R161" s="917"/>
      <c r="S161" s="917"/>
      <c r="T161" s="917"/>
      <c r="U161" s="917"/>
      <c r="V161" s="917"/>
      <c r="W161" s="917"/>
      <c r="X161" s="917"/>
      <c r="Y161" s="653"/>
      <c r="Z161" s="655"/>
      <c r="AA161" s="649"/>
      <c r="AB161" s="583"/>
      <c r="AC161" s="651"/>
      <c r="AD161" s="651"/>
      <c r="AE161" s="924"/>
      <c r="AF161" s="917"/>
      <c r="AG161" s="916"/>
      <c r="AH161" s="917"/>
      <c r="AI161" s="925"/>
      <c r="AJ161" s="926"/>
      <c r="AK161" s="926"/>
      <c r="AL161" s="927"/>
      <c r="AM161" s="928"/>
      <c r="AN161" s="918"/>
      <c r="AO161" s="918"/>
      <c r="AP161" s="917"/>
      <c r="AQ161" s="917"/>
      <c r="AR161" s="917"/>
      <c r="AS161" s="917"/>
      <c r="AT161" s="917"/>
      <c r="AU161" s="917"/>
      <c r="AV161" s="917"/>
      <c r="AW161" s="917"/>
      <c r="AX161" s="917"/>
      <c r="AY161" s="917"/>
      <c r="AZ161" s="917"/>
      <c r="BA161" s="656"/>
    </row>
    <row r="162" spans="2:55" ht="19.5" hidden="1" customHeight="1">
      <c r="B162" s="641"/>
      <c r="C162" s="651"/>
      <c r="D162" s="1614"/>
      <c r="E162" s="1614"/>
      <c r="F162" s="916"/>
      <c r="G162" s="917"/>
      <c r="H162" s="1615"/>
      <c r="I162" s="1615"/>
      <c r="J162" s="1615"/>
      <c r="K162" s="1615"/>
      <c r="L162" s="1615"/>
      <c r="M162" s="918"/>
      <c r="N162" s="918"/>
      <c r="O162" s="917"/>
      <c r="P162" s="917"/>
      <c r="Q162" s="917"/>
      <c r="R162" s="917"/>
      <c r="S162" s="917"/>
      <c r="T162" s="917"/>
      <c r="U162" s="917"/>
      <c r="V162" s="917"/>
      <c r="W162" s="917"/>
      <c r="X162" s="917"/>
      <c r="Y162" s="653"/>
      <c r="Z162" s="696"/>
      <c r="AA162" s="649"/>
      <c r="AB162" s="682"/>
      <c r="AC162" s="651"/>
      <c r="AD162" s="651"/>
      <c r="AE162" s="1614"/>
      <c r="AF162" s="1614"/>
      <c r="AG162" s="916"/>
      <c r="AH162" s="917"/>
      <c r="AI162" s="1615"/>
      <c r="AJ162" s="1615"/>
      <c r="AK162" s="1615"/>
      <c r="AL162" s="1615"/>
      <c r="AM162" s="1615"/>
      <c r="AN162" s="918"/>
      <c r="AO162" s="918"/>
      <c r="AP162" s="917"/>
      <c r="AQ162" s="917"/>
      <c r="AR162" s="917"/>
      <c r="AS162" s="917"/>
      <c r="AT162" s="917"/>
      <c r="AU162" s="917"/>
      <c r="AV162" s="917"/>
      <c r="AW162" s="917"/>
      <c r="AX162" s="917"/>
      <c r="AY162" s="917"/>
      <c r="AZ162" s="917"/>
      <c r="BA162" s="656"/>
    </row>
    <row r="163" spans="2:55" ht="30" hidden="1" customHeight="1">
      <c r="B163" s="1414">
        <v>30</v>
      </c>
      <c r="C163" s="1415"/>
      <c r="D163" s="1616"/>
      <c r="E163" s="1616"/>
      <c r="F163" s="916"/>
      <c r="G163" s="919"/>
      <c r="H163" s="1615"/>
      <c r="I163" s="1615"/>
      <c r="J163" s="1615"/>
      <c r="K163" s="1615"/>
      <c r="L163" s="1615"/>
      <c r="M163" s="1617"/>
      <c r="N163" s="1617"/>
      <c r="O163" s="1617"/>
      <c r="P163" s="1613"/>
      <c r="Q163" s="1613"/>
      <c r="R163" s="1613"/>
      <c r="S163" s="1613"/>
      <c r="T163" s="920"/>
      <c r="U163" s="921"/>
      <c r="V163" s="917"/>
      <c r="W163" s="922"/>
      <c r="X163" s="917"/>
      <c r="Y163" s="653"/>
      <c r="Z163" s="655"/>
      <c r="AA163" s="672"/>
      <c r="AB163" s="682"/>
      <c r="AC163" s="1415"/>
      <c r="AD163" s="1415"/>
      <c r="AE163" s="1616"/>
      <c r="AF163" s="1616"/>
      <c r="AG163" s="916"/>
      <c r="AH163" s="919"/>
      <c r="AI163" s="1615"/>
      <c r="AJ163" s="1615"/>
      <c r="AK163" s="1615"/>
      <c r="AL163" s="1615"/>
      <c r="AM163" s="1615"/>
      <c r="AN163" s="1617"/>
      <c r="AO163" s="1617"/>
      <c r="AP163" s="1617"/>
      <c r="AQ163" s="1613"/>
      <c r="AR163" s="1613"/>
      <c r="AS163" s="1613"/>
      <c r="AT163" s="1613"/>
      <c r="AU163" s="920"/>
      <c r="AV163" s="921"/>
      <c r="AW163" s="917"/>
      <c r="AX163" s="922"/>
      <c r="AY163" s="917"/>
      <c r="AZ163" s="917"/>
      <c r="BA163" s="656"/>
    </row>
    <row r="164" spans="2:55" ht="19.5" hidden="1" customHeight="1">
      <c r="B164" s="683"/>
      <c r="C164" s="651"/>
      <c r="D164" s="1614"/>
      <c r="E164" s="1614"/>
      <c r="F164" s="916"/>
      <c r="G164" s="917"/>
      <c r="H164" s="1615"/>
      <c r="I164" s="1615"/>
      <c r="J164" s="1615"/>
      <c r="K164" s="1615"/>
      <c r="L164" s="1615"/>
      <c r="M164" s="918"/>
      <c r="N164" s="918"/>
      <c r="O164" s="917"/>
      <c r="P164" s="917"/>
      <c r="Q164" s="917"/>
      <c r="R164" s="917"/>
      <c r="S164" s="917"/>
      <c r="T164" s="917"/>
      <c r="U164" s="917"/>
      <c r="V164" s="917"/>
      <c r="W164" s="917"/>
      <c r="X164" s="917"/>
      <c r="Y164" s="653"/>
      <c r="Z164" s="655"/>
      <c r="AA164" s="649"/>
      <c r="AB164" s="583"/>
      <c r="AC164" s="651"/>
      <c r="AD164" s="651"/>
      <c r="AE164" s="1614"/>
      <c r="AF164" s="1614"/>
      <c r="AG164" s="916"/>
      <c r="AH164" s="917"/>
      <c r="AI164" s="1615"/>
      <c r="AJ164" s="1615"/>
      <c r="AK164" s="1615"/>
      <c r="AL164" s="1615"/>
      <c r="AM164" s="1615"/>
      <c r="AN164" s="918"/>
      <c r="AO164" s="918"/>
      <c r="AP164" s="917"/>
      <c r="AQ164" s="917"/>
      <c r="AR164" s="917"/>
      <c r="AS164" s="917"/>
      <c r="AT164" s="917"/>
      <c r="AU164" s="917"/>
      <c r="AV164" s="917"/>
      <c r="AW164" s="917"/>
      <c r="AX164" s="917"/>
      <c r="AY164" s="917"/>
      <c r="AZ164" s="917"/>
      <c r="BA164" s="656"/>
      <c r="BB164" s="676"/>
      <c r="BC164" s="676"/>
    </row>
    <row r="165" spans="2:55" ht="15" hidden="1" customHeight="1">
      <c r="B165" s="683"/>
      <c r="C165" s="651"/>
      <c r="D165" s="924"/>
      <c r="E165" s="917"/>
      <c r="F165" s="916"/>
      <c r="G165" s="917"/>
      <c r="H165" s="925"/>
      <c r="I165" s="926"/>
      <c r="J165" s="926"/>
      <c r="K165" s="927"/>
      <c r="L165" s="928"/>
      <c r="M165" s="918"/>
      <c r="N165" s="918"/>
      <c r="O165" s="917"/>
      <c r="P165" s="917"/>
      <c r="Q165" s="917"/>
      <c r="R165" s="917"/>
      <c r="S165" s="917"/>
      <c r="T165" s="917"/>
      <c r="U165" s="917"/>
      <c r="V165" s="917"/>
      <c r="W165" s="917"/>
      <c r="X165" s="917"/>
      <c r="Y165" s="653"/>
      <c r="Z165" s="655"/>
      <c r="AA165" s="649"/>
      <c r="AB165" s="685"/>
      <c r="AC165" s="726"/>
      <c r="AD165" s="651"/>
      <c r="AE165" s="924"/>
      <c r="AF165" s="917"/>
      <c r="AG165" s="916"/>
      <c r="AH165" s="917"/>
      <c r="AI165" s="925"/>
      <c r="AJ165" s="926"/>
      <c r="AK165" s="926"/>
      <c r="AL165" s="927"/>
      <c r="AM165" s="928"/>
      <c r="AN165" s="918"/>
      <c r="AO165" s="918"/>
      <c r="AP165" s="917"/>
      <c r="AQ165" s="917"/>
      <c r="AR165" s="917"/>
      <c r="AS165" s="917"/>
      <c r="AT165" s="917"/>
      <c r="AU165" s="917"/>
      <c r="AV165" s="917"/>
      <c r="AW165" s="917"/>
      <c r="AX165" s="917"/>
      <c r="AY165" s="917"/>
      <c r="AZ165" s="917"/>
      <c r="BA165" s="655"/>
    </row>
    <row r="166" spans="2:55" ht="19.5" hidden="1" customHeight="1">
      <c r="B166" s="641"/>
      <c r="C166" s="651"/>
      <c r="D166" s="1614"/>
      <c r="E166" s="1614"/>
      <c r="F166" s="916"/>
      <c r="G166" s="917"/>
      <c r="H166" s="1615"/>
      <c r="I166" s="1615"/>
      <c r="J166" s="1615"/>
      <c r="K166" s="1615"/>
      <c r="L166" s="1615"/>
      <c r="M166" s="918"/>
      <c r="N166" s="918"/>
      <c r="O166" s="917"/>
      <c r="P166" s="917"/>
      <c r="Q166" s="917"/>
      <c r="R166" s="917"/>
      <c r="S166" s="917"/>
      <c r="T166" s="917"/>
      <c r="U166" s="917"/>
      <c r="V166" s="917"/>
      <c r="W166" s="917"/>
      <c r="X166" s="917"/>
      <c r="Y166" s="653"/>
      <c r="Z166" s="655"/>
      <c r="AA166" s="649"/>
      <c r="AB166" s="685"/>
      <c r="AC166" s="651"/>
      <c r="AD166" s="651"/>
      <c r="AE166" s="1614"/>
      <c r="AF166" s="1614"/>
      <c r="AG166" s="916"/>
      <c r="AH166" s="917"/>
      <c r="AI166" s="1615"/>
      <c r="AJ166" s="1615"/>
      <c r="AK166" s="1615"/>
      <c r="AL166" s="1615"/>
      <c r="AM166" s="1615"/>
      <c r="AN166" s="918"/>
      <c r="AO166" s="918"/>
      <c r="AP166" s="917"/>
      <c r="AQ166" s="917"/>
      <c r="AR166" s="917"/>
      <c r="AS166" s="917"/>
      <c r="AT166" s="917"/>
      <c r="AU166" s="917"/>
      <c r="AV166" s="917"/>
      <c r="AW166" s="917"/>
      <c r="AX166" s="917"/>
      <c r="AY166" s="917"/>
      <c r="AZ166" s="917"/>
      <c r="BA166" s="655"/>
    </row>
    <row r="167" spans="2:55" ht="30" hidden="1" customHeight="1">
      <c r="B167" s="1414">
        <v>31</v>
      </c>
      <c r="C167" s="1415"/>
      <c r="D167" s="1616"/>
      <c r="E167" s="1616"/>
      <c r="F167" s="916"/>
      <c r="G167" s="919"/>
      <c r="H167" s="1615"/>
      <c r="I167" s="1615"/>
      <c r="J167" s="1615"/>
      <c r="K167" s="1615"/>
      <c r="L167" s="1615"/>
      <c r="M167" s="1617"/>
      <c r="N167" s="1617"/>
      <c r="O167" s="1617"/>
      <c r="P167" s="1613"/>
      <c r="Q167" s="1613"/>
      <c r="R167" s="1613"/>
      <c r="S167" s="1613"/>
      <c r="T167" s="920"/>
      <c r="U167" s="921"/>
      <c r="V167" s="917"/>
      <c r="W167" s="922"/>
      <c r="X167" s="917"/>
      <c r="Y167" s="653"/>
      <c r="Z167" s="655"/>
      <c r="AA167" s="681"/>
      <c r="AB167" s="682"/>
      <c r="AC167" s="1415"/>
      <c r="AD167" s="1415"/>
      <c r="AE167" s="1616"/>
      <c r="AF167" s="1616"/>
      <c r="AG167" s="916"/>
      <c r="AH167" s="919"/>
      <c r="AI167" s="1615"/>
      <c r="AJ167" s="1615"/>
      <c r="AK167" s="1615"/>
      <c r="AL167" s="1615"/>
      <c r="AM167" s="1615"/>
      <c r="AN167" s="1617"/>
      <c r="AO167" s="1617"/>
      <c r="AP167" s="1617"/>
      <c r="AQ167" s="1613"/>
      <c r="AR167" s="1613"/>
      <c r="AS167" s="1613"/>
      <c r="AT167" s="1613"/>
      <c r="AU167" s="920"/>
      <c r="AV167" s="921"/>
      <c r="AW167" s="917"/>
      <c r="AX167" s="922"/>
      <c r="AY167" s="917"/>
      <c r="AZ167" s="917"/>
      <c r="BA167" s="655"/>
    </row>
    <row r="168" spans="2:55" ht="19.5" hidden="1" customHeight="1">
      <c r="B168" s="683"/>
      <c r="C168" s="651"/>
      <c r="D168" s="1614"/>
      <c r="E168" s="1614"/>
      <c r="F168" s="916"/>
      <c r="G168" s="917"/>
      <c r="H168" s="1615"/>
      <c r="I168" s="1615"/>
      <c r="J168" s="1615"/>
      <c r="K168" s="1615"/>
      <c r="L168" s="1615"/>
      <c r="M168" s="918"/>
      <c r="N168" s="918"/>
      <c r="O168" s="917"/>
      <c r="P168" s="917"/>
      <c r="Q168" s="917"/>
      <c r="R168" s="917"/>
      <c r="S168" s="917"/>
      <c r="T168" s="917"/>
      <c r="U168" s="917"/>
      <c r="V168" s="917"/>
      <c r="W168" s="917"/>
      <c r="X168" s="917"/>
      <c r="Y168" s="653"/>
      <c r="Z168" s="655"/>
      <c r="AA168" s="649"/>
      <c r="AB168" s="682"/>
      <c r="AC168" s="726"/>
      <c r="AD168" s="651"/>
      <c r="AE168" s="1614"/>
      <c r="AF168" s="1614"/>
      <c r="AG168" s="916"/>
      <c r="AH168" s="917"/>
      <c r="AI168" s="1615"/>
      <c r="AJ168" s="1615"/>
      <c r="AK168" s="1615"/>
      <c r="AL168" s="1615"/>
      <c r="AM168" s="1615"/>
      <c r="AN168" s="918"/>
      <c r="AO168" s="918"/>
      <c r="AP168" s="917"/>
      <c r="AQ168" s="917"/>
      <c r="AR168" s="917"/>
      <c r="AS168" s="917"/>
      <c r="AT168" s="917"/>
      <c r="AU168" s="917"/>
      <c r="AV168" s="917"/>
      <c r="AW168" s="917"/>
      <c r="AX168" s="917"/>
      <c r="AY168" s="917"/>
      <c r="AZ168" s="917"/>
      <c r="BA168" s="655"/>
    </row>
    <row r="169" spans="2:55" ht="15" hidden="1" customHeight="1">
      <c r="B169" s="641"/>
      <c r="C169" s="651"/>
      <c r="D169" s="924"/>
      <c r="E169" s="917"/>
      <c r="F169" s="931"/>
      <c r="G169" s="917"/>
      <c r="H169" s="917"/>
      <c r="I169" s="917"/>
      <c r="J169" s="917"/>
      <c r="K169" s="917"/>
      <c r="L169" s="917"/>
      <c r="M169" s="933"/>
      <c r="N169" s="933"/>
      <c r="O169" s="933"/>
      <c r="P169" s="933"/>
      <c r="Q169" s="933"/>
      <c r="R169" s="933"/>
      <c r="S169" s="933"/>
      <c r="T169" s="933"/>
      <c r="U169" s="933"/>
      <c r="V169" s="933"/>
      <c r="W169" s="933"/>
      <c r="X169" s="916"/>
      <c r="Y169" s="651"/>
      <c r="Z169" s="655"/>
      <c r="AA169" s="649"/>
      <c r="AB169" s="583"/>
      <c r="AC169" s="667"/>
      <c r="AD169" s="667"/>
      <c r="AE169" s="934"/>
      <c r="AF169" s="934"/>
      <c r="AG169" s="934"/>
      <c r="AH169" s="934"/>
      <c r="AI169" s="934"/>
      <c r="AJ169" s="934"/>
      <c r="AK169" s="934"/>
      <c r="AL169" s="934"/>
      <c r="AM169" s="934"/>
      <c r="AN169" s="934"/>
      <c r="AO169" s="934"/>
      <c r="AP169" s="934"/>
      <c r="AQ169" s="934"/>
      <c r="AR169" s="934"/>
      <c r="AS169" s="934"/>
      <c r="AT169" s="934"/>
      <c r="AU169" s="934"/>
      <c r="AV169" s="934"/>
      <c r="AW169" s="934"/>
      <c r="AX169" s="934"/>
      <c r="AY169" s="933"/>
      <c r="AZ169" s="933"/>
      <c r="BA169" s="655"/>
    </row>
    <row r="170" spans="2:55" ht="19.5" hidden="1" customHeight="1">
      <c r="B170" s="641"/>
      <c r="C170" s="651"/>
      <c r="D170" s="1614"/>
      <c r="E170" s="1614"/>
      <c r="F170" s="916"/>
      <c r="G170" s="917"/>
      <c r="H170" s="1615"/>
      <c r="I170" s="1615"/>
      <c r="J170" s="1615"/>
      <c r="K170" s="1615"/>
      <c r="L170" s="1615"/>
      <c r="M170" s="918"/>
      <c r="N170" s="918"/>
      <c r="O170" s="917"/>
      <c r="P170" s="917"/>
      <c r="Q170" s="917"/>
      <c r="R170" s="917"/>
      <c r="S170" s="917"/>
      <c r="T170" s="917"/>
      <c r="U170" s="917"/>
      <c r="V170" s="917"/>
      <c r="W170" s="917"/>
      <c r="X170" s="916"/>
      <c r="Y170" s="651"/>
      <c r="Z170" s="655"/>
      <c r="AA170" s="649"/>
      <c r="AB170" s="583"/>
      <c r="AC170" s="651"/>
      <c r="AD170" s="651"/>
      <c r="AE170" s="1614"/>
      <c r="AF170" s="1614"/>
      <c r="AG170" s="916"/>
      <c r="AH170" s="917"/>
      <c r="AI170" s="1615"/>
      <c r="AJ170" s="1615"/>
      <c r="AK170" s="1615"/>
      <c r="AL170" s="1615"/>
      <c r="AM170" s="1615"/>
      <c r="AN170" s="918"/>
      <c r="AO170" s="918"/>
      <c r="AP170" s="917"/>
      <c r="AQ170" s="917"/>
      <c r="AR170" s="917"/>
      <c r="AS170" s="917"/>
      <c r="AT170" s="917"/>
      <c r="AU170" s="917"/>
      <c r="AV170" s="917"/>
      <c r="AW170" s="917"/>
      <c r="AX170" s="917"/>
      <c r="AY170" s="917"/>
      <c r="AZ170" s="917"/>
      <c r="BA170" s="655"/>
    </row>
    <row r="171" spans="2:55" ht="30" hidden="1" customHeight="1">
      <c r="B171" s="641"/>
      <c r="C171" s="651"/>
      <c r="D171" s="1616"/>
      <c r="E171" s="1616"/>
      <c r="F171" s="916"/>
      <c r="G171" s="919"/>
      <c r="H171" s="1615"/>
      <c r="I171" s="1615"/>
      <c r="J171" s="1615"/>
      <c r="K171" s="1615"/>
      <c r="L171" s="1615"/>
      <c r="M171" s="1617"/>
      <c r="N171" s="1617"/>
      <c r="O171" s="1617"/>
      <c r="P171" s="1613"/>
      <c r="Q171" s="1613"/>
      <c r="R171" s="1613"/>
      <c r="S171" s="1613"/>
      <c r="T171" s="920"/>
      <c r="U171" s="921"/>
      <c r="V171" s="917"/>
      <c r="W171" s="922"/>
      <c r="X171" s="916"/>
      <c r="Y171" s="651"/>
      <c r="Z171" s="655"/>
      <c r="AA171" s="681"/>
      <c r="AB171" s="583"/>
      <c r="AC171" s="1415"/>
      <c r="AD171" s="1415"/>
      <c r="AE171" s="1616"/>
      <c r="AF171" s="1616"/>
      <c r="AG171" s="916"/>
      <c r="AH171" s="919"/>
      <c r="AI171" s="1615"/>
      <c r="AJ171" s="1615"/>
      <c r="AK171" s="1615"/>
      <c r="AL171" s="1615"/>
      <c r="AM171" s="1615"/>
      <c r="AN171" s="1617"/>
      <c r="AO171" s="1617"/>
      <c r="AP171" s="1617"/>
      <c r="AQ171" s="1613"/>
      <c r="AR171" s="1613"/>
      <c r="AS171" s="1613"/>
      <c r="AT171" s="1613"/>
      <c r="AU171" s="920"/>
      <c r="AV171" s="921"/>
      <c r="AW171" s="917"/>
      <c r="AX171" s="922"/>
      <c r="AY171" s="917"/>
      <c r="AZ171" s="917"/>
      <c r="BA171" s="655"/>
    </row>
    <row r="172" spans="2:55" ht="19.5" hidden="1" customHeight="1">
      <c r="B172" s="641"/>
      <c r="C172" s="651"/>
      <c r="D172" s="1614"/>
      <c r="E172" s="1614"/>
      <c r="F172" s="916"/>
      <c r="G172" s="917"/>
      <c r="H172" s="1615"/>
      <c r="I172" s="1615"/>
      <c r="J172" s="1615"/>
      <c r="K172" s="1615"/>
      <c r="L172" s="1615"/>
      <c r="M172" s="918"/>
      <c r="N172" s="918"/>
      <c r="O172" s="917"/>
      <c r="P172" s="917"/>
      <c r="Q172" s="917"/>
      <c r="R172" s="917"/>
      <c r="S172" s="917"/>
      <c r="T172" s="917"/>
      <c r="U172" s="917"/>
      <c r="V172" s="917"/>
      <c r="W172" s="917"/>
      <c r="X172" s="916"/>
      <c r="Y172" s="651"/>
      <c r="Z172" s="655"/>
      <c r="AA172" s="681"/>
      <c r="AB172" s="693"/>
      <c r="AC172" s="726"/>
      <c r="AD172" s="651"/>
      <c r="AE172" s="1614"/>
      <c r="AF172" s="1614"/>
      <c r="AG172" s="916"/>
      <c r="AH172" s="917"/>
      <c r="AI172" s="1615"/>
      <c r="AJ172" s="1615"/>
      <c r="AK172" s="1615"/>
      <c r="AL172" s="1615"/>
      <c r="AM172" s="1615"/>
      <c r="AN172" s="918"/>
      <c r="AO172" s="918"/>
      <c r="AP172" s="917"/>
      <c r="AQ172" s="917"/>
      <c r="AR172" s="917"/>
      <c r="AS172" s="917"/>
      <c r="AT172" s="917"/>
      <c r="AU172" s="917"/>
      <c r="AV172" s="917"/>
      <c r="AW172" s="917"/>
      <c r="AX172" s="917"/>
      <c r="AY172" s="917"/>
      <c r="AZ172" s="917"/>
      <c r="BA172" s="655"/>
    </row>
    <row r="173" spans="2:55" ht="15" hidden="1" customHeight="1">
      <c r="B173" s="641"/>
      <c r="C173" s="651"/>
      <c r="D173" s="668"/>
      <c r="E173" s="653"/>
      <c r="F173" s="669"/>
      <c r="G173" s="653"/>
      <c r="H173" s="653"/>
      <c r="I173" s="653"/>
      <c r="J173" s="653"/>
      <c r="K173" s="653"/>
      <c r="L173" s="653"/>
      <c r="M173" s="670"/>
      <c r="N173" s="670"/>
      <c r="O173" s="670"/>
      <c r="P173" s="670"/>
      <c r="Q173" s="670"/>
      <c r="R173" s="670"/>
      <c r="S173" s="670"/>
      <c r="T173" s="670"/>
      <c r="U173" s="670"/>
      <c r="V173" s="670"/>
      <c r="W173" s="670"/>
      <c r="X173" s="651"/>
      <c r="Y173" s="651"/>
      <c r="Z173" s="655"/>
      <c r="AA173" s="649"/>
      <c r="AB173" s="583"/>
      <c r="AC173" s="667"/>
      <c r="AD173" s="667"/>
      <c r="AE173" s="924"/>
      <c r="AF173" s="917"/>
      <c r="AG173" s="916"/>
      <c r="AH173" s="917"/>
      <c r="AI173" s="925"/>
      <c r="AJ173" s="926"/>
      <c r="AK173" s="926"/>
      <c r="AL173" s="927"/>
      <c r="AM173" s="928"/>
      <c r="AN173" s="918"/>
      <c r="AO173" s="918"/>
      <c r="AP173" s="917"/>
      <c r="AQ173" s="917"/>
      <c r="AR173" s="917"/>
      <c r="AS173" s="917"/>
      <c r="AT173" s="917"/>
      <c r="AU173" s="917"/>
      <c r="AV173" s="917"/>
      <c r="AW173" s="917"/>
      <c r="AX173" s="917"/>
      <c r="AY173" s="933"/>
      <c r="AZ173" s="933"/>
      <c r="BA173" s="655"/>
    </row>
    <row r="174" spans="2:55" ht="19.5" hidden="1" customHeight="1">
      <c r="B174" s="641"/>
      <c r="C174" s="651"/>
      <c r="D174" s="651"/>
      <c r="E174" s="651"/>
      <c r="F174" s="651"/>
      <c r="G174" s="651"/>
      <c r="H174" s="651"/>
      <c r="I174" s="651"/>
      <c r="J174" s="651"/>
      <c r="K174" s="651"/>
      <c r="L174" s="651"/>
      <c r="M174" s="651"/>
      <c r="N174" s="651"/>
      <c r="O174" s="651"/>
      <c r="P174" s="651"/>
      <c r="Q174" s="651"/>
      <c r="R174" s="651"/>
      <c r="S174" s="651"/>
      <c r="T174" s="651"/>
      <c r="U174" s="651"/>
      <c r="V174" s="651"/>
      <c r="W174" s="651"/>
      <c r="X174" s="651"/>
      <c r="Y174" s="651"/>
      <c r="Z174" s="655"/>
      <c r="AA174" s="649"/>
      <c r="AB174" s="583"/>
      <c r="AC174" s="651"/>
      <c r="AD174" s="651"/>
      <c r="AE174" s="1614"/>
      <c r="AF174" s="1614"/>
      <c r="AG174" s="916"/>
      <c r="AH174" s="917"/>
      <c r="AI174" s="1615"/>
      <c r="AJ174" s="1615"/>
      <c r="AK174" s="1615"/>
      <c r="AL174" s="1615"/>
      <c r="AM174" s="1615"/>
      <c r="AN174" s="918"/>
      <c r="AO174" s="918"/>
      <c r="AP174" s="917"/>
      <c r="AQ174" s="917"/>
      <c r="AR174" s="917"/>
      <c r="AS174" s="917"/>
      <c r="AT174" s="917"/>
      <c r="AU174" s="917"/>
      <c r="AV174" s="917"/>
      <c r="AW174" s="917"/>
      <c r="AX174" s="917"/>
      <c r="AY174" s="917"/>
      <c r="AZ174" s="917"/>
      <c r="BA174" s="655"/>
    </row>
    <row r="175" spans="2:55" ht="30" hidden="1" customHeight="1">
      <c r="B175" s="641"/>
      <c r="C175" s="651"/>
      <c r="D175" s="651"/>
      <c r="E175" s="651"/>
      <c r="F175" s="651"/>
      <c r="G175" s="651"/>
      <c r="H175" s="651"/>
      <c r="I175" s="651"/>
      <c r="J175" s="651"/>
      <c r="K175" s="651"/>
      <c r="L175" s="651"/>
      <c r="M175" s="651"/>
      <c r="N175" s="651"/>
      <c r="O175" s="651"/>
      <c r="P175" s="651"/>
      <c r="Q175" s="651"/>
      <c r="R175" s="651"/>
      <c r="S175" s="651"/>
      <c r="T175" s="651"/>
      <c r="U175" s="651"/>
      <c r="V175" s="651"/>
      <c r="W175" s="651"/>
      <c r="X175" s="651"/>
      <c r="Y175" s="651"/>
      <c r="Z175" s="655"/>
      <c r="AA175" s="681"/>
      <c r="AB175" s="583"/>
      <c r="AC175" s="1415"/>
      <c r="AD175" s="1415"/>
      <c r="AE175" s="1616"/>
      <c r="AF175" s="1616"/>
      <c r="AG175" s="916"/>
      <c r="AH175" s="919"/>
      <c r="AI175" s="1615"/>
      <c r="AJ175" s="1615"/>
      <c r="AK175" s="1615"/>
      <c r="AL175" s="1615"/>
      <c r="AM175" s="1615"/>
      <c r="AN175" s="1617"/>
      <c r="AO175" s="1617"/>
      <c r="AP175" s="1617"/>
      <c r="AQ175" s="1613"/>
      <c r="AR175" s="1613"/>
      <c r="AS175" s="1613"/>
      <c r="AT175" s="1613"/>
      <c r="AU175" s="920"/>
      <c r="AV175" s="921"/>
      <c r="AW175" s="917"/>
      <c r="AX175" s="922"/>
      <c r="AY175" s="917"/>
      <c r="AZ175" s="917"/>
      <c r="BA175" s="655"/>
    </row>
    <row r="176" spans="2:55" ht="19.5" hidden="1" customHeight="1">
      <c r="B176" s="641"/>
      <c r="C176" s="651"/>
      <c r="D176" s="651"/>
      <c r="E176" s="651"/>
      <c r="F176" s="651"/>
      <c r="G176" s="651"/>
      <c r="H176" s="651"/>
      <c r="I176" s="651"/>
      <c r="J176" s="651"/>
      <c r="K176" s="651"/>
      <c r="L176" s="651"/>
      <c r="M176" s="651"/>
      <c r="N176" s="651"/>
      <c r="O176" s="651"/>
      <c r="P176" s="651"/>
      <c r="Q176" s="651"/>
      <c r="R176" s="651"/>
      <c r="S176" s="651"/>
      <c r="T176" s="651"/>
      <c r="U176" s="651"/>
      <c r="V176" s="651"/>
      <c r="W176" s="651"/>
      <c r="X176" s="651"/>
      <c r="Y176" s="651"/>
      <c r="Z176" s="655"/>
      <c r="AA176" s="681"/>
      <c r="AB176" s="693"/>
      <c r="AC176" s="726"/>
      <c r="AD176" s="651"/>
      <c r="AE176" s="1614"/>
      <c r="AF176" s="1614"/>
      <c r="AG176" s="916"/>
      <c r="AH176" s="917"/>
      <c r="AI176" s="1615"/>
      <c r="AJ176" s="1615"/>
      <c r="AK176" s="1615"/>
      <c r="AL176" s="1615"/>
      <c r="AM176" s="1615"/>
      <c r="AN176" s="918"/>
      <c r="AO176" s="918"/>
      <c r="AP176" s="917"/>
      <c r="AQ176" s="917"/>
      <c r="AR176" s="917"/>
      <c r="AS176" s="917"/>
      <c r="AT176" s="917"/>
      <c r="AU176" s="917"/>
      <c r="AV176" s="917"/>
      <c r="AW176" s="917"/>
      <c r="AX176" s="917"/>
      <c r="AY176" s="917"/>
      <c r="AZ176" s="917"/>
      <c r="BA176" s="655"/>
    </row>
    <row r="177" spans="2:55 16369:16369" ht="34.5" customHeight="1">
      <c r="B177" s="644"/>
      <c r="C177" s="935"/>
      <c r="D177" s="935"/>
      <c r="E177" s="935"/>
      <c r="F177" s="935"/>
      <c r="G177" s="935"/>
      <c r="H177" s="935"/>
      <c r="I177" s="935"/>
      <c r="J177" s="935"/>
      <c r="K177" s="935"/>
      <c r="L177" s="935"/>
      <c r="M177" s="935"/>
      <c r="N177" s="935"/>
      <c r="O177" s="935"/>
      <c r="P177" s="935"/>
      <c r="Q177" s="935"/>
      <c r="R177" s="935"/>
      <c r="S177" s="935"/>
      <c r="T177" s="935"/>
      <c r="U177" s="935"/>
      <c r="V177" s="935"/>
      <c r="W177" s="935"/>
      <c r="X177" s="935"/>
      <c r="Y177" s="935"/>
      <c r="Z177" s="706"/>
      <c r="AA177" s="692"/>
      <c r="AB177" s="693"/>
      <c r="AC177" s="902"/>
      <c r="AD177" s="903"/>
      <c r="AE177" s="903"/>
      <c r="AF177" s="903"/>
      <c r="AG177" s="903"/>
      <c r="AH177" s="903"/>
      <c r="AI177" s="903"/>
      <c r="AJ177" s="903"/>
      <c r="AK177" s="903"/>
      <c r="AL177" s="903"/>
      <c r="AM177" s="903"/>
      <c r="AN177" s="903"/>
      <c r="AO177" s="903"/>
      <c r="AP177" s="903"/>
      <c r="AQ177" s="903"/>
      <c r="AR177" s="903"/>
      <c r="AS177" s="903"/>
      <c r="AT177" s="903"/>
      <c r="AU177" s="903"/>
      <c r="AV177" s="903"/>
      <c r="AW177" s="903"/>
      <c r="AX177" s="903"/>
      <c r="AY177" s="903"/>
      <c r="AZ177" s="903"/>
      <c r="BA177" s="904"/>
    </row>
    <row r="178" spans="2:55 16369:16369" s="21" customFormat="1" ht="33.75" hidden="1" customHeight="1">
      <c r="B178" s="635"/>
      <c r="C178" s="586"/>
      <c r="D178" s="586"/>
      <c r="E178" s="586"/>
      <c r="F178" s="586"/>
      <c r="G178" s="586"/>
      <c r="H178" s="586"/>
      <c r="I178" s="586"/>
      <c r="J178" s="586"/>
      <c r="K178" s="586"/>
      <c r="L178" s="586"/>
      <c r="M178" s="583"/>
      <c r="N178" s="583"/>
      <c r="O178" s="583"/>
      <c r="P178" s="583"/>
      <c r="Q178" s="583"/>
      <c r="R178" s="583"/>
      <c r="S178" s="583"/>
      <c r="T178" s="583"/>
      <c r="U178" s="583"/>
      <c r="V178" s="583"/>
      <c r="W178" s="583"/>
      <c r="X178" s="583"/>
      <c r="Y178" s="583"/>
      <c r="Z178" s="583"/>
      <c r="AA178" s="583"/>
      <c r="AB178" s="583"/>
      <c r="AC178" s="586"/>
      <c r="AD178" s="586"/>
      <c r="AE178" s="586"/>
      <c r="AF178" s="586"/>
      <c r="AG178" s="586"/>
      <c r="AH178" s="583"/>
      <c r="AI178" s="583"/>
      <c r="AJ178" s="583"/>
      <c r="AK178" s="583"/>
      <c r="AL178" s="583"/>
      <c r="AM178" s="583"/>
      <c r="AN178" s="583"/>
      <c r="AO178" s="583"/>
      <c r="AP178" s="583"/>
      <c r="AQ178" s="583"/>
      <c r="AR178" s="583"/>
      <c r="AS178" s="583"/>
      <c r="AT178" s="583"/>
      <c r="AU178" s="583"/>
      <c r="AV178" s="583"/>
      <c r="AW178" s="583"/>
      <c r="AX178" s="583"/>
      <c r="AY178" s="583"/>
      <c r="AZ178" s="583"/>
      <c r="BA178" s="636"/>
      <c r="XEO178" s="651"/>
    </row>
    <row r="179" spans="2:55 16369:16369" s="21" customFormat="1" ht="20.25" hidden="1" customHeight="1">
      <c r="B179" s="637"/>
      <c r="C179" s="638"/>
      <c r="D179" s="1453" t="s">
        <v>126</v>
      </c>
      <c r="E179" s="1453"/>
      <c r="F179" s="1456"/>
      <c r="G179" s="1574" t="str">
        <f>'Donnees MELEC'!$E$112</f>
        <v>C11 : Compléter les documents liés aux opérations</v>
      </c>
      <c r="H179" s="1574"/>
      <c r="I179" s="1574"/>
      <c r="J179" s="1574"/>
      <c r="K179" s="1574"/>
      <c r="L179" s="1574"/>
      <c r="M179" s="1574"/>
      <c r="N179" s="1574"/>
      <c r="O179" s="1574"/>
      <c r="P179" s="1574"/>
      <c r="Q179" s="1574"/>
      <c r="R179" s="1574"/>
      <c r="S179" s="1574"/>
      <c r="T179" s="1419"/>
      <c r="U179" s="639"/>
      <c r="V179" s="1419"/>
      <c r="W179" s="639"/>
      <c r="X179" s="1419"/>
      <c r="Y179" s="1419"/>
      <c r="Z179" s="1449"/>
      <c r="AA179" s="583"/>
      <c r="AB179" s="583"/>
      <c r="AC179" s="640"/>
      <c r="AD179" s="638"/>
      <c r="AE179" s="1453" t="s">
        <v>126</v>
      </c>
      <c r="AF179" s="1453"/>
      <c r="AG179" s="1456"/>
      <c r="AH179" s="1574" t="str">
        <f>'Donnees MELEC'!$E$114</f>
        <v>C13 Communiquer avec le client/usager sur l’opération</v>
      </c>
      <c r="AI179" s="1574"/>
      <c r="AJ179" s="1574"/>
      <c r="AK179" s="1574"/>
      <c r="AL179" s="1574"/>
      <c r="AM179" s="1574"/>
      <c r="AN179" s="1574"/>
      <c r="AO179" s="1574"/>
      <c r="AP179" s="1574"/>
      <c r="AQ179" s="1574"/>
      <c r="AR179" s="1574"/>
      <c r="AS179" s="1574"/>
      <c r="AT179" s="1574"/>
      <c r="AU179" s="1419"/>
      <c r="AV179" s="639"/>
      <c r="AW179" s="1419"/>
      <c r="AX179" s="639"/>
      <c r="AY179" s="1419"/>
      <c r="AZ179" s="1419"/>
      <c r="BA179" s="1422"/>
    </row>
    <row r="180" spans="2:55 16369:16369" s="21" customFormat="1" ht="15.75" hidden="1" customHeight="1">
      <c r="B180" s="641"/>
      <c r="C180" s="642"/>
      <c r="D180" s="1454"/>
      <c r="E180" s="1454"/>
      <c r="F180" s="1457"/>
      <c r="G180" s="1575"/>
      <c r="H180" s="1575"/>
      <c r="I180" s="1575"/>
      <c r="J180" s="1575"/>
      <c r="K180" s="1575"/>
      <c r="L180" s="1575"/>
      <c r="M180" s="1575"/>
      <c r="N180" s="1575"/>
      <c r="O180" s="1575"/>
      <c r="P180" s="1575"/>
      <c r="Q180" s="1575"/>
      <c r="R180" s="1575"/>
      <c r="S180" s="1575"/>
      <c r="T180" s="1420"/>
      <c r="U180" s="1440">
        <f>AVERAGE(U186:U194)</f>
        <v>0</v>
      </c>
      <c r="V180" s="1420"/>
      <c r="W180" s="1425" t="e">
        <f>AVERAGE(W186:W194)</f>
        <v>#DIV/0!</v>
      </c>
      <c r="X180" s="1420"/>
      <c r="Y180" s="1420"/>
      <c r="Z180" s="1450"/>
      <c r="AA180" s="583"/>
      <c r="AB180" s="583"/>
      <c r="AC180" s="643"/>
      <c r="AD180" s="642"/>
      <c r="AE180" s="1454"/>
      <c r="AF180" s="1454"/>
      <c r="AG180" s="1457"/>
      <c r="AH180" s="1575"/>
      <c r="AI180" s="1575"/>
      <c r="AJ180" s="1575"/>
      <c r="AK180" s="1575"/>
      <c r="AL180" s="1575"/>
      <c r="AM180" s="1575"/>
      <c r="AN180" s="1575"/>
      <c r="AO180" s="1575"/>
      <c r="AP180" s="1575"/>
      <c r="AQ180" s="1575"/>
      <c r="AR180" s="1575"/>
      <c r="AS180" s="1575"/>
      <c r="AT180" s="1575"/>
      <c r="AU180" s="1420"/>
      <c r="AV180" s="1440">
        <f>AVERAGE(AV186:AV210)</f>
        <v>0</v>
      </c>
      <c r="AW180" s="1420"/>
      <c r="AX180" s="1425" t="e">
        <f>AVERAGE(AX186:AX210)</f>
        <v>#DIV/0!</v>
      </c>
      <c r="AY180" s="1420"/>
      <c r="AZ180" s="1420"/>
      <c r="BA180" s="1423"/>
    </row>
    <row r="181" spans="2:55 16369:16369" s="21" customFormat="1" ht="15" hidden="1" customHeight="1">
      <c r="B181" s="641"/>
      <c r="C181" s="642"/>
      <c r="D181" s="1454"/>
      <c r="E181" s="1454"/>
      <c r="F181" s="1457"/>
      <c r="G181" s="1575"/>
      <c r="H181" s="1575"/>
      <c r="I181" s="1575"/>
      <c r="J181" s="1575"/>
      <c r="K181" s="1575"/>
      <c r="L181" s="1575"/>
      <c r="M181" s="1575"/>
      <c r="N181" s="1575"/>
      <c r="O181" s="1575"/>
      <c r="P181" s="1575"/>
      <c r="Q181" s="1575"/>
      <c r="R181" s="1575"/>
      <c r="S181" s="1575"/>
      <c r="T181" s="1420"/>
      <c r="U181" s="1441"/>
      <c r="V181" s="1420"/>
      <c r="W181" s="1426"/>
      <c r="X181" s="1420"/>
      <c r="Y181" s="1420"/>
      <c r="Z181" s="1450"/>
      <c r="AA181" s="583"/>
      <c r="AB181" s="583"/>
      <c r="AC181" s="643"/>
      <c r="AD181" s="642"/>
      <c r="AE181" s="1454"/>
      <c r="AF181" s="1454"/>
      <c r="AG181" s="1457"/>
      <c r="AH181" s="1575"/>
      <c r="AI181" s="1575"/>
      <c r="AJ181" s="1575"/>
      <c r="AK181" s="1575"/>
      <c r="AL181" s="1575"/>
      <c r="AM181" s="1575"/>
      <c r="AN181" s="1575"/>
      <c r="AO181" s="1575"/>
      <c r="AP181" s="1575"/>
      <c r="AQ181" s="1575"/>
      <c r="AR181" s="1575"/>
      <c r="AS181" s="1575"/>
      <c r="AT181" s="1575"/>
      <c r="AU181" s="1420"/>
      <c r="AV181" s="1441"/>
      <c r="AW181" s="1420"/>
      <c r="AX181" s="1426"/>
      <c r="AY181" s="1420"/>
      <c r="AZ181" s="1420"/>
      <c r="BA181" s="1423"/>
    </row>
    <row r="182" spans="2:55 16369:16369" s="21" customFormat="1" ht="35.1" hidden="1" customHeight="1">
      <c r="B182" s="641"/>
      <c r="C182" s="642"/>
      <c r="D182" s="1454"/>
      <c r="E182" s="1454"/>
      <c r="F182" s="1457"/>
      <c r="G182" s="1575"/>
      <c r="H182" s="1575"/>
      <c r="I182" s="1575"/>
      <c r="J182" s="1575"/>
      <c r="K182" s="1575"/>
      <c r="L182" s="1575"/>
      <c r="M182" s="1575"/>
      <c r="N182" s="1575"/>
      <c r="O182" s="1575"/>
      <c r="P182" s="1575"/>
      <c r="Q182" s="1575"/>
      <c r="R182" s="1575"/>
      <c r="S182" s="1575"/>
      <c r="T182" s="1420"/>
      <c r="U182" s="1442"/>
      <c r="V182" s="1420"/>
      <c r="W182" s="1427"/>
      <c r="X182" s="1420"/>
      <c r="Y182" s="1420"/>
      <c r="Z182" s="1450"/>
      <c r="AA182" s="583"/>
      <c r="AB182" s="583"/>
      <c r="AC182" s="643"/>
      <c r="AD182" s="642"/>
      <c r="AE182" s="1454"/>
      <c r="AF182" s="1454"/>
      <c r="AG182" s="1457"/>
      <c r="AH182" s="1575"/>
      <c r="AI182" s="1575"/>
      <c r="AJ182" s="1575"/>
      <c r="AK182" s="1575"/>
      <c r="AL182" s="1575"/>
      <c r="AM182" s="1575"/>
      <c r="AN182" s="1575"/>
      <c r="AO182" s="1575"/>
      <c r="AP182" s="1575"/>
      <c r="AQ182" s="1575"/>
      <c r="AR182" s="1575"/>
      <c r="AS182" s="1575"/>
      <c r="AT182" s="1575"/>
      <c r="AU182" s="1420"/>
      <c r="AV182" s="1442"/>
      <c r="AW182" s="1420"/>
      <c r="AX182" s="1427"/>
      <c r="AY182" s="1420"/>
      <c r="AZ182" s="1420"/>
      <c r="BA182" s="1423"/>
    </row>
    <row r="183" spans="2:55 16369:16369" s="21" customFormat="1" ht="15" hidden="1" customHeight="1">
      <c r="B183" s="644"/>
      <c r="C183" s="645"/>
      <c r="D183" s="1455"/>
      <c r="E183" s="1455"/>
      <c r="F183" s="1458"/>
      <c r="G183" s="1576"/>
      <c r="H183" s="1576"/>
      <c r="I183" s="1576"/>
      <c r="J183" s="1576"/>
      <c r="K183" s="1576"/>
      <c r="L183" s="1576"/>
      <c r="M183" s="1576"/>
      <c r="N183" s="1576"/>
      <c r="O183" s="1576"/>
      <c r="P183" s="1576"/>
      <c r="Q183" s="1576"/>
      <c r="R183" s="1576"/>
      <c r="S183" s="1576"/>
      <c r="T183" s="1421"/>
      <c r="U183" s="646"/>
      <c r="V183" s="1421"/>
      <c r="W183" s="646"/>
      <c r="X183" s="1421"/>
      <c r="Y183" s="1421"/>
      <c r="Z183" s="1451"/>
      <c r="AA183" s="583"/>
      <c r="AB183" s="583"/>
      <c r="AC183" s="647"/>
      <c r="AD183" s="645"/>
      <c r="AE183" s="1455"/>
      <c r="AF183" s="1455"/>
      <c r="AG183" s="1458"/>
      <c r="AH183" s="1576"/>
      <c r="AI183" s="1576"/>
      <c r="AJ183" s="1576"/>
      <c r="AK183" s="1576"/>
      <c r="AL183" s="1576"/>
      <c r="AM183" s="1576"/>
      <c r="AN183" s="1576"/>
      <c r="AO183" s="1576"/>
      <c r="AP183" s="1576"/>
      <c r="AQ183" s="1576"/>
      <c r="AR183" s="1576"/>
      <c r="AS183" s="1576"/>
      <c r="AT183" s="1576"/>
      <c r="AU183" s="1421"/>
      <c r="AV183" s="646"/>
      <c r="AW183" s="1421"/>
      <c r="AX183" s="646"/>
      <c r="AY183" s="1421"/>
      <c r="AZ183" s="1421"/>
      <c r="BA183" s="1424"/>
    </row>
    <row r="184" spans="2:55 16369:16369" ht="30" hidden="1" customHeight="1">
      <c r="B184" s="637"/>
      <c r="C184" s="638"/>
      <c r="D184" s="638"/>
      <c r="E184" s="638"/>
      <c r="F184" s="638"/>
      <c r="G184" s="639"/>
      <c r="H184" s="639"/>
      <c r="I184" s="639"/>
      <c r="J184" s="639"/>
      <c r="K184" s="639"/>
      <c r="L184" s="639"/>
      <c r="M184" s="639"/>
      <c r="N184" s="639"/>
      <c r="O184" s="639"/>
      <c r="P184" s="639"/>
      <c r="Q184" s="639"/>
      <c r="R184" s="639"/>
      <c r="S184" s="639"/>
      <c r="T184" s="639"/>
      <c r="U184" s="639"/>
      <c r="V184" s="639"/>
      <c r="W184" s="639"/>
      <c r="X184" s="639"/>
      <c r="Y184" s="639"/>
      <c r="Z184" s="639"/>
      <c r="AA184" s="649"/>
      <c r="AB184" s="718"/>
      <c r="AC184" s="640"/>
      <c r="AD184" s="638"/>
      <c r="AE184" s="638"/>
      <c r="AF184" s="638"/>
      <c r="AG184" s="638"/>
      <c r="AH184" s="639"/>
      <c r="AI184" s="639"/>
      <c r="AJ184" s="639"/>
      <c r="AK184" s="639"/>
      <c r="AL184" s="639"/>
      <c r="AM184" s="639"/>
      <c r="AN184" s="639"/>
      <c r="AO184" s="639"/>
      <c r="AP184" s="639"/>
      <c r="AQ184" s="639"/>
      <c r="AR184" s="639"/>
      <c r="AS184" s="639"/>
      <c r="AT184" s="639"/>
      <c r="AU184" s="639"/>
      <c r="AV184" s="639"/>
      <c r="AW184" s="639"/>
      <c r="AX184" s="639"/>
      <c r="AY184" s="639"/>
      <c r="AZ184" s="639"/>
      <c r="BA184" s="650"/>
    </row>
    <row r="185" spans="2:55 16369:16369" ht="19.5" hidden="1" customHeight="1">
      <c r="B185" s="641"/>
      <c r="C185" s="651"/>
      <c r="D185" s="1416"/>
      <c r="E185" s="1416"/>
      <c r="F185" s="651"/>
      <c r="G185" s="653"/>
      <c r="H185" s="1431" t="str">
        <f>'Donnees MELEC'!$E$65</f>
        <v>C11.1: Les documents à compléter sont identifiés</v>
      </c>
      <c r="I185" s="1432"/>
      <c r="J185" s="1432"/>
      <c r="K185" s="1432"/>
      <c r="L185" s="1433"/>
      <c r="M185" s="642"/>
      <c r="N185" s="642"/>
      <c r="O185" s="653"/>
      <c r="P185" s="653"/>
      <c r="Q185" s="654"/>
      <c r="R185" s="653"/>
      <c r="S185" s="653"/>
      <c r="T185" s="653"/>
      <c r="U185" s="653"/>
      <c r="V185" s="653"/>
      <c r="W185" s="653"/>
      <c r="X185" s="653"/>
      <c r="Y185" s="653"/>
      <c r="Z185" s="653"/>
      <c r="AA185" s="649"/>
      <c r="AB185" s="718"/>
      <c r="AC185" s="643"/>
      <c r="AD185" s="651"/>
      <c r="AE185" s="1573"/>
      <c r="AF185" s="1573"/>
      <c r="AG185" s="651"/>
      <c r="AH185" s="653"/>
      <c r="AI185" s="1431" t="str">
        <f>'Donnees MELEC'!$E$75</f>
        <v>C13.1: Les besoins du client sont collectés</v>
      </c>
      <c r="AJ185" s="1432"/>
      <c r="AK185" s="1432"/>
      <c r="AL185" s="1432"/>
      <c r="AM185" s="1433"/>
      <c r="AN185" s="642"/>
      <c r="AO185" s="642"/>
      <c r="AP185" s="653"/>
      <c r="AQ185" s="653"/>
      <c r="AR185" s="654"/>
      <c r="AS185" s="653"/>
      <c r="AT185" s="653"/>
      <c r="AU185" s="653"/>
      <c r="AV185" s="653"/>
      <c r="AW185" s="653"/>
      <c r="AX185" s="653"/>
      <c r="AY185" s="653"/>
      <c r="AZ185" s="653"/>
      <c r="BA185" s="656"/>
    </row>
    <row r="186" spans="2:55 16369:16369" s="21" customFormat="1" ht="30" hidden="1" customHeight="1">
      <c r="B186" s="1414">
        <v>15</v>
      </c>
      <c r="C186" s="1459"/>
      <c r="D186" s="1417" t="str">
        <f>'Donnees MELEC'!C65</f>
        <v>C11.1</v>
      </c>
      <c r="E186" s="1418"/>
      <c r="F186" s="651"/>
      <c r="G186" s="658" t="s">
        <v>211</v>
      </c>
      <c r="H186" s="1434"/>
      <c r="I186" s="1351"/>
      <c r="J186" s="1351"/>
      <c r="K186" s="1351"/>
      <c r="L186" s="1435"/>
      <c r="M186" s="1444" t="s">
        <v>212</v>
      </c>
      <c r="N186" s="1444"/>
      <c r="O186" s="1445"/>
      <c r="P186" s="1428" t="str">
        <f>REPT("g",(U186))</f>
        <v/>
      </c>
      <c r="Q186" s="1429"/>
      <c r="R186" s="1429"/>
      <c r="S186" s="1430"/>
      <c r="T186" s="663"/>
      <c r="U186" s="664">
        <f>Bilan!$AK$47</f>
        <v>0</v>
      </c>
      <c r="V186" s="653"/>
      <c r="W186" s="427" t="str">
        <f>Bilan!$AM$47</f>
        <v xml:space="preserve"> </v>
      </c>
      <c r="X186" s="665"/>
      <c r="Y186" s="653"/>
      <c r="Z186" s="653"/>
      <c r="AA186" s="649"/>
      <c r="AB186" s="718"/>
      <c r="AC186" s="1452">
        <v>19</v>
      </c>
      <c r="AD186" s="1459"/>
      <c r="AE186" s="1417" t="str">
        <f>'Donnees MELEC'!$C$75</f>
        <v>C13.1</v>
      </c>
      <c r="AF186" s="1418"/>
      <c r="AG186" s="651"/>
      <c r="AH186" s="658" t="s">
        <v>211</v>
      </c>
      <c r="AI186" s="1434"/>
      <c r="AJ186" s="1351"/>
      <c r="AK186" s="1351"/>
      <c r="AL186" s="1351"/>
      <c r="AM186" s="1435"/>
      <c r="AN186" s="1571" t="s">
        <v>212</v>
      </c>
      <c r="AO186" s="1444"/>
      <c r="AP186" s="1572"/>
      <c r="AQ186" s="1428" t="str">
        <f>REPT("g",(AV186))</f>
        <v/>
      </c>
      <c r="AR186" s="1429"/>
      <c r="AS186" s="1429"/>
      <c r="AT186" s="1430"/>
      <c r="AU186" s="663"/>
      <c r="AV186" s="664">
        <f>Bilan!$AK$51</f>
        <v>0</v>
      </c>
      <c r="AW186" s="653"/>
      <c r="AX186" s="427" t="str">
        <f>Bilan!$AM$51</f>
        <v xml:space="preserve"> </v>
      </c>
      <c r="AY186" s="665"/>
      <c r="AZ186" s="653"/>
      <c r="BA186" s="656"/>
    </row>
    <row r="187" spans="2:55 16369:16369" ht="19.5" hidden="1" customHeight="1">
      <c r="B187" s="641"/>
      <c r="C187" s="651"/>
      <c r="D187" s="1416"/>
      <c r="E187" s="1416"/>
      <c r="F187" s="651"/>
      <c r="G187" s="653"/>
      <c r="H187" s="1436"/>
      <c r="I187" s="1437"/>
      <c r="J187" s="1437"/>
      <c r="K187" s="1437"/>
      <c r="L187" s="1438"/>
      <c r="M187" s="642"/>
      <c r="N187" s="642"/>
      <c r="O187" s="653"/>
      <c r="P187" s="653"/>
      <c r="Q187" s="653"/>
      <c r="R187" s="653"/>
      <c r="S187" s="653"/>
      <c r="T187" s="653"/>
      <c r="U187" s="653"/>
      <c r="V187" s="653"/>
      <c r="W187" s="653"/>
      <c r="X187" s="653"/>
      <c r="Y187" s="653"/>
      <c r="Z187" s="653"/>
      <c r="AA187" s="649"/>
      <c r="AB187" s="718"/>
      <c r="AC187" s="643"/>
      <c r="AD187" s="651"/>
      <c r="AE187" s="1474"/>
      <c r="AF187" s="1474"/>
      <c r="AG187" s="651"/>
      <c r="AH187" s="653"/>
      <c r="AI187" s="1436"/>
      <c r="AJ187" s="1437"/>
      <c r="AK187" s="1437"/>
      <c r="AL187" s="1437"/>
      <c r="AM187" s="1438"/>
      <c r="AN187" s="642"/>
      <c r="AO187" s="642"/>
      <c r="AP187" s="653"/>
      <c r="AQ187" s="653"/>
      <c r="AR187" s="653"/>
      <c r="AS187" s="653"/>
      <c r="AT187" s="653"/>
      <c r="AU187" s="653"/>
      <c r="AV187" s="653"/>
      <c r="AW187" s="653"/>
      <c r="AX187" s="653"/>
      <c r="AY187" s="653"/>
      <c r="AZ187" s="653"/>
      <c r="BA187" s="656"/>
    </row>
    <row r="188" spans="2:55 16369:16369" ht="15" hidden="1" customHeight="1">
      <c r="B188" s="666"/>
      <c r="C188" s="667"/>
      <c r="D188" s="668"/>
      <c r="E188" s="653"/>
      <c r="F188" s="669"/>
      <c r="G188" s="653"/>
      <c r="H188" s="653"/>
      <c r="I188" s="653"/>
      <c r="J188" s="653"/>
      <c r="K188" s="653"/>
      <c r="L188" s="653"/>
      <c r="M188" s="670"/>
      <c r="N188" s="670"/>
      <c r="O188" s="670"/>
      <c r="P188" s="670"/>
      <c r="Q188" s="670"/>
      <c r="R188" s="670"/>
      <c r="S188" s="670"/>
      <c r="T188" s="670"/>
      <c r="U188" s="670"/>
      <c r="V188" s="670"/>
      <c r="W188" s="670"/>
      <c r="X188" s="670"/>
      <c r="Y188" s="670"/>
      <c r="Z188" s="670"/>
      <c r="AA188" s="672"/>
      <c r="AB188" s="725"/>
      <c r="AC188" s="674"/>
      <c r="AD188" s="667"/>
      <c r="AE188" s="668"/>
      <c r="AF188" s="653"/>
      <c r="AG188" s="669"/>
      <c r="AH188" s="653"/>
      <c r="AI188" s="653"/>
      <c r="AJ188" s="653"/>
      <c r="AK188" s="653"/>
      <c r="AL188" s="653"/>
      <c r="AM188" s="653"/>
      <c r="AN188" s="670"/>
      <c r="AO188" s="670"/>
      <c r="AP188" s="670"/>
      <c r="AQ188" s="670"/>
      <c r="AR188" s="670"/>
      <c r="AS188" s="670"/>
      <c r="AT188" s="670"/>
      <c r="AU188" s="670"/>
      <c r="AV188" s="670"/>
      <c r="AW188" s="670"/>
      <c r="AX188" s="670"/>
      <c r="AY188" s="670"/>
      <c r="AZ188" s="670"/>
      <c r="BA188" s="675"/>
    </row>
    <row r="189" spans="2:55 16369:16369" ht="19.5" hidden="1" customHeight="1">
      <c r="B189" s="641"/>
      <c r="C189" s="651"/>
      <c r="D189" s="1416"/>
      <c r="E189" s="1416"/>
      <c r="F189" s="651"/>
      <c r="G189" s="653"/>
      <c r="H189" s="1431" t="str">
        <f>'Donnees MELEC'!$E$66</f>
        <v>C11.2: Les informations nécessaires sont identifiées</v>
      </c>
      <c r="I189" s="1432"/>
      <c r="J189" s="1432"/>
      <c r="K189" s="1432"/>
      <c r="L189" s="1433"/>
      <c r="M189" s="642"/>
      <c r="N189" s="642"/>
      <c r="O189" s="653"/>
      <c r="P189" s="653"/>
      <c r="Q189" s="654"/>
      <c r="R189" s="653"/>
      <c r="S189" s="653"/>
      <c r="T189" s="653"/>
      <c r="U189" s="653"/>
      <c r="V189" s="653"/>
      <c r="W189" s="653"/>
      <c r="X189" s="653"/>
      <c r="Y189" s="653"/>
      <c r="Z189" s="653"/>
      <c r="AA189" s="649"/>
      <c r="AB189" s="718"/>
      <c r="AC189" s="643"/>
      <c r="AD189" s="651"/>
      <c r="AE189" s="1573"/>
      <c r="AF189" s="1573"/>
      <c r="AG189" s="651"/>
      <c r="AH189" s="653"/>
      <c r="AI189" s="1431" t="str">
        <f>'Donnees MELEC'!$E$76</f>
        <v>C13.2: Les contraintes techniques d’utilisation et de performances énergétiques de l’installation sont expliquées</v>
      </c>
      <c r="AJ189" s="1432"/>
      <c r="AK189" s="1432"/>
      <c r="AL189" s="1432"/>
      <c r="AM189" s="1433"/>
      <c r="AN189" s="642"/>
      <c r="AO189" s="642"/>
      <c r="AP189" s="653"/>
      <c r="AQ189" s="653"/>
      <c r="AR189" s="654"/>
      <c r="AS189" s="653"/>
      <c r="AT189" s="653"/>
      <c r="AU189" s="653"/>
      <c r="AV189" s="653"/>
      <c r="AW189" s="653"/>
      <c r="AX189" s="653"/>
      <c r="AY189" s="653"/>
      <c r="AZ189" s="653"/>
      <c r="BA189" s="656"/>
    </row>
    <row r="190" spans="2:55 16369:16369" ht="30" hidden="1" customHeight="1">
      <c r="B190" s="1414">
        <v>16</v>
      </c>
      <c r="C190" s="1459"/>
      <c r="D190" s="1417" t="str">
        <f>'Donnees MELEC'!$C$66</f>
        <v>C11.2</v>
      </c>
      <c r="E190" s="1418"/>
      <c r="F190" s="651"/>
      <c r="G190" s="658" t="s">
        <v>211</v>
      </c>
      <c r="H190" s="1434"/>
      <c r="I190" s="1351"/>
      <c r="J190" s="1351"/>
      <c r="K190" s="1351"/>
      <c r="L190" s="1435"/>
      <c r="M190" s="1444" t="s">
        <v>212</v>
      </c>
      <c r="N190" s="1444"/>
      <c r="O190" s="1445"/>
      <c r="P190" s="1428" t="str">
        <f>REPT("g",(U190))</f>
        <v/>
      </c>
      <c r="Q190" s="1429"/>
      <c r="R190" s="1429"/>
      <c r="S190" s="1430"/>
      <c r="T190" s="663"/>
      <c r="U190" s="664">
        <f>Bilan!$AK$47</f>
        <v>0</v>
      </c>
      <c r="V190" s="653"/>
      <c r="W190" s="427" t="str">
        <f>Bilan!$AM$47</f>
        <v xml:space="preserve"> </v>
      </c>
      <c r="X190" s="665"/>
      <c r="Y190" s="653"/>
      <c r="Z190" s="653"/>
      <c r="AA190" s="649"/>
      <c r="AB190" s="718"/>
      <c r="AC190" s="1452">
        <v>20</v>
      </c>
      <c r="AD190" s="1459"/>
      <c r="AE190" s="1417" t="str">
        <f>'Donnees MELEC'!$C$76</f>
        <v>C13.2</v>
      </c>
      <c r="AF190" s="1418"/>
      <c r="AG190" s="651"/>
      <c r="AH190" s="658" t="s">
        <v>211</v>
      </c>
      <c r="AI190" s="1434"/>
      <c r="AJ190" s="1351"/>
      <c r="AK190" s="1351"/>
      <c r="AL190" s="1351"/>
      <c r="AM190" s="1435"/>
      <c r="AN190" s="1571" t="s">
        <v>212</v>
      </c>
      <c r="AO190" s="1444"/>
      <c r="AP190" s="1572"/>
      <c r="AQ190" s="1428" t="str">
        <f>REPT("g",(AV190))</f>
        <v/>
      </c>
      <c r="AR190" s="1429"/>
      <c r="AS190" s="1429"/>
      <c r="AT190" s="1430"/>
      <c r="AU190" s="663"/>
      <c r="AV190" s="664">
        <f>Bilan!$AK$51</f>
        <v>0</v>
      </c>
      <c r="AW190" s="653"/>
      <c r="AX190" s="427" t="str">
        <f>Bilan!$AM$51</f>
        <v xml:space="preserve"> </v>
      </c>
      <c r="AY190" s="665"/>
      <c r="AZ190" s="653"/>
      <c r="BA190" s="656"/>
    </row>
    <row r="191" spans="2:55 16369:16369" ht="19.5" hidden="1" customHeight="1">
      <c r="B191" s="641"/>
      <c r="C191" s="651"/>
      <c r="D191" s="1416"/>
      <c r="E191" s="1416"/>
      <c r="F191" s="651"/>
      <c r="G191" s="653"/>
      <c r="H191" s="1436"/>
      <c r="I191" s="1437"/>
      <c r="J191" s="1437"/>
      <c r="K191" s="1437"/>
      <c r="L191" s="1438"/>
      <c r="M191" s="642"/>
      <c r="N191" s="642"/>
      <c r="O191" s="653"/>
      <c r="P191" s="653"/>
      <c r="Q191" s="653"/>
      <c r="R191" s="653"/>
      <c r="S191" s="653"/>
      <c r="T191" s="653"/>
      <c r="U191" s="653"/>
      <c r="V191" s="653"/>
      <c r="W191" s="653"/>
      <c r="X191" s="653"/>
      <c r="Y191" s="653"/>
      <c r="Z191" s="653"/>
      <c r="AA191" s="649"/>
      <c r="AB191" s="718"/>
      <c r="AC191" s="643"/>
      <c r="AD191" s="651"/>
      <c r="AE191" s="1474"/>
      <c r="AF191" s="1474"/>
      <c r="AG191" s="651"/>
      <c r="AH191" s="653"/>
      <c r="AI191" s="1436"/>
      <c r="AJ191" s="1437"/>
      <c r="AK191" s="1437"/>
      <c r="AL191" s="1437"/>
      <c r="AM191" s="1438"/>
      <c r="AN191" s="642"/>
      <c r="AO191" s="642"/>
      <c r="AP191" s="653"/>
      <c r="AQ191" s="653"/>
      <c r="AR191" s="653"/>
      <c r="AS191" s="653"/>
      <c r="AT191" s="653"/>
      <c r="AU191" s="653"/>
      <c r="AV191" s="653"/>
      <c r="AW191" s="653"/>
      <c r="AX191" s="653"/>
      <c r="AY191" s="653"/>
      <c r="AZ191" s="653"/>
      <c r="BA191" s="656"/>
      <c r="BB191" s="676"/>
      <c r="BC191" s="676"/>
    </row>
    <row r="192" spans="2:55 16369:16369" ht="15" hidden="1" customHeight="1">
      <c r="B192" s="641"/>
      <c r="C192" s="651"/>
      <c r="D192" s="668"/>
      <c r="E192" s="653"/>
      <c r="F192" s="651"/>
      <c r="G192" s="653"/>
      <c r="H192" s="677"/>
      <c r="I192" s="678"/>
      <c r="J192" s="678"/>
      <c r="K192" s="679"/>
      <c r="L192" s="680"/>
      <c r="M192" s="642"/>
      <c r="N192" s="642"/>
      <c r="O192" s="653"/>
      <c r="P192" s="653"/>
      <c r="Q192" s="653"/>
      <c r="R192" s="653"/>
      <c r="S192" s="653"/>
      <c r="T192" s="653"/>
      <c r="U192" s="653"/>
      <c r="V192" s="653"/>
      <c r="W192" s="653"/>
      <c r="X192" s="653"/>
      <c r="Y192" s="653"/>
      <c r="Z192" s="653"/>
      <c r="AA192" s="1439"/>
      <c r="AB192" s="720"/>
      <c r="AC192" s="643"/>
      <c r="AD192" s="651"/>
      <c r="AE192" s="668"/>
      <c r="AF192" s="653"/>
      <c r="AG192" s="651"/>
      <c r="AH192" s="653"/>
      <c r="AI192" s="677"/>
      <c r="AJ192" s="678"/>
      <c r="AK192" s="678"/>
      <c r="AL192" s="679"/>
      <c r="AM192" s="680"/>
      <c r="AN192" s="642"/>
      <c r="AO192" s="642"/>
      <c r="AP192" s="653"/>
      <c r="AQ192" s="653"/>
      <c r="AR192" s="653"/>
      <c r="AS192" s="653"/>
      <c r="AT192" s="653"/>
      <c r="AU192" s="653"/>
      <c r="AV192" s="653"/>
      <c r="AW192" s="651"/>
      <c r="AX192" s="651"/>
      <c r="AY192" s="653"/>
      <c r="AZ192" s="653"/>
      <c r="BA192" s="656"/>
      <c r="BB192" s="250"/>
      <c r="BC192" s="250"/>
    </row>
    <row r="193" spans="2:55" ht="19.5" hidden="1" customHeight="1">
      <c r="B193" s="641"/>
      <c r="C193" s="651"/>
      <c r="D193" s="1416"/>
      <c r="E193" s="1416"/>
      <c r="F193" s="651"/>
      <c r="G193" s="653"/>
      <c r="H193" s="1431" t="str">
        <f>'Donnees MELEC'!$E$67</f>
        <v>C11.3: Les documents sont complétés ou modifiés correctement</v>
      </c>
      <c r="I193" s="1432"/>
      <c r="J193" s="1432"/>
      <c r="K193" s="1432"/>
      <c r="L193" s="1433"/>
      <c r="M193" s="642"/>
      <c r="N193" s="642"/>
      <c r="O193" s="653"/>
      <c r="P193" s="653"/>
      <c r="Q193" s="654"/>
      <c r="R193" s="653"/>
      <c r="S193" s="653"/>
      <c r="T193" s="653"/>
      <c r="U193" s="653"/>
      <c r="V193" s="653"/>
      <c r="W193" s="653"/>
      <c r="X193" s="653"/>
      <c r="Y193" s="653"/>
      <c r="Z193" s="653"/>
      <c r="AA193" s="1439"/>
      <c r="AB193" s="720"/>
      <c r="AC193" s="643"/>
      <c r="AD193" s="651"/>
      <c r="AE193" s="1573"/>
      <c r="AF193" s="1573"/>
      <c r="AG193" s="651"/>
      <c r="AH193" s="653"/>
      <c r="AI193" s="1431" t="str">
        <f>'Donnees MELEC'!$E$77</f>
        <v>C13.3: Les usages et le fonctionnement de l’installation sont maîtrisés par le client/l’usager</v>
      </c>
      <c r="AJ193" s="1432"/>
      <c r="AK193" s="1432"/>
      <c r="AL193" s="1432"/>
      <c r="AM193" s="1433"/>
      <c r="AN193" s="642"/>
      <c r="AO193" s="642"/>
      <c r="AP193" s="653"/>
      <c r="AQ193" s="653"/>
      <c r="AR193" s="654"/>
      <c r="AS193" s="653"/>
      <c r="AT193" s="653"/>
      <c r="AU193" s="653"/>
      <c r="AV193" s="653"/>
      <c r="AW193" s="653"/>
      <c r="AX193" s="653"/>
      <c r="AY193" s="653"/>
      <c r="AZ193" s="653"/>
      <c r="BA193" s="656"/>
    </row>
    <row r="194" spans="2:55" ht="30" hidden="1" customHeight="1">
      <c r="B194" s="1414">
        <v>17</v>
      </c>
      <c r="C194" s="1459"/>
      <c r="D194" s="1417" t="str">
        <f>'Donnees MELEC'!$C$67</f>
        <v>C11.3</v>
      </c>
      <c r="E194" s="1418"/>
      <c r="F194" s="651"/>
      <c r="G194" s="658" t="s">
        <v>211</v>
      </c>
      <c r="H194" s="1434"/>
      <c r="I194" s="1351"/>
      <c r="J194" s="1351"/>
      <c r="K194" s="1351"/>
      <c r="L194" s="1435"/>
      <c r="M194" s="1444" t="s">
        <v>212</v>
      </c>
      <c r="N194" s="1444"/>
      <c r="O194" s="1445"/>
      <c r="P194" s="1428" t="str">
        <f>REPT("g",(U194))</f>
        <v/>
      </c>
      <c r="Q194" s="1429"/>
      <c r="R194" s="1429"/>
      <c r="S194" s="1430"/>
      <c r="T194" s="663"/>
      <c r="U194" s="664">
        <f>Bilan!$AK$47</f>
        <v>0</v>
      </c>
      <c r="V194" s="653"/>
      <c r="W194" s="427" t="str">
        <f>Bilan!$AM$47</f>
        <v xml:space="preserve"> </v>
      </c>
      <c r="X194" s="665"/>
      <c r="Y194" s="653"/>
      <c r="Z194" s="653"/>
      <c r="AA194" s="649"/>
      <c r="AB194" s="718"/>
      <c r="AC194" s="1452">
        <v>21</v>
      </c>
      <c r="AD194" s="1459"/>
      <c r="AE194" s="1417" t="str">
        <f>'Donnees MELEC'!$C$77</f>
        <v>C13.3</v>
      </c>
      <c r="AF194" s="1418"/>
      <c r="AG194" s="651"/>
      <c r="AH194" s="658" t="s">
        <v>211</v>
      </c>
      <c r="AI194" s="1434"/>
      <c r="AJ194" s="1351"/>
      <c r="AK194" s="1351"/>
      <c r="AL194" s="1351"/>
      <c r="AM194" s="1435"/>
      <c r="AN194" s="1571" t="s">
        <v>212</v>
      </c>
      <c r="AO194" s="1444"/>
      <c r="AP194" s="1572"/>
      <c r="AQ194" s="1428" t="str">
        <f>REPT("g",(AV194))</f>
        <v/>
      </c>
      <c r="AR194" s="1429"/>
      <c r="AS194" s="1429"/>
      <c r="AT194" s="1430"/>
      <c r="AU194" s="663"/>
      <c r="AV194" s="664">
        <f>Bilan!$AK$51</f>
        <v>0</v>
      </c>
      <c r="AW194" s="653"/>
      <c r="AX194" s="427" t="str">
        <f>Bilan!$AM$51</f>
        <v xml:space="preserve"> </v>
      </c>
      <c r="AY194" s="665"/>
      <c r="AZ194" s="653"/>
      <c r="BA194" s="656"/>
    </row>
    <row r="195" spans="2:55" ht="19.5" hidden="1" customHeight="1">
      <c r="B195" s="683"/>
      <c r="C195" s="651"/>
      <c r="D195" s="1416"/>
      <c r="E195" s="1416"/>
      <c r="F195" s="651"/>
      <c r="G195" s="653"/>
      <c r="H195" s="1436"/>
      <c r="I195" s="1437"/>
      <c r="J195" s="1437"/>
      <c r="K195" s="1437"/>
      <c r="L195" s="1438"/>
      <c r="M195" s="642"/>
      <c r="N195" s="642"/>
      <c r="O195" s="653"/>
      <c r="P195" s="653"/>
      <c r="Q195" s="653"/>
      <c r="R195" s="653"/>
      <c r="S195" s="653"/>
      <c r="T195" s="653"/>
      <c r="U195" s="653"/>
      <c r="V195" s="653"/>
      <c r="W195" s="653"/>
      <c r="X195" s="653"/>
      <c r="Y195" s="653"/>
      <c r="Z195" s="653"/>
      <c r="AA195" s="900"/>
      <c r="AB195" s="721"/>
      <c r="AC195" s="643"/>
      <c r="AD195" s="651"/>
      <c r="AE195" s="1474"/>
      <c r="AF195" s="1474"/>
      <c r="AG195" s="651"/>
      <c r="AH195" s="653"/>
      <c r="AI195" s="1436"/>
      <c r="AJ195" s="1437"/>
      <c r="AK195" s="1437"/>
      <c r="AL195" s="1437"/>
      <c r="AM195" s="1438"/>
      <c r="AN195" s="642"/>
      <c r="AO195" s="642"/>
      <c r="AP195" s="653"/>
      <c r="AQ195" s="653"/>
      <c r="AR195" s="653"/>
      <c r="AS195" s="653"/>
      <c r="AT195" s="653"/>
      <c r="AU195" s="653"/>
      <c r="AV195" s="653"/>
      <c r="AW195" s="653"/>
      <c r="AX195" s="653"/>
      <c r="AY195" s="653"/>
      <c r="AZ195" s="653"/>
      <c r="BA195" s="656"/>
    </row>
    <row r="196" spans="2:55" ht="15" hidden="1" customHeight="1">
      <c r="B196" s="641"/>
      <c r="C196" s="651"/>
      <c r="D196" s="668"/>
      <c r="E196" s="653"/>
      <c r="F196" s="651"/>
      <c r="G196" s="653"/>
      <c r="H196" s="709"/>
      <c r="I196" s="710"/>
      <c r="J196" s="710"/>
      <c r="K196" s="711"/>
      <c r="L196" s="712"/>
      <c r="M196" s="642"/>
      <c r="N196" s="642"/>
      <c r="O196" s="653"/>
      <c r="P196" s="653"/>
      <c r="Q196" s="653"/>
      <c r="R196" s="653"/>
      <c r="S196" s="653"/>
      <c r="T196" s="653"/>
      <c r="U196" s="653"/>
      <c r="V196" s="653"/>
      <c r="W196" s="653"/>
      <c r="X196" s="653"/>
      <c r="Y196" s="653"/>
      <c r="Z196" s="655"/>
      <c r="AA196" s="900"/>
      <c r="AB196" s="721"/>
      <c r="AC196" s="643"/>
      <c r="AD196" s="651"/>
      <c r="AE196" s="668"/>
      <c r="AF196" s="653"/>
      <c r="AG196" s="651"/>
      <c r="AH196" s="653"/>
      <c r="AI196" s="677"/>
      <c r="AJ196" s="678"/>
      <c r="AK196" s="678"/>
      <c r="AL196" s="679"/>
      <c r="AM196" s="680"/>
      <c r="AN196" s="642"/>
      <c r="AO196" s="642"/>
      <c r="AP196" s="653"/>
      <c r="AQ196" s="653"/>
      <c r="AR196" s="653"/>
      <c r="AS196" s="653"/>
      <c r="AT196" s="653"/>
      <c r="AU196" s="653"/>
      <c r="AV196" s="653"/>
      <c r="AW196" s="651"/>
      <c r="AX196" s="651"/>
      <c r="AY196" s="653"/>
      <c r="AZ196" s="653"/>
      <c r="BA196" s="656"/>
    </row>
    <row r="197" spans="2:55" ht="19.5" hidden="1" customHeight="1">
      <c r="B197" s="641"/>
      <c r="C197" s="651"/>
      <c r="D197" s="651"/>
      <c r="E197" s="651"/>
      <c r="F197" s="651"/>
      <c r="G197" s="651"/>
      <c r="H197" s="651"/>
      <c r="I197" s="651"/>
      <c r="J197" s="651"/>
      <c r="K197" s="651"/>
      <c r="L197" s="651"/>
      <c r="M197" s="651"/>
      <c r="N197" s="651"/>
      <c r="O197" s="651"/>
      <c r="P197" s="651"/>
      <c r="Q197" s="651"/>
      <c r="R197" s="651"/>
      <c r="S197" s="651"/>
      <c r="T197" s="651"/>
      <c r="U197" s="651"/>
      <c r="V197" s="651"/>
      <c r="W197" s="651"/>
      <c r="X197" s="651"/>
      <c r="Y197" s="651"/>
      <c r="Z197" s="655"/>
      <c r="AA197" s="901"/>
      <c r="AB197" s="720"/>
      <c r="AC197" s="643"/>
      <c r="AD197" s="651"/>
      <c r="AE197" s="1416"/>
      <c r="AF197" s="1416"/>
      <c r="AG197" s="651"/>
      <c r="AH197" s="653"/>
      <c r="AI197" s="1431" t="str">
        <f>'Donnees MELEC'!$E$78</f>
        <v>C13.4: Les choix technologiques et économiques sont expliqués</v>
      </c>
      <c r="AJ197" s="1432"/>
      <c r="AK197" s="1432"/>
      <c r="AL197" s="1432"/>
      <c r="AM197" s="1433"/>
      <c r="AN197" s="642"/>
      <c r="AO197" s="642"/>
      <c r="AP197" s="653"/>
      <c r="AQ197" s="653"/>
      <c r="AR197" s="654"/>
      <c r="AS197" s="653"/>
      <c r="AT197" s="653"/>
      <c r="AU197" s="653"/>
      <c r="AV197" s="653"/>
      <c r="AW197" s="653"/>
      <c r="AX197" s="653"/>
      <c r="AY197" s="653"/>
      <c r="AZ197" s="653"/>
      <c r="BA197" s="656"/>
    </row>
    <row r="198" spans="2:55" ht="30" hidden="1" customHeight="1">
      <c r="B198" s="641"/>
      <c r="C198" s="651"/>
      <c r="D198" s="651"/>
      <c r="E198" s="651"/>
      <c r="F198" s="651"/>
      <c r="G198" s="651"/>
      <c r="H198" s="651"/>
      <c r="I198" s="651"/>
      <c r="J198" s="651"/>
      <c r="K198" s="651"/>
      <c r="L198" s="651"/>
      <c r="M198" s="651"/>
      <c r="N198" s="651"/>
      <c r="O198" s="651"/>
      <c r="P198" s="651"/>
      <c r="Q198" s="651"/>
      <c r="R198" s="651"/>
      <c r="S198" s="651"/>
      <c r="T198" s="651"/>
      <c r="U198" s="651"/>
      <c r="V198" s="651"/>
      <c r="W198" s="651"/>
      <c r="X198" s="651"/>
      <c r="Y198" s="651"/>
      <c r="Z198" s="655"/>
      <c r="AA198" s="901"/>
      <c r="AB198" s="720"/>
      <c r="AC198" s="1452">
        <v>21</v>
      </c>
      <c r="AD198" s="1459"/>
      <c r="AE198" s="1417" t="str">
        <f>'Donnees MELEC'!$C$78</f>
        <v>C13.4</v>
      </c>
      <c r="AF198" s="1418"/>
      <c r="AG198" s="651"/>
      <c r="AH198" s="658" t="s">
        <v>211</v>
      </c>
      <c r="AI198" s="1434"/>
      <c r="AJ198" s="1351"/>
      <c r="AK198" s="1351"/>
      <c r="AL198" s="1351"/>
      <c r="AM198" s="1435"/>
      <c r="AN198" s="1444" t="s">
        <v>212</v>
      </c>
      <c r="AO198" s="1444"/>
      <c r="AP198" s="1445"/>
      <c r="AQ198" s="1428" t="str">
        <f>REPT("g",(AV198))</f>
        <v/>
      </c>
      <c r="AR198" s="1429"/>
      <c r="AS198" s="1429"/>
      <c r="AT198" s="1430"/>
      <c r="AU198" s="663"/>
      <c r="AV198" s="664">
        <f>Bilan!$AK$51</f>
        <v>0</v>
      </c>
      <c r="AW198" s="653"/>
      <c r="AX198" s="427" t="str">
        <f>Bilan!$AM$51</f>
        <v xml:space="preserve"> </v>
      </c>
      <c r="AY198" s="651"/>
      <c r="AZ198" s="651"/>
      <c r="BA198" s="701"/>
    </row>
    <row r="199" spans="2:55" ht="19.5" hidden="1" customHeight="1">
      <c r="B199" s="641"/>
      <c r="C199" s="651"/>
      <c r="D199" s="651"/>
      <c r="E199" s="651"/>
      <c r="F199" s="651"/>
      <c r="G199" s="651"/>
      <c r="H199" s="651"/>
      <c r="I199" s="651"/>
      <c r="J199" s="651"/>
      <c r="K199" s="651"/>
      <c r="L199" s="651"/>
      <c r="M199" s="651"/>
      <c r="N199" s="651"/>
      <c r="O199" s="651"/>
      <c r="P199" s="651"/>
      <c r="Q199" s="651"/>
      <c r="R199" s="651"/>
      <c r="S199" s="651"/>
      <c r="T199" s="651"/>
      <c r="U199" s="651"/>
      <c r="V199" s="651"/>
      <c r="W199" s="651"/>
      <c r="X199" s="651"/>
      <c r="Y199" s="651"/>
      <c r="Z199" s="655"/>
      <c r="AA199" s="649"/>
      <c r="AB199" s="718"/>
      <c r="AC199" s="643"/>
      <c r="AD199" s="651"/>
      <c r="AE199" s="1416"/>
      <c r="AF199" s="1416"/>
      <c r="AG199" s="651"/>
      <c r="AH199" s="653"/>
      <c r="AI199" s="1436"/>
      <c r="AJ199" s="1437"/>
      <c r="AK199" s="1437"/>
      <c r="AL199" s="1437"/>
      <c r="AM199" s="1438"/>
      <c r="AN199" s="642"/>
      <c r="AO199" s="642"/>
      <c r="AP199" s="653"/>
      <c r="AQ199" s="653"/>
      <c r="AR199" s="653"/>
      <c r="AS199" s="653"/>
      <c r="AT199" s="653"/>
      <c r="AU199" s="653"/>
      <c r="AV199" s="653"/>
      <c r="AW199" s="653"/>
      <c r="AX199" s="653"/>
      <c r="AY199" s="651"/>
      <c r="AZ199" s="651"/>
      <c r="BA199" s="701"/>
    </row>
    <row r="200" spans="2:55" ht="15" hidden="1" customHeight="1">
      <c r="B200" s="641"/>
      <c r="C200" s="651"/>
      <c r="D200" s="651"/>
      <c r="E200" s="651"/>
      <c r="F200" s="651"/>
      <c r="G200" s="651"/>
      <c r="H200" s="651"/>
      <c r="I200" s="651"/>
      <c r="J200" s="651"/>
      <c r="K200" s="651"/>
      <c r="L200" s="651"/>
      <c r="M200" s="651"/>
      <c r="N200" s="651"/>
      <c r="O200" s="651"/>
      <c r="P200" s="651"/>
      <c r="Q200" s="651"/>
      <c r="R200" s="651"/>
      <c r="S200" s="651"/>
      <c r="T200" s="651"/>
      <c r="U200" s="651"/>
      <c r="V200" s="651"/>
      <c r="W200" s="651"/>
      <c r="X200" s="651"/>
      <c r="Y200" s="651"/>
      <c r="Z200" s="655"/>
      <c r="AA200" s="901"/>
      <c r="AB200" s="720"/>
      <c r="AC200" s="643"/>
      <c r="AD200" s="651"/>
      <c r="AE200" s="889"/>
      <c r="AF200" s="889"/>
      <c r="AG200" s="889"/>
      <c r="AH200" s="889"/>
      <c r="AI200" s="889"/>
      <c r="AJ200" s="889"/>
      <c r="AK200" s="889"/>
      <c r="AL200" s="889"/>
      <c r="AM200" s="889"/>
      <c r="AN200" s="889"/>
      <c r="AO200" s="889"/>
      <c r="AP200" s="889"/>
      <c r="AQ200" s="889"/>
      <c r="AR200" s="889"/>
      <c r="AS200" s="889"/>
      <c r="AT200" s="889"/>
      <c r="AU200" s="889"/>
      <c r="AV200" s="889"/>
      <c r="AW200" s="651"/>
      <c r="AX200" s="651"/>
      <c r="AY200" s="653"/>
      <c r="AZ200" s="653"/>
      <c r="BA200" s="656"/>
      <c r="BB200" s="250"/>
      <c r="BC200" s="250"/>
    </row>
    <row r="201" spans="2:55" ht="19.5" hidden="1" customHeight="1">
      <c r="B201" s="641"/>
      <c r="C201" s="651"/>
      <c r="D201" s="651"/>
      <c r="E201" s="651"/>
      <c r="F201" s="651"/>
      <c r="G201" s="651"/>
      <c r="H201" s="651"/>
      <c r="I201" s="651"/>
      <c r="J201" s="651"/>
      <c r="K201" s="651"/>
      <c r="L201" s="651"/>
      <c r="M201" s="651"/>
      <c r="N201" s="651"/>
      <c r="O201" s="651"/>
      <c r="P201" s="651"/>
      <c r="Q201" s="651"/>
      <c r="R201" s="651"/>
      <c r="S201" s="651"/>
      <c r="T201" s="651"/>
      <c r="U201" s="651"/>
      <c r="V201" s="651"/>
      <c r="W201" s="651"/>
      <c r="X201" s="651"/>
      <c r="Y201" s="651"/>
      <c r="Z201" s="655"/>
      <c r="AA201" s="901"/>
      <c r="AB201" s="720"/>
      <c r="AC201" s="643"/>
      <c r="AD201" s="651"/>
      <c r="AE201" s="1416"/>
      <c r="AF201" s="1416"/>
      <c r="AG201" s="651"/>
      <c r="AH201" s="653"/>
      <c r="AI201" s="1431" t="str">
        <f>'Donnees MELEC'!$E$79</f>
        <v>C13.5: L’état d’avancement de l’opération et ses contraintes sont expliqués</v>
      </c>
      <c r="AJ201" s="1432"/>
      <c r="AK201" s="1432"/>
      <c r="AL201" s="1432"/>
      <c r="AM201" s="1433"/>
      <c r="AN201" s="642"/>
      <c r="AO201" s="642"/>
      <c r="AP201" s="653"/>
      <c r="AQ201" s="653"/>
      <c r="AR201" s="654"/>
      <c r="AS201" s="653"/>
      <c r="AT201" s="653"/>
      <c r="AU201" s="653"/>
      <c r="AV201" s="653"/>
      <c r="AW201" s="653"/>
      <c r="AX201" s="653"/>
      <c r="AY201" s="653"/>
      <c r="AZ201" s="653"/>
      <c r="BA201" s="656"/>
    </row>
    <row r="202" spans="2:55" ht="30" hidden="1" customHeight="1">
      <c r="B202" s="641"/>
      <c r="C202" s="651"/>
      <c r="D202" s="651"/>
      <c r="E202" s="651"/>
      <c r="F202" s="651"/>
      <c r="G202" s="651"/>
      <c r="H202" s="651"/>
      <c r="I202" s="651"/>
      <c r="J202" s="651"/>
      <c r="K202" s="651"/>
      <c r="L202" s="651"/>
      <c r="M202" s="651"/>
      <c r="N202" s="651"/>
      <c r="O202" s="651"/>
      <c r="P202" s="651"/>
      <c r="Q202" s="651"/>
      <c r="R202" s="651"/>
      <c r="S202" s="651"/>
      <c r="T202" s="651"/>
      <c r="U202" s="651"/>
      <c r="V202" s="651"/>
      <c r="W202" s="651"/>
      <c r="X202" s="651"/>
      <c r="Y202" s="651"/>
      <c r="Z202" s="655"/>
      <c r="AA202" s="649"/>
      <c r="AB202" s="718"/>
      <c r="AC202" s="1452">
        <v>21</v>
      </c>
      <c r="AD202" s="1459"/>
      <c r="AE202" s="1417" t="str">
        <f>'Donnees MELEC'!$C$79</f>
        <v>C13.5</v>
      </c>
      <c r="AF202" s="1418"/>
      <c r="AG202" s="651"/>
      <c r="AH202" s="658" t="s">
        <v>211</v>
      </c>
      <c r="AI202" s="1434"/>
      <c r="AJ202" s="1351"/>
      <c r="AK202" s="1351"/>
      <c r="AL202" s="1351"/>
      <c r="AM202" s="1435"/>
      <c r="AN202" s="1444" t="s">
        <v>212</v>
      </c>
      <c r="AO202" s="1444"/>
      <c r="AP202" s="1445"/>
      <c r="AQ202" s="1428" t="str">
        <f>REPT("g",(AV202))</f>
        <v/>
      </c>
      <c r="AR202" s="1429"/>
      <c r="AS202" s="1429"/>
      <c r="AT202" s="1430"/>
      <c r="AU202" s="663"/>
      <c r="AV202" s="664">
        <f>Bilan!$AK$51</f>
        <v>0</v>
      </c>
      <c r="AW202" s="653"/>
      <c r="AX202" s="427" t="str">
        <f>Bilan!$AM$51</f>
        <v xml:space="preserve"> </v>
      </c>
      <c r="AY202" s="665"/>
      <c r="AZ202" s="653"/>
      <c r="BA202" s="656"/>
    </row>
    <row r="203" spans="2:55" ht="19.5" hidden="1" customHeight="1">
      <c r="B203" s="641"/>
      <c r="C203" s="651"/>
      <c r="D203" s="651"/>
      <c r="E203" s="651"/>
      <c r="F203" s="651"/>
      <c r="G203" s="651"/>
      <c r="H203" s="651"/>
      <c r="I203" s="651"/>
      <c r="J203" s="651"/>
      <c r="K203" s="651"/>
      <c r="L203" s="651"/>
      <c r="M203" s="651"/>
      <c r="N203" s="651"/>
      <c r="O203" s="651"/>
      <c r="P203" s="651"/>
      <c r="Q203" s="651"/>
      <c r="R203" s="651"/>
      <c r="S203" s="651"/>
      <c r="T203" s="651"/>
      <c r="U203" s="651"/>
      <c r="V203" s="651"/>
      <c r="W203" s="651"/>
      <c r="X203" s="651"/>
      <c r="Y203" s="651"/>
      <c r="Z203" s="655"/>
      <c r="AA203" s="900"/>
      <c r="AB203" s="721"/>
      <c r="AC203" s="643"/>
      <c r="AD203" s="651"/>
      <c r="AE203" s="1416"/>
      <c r="AF203" s="1416"/>
      <c r="AG203" s="651"/>
      <c r="AH203" s="653"/>
      <c r="AI203" s="1436"/>
      <c r="AJ203" s="1437"/>
      <c r="AK203" s="1437"/>
      <c r="AL203" s="1437"/>
      <c r="AM203" s="1438"/>
      <c r="AN203" s="642"/>
      <c r="AO203" s="642"/>
      <c r="AP203" s="653"/>
      <c r="AQ203" s="653"/>
      <c r="AR203" s="653"/>
      <c r="AS203" s="653"/>
      <c r="AT203" s="653"/>
      <c r="AU203" s="653"/>
      <c r="AV203" s="653"/>
      <c r="AW203" s="653"/>
      <c r="AX203" s="653"/>
      <c r="AY203" s="653"/>
      <c r="AZ203" s="653"/>
      <c r="BA203" s="656"/>
    </row>
    <row r="204" spans="2:55" ht="15" hidden="1" customHeight="1">
      <c r="B204" s="641"/>
      <c r="C204" s="651"/>
      <c r="D204" s="668"/>
      <c r="E204" s="653"/>
      <c r="F204" s="651"/>
      <c r="G204" s="653"/>
      <c r="H204" s="709"/>
      <c r="I204" s="710"/>
      <c r="J204" s="710"/>
      <c r="K204" s="711"/>
      <c r="L204" s="712"/>
      <c r="M204" s="642"/>
      <c r="N204" s="642"/>
      <c r="O204" s="653"/>
      <c r="P204" s="653"/>
      <c r="Q204" s="653"/>
      <c r="R204" s="653"/>
      <c r="S204" s="653"/>
      <c r="T204" s="653"/>
      <c r="U204" s="653"/>
      <c r="V204" s="653"/>
      <c r="W204" s="653"/>
      <c r="X204" s="653"/>
      <c r="Y204" s="653"/>
      <c r="Z204" s="655"/>
      <c r="AA204" s="900"/>
      <c r="AB204" s="721"/>
      <c r="AC204" s="643"/>
      <c r="AD204" s="651"/>
      <c r="AE204" s="668"/>
      <c r="AF204" s="653"/>
      <c r="AG204" s="651"/>
      <c r="AH204" s="653"/>
      <c r="AI204" s="677"/>
      <c r="AJ204" s="678"/>
      <c r="AK204" s="678"/>
      <c r="AL204" s="679"/>
      <c r="AM204" s="680"/>
      <c r="AN204" s="642"/>
      <c r="AO204" s="642"/>
      <c r="AP204" s="653"/>
      <c r="AQ204" s="653"/>
      <c r="AR204" s="653"/>
      <c r="AS204" s="653"/>
      <c r="AT204" s="653"/>
      <c r="AU204" s="653"/>
      <c r="AV204" s="653"/>
      <c r="AW204" s="651"/>
      <c r="AX204" s="651"/>
      <c r="AY204" s="653"/>
      <c r="AZ204" s="653"/>
      <c r="BA204" s="656"/>
    </row>
    <row r="205" spans="2:55" ht="19.5" hidden="1" customHeight="1">
      <c r="B205" s="641"/>
      <c r="C205" s="651"/>
      <c r="D205" s="651"/>
      <c r="E205" s="651"/>
      <c r="F205" s="651"/>
      <c r="G205" s="651"/>
      <c r="H205" s="651"/>
      <c r="I205" s="651"/>
      <c r="J205" s="651"/>
      <c r="K205" s="651"/>
      <c r="L205" s="651"/>
      <c r="M205" s="651"/>
      <c r="N205" s="651"/>
      <c r="O205" s="651"/>
      <c r="P205" s="651"/>
      <c r="Q205" s="651"/>
      <c r="R205" s="651"/>
      <c r="S205" s="651"/>
      <c r="T205" s="651"/>
      <c r="U205" s="651"/>
      <c r="V205" s="651"/>
      <c r="W205" s="651"/>
      <c r="X205" s="651"/>
      <c r="Y205" s="651"/>
      <c r="Z205" s="655"/>
      <c r="AA205" s="900"/>
      <c r="AB205" s="720"/>
      <c r="AC205" s="643"/>
      <c r="AD205" s="651"/>
      <c r="AE205" s="1416"/>
      <c r="AF205" s="1416"/>
      <c r="AG205" s="651"/>
      <c r="AH205" s="653"/>
      <c r="AI205" s="1431" t="str">
        <f>'Donnees MELEC'!$E$80</f>
        <v>C13.6: Les prestations complémentaires sont expliquées</v>
      </c>
      <c r="AJ205" s="1432"/>
      <c r="AK205" s="1432"/>
      <c r="AL205" s="1432"/>
      <c r="AM205" s="1433"/>
      <c r="AN205" s="642"/>
      <c r="AO205" s="642"/>
      <c r="AP205" s="653"/>
      <c r="AQ205" s="653"/>
      <c r="AR205" s="654"/>
      <c r="AS205" s="653"/>
      <c r="AT205" s="653"/>
      <c r="AU205" s="653"/>
      <c r="AV205" s="653"/>
      <c r="AW205" s="653"/>
      <c r="AX205" s="653"/>
      <c r="AY205" s="653"/>
      <c r="AZ205" s="653"/>
      <c r="BA205" s="656"/>
    </row>
    <row r="206" spans="2:55" ht="30" hidden="1" customHeight="1">
      <c r="B206" s="641"/>
      <c r="C206" s="651"/>
      <c r="D206" s="651"/>
      <c r="E206" s="651"/>
      <c r="F206" s="651"/>
      <c r="G206" s="651"/>
      <c r="H206" s="651"/>
      <c r="I206" s="651"/>
      <c r="J206" s="651"/>
      <c r="K206" s="651"/>
      <c r="L206" s="651"/>
      <c r="M206" s="651"/>
      <c r="N206" s="651"/>
      <c r="O206" s="651"/>
      <c r="P206" s="651"/>
      <c r="Q206" s="651"/>
      <c r="R206" s="651"/>
      <c r="S206" s="651"/>
      <c r="T206" s="651"/>
      <c r="U206" s="651"/>
      <c r="V206" s="651"/>
      <c r="W206" s="651"/>
      <c r="X206" s="651"/>
      <c r="Y206" s="651"/>
      <c r="Z206" s="655"/>
      <c r="AA206" s="900"/>
      <c r="AB206" s="720"/>
      <c r="AC206" s="1452">
        <v>21</v>
      </c>
      <c r="AD206" s="1459"/>
      <c r="AE206" s="1417" t="str">
        <f>'Donnees MELEC'!$C$80</f>
        <v>C13.6</v>
      </c>
      <c r="AF206" s="1418"/>
      <c r="AG206" s="651"/>
      <c r="AH206" s="658" t="s">
        <v>211</v>
      </c>
      <c r="AI206" s="1434"/>
      <c r="AJ206" s="1351"/>
      <c r="AK206" s="1351"/>
      <c r="AL206" s="1351"/>
      <c r="AM206" s="1435"/>
      <c r="AN206" s="1444" t="s">
        <v>212</v>
      </c>
      <c r="AO206" s="1444"/>
      <c r="AP206" s="1445"/>
      <c r="AQ206" s="1428" t="str">
        <f>REPT("g",(AV206))</f>
        <v/>
      </c>
      <c r="AR206" s="1429"/>
      <c r="AS206" s="1429"/>
      <c r="AT206" s="1430"/>
      <c r="AU206" s="663"/>
      <c r="AV206" s="664">
        <f>Bilan!$AK$51</f>
        <v>0</v>
      </c>
      <c r="AW206" s="653"/>
      <c r="AX206" s="427" t="str">
        <f>Bilan!$AM$51</f>
        <v xml:space="preserve"> </v>
      </c>
      <c r="AY206" s="651"/>
      <c r="AZ206" s="651"/>
      <c r="BA206" s="701"/>
    </row>
    <row r="207" spans="2:55" ht="19.5" hidden="1" customHeight="1">
      <c r="B207" s="641"/>
      <c r="C207" s="651"/>
      <c r="D207" s="651"/>
      <c r="E207" s="651"/>
      <c r="F207" s="651"/>
      <c r="G207" s="651"/>
      <c r="H207" s="651"/>
      <c r="I207" s="651"/>
      <c r="J207" s="651"/>
      <c r="K207" s="651"/>
      <c r="L207" s="651"/>
      <c r="M207" s="651"/>
      <c r="N207" s="651"/>
      <c r="O207" s="651"/>
      <c r="P207" s="651"/>
      <c r="Q207" s="651"/>
      <c r="R207" s="651"/>
      <c r="S207" s="651"/>
      <c r="T207" s="651"/>
      <c r="U207" s="651"/>
      <c r="V207" s="651"/>
      <c r="W207" s="651"/>
      <c r="X207" s="651"/>
      <c r="Y207" s="651"/>
      <c r="Z207" s="655"/>
      <c r="AA207" s="900"/>
      <c r="AB207" s="718"/>
      <c r="AC207" s="643"/>
      <c r="AD207" s="651"/>
      <c r="AE207" s="1416"/>
      <c r="AF207" s="1416"/>
      <c r="AG207" s="651"/>
      <c r="AH207" s="653"/>
      <c r="AI207" s="1436"/>
      <c r="AJ207" s="1437"/>
      <c r="AK207" s="1437"/>
      <c r="AL207" s="1437"/>
      <c r="AM207" s="1438"/>
      <c r="AN207" s="642"/>
      <c r="AO207" s="642"/>
      <c r="AP207" s="653"/>
      <c r="AQ207" s="653"/>
      <c r="AR207" s="653"/>
      <c r="AS207" s="653"/>
      <c r="AT207" s="653"/>
      <c r="AU207" s="653"/>
      <c r="AV207" s="653"/>
      <c r="AW207" s="653"/>
      <c r="AX207" s="653"/>
      <c r="AY207" s="651"/>
      <c r="AZ207" s="651"/>
      <c r="BA207" s="701"/>
    </row>
    <row r="208" spans="2:55" ht="15" hidden="1" customHeight="1">
      <c r="B208" s="641"/>
      <c r="C208" s="651"/>
      <c r="D208" s="651"/>
      <c r="E208" s="651"/>
      <c r="F208" s="651"/>
      <c r="G208" s="651"/>
      <c r="H208" s="651"/>
      <c r="I208" s="651"/>
      <c r="J208" s="651"/>
      <c r="K208" s="651"/>
      <c r="L208" s="651"/>
      <c r="M208" s="651"/>
      <c r="N208" s="651"/>
      <c r="O208" s="651"/>
      <c r="P208" s="651"/>
      <c r="Q208" s="651"/>
      <c r="R208" s="651"/>
      <c r="S208" s="651"/>
      <c r="T208" s="651"/>
      <c r="U208" s="651"/>
      <c r="V208" s="651"/>
      <c r="W208" s="651"/>
      <c r="X208" s="651"/>
      <c r="Y208" s="651"/>
      <c r="Z208" s="655"/>
      <c r="AA208" s="900"/>
      <c r="AB208" s="720"/>
      <c r="AC208" s="643"/>
      <c r="AD208" s="651"/>
      <c r="AE208" s="668"/>
      <c r="AF208" s="653"/>
      <c r="AG208" s="651"/>
      <c r="AH208" s="653"/>
      <c r="AI208" s="677"/>
      <c r="AJ208" s="678"/>
      <c r="AK208" s="678"/>
      <c r="AL208" s="679"/>
      <c r="AM208" s="680"/>
      <c r="AN208" s="642"/>
      <c r="AO208" s="642"/>
      <c r="AP208" s="653"/>
      <c r="AQ208" s="653"/>
      <c r="AR208" s="653"/>
      <c r="AS208" s="653"/>
      <c r="AT208" s="653"/>
      <c r="AU208" s="653"/>
      <c r="AV208" s="653"/>
      <c r="AW208" s="651"/>
      <c r="AX208" s="651"/>
      <c r="AY208" s="653"/>
      <c r="AZ208" s="653"/>
      <c r="BA208" s="656"/>
      <c r="BB208" s="250"/>
      <c r="BC208" s="250"/>
    </row>
    <row r="209" spans="2:53" ht="19.5" hidden="1" customHeight="1">
      <c r="B209" s="641"/>
      <c r="C209" s="651"/>
      <c r="D209" s="651"/>
      <c r="E209" s="651"/>
      <c r="F209" s="651"/>
      <c r="G209" s="651"/>
      <c r="H209" s="651"/>
      <c r="I209" s="651"/>
      <c r="J209" s="651"/>
      <c r="K209" s="651"/>
      <c r="L209" s="651"/>
      <c r="M209" s="651"/>
      <c r="N209" s="651"/>
      <c r="O209" s="651"/>
      <c r="P209" s="651"/>
      <c r="Q209" s="651"/>
      <c r="R209" s="651"/>
      <c r="S209" s="651"/>
      <c r="T209" s="651"/>
      <c r="U209" s="651"/>
      <c r="V209" s="651"/>
      <c r="W209" s="651"/>
      <c r="X209" s="651"/>
      <c r="Y209" s="651"/>
      <c r="Z209" s="655"/>
      <c r="AA209" s="900"/>
      <c r="AB209" s="720"/>
      <c r="AC209" s="643"/>
      <c r="AD209" s="651"/>
      <c r="AE209" s="1416"/>
      <c r="AF209" s="1416"/>
      <c r="AG209" s="651"/>
      <c r="AH209" s="653"/>
      <c r="AI209" s="1431" t="str">
        <f>'Donnees MELEC'!$E$81</f>
        <v>C13.7: La satisfaction client est collectée</v>
      </c>
      <c r="AJ209" s="1432"/>
      <c r="AK209" s="1432"/>
      <c r="AL209" s="1432"/>
      <c r="AM209" s="1433"/>
      <c r="AN209" s="642"/>
      <c r="AO209" s="642"/>
      <c r="AP209" s="653"/>
      <c r="AQ209" s="653"/>
      <c r="AR209" s="654"/>
      <c r="AS209" s="653"/>
      <c r="AT209" s="653"/>
      <c r="AU209" s="653"/>
      <c r="AV209" s="653"/>
      <c r="AW209" s="653"/>
      <c r="AX209" s="653"/>
      <c r="AY209" s="653"/>
      <c r="AZ209" s="653"/>
      <c r="BA209" s="656"/>
    </row>
    <row r="210" spans="2:53" ht="30" hidden="1" customHeight="1">
      <c r="B210" s="641"/>
      <c r="C210" s="651"/>
      <c r="D210" s="651"/>
      <c r="E210" s="651"/>
      <c r="F210" s="651"/>
      <c r="G210" s="651"/>
      <c r="H210" s="651"/>
      <c r="I210" s="651"/>
      <c r="J210" s="651"/>
      <c r="K210" s="651"/>
      <c r="L210" s="651"/>
      <c r="M210" s="651"/>
      <c r="N210" s="651"/>
      <c r="O210" s="651"/>
      <c r="P210" s="651"/>
      <c r="Q210" s="651"/>
      <c r="R210" s="651"/>
      <c r="S210" s="651"/>
      <c r="T210" s="651"/>
      <c r="U210" s="651"/>
      <c r="V210" s="651"/>
      <c r="W210" s="651"/>
      <c r="X210" s="651"/>
      <c r="Y210" s="651"/>
      <c r="Z210" s="655"/>
      <c r="AA210" s="900"/>
      <c r="AB210" s="718"/>
      <c r="AC210" s="1452">
        <v>21</v>
      </c>
      <c r="AD210" s="1459"/>
      <c r="AE210" s="1417" t="str">
        <f>'Donnees MELEC'!$C$81</f>
        <v>C13.7</v>
      </c>
      <c r="AF210" s="1418"/>
      <c r="AG210" s="651"/>
      <c r="AH210" s="658" t="s">
        <v>211</v>
      </c>
      <c r="AI210" s="1434"/>
      <c r="AJ210" s="1351"/>
      <c r="AK210" s="1351"/>
      <c r="AL210" s="1351"/>
      <c r="AM210" s="1435"/>
      <c r="AN210" s="1444" t="s">
        <v>212</v>
      </c>
      <c r="AO210" s="1444"/>
      <c r="AP210" s="1445"/>
      <c r="AQ210" s="1428" t="str">
        <f>REPT("g",(AV210))</f>
        <v/>
      </c>
      <c r="AR210" s="1429"/>
      <c r="AS210" s="1429"/>
      <c r="AT210" s="1430"/>
      <c r="AU210" s="663"/>
      <c r="AV210" s="664">
        <f>Bilan!$AK$51</f>
        <v>0</v>
      </c>
      <c r="AW210" s="653"/>
      <c r="AX210" s="427" t="str">
        <f>Bilan!$AM$51</f>
        <v xml:space="preserve"> </v>
      </c>
      <c r="AY210" s="665"/>
      <c r="AZ210" s="653"/>
      <c r="BA210" s="656"/>
    </row>
    <row r="211" spans="2:53" ht="19.5" hidden="1" customHeight="1">
      <c r="B211" s="641"/>
      <c r="C211" s="651"/>
      <c r="D211" s="651"/>
      <c r="E211" s="651"/>
      <c r="F211" s="651"/>
      <c r="G211" s="651"/>
      <c r="H211" s="651"/>
      <c r="I211" s="651"/>
      <c r="J211" s="651"/>
      <c r="K211" s="651"/>
      <c r="L211" s="651"/>
      <c r="M211" s="651"/>
      <c r="N211" s="651"/>
      <c r="O211" s="651"/>
      <c r="P211" s="651"/>
      <c r="Q211" s="651"/>
      <c r="R211" s="651"/>
      <c r="S211" s="651"/>
      <c r="T211" s="651"/>
      <c r="U211" s="651"/>
      <c r="V211" s="651"/>
      <c r="W211" s="651"/>
      <c r="X211" s="651"/>
      <c r="Y211" s="651"/>
      <c r="Z211" s="655"/>
      <c r="AA211" s="900"/>
      <c r="AB211" s="721"/>
      <c r="AC211" s="643"/>
      <c r="AD211" s="651"/>
      <c r="AE211" s="1416"/>
      <c r="AF211" s="1416"/>
      <c r="AG211" s="651"/>
      <c r="AH211" s="653"/>
      <c r="AI211" s="1436"/>
      <c r="AJ211" s="1437"/>
      <c r="AK211" s="1437"/>
      <c r="AL211" s="1437"/>
      <c r="AM211" s="1438"/>
      <c r="AN211" s="642"/>
      <c r="AO211" s="642"/>
      <c r="AP211" s="653"/>
      <c r="AQ211" s="653"/>
      <c r="AR211" s="653"/>
      <c r="AS211" s="653"/>
      <c r="AT211" s="653"/>
      <c r="AU211" s="653"/>
      <c r="AV211" s="653"/>
      <c r="AW211" s="653"/>
      <c r="AX211" s="653"/>
      <c r="AY211" s="653"/>
      <c r="AZ211" s="653"/>
      <c r="BA211" s="656"/>
    </row>
    <row r="212" spans="2:53" s="21" customFormat="1" ht="34.5" hidden="1" customHeight="1">
      <c r="B212" s="702"/>
      <c r="C212" s="703"/>
      <c r="D212" s="703"/>
      <c r="E212" s="703"/>
      <c r="F212" s="704"/>
      <c r="G212" s="646"/>
      <c r="H212" s="646"/>
      <c r="I212" s="646"/>
      <c r="J212" s="646"/>
      <c r="K212" s="646"/>
      <c r="L212" s="646"/>
      <c r="M212" s="646"/>
      <c r="N212" s="646"/>
      <c r="O212" s="646"/>
      <c r="P212" s="646"/>
      <c r="Q212" s="646"/>
      <c r="R212" s="646"/>
      <c r="S212" s="646"/>
      <c r="T212" s="646"/>
      <c r="U212" s="646"/>
      <c r="V212" s="646"/>
      <c r="W212" s="705"/>
      <c r="X212" s="646"/>
      <c r="Y212" s="646"/>
      <c r="Z212" s="706"/>
      <c r="AA212" s="692"/>
      <c r="AB212" s="693"/>
      <c r="AC212" s="707"/>
      <c r="AD212" s="703"/>
      <c r="AE212" s="703"/>
      <c r="AF212" s="703"/>
      <c r="AG212" s="704"/>
      <c r="AH212" s="646"/>
      <c r="AI212" s="646"/>
      <c r="AJ212" s="646"/>
      <c r="AK212" s="646"/>
      <c r="AL212" s="646"/>
      <c r="AM212" s="646"/>
      <c r="AN212" s="646"/>
      <c r="AO212" s="646"/>
      <c r="AP212" s="646"/>
      <c r="AQ212" s="646"/>
      <c r="AR212" s="646"/>
      <c r="AS212" s="646"/>
      <c r="AT212" s="646"/>
      <c r="AU212" s="646"/>
      <c r="AV212" s="646"/>
      <c r="AW212" s="646"/>
      <c r="AX212" s="705"/>
      <c r="AY212" s="646"/>
      <c r="AZ212" s="646"/>
      <c r="BA212" s="708"/>
    </row>
    <row r="213" spans="2:53" ht="30" hidden="1" customHeight="1">
      <c r="B213" s="635"/>
      <c r="C213" s="586"/>
      <c r="D213" s="586"/>
      <c r="E213" s="586"/>
      <c r="F213" s="586"/>
      <c r="G213" s="586"/>
      <c r="H213" s="586"/>
      <c r="I213" s="586"/>
      <c r="J213" s="586"/>
      <c r="K213" s="586"/>
      <c r="L213" s="586"/>
      <c r="M213" s="583"/>
      <c r="N213" s="583"/>
      <c r="O213" s="583"/>
      <c r="P213" s="583"/>
      <c r="Q213" s="583"/>
      <c r="R213" s="583"/>
      <c r="S213" s="583"/>
      <c r="T213" s="583"/>
      <c r="U213" s="583"/>
      <c r="V213" s="583"/>
      <c r="W213" s="583"/>
      <c r="X213" s="583"/>
      <c r="Y213" s="583"/>
      <c r="Z213" s="583"/>
      <c r="AA213" s="583"/>
      <c r="AB213" s="583"/>
      <c r="AC213" s="586"/>
      <c r="AD213" s="586"/>
      <c r="AE213" s="586"/>
      <c r="AF213" s="586"/>
      <c r="AG213" s="586"/>
      <c r="AH213" s="583"/>
      <c r="AI213" s="583"/>
      <c r="AJ213" s="583"/>
      <c r="AK213" s="583"/>
      <c r="AL213" s="583"/>
      <c r="AM213" s="583"/>
      <c r="AN213" s="583"/>
      <c r="AO213" s="583"/>
      <c r="AP213" s="583"/>
      <c r="AQ213" s="583"/>
      <c r="AR213" s="583"/>
      <c r="AS213" s="583"/>
      <c r="AT213" s="583"/>
      <c r="AU213" s="583"/>
      <c r="AV213" s="583"/>
      <c r="AW213" s="583"/>
      <c r="AX213" s="583"/>
      <c r="AY213" s="583"/>
      <c r="AZ213" s="583"/>
      <c r="BA213" s="636"/>
    </row>
    <row r="214" spans="2:53" ht="19.5" hidden="1" customHeight="1">
      <c r="B214" s="637"/>
      <c r="C214" s="638"/>
      <c r="D214" s="1453" t="s">
        <v>126</v>
      </c>
      <c r="E214" s="1453"/>
      <c r="F214" s="1456"/>
      <c r="G214" s="1574" t="s">
        <v>312</v>
      </c>
      <c r="H214" s="1574"/>
      <c r="I214" s="1574"/>
      <c r="J214" s="1574"/>
      <c r="K214" s="1574"/>
      <c r="L214" s="1574"/>
      <c r="M214" s="1574"/>
      <c r="N214" s="1574"/>
      <c r="O214" s="1574"/>
      <c r="P214" s="1574"/>
      <c r="Q214" s="1574"/>
      <c r="R214" s="1574"/>
      <c r="S214" s="1574"/>
      <c r="T214" s="1419"/>
      <c r="U214" s="639"/>
      <c r="V214" s="1419"/>
      <c r="W214" s="639"/>
      <c r="X214" s="1419"/>
      <c r="Y214" s="1419"/>
      <c r="Z214" s="1449"/>
      <c r="AA214" s="583"/>
      <c r="AB214" s="583"/>
      <c r="AC214" s="1596"/>
      <c r="AD214" s="1597"/>
      <c r="AE214" s="1597"/>
      <c r="AF214" s="1597"/>
      <c r="AG214" s="1597"/>
      <c r="AH214" s="1597"/>
      <c r="AI214" s="1597"/>
      <c r="AJ214" s="1597"/>
      <c r="AK214" s="1597"/>
      <c r="AL214" s="1597"/>
      <c r="AM214" s="1597"/>
      <c r="AN214" s="1597"/>
      <c r="AO214" s="1597"/>
      <c r="AP214" s="1597"/>
      <c r="AQ214" s="1597"/>
      <c r="AR214" s="1597"/>
      <c r="AS214" s="1597"/>
      <c r="AT214" s="1597"/>
      <c r="AU214" s="1597"/>
      <c r="AV214" s="1597"/>
      <c r="AW214" s="1597"/>
      <c r="AX214" s="1597"/>
      <c r="AY214" s="1597"/>
      <c r="AZ214" s="1597"/>
      <c r="BA214" s="1598"/>
    </row>
    <row r="215" spans="2:53" ht="19.5" hidden="1" customHeight="1">
      <c r="B215" s="641"/>
      <c r="C215" s="642"/>
      <c r="D215" s="1454"/>
      <c r="E215" s="1454"/>
      <c r="F215" s="1457"/>
      <c r="G215" s="1575"/>
      <c r="H215" s="1575"/>
      <c r="I215" s="1575"/>
      <c r="J215" s="1575"/>
      <c r="K215" s="1575"/>
      <c r="L215" s="1575"/>
      <c r="M215" s="1575"/>
      <c r="N215" s="1575"/>
      <c r="O215" s="1575"/>
      <c r="P215" s="1575"/>
      <c r="Q215" s="1575"/>
      <c r="R215" s="1575"/>
      <c r="S215" s="1575"/>
      <c r="T215" s="1420"/>
      <c r="U215" s="1440" t="e">
        <f>AVERAGE(U221:U233)</f>
        <v>#DIV/0!</v>
      </c>
      <c r="V215" s="1420"/>
      <c r="W215" s="1425" t="str">
        <f>IFERROR(AVERAGE(W221:W233),"")</f>
        <v/>
      </c>
      <c r="X215" s="1420"/>
      <c r="Y215" s="1420"/>
      <c r="Z215" s="1450"/>
      <c r="AA215" s="583"/>
      <c r="AB215" s="583"/>
      <c r="AC215" s="1599"/>
      <c r="AD215" s="1600"/>
      <c r="AE215" s="1600"/>
      <c r="AF215" s="1600"/>
      <c r="AG215" s="1600"/>
      <c r="AH215" s="1600"/>
      <c r="AI215" s="1600"/>
      <c r="AJ215" s="1600"/>
      <c r="AK215" s="1600"/>
      <c r="AL215" s="1600"/>
      <c r="AM215" s="1600"/>
      <c r="AN215" s="1600"/>
      <c r="AO215" s="1600"/>
      <c r="AP215" s="1600"/>
      <c r="AQ215" s="1600"/>
      <c r="AR215" s="1600"/>
      <c r="AS215" s="1600"/>
      <c r="AT215" s="1600"/>
      <c r="AU215" s="1600"/>
      <c r="AV215" s="1600"/>
      <c r="AW215" s="1600"/>
      <c r="AX215" s="1600"/>
      <c r="AY215" s="1600"/>
      <c r="AZ215" s="1600"/>
      <c r="BA215" s="1601"/>
    </row>
    <row r="216" spans="2:53" ht="19.5" hidden="1" customHeight="1">
      <c r="B216" s="641"/>
      <c r="C216" s="642"/>
      <c r="D216" s="1454"/>
      <c r="E216" s="1454"/>
      <c r="F216" s="1457"/>
      <c r="G216" s="1575"/>
      <c r="H216" s="1575"/>
      <c r="I216" s="1575"/>
      <c r="J216" s="1575"/>
      <c r="K216" s="1575"/>
      <c r="L216" s="1575"/>
      <c r="M216" s="1575"/>
      <c r="N216" s="1575"/>
      <c r="O216" s="1575"/>
      <c r="P216" s="1575"/>
      <c r="Q216" s="1575"/>
      <c r="R216" s="1575"/>
      <c r="S216" s="1575"/>
      <c r="T216" s="1420"/>
      <c r="U216" s="1441"/>
      <c r="V216" s="1420"/>
      <c r="W216" s="1426"/>
      <c r="X216" s="1420"/>
      <c r="Y216" s="1420"/>
      <c r="Z216" s="1450"/>
      <c r="AA216" s="583"/>
      <c r="AB216" s="583"/>
      <c r="AC216" s="1599"/>
      <c r="AD216" s="1600"/>
      <c r="AE216" s="1600"/>
      <c r="AF216" s="1600"/>
      <c r="AG216" s="1600"/>
      <c r="AH216" s="1600"/>
      <c r="AI216" s="1600"/>
      <c r="AJ216" s="1600"/>
      <c r="AK216" s="1600"/>
      <c r="AL216" s="1600"/>
      <c r="AM216" s="1600"/>
      <c r="AN216" s="1600"/>
      <c r="AO216" s="1600"/>
      <c r="AP216" s="1600"/>
      <c r="AQ216" s="1600"/>
      <c r="AR216" s="1600"/>
      <c r="AS216" s="1600"/>
      <c r="AT216" s="1600"/>
      <c r="AU216" s="1600"/>
      <c r="AV216" s="1600"/>
      <c r="AW216" s="1600"/>
      <c r="AX216" s="1600"/>
      <c r="AY216" s="1600"/>
      <c r="AZ216" s="1600"/>
      <c r="BA216" s="1601"/>
    </row>
    <row r="217" spans="2:53" ht="34.5" hidden="1" customHeight="1">
      <c r="B217" s="641"/>
      <c r="C217" s="642"/>
      <c r="D217" s="1454"/>
      <c r="E217" s="1454"/>
      <c r="F217" s="1457"/>
      <c r="G217" s="1575"/>
      <c r="H217" s="1575"/>
      <c r="I217" s="1575"/>
      <c r="J217" s="1575"/>
      <c r="K217" s="1575"/>
      <c r="L217" s="1575"/>
      <c r="M217" s="1575"/>
      <c r="N217" s="1575"/>
      <c r="O217" s="1575"/>
      <c r="P217" s="1575"/>
      <c r="Q217" s="1575"/>
      <c r="R217" s="1575"/>
      <c r="S217" s="1575"/>
      <c r="T217" s="1420"/>
      <c r="U217" s="1442"/>
      <c r="V217" s="1420"/>
      <c r="W217" s="1427"/>
      <c r="X217" s="1420"/>
      <c r="Y217" s="1420"/>
      <c r="Z217" s="1450"/>
      <c r="AA217" s="583"/>
      <c r="AB217" s="583"/>
      <c r="AC217" s="1599"/>
      <c r="AD217" s="1600"/>
      <c r="AE217" s="1600"/>
      <c r="AF217" s="1600"/>
      <c r="AG217" s="1600"/>
      <c r="AH217" s="1600"/>
      <c r="AI217" s="1600"/>
      <c r="AJ217" s="1600"/>
      <c r="AK217" s="1600"/>
      <c r="AL217" s="1600"/>
      <c r="AM217" s="1600"/>
      <c r="AN217" s="1600"/>
      <c r="AO217" s="1600"/>
      <c r="AP217" s="1600"/>
      <c r="AQ217" s="1600"/>
      <c r="AR217" s="1600"/>
      <c r="AS217" s="1600"/>
      <c r="AT217" s="1600"/>
      <c r="AU217" s="1600"/>
      <c r="AV217" s="1600"/>
      <c r="AW217" s="1600"/>
      <c r="AX217" s="1600"/>
      <c r="AY217" s="1600"/>
      <c r="AZ217" s="1600"/>
      <c r="BA217" s="1601"/>
    </row>
    <row r="218" spans="2:53" ht="19.5" hidden="1" customHeight="1">
      <c r="B218" s="644"/>
      <c r="C218" s="645"/>
      <c r="D218" s="1455"/>
      <c r="E218" s="1455"/>
      <c r="F218" s="1458"/>
      <c r="G218" s="1576"/>
      <c r="H218" s="1576"/>
      <c r="I218" s="1576"/>
      <c r="J218" s="1576"/>
      <c r="K218" s="1576"/>
      <c r="L218" s="1576"/>
      <c r="M218" s="1576"/>
      <c r="N218" s="1576"/>
      <c r="O218" s="1576"/>
      <c r="P218" s="1576"/>
      <c r="Q218" s="1576"/>
      <c r="R218" s="1576"/>
      <c r="S218" s="1576"/>
      <c r="T218" s="1421"/>
      <c r="U218" s="646"/>
      <c r="V218" s="1421"/>
      <c r="W218" s="646"/>
      <c r="X218" s="1421"/>
      <c r="Y218" s="1421"/>
      <c r="Z218" s="1451"/>
      <c r="AA218" s="583"/>
      <c r="AB218" s="583"/>
      <c r="AC218" s="1599"/>
      <c r="AD218" s="1600"/>
      <c r="AE218" s="1600"/>
      <c r="AF218" s="1600"/>
      <c r="AG218" s="1600"/>
      <c r="AH218" s="1600"/>
      <c r="AI218" s="1600"/>
      <c r="AJ218" s="1600"/>
      <c r="AK218" s="1600"/>
      <c r="AL218" s="1600"/>
      <c r="AM218" s="1600"/>
      <c r="AN218" s="1600"/>
      <c r="AO218" s="1600"/>
      <c r="AP218" s="1600"/>
      <c r="AQ218" s="1600"/>
      <c r="AR218" s="1600"/>
      <c r="AS218" s="1600"/>
      <c r="AT218" s="1600"/>
      <c r="AU218" s="1600"/>
      <c r="AV218" s="1600"/>
      <c r="AW218" s="1600"/>
      <c r="AX218" s="1600"/>
      <c r="AY218" s="1600"/>
      <c r="AZ218" s="1600"/>
      <c r="BA218" s="1601"/>
    </row>
    <row r="219" spans="2:53" hidden="1">
      <c r="B219" s="637"/>
      <c r="C219" s="638"/>
      <c r="D219" s="638"/>
      <c r="E219" s="638"/>
      <c r="F219" s="638"/>
      <c r="G219" s="639"/>
      <c r="H219" s="639"/>
      <c r="I219" s="639"/>
      <c r="J219" s="639"/>
      <c r="K219" s="639"/>
      <c r="L219" s="639"/>
      <c r="M219" s="639"/>
      <c r="N219" s="639"/>
      <c r="O219" s="639"/>
      <c r="P219" s="639"/>
      <c r="Q219" s="639"/>
      <c r="R219" s="639"/>
      <c r="S219" s="639"/>
      <c r="T219" s="639"/>
      <c r="U219" s="639"/>
      <c r="V219" s="639"/>
      <c r="W219" s="639"/>
      <c r="X219" s="639"/>
      <c r="Y219" s="639"/>
      <c r="Z219" s="648"/>
      <c r="AA219" s="649"/>
      <c r="AB219" s="583"/>
      <c r="AC219" s="1599"/>
      <c r="AD219" s="1600"/>
      <c r="AE219" s="1600"/>
      <c r="AF219" s="1600"/>
      <c r="AG219" s="1600"/>
      <c r="AH219" s="1600"/>
      <c r="AI219" s="1600"/>
      <c r="AJ219" s="1600"/>
      <c r="AK219" s="1600"/>
      <c r="AL219" s="1600"/>
      <c r="AM219" s="1600"/>
      <c r="AN219" s="1600"/>
      <c r="AO219" s="1600"/>
      <c r="AP219" s="1600"/>
      <c r="AQ219" s="1600"/>
      <c r="AR219" s="1600"/>
      <c r="AS219" s="1600"/>
      <c r="AT219" s="1600"/>
      <c r="AU219" s="1600"/>
      <c r="AV219" s="1600"/>
      <c r="AW219" s="1600"/>
      <c r="AX219" s="1600"/>
      <c r="AY219" s="1600"/>
      <c r="AZ219" s="1600"/>
      <c r="BA219" s="1601"/>
    </row>
    <row r="220" spans="2:53" ht="19.5" hidden="1" customHeight="1">
      <c r="B220" s="641"/>
      <c r="C220" s="651"/>
      <c r="D220" s="1573"/>
      <c r="E220" s="1573"/>
      <c r="F220" s="651"/>
      <c r="G220" s="653"/>
      <c r="H220" s="1431"/>
      <c r="I220" s="1432"/>
      <c r="J220" s="1432"/>
      <c r="K220" s="1432"/>
      <c r="L220" s="1433"/>
      <c r="M220" s="642"/>
      <c r="N220" s="642"/>
      <c r="O220" s="653"/>
      <c r="P220" s="653"/>
      <c r="Q220" s="654"/>
      <c r="R220" s="653"/>
      <c r="S220" s="653"/>
      <c r="T220" s="653"/>
      <c r="U220" s="653"/>
      <c r="V220" s="653"/>
      <c r="W220" s="653"/>
      <c r="X220" s="653"/>
      <c r="Y220" s="653"/>
      <c r="Z220" s="655"/>
      <c r="AA220" s="649"/>
      <c r="AB220" s="583"/>
      <c r="AC220" s="1599"/>
      <c r="AD220" s="1600"/>
      <c r="AE220" s="1600"/>
      <c r="AF220" s="1600"/>
      <c r="AG220" s="1600"/>
      <c r="AH220" s="1600"/>
      <c r="AI220" s="1600"/>
      <c r="AJ220" s="1600"/>
      <c r="AK220" s="1600"/>
      <c r="AL220" s="1600"/>
      <c r="AM220" s="1600"/>
      <c r="AN220" s="1600"/>
      <c r="AO220" s="1600"/>
      <c r="AP220" s="1600"/>
      <c r="AQ220" s="1600"/>
      <c r="AR220" s="1600"/>
      <c r="AS220" s="1600"/>
      <c r="AT220" s="1600"/>
      <c r="AU220" s="1600"/>
      <c r="AV220" s="1600"/>
      <c r="AW220" s="1600"/>
      <c r="AX220" s="1600"/>
      <c r="AY220" s="1600"/>
      <c r="AZ220" s="1600"/>
      <c r="BA220" s="1601"/>
    </row>
    <row r="221" spans="2:53" ht="30" hidden="1" customHeight="1">
      <c r="B221" s="1414">
        <v>58</v>
      </c>
      <c r="C221" s="1459"/>
      <c r="D221" s="1417"/>
      <c r="E221" s="1418"/>
      <c r="F221" s="651"/>
      <c r="G221" s="658"/>
      <c r="H221" s="1434"/>
      <c r="I221" s="1351"/>
      <c r="J221" s="1351"/>
      <c r="K221" s="1351"/>
      <c r="L221" s="1435"/>
      <c r="M221" s="1571" t="s">
        <v>212</v>
      </c>
      <c r="N221" s="1444"/>
      <c r="O221" s="1572"/>
      <c r="P221" s="1428" t="str">
        <f>REPT("g",(U221))</f>
        <v/>
      </c>
      <c r="Q221" s="1429"/>
      <c r="R221" s="1429"/>
      <c r="S221" s="1430"/>
      <c r="T221" s="663"/>
      <c r="U221" s="664"/>
      <c r="V221" s="653"/>
      <c r="W221" s="427"/>
      <c r="X221" s="665"/>
      <c r="Y221" s="653"/>
      <c r="Z221" s="655"/>
      <c r="AA221" s="649"/>
      <c r="AB221" s="583"/>
      <c r="AC221" s="1599"/>
      <c r="AD221" s="1600"/>
      <c r="AE221" s="1600"/>
      <c r="AF221" s="1600"/>
      <c r="AG221" s="1600"/>
      <c r="AH221" s="1600"/>
      <c r="AI221" s="1600"/>
      <c r="AJ221" s="1600"/>
      <c r="AK221" s="1600"/>
      <c r="AL221" s="1600"/>
      <c r="AM221" s="1600"/>
      <c r="AN221" s="1600"/>
      <c r="AO221" s="1600"/>
      <c r="AP221" s="1600"/>
      <c r="AQ221" s="1600"/>
      <c r="AR221" s="1600"/>
      <c r="AS221" s="1600"/>
      <c r="AT221" s="1600"/>
      <c r="AU221" s="1600"/>
      <c r="AV221" s="1600"/>
      <c r="AW221" s="1600"/>
      <c r="AX221" s="1600"/>
      <c r="AY221" s="1600"/>
      <c r="AZ221" s="1600"/>
      <c r="BA221" s="1601"/>
    </row>
    <row r="222" spans="2:53" ht="19.5" hidden="1" customHeight="1">
      <c r="B222" s="641"/>
      <c r="C222" s="651"/>
      <c r="D222" s="1474"/>
      <c r="E222" s="1474"/>
      <c r="F222" s="651"/>
      <c r="G222" s="653"/>
      <c r="H222" s="1436"/>
      <c r="I222" s="1437"/>
      <c r="J222" s="1437"/>
      <c r="K222" s="1437"/>
      <c r="L222" s="1438"/>
      <c r="M222" s="642"/>
      <c r="N222" s="642"/>
      <c r="O222" s="653"/>
      <c r="P222" s="653"/>
      <c r="Q222" s="653"/>
      <c r="R222" s="653"/>
      <c r="S222" s="653"/>
      <c r="T222" s="653"/>
      <c r="U222" s="653"/>
      <c r="V222" s="653"/>
      <c r="W222" s="653"/>
      <c r="X222" s="653"/>
      <c r="Y222" s="653"/>
      <c r="Z222" s="655"/>
      <c r="AA222" s="649"/>
      <c r="AB222" s="583"/>
      <c r="AC222" s="1599"/>
      <c r="AD222" s="1600"/>
      <c r="AE222" s="1600"/>
      <c r="AF222" s="1600"/>
      <c r="AG222" s="1600"/>
      <c r="AH222" s="1600"/>
      <c r="AI222" s="1600"/>
      <c r="AJ222" s="1600"/>
      <c r="AK222" s="1600"/>
      <c r="AL222" s="1600"/>
      <c r="AM222" s="1600"/>
      <c r="AN222" s="1600"/>
      <c r="AO222" s="1600"/>
      <c r="AP222" s="1600"/>
      <c r="AQ222" s="1600"/>
      <c r="AR222" s="1600"/>
      <c r="AS222" s="1600"/>
      <c r="AT222" s="1600"/>
      <c r="AU222" s="1600"/>
      <c r="AV222" s="1600"/>
      <c r="AW222" s="1600"/>
      <c r="AX222" s="1600"/>
      <c r="AY222" s="1600"/>
      <c r="AZ222" s="1600"/>
      <c r="BA222" s="1601"/>
    </row>
    <row r="223" spans="2:53" ht="15" hidden="1" customHeight="1">
      <c r="B223" s="666"/>
      <c r="C223" s="667"/>
      <c r="D223" s="668"/>
      <c r="E223" s="653"/>
      <c r="F223" s="669"/>
      <c r="G223" s="653"/>
      <c r="H223" s="653"/>
      <c r="I223" s="653"/>
      <c r="J223" s="653"/>
      <c r="K223" s="653"/>
      <c r="L223" s="653"/>
      <c r="M223" s="670"/>
      <c r="N223" s="670"/>
      <c r="O223" s="670"/>
      <c r="P223" s="670"/>
      <c r="Q223" s="670"/>
      <c r="R223" s="670"/>
      <c r="S223" s="670"/>
      <c r="T223" s="670"/>
      <c r="U223" s="670"/>
      <c r="V223" s="670"/>
      <c r="W223" s="670"/>
      <c r="X223" s="670"/>
      <c r="Y223" s="670"/>
      <c r="Z223" s="671"/>
      <c r="AA223" s="672"/>
      <c r="AB223" s="673"/>
      <c r="AC223" s="1599"/>
      <c r="AD223" s="1600"/>
      <c r="AE223" s="1600"/>
      <c r="AF223" s="1600"/>
      <c r="AG223" s="1600"/>
      <c r="AH223" s="1600"/>
      <c r="AI223" s="1600"/>
      <c r="AJ223" s="1600"/>
      <c r="AK223" s="1600"/>
      <c r="AL223" s="1600"/>
      <c r="AM223" s="1600"/>
      <c r="AN223" s="1600"/>
      <c r="AO223" s="1600"/>
      <c r="AP223" s="1600"/>
      <c r="AQ223" s="1600"/>
      <c r="AR223" s="1600"/>
      <c r="AS223" s="1600"/>
      <c r="AT223" s="1600"/>
      <c r="AU223" s="1600"/>
      <c r="AV223" s="1600"/>
      <c r="AW223" s="1600"/>
      <c r="AX223" s="1600"/>
      <c r="AY223" s="1600"/>
      <c r="AZ223" s="1600"/>
      <c r="BA223" s="1601"/>
    </row>
    <row r="224" spans="2:53" ht="19.5" hidden="1" customHeight="1">
      <c r="B224" s="641"/>
      <c r="C224" s="651"/>
      <c r="D224" s="1573"/>
      <c r="E224" s="1573"/>
      <c r="F224" s="651"/>
      <c r="G224" s="653"/>
      <c r="H224" s="1431"/>
      <c r="I224" s="1432"/>
      <c r="J224" s="1432"/>
      <c r="K224" s="1432"/>
      <c r="L224" s="1433"/>
      <c r="M224" s="642"/>
      <c r="N224" s="642"/>
      <c r="O224" s="653"/>
      <c r="P224" s="653"/>
      <c r="Q224" s="654"/>
      <c r="R224" s="653"/>
      <c r="S224" s="653"/>
      <c r="T224" s="653"/>
      <c r="U224" s="653"/>
      <c r="V224" s="653"/>
      <c r="W224" s="653"/>
      <c r="X224" s="653"/>
      <c r="Y224" s="653"/>
      <c r="Z224" s="655"/>
      <c r="AA224" s="649"/>
      <c r="AB224" s="583"/>
      <c r="AC224" s="1599"/>
      <c r="AD224" s="1600"/>
      <c r="AE224" s="1600"/>
      <c r="AF224" s="1600"/>
      <c r="AG224" s="1600"/>
      <c r="AH224" s="1600"/>
      <c r="AI224" s="1600"/>
      <c r="AJ224" s="1600"/>
      <c r="AK224" s="1600"/>
      <c r="AL224" s="1600"/>
      <c r="AM224" s="1600"/>
      <c r="AN224" s="1600"/>
      <c r="AO224" s="1600"/>
      <c r="AP224" s="1600"/>
      <c r="AQ224" s="1600"/>
      <c r="AR224" s="1600"/>
      <c r="AS224" s="1600"/>
      <c r="AT224" s="1600"/>
      <c r="AU224" s="1600"/>
      <c r="AV224" s="1600"/>
      <c r="AW224" s="1600"/>
      <c r="AX224" s="1600"/>
      <c r="AY224" s="1600"/>
      <c r="AZ224" s="1600"/>
      <c r="BA224" s="1601"/>
    </row>
    <row r="225" spans="2:53" ht="30" hidden="1" customHeight="1">
      <c r="B225" s="1414">
        <v>59</v>
      </c>
      <c r="C225" s="1459"/>
      <c r="D225" s="1417"/>
      <c r="E225" s="1418"/>
      <c r="F225" s="651"/>
      <c r="G225" s="658"/>
      <c r="H225" s="1434"/>
      <c r="I225" s="1351"/>
      <c r="J225" s="1351"/>
      <c r="K225" s="1351"/>
      <c r="L225" s="1435"/>
      <c r="M225" s="1571" t="s">
        <v>212</v>
      </c>
      <c r="N225" s="1444"/>
      <c r="O225" s="1572"/>
      <c r="P225" s="1428" t="str">
        <f>REPT("g",(U225))</f>
        <v/>
      </c>
      <c r="Q225" s="1429"/>
      <c r="R225" s="1429"/>
      <c r="S225" s="1430"/>
      <c r="T225" s="663"/>
      <c r="U225" s="664"/>
      <c r="V225" s="653"/>
      <c r="W225" s="427"/>
      <c r="X225" s="665"/>
      <c r="Y225" s="653"/>
      <c r="Z225" s="655"/>
      <c r="AA225" s="649"/>
      <c r="AB225" s="583"/>
      <c r="AC225" s="1599"/>
      <c r="AD225" s="1600"/>
      <c r="AE225" s="1600"/>
      <c r="AF225" s="1600"/>
      <c r="AG225" s="1600"/>
      <c r="AH225" s="1600"/>
      <c r="AI225" s="1600"/>
      <c r="AJ225" s="1600"/>
      <c r="AK225" s="1600"/>
      <c r="AL225" s="1600"/>
      <c r="AM225" s="1600"/>
      <c r="AN225" s="1600"/>
      <c r="AO225" s="1600"/>
      <c r="AP225" s="1600"/>
      <c r="AQ225" s="1600"/>
      <c r="AR225" s="1600"/>
      <c r="AS225" s="1600"/>
      <c r="AT225" s="1600"/>
      <c r="AU225" s="1600"/>
      <c r="AV225" s="1600"/>
      <c r="AW225" s="1600"/>
      <c r="AX225" s="1600"/>
      <c r="AY225" s="1600"/>
      <c r="AZ225" s="1600"/>
      <c r="BA225" s="1601"/>
    </row>
    <row r="226" spans="2:53" ht="19.5" hidden="1" customHeight="1">
      <c r="B226" s="641"/>
      <c r="C226" s="651"/>
      <c r="D226" s="1474"/>
      <c r="E226" s="1474"/>
      <c r="F226" s="651"/>
      <c r="G226" s="653"/>
      <c r="H226" s="1436"/>
      <c r="I226" s="1437"/>
      <c r="J226" s="1437"/>
      <c r="K226" s="1437"/>
      <c r="L226" s="1438"/>
      <c r="M226" s="642"/>
      <c r="N226" s="642"/>
      <c r="O226" s="653"/>
      <c r="P226" s="653"/>
      <c r="Q226" s="653"/>
      <c r="R226" s="653"/>
      <c r="S226" s="653"/>
      <c r="T226" s="653"/>
      <c r="U226" s="653"/>
      <c r="V226" s="653"/>
      <c r="W226" s="653"/>
      <c r="X226" s="653"/>
      <c r="Y226" s="653"/>
      <c r="Z226" s="655"/>
      <c r="AA226" s="649"/>
      <c r="AB226" s="583"/>
      <c r="AC226" s="1599"/>
      <c r="AD226" s="1600"/>
      <c r="AE226" s="1600"/>
      <c r="AF226" s="1600"/>
      <c r="AG226" s="1600"/>
      <c r="AH226" s="1600"/>
      <c r="AI226" s="1600"/>
      <c r="AJ226" s="1600"/>
      <c r="AK226" s="1600"/>
      <c r="AL226" s="1600"/>
      <c r="AM226" s="1600"/>
      <c r="AN226" s="1600"/>
      <c r="AO226" s="1600"/>
      <c r="AP226" s="1600"/>
      <c r="AQ226" s="1600"/>
      <c r="AR226" s="1600"/>
      <c r="AS226" s="1600"/>
      <c r="AT226" s="1600"/>
      <c r="AU226" s="1600"/>
      <c r="AV226" s="1600"/>
      <c r="AW226" s="1600"/>
      <c r="AX226" s="1600"/>
      <c r="AY226" s="1600"/>
      <c r="AZ226" s="1600"/>
      <c r="BA226" s="1601"/>
    </row>
    <row r="227" spans="2:53" ht="15" hidden="1" customHeight="1">
      <c r="B227" s="641"/>
      <c r="C227" s="651"/>
      <c r="D227" s="668"/>
      <c r="E227" s="653"/>
      <c r="F227" s="651"/>
      <c r="G227" s="653"/>
      <c r="H227" s="677"/>
      <c r="I227" s="678"/>
      <c r="J227" s="678"/>
      <c r="K227" s="679"/>
      <c r="L227" s="680"/>
      <c r="M227" s="642"/>
      <c r="N227" s="642"/>
      <c r="O227" s="653"/>
      <c r="P227" s="653"/>
      <c r="Q227" s="653"/>
      <c r="R227" s="653"/>
      <c r="S227" s="653"/>
      <c r="T227" s="653"/>
      <c r="U227" s="653"/>
      <c r="V227" s="653"/>
      <c r="W227" s="653"/>
      <c r="X227" s="653"/>
      <c r="Y227" s="653"/>
      <c r="Z227" s="655"/>
      <c r="AA227" s="1439"/>
      <c r="AB227" s="682"/>
      <c r="AC227" s="1599"/>
      <c r="AD227" s="1600"/>
      <c r="AE227" s="1600"/>
      <c r="AF227" s="1600"/>
      <c r="AG227" s="1600"/>
      <c r="AH227" s="1600"/>
      <c r="AI227" s="1600"/>
      <c r="AJ227" s="1600"/>
      <c r="AK227" s="1600"/>
      <c r="AL227" s="1600"/>
      <c r="AM227" s="1600"/>
      <c r="AN227" s="1600"/>
      <c r="AO227" s="1600"/>
      <c r="AP227" s="1600"/>
      <c r="AQ227" s="1600"/>
      <c r="AR227" s="1600"/>
      <c r="AS227" s="1600"/>
      <c r="AT227" s="1600"/>
      <c r="AU227" s="1600"/>
      <c r="AV227" s="1600"/>
      <c r="AW227" s="1600"/>
      <c r="AX227" s="1600"/>
      <c r="AY227" s="1600"/>
      <c r="AZ227" s="1600"/>
      <c r="BA227" s="1601"/>
    </row>
    <row r="228" spans="2:53" ht="19.5" hidden="1" customHeight="1">
      <c r="B228" s="641"/>
      <c r="C228" s="651"/>
      <c r="D228" s="1573"/>
      <c r="E228" s="1573"/>
      <c r="F228" s="651"/>
      <c r="G228" s="653"/>
      <c r="H228" s="1431"/>
      <c r="I228" s="1432"/>
      <c r="J228" s="1432"/>
      <c r="K228" s="1432"/>
      <c r="L228" s="1433"/>
      <c r="M228" s="642"/>
      <c r="N228" s="642"/>
      <c r="O228" s="653"/>
      <c r="P228" s="653"/>
      <c r="Q228" s="654"/>
      <c r="R228" s="653"/>
      <c r="S228" s="653"/>
      <c r="T228" s="653"/>
      <c r="U228" s="653"/>
      <c r="V228" s="653"/>
      <c r="W228" s="653"/>
      <c r="X228" s="653"/>
      <c r="Y228" s="653"/>
      <c r="Z228" s="655"/>
      <c r="AA228" s="1439"/>
      <c r="AB228" s="682"/>
      <c r="AC228" s="1599"/>
      <c r="AD228" s="1600"/>
      <c r="AE228" s="1600"/>
      <c r="AF228" s="1600"/>
      <c r="AG228" s="1600"/>
      <c r="AH228" s="1600"/>
      <c r="AI228" s="1600"/>
      <c r="AJ228" s="1600"/>
      <c r="AK228" s="1600"/>
      <c r="AL228" s="1600"/>
      <c r="AM228" s="1600"/>
      <c r="AN228" s="1600"/>
      <c r="AO228" s="1600"/>
      <c r="AP228" s="1600"/>
      <c r="AQ228" s="1600"/>
      <c r="AR228" s="1600"/>
      <c r="AS228" s="1600"/>
      <c r="AT228" s="1600"/>
      <c r="AU228" s="1600"/>
      <c r="AV228" s="1600"/>
      <c r="AW228" s="1600"/>
      <c r="AX228" s="1600"/>
      <c r="AY228" s="1600"/>
      <c r="AZ228" s="1600"/>
      <c r="BA228" s="1601"/>
    </row>
    <row r="229" spans="2:53" ht="30" hidden="1" customHeight="1">
      <c r="B229" s="1414">
        <v>60</v>
      </c>
      <c r="C229" s="1459"/>
      <c r="D229" s="1417"/>
      <c r="E229" s="1418"/>
      <c r="F229" s="651"/>
      <c r="G229" s="658"/>
      <c r="H229" s="1434"/>
      <c r="I229" s="1351"/>
      <c r="J229" s="1351"/>
      <c r="K229" s="1351"/>
      <c r="L229" s="1435"/>
      <c r="M229" s="1571" t="s">
        <v>212</v>
      </c>
      <c r="N229" s="1444"/>
      <c r="O229" s="1572"/>
      <c r="P229" s="1428" t="str">
        <f>REPT("g",(U229))</f>
        <v/>
      </c>
      <c r="Q229" s="1429"/>
      <c r="R229" s="1429"/>
      <c r="S229" s="1430"/>
      <c r="T229" s="663"/>
      <c r="U229" s="664"/>
      <c r="V229" s="653"/>
      <c r="W229" s="427"/>
      <c r="X229" s="665"/>
      <c r="Y229" s="653"/>
      <c r="Z229" s="655"/>
      <c r="AA229" s="649"/>
      <c r="AB229" s="583"/>
      <c r="AC229" s="1599"/>
      <c r="AD229" s="1600"/>
      <c r="AE229" s="1600"/>
      <c r="AF229" s="1600"/>
      <c r="AG229" s="1600"/>
      <c r="AH229" s="1600"/>
      <c r="AI229" s="1600"/>
      <c r="AJ229" s="1600"/>
      <c r="AK229" s="1600"/>
      <c r="AL229" s="1600"/>
      <c r="AM229" s="1600"/>
      <c r="AN229" s="1600"/>
      <c r="AO229" s="1600"/>
      <c r="AP229" s="1600"/>
      <c r="AQ229" s="1600"/>
      <c r="AR229" s="1600"/>
      <c r="AS229" s="1600"/>
      <c r="AT229" s="1600"/>
      <c r="AU229" s="1600"/>
      <c r="AV229" s="1600"/>
      <c r="AW229" s="1600"/>
      <c r="AX229" s="1600"/>
      <c r="AY229" s="1600"/>
      <c r="AZ229" s="1600"/>
      <c r="BA229" s="1601"/>
    </row>
    <row r="230" spans="2:53" ht="19.5" hidden="1" customHeight="1">
      <c r="B230" s="683"/>
      <c r="C230" s="651"/>
      <c r="D230" s="1474"/>
      <c r="E230" s="1474"/>
      <c r="F230" s="651"/>
      <c r="G230" s="653"/>
      <c r="H230" s="1436"/>
      <c r="I230" s="1437"/>
      <c r="J230" s="1437"/>
      <c r="K230" s="1437"/>
      <c r="L230" s="1438"/>
      <c r="M230" s="642"/>
      <c r="N230" s="642"/>
      <c r="O230" s="653"/>
      <c r="P230" s="653"/>
      <c r="Q230" s="653"/>
      <c r="R230" s="653"/>
      <c r="S230" s="653"/>
      <c r="T230" s="653"/>
      <c r="U230" s="653"/>
      <c r="V230" s="653"/>
      <c r="W230" s="653"/>
      <c r="X230" s="653"/>
      <c r="Y230" s="653"/>
      <c r="Z230" s="655"/>
      <c r="AA230" s="1460"/>
      <c r="AB230" s="685"/>
      <c r="AC230" s="1599"/>
      <c r="AD230" s="1600"/>
      <c r="AE230" s="1600"/>
      <c r="AF230" s="1600"/>
      <c r="AG230" s="1600"/>
      <c r="AH230" s="1600"/>
      <c r="AI230" s="1600"/>
      <c r="AJ230" s="1600"/>
      <c r="AK230" s="1600"/>
      <c r="AL230" s="1600"/>
      <c r="AM230" s="1600"/>
      <c r="AN230" s="1600"/>
      <c r="AO230" s="1600"/>
      <c r="AP230" s="1600"/>
      <c r="AQ230" s="1600"/>
      <c r="AR230" s="1600"/>
      <c r="AS230" s="1600"/>
      <c r="AT230" s="1600"/>
      <c r="AU230" s="1600"/>
      <c r="AV230" s="1600"/>
      <c r="AW230" s="1600"/>
      <c r="AX230" s="1600"/>
      <c r="AY230" s="1600"/>
      <c r="AZ230" s="1600"/>
      <c r="BA230" s="1601"/>
    </row>
    <row r="231" spans="2:53" ht="15" hidden="1" customHeight="1">
      <c r="B231" s="683"/>
      <c r="C231" s="651"/>
      <c r="D231" s="668"/>
      <c r="E231" s="653"/>
      <c r="F231" s="651"/>
      <c r="G231" s="653"/>
      <c r="H231" s="677"/>
      <c r="I231" s="678"/>
      <c r="J231" s="678"/>
      <c r="K231" s="679"/>
      <c r="L231" s="680"/>
      <c r="M231" s="642"/>
      <c r="N231" s="642"/>
      <c r="O231" s="653"/>
      <c r="P231" s="653"/>
      <c r="Q231" s="653"/>
      <c r="R231" s="653"/>
      <c r="S231" s="653"/>
      <c r="T231" s="653"/>
      <c r="U231" s="653"/>
      <c r="V231" s="653"/>
      <c r="W231" s="653"/>
      <c r="X231" s="653"/>
      <c r="Y231" s="653"/>
      <c r="Z231" s="655"/>
      <c r="AA231" s="1460"/>
      <c r="AB231" s="685"/>
      <c r="AC231" s="1599"/>
      <c r="AD231" s="1600"/>
      <c r="AE231" s="1600"/>
      <c r="AF231" s="1600"/>
      <c r="AG231" s="1600"/>
      <c r="AH231" s="1600"/>
      <c r="AI231" s="1600"/>
      <c r="AJ231" s="1600"/>
      <c r="AK231" s="1600"/>
      <c r="AL231" s="1600"/>
      <c r="AM231" s="1600"/>
      <c r="AN231" s="1600"/>
      <c r="AO231" s="1600"/>
      <c r="AP231" s="1600"/>
      <c r="AQ231" s="1600"/>
      <c r="AR231" s="1600"/>
      <c r="AS231" s="1600"/>
      <c r="AT231" s="1600"/>
      <c r="AU231" s="1600"/>
      <c r="AV231" s="1600"/>
      <c r="AW231" s="1600"/>
      <c r="AX231" s="1600"/>
      <c r="AY231" s="1600"/>
      <c r="AZ231" s="1600"/>
      <c r="BA231" s="1601"/>
    </row>
    <row r="232" spans="2:53" ht="19.5" hidden="1" customHeight="1">
      <c r="B232" s="683"/>
      <c r="C232" s="651"/>
      <c r="D232" s="1416"/>
      <c r="E232" s="1416"/>
      <c r="F232" s="651"/>
      <c r="G232" s="653"/>
      <c r="H232" s="1431"/>
      <c r="I232" s="1432"/>
      <c r="J232" s="1432"/>
      <c r="K232" s="1432"/>
      <c r="L232" s="1433"/>
      <c r="M232" s="642"/>
      <c r="N232" s="642"/>
      <c r="O232" s="653"/>
      <c r="P232" s="653"/>
      <c r="Q232" s="654"/>
      <c r="R232" s="653"/>
      <c r="S232" s="653"/>
      <c r="T232" s="653"/>
      <c r="U232" s="653"/>
      <c r="V232" s="653"/>
      <c r="W232" s="653"/>
      <c r="X232" s="653"/>
      <c r="Y232" s="653"/>
      <c r="Z232" s="655"/>
      <c r="AA232" s="649"/>
      <c r="AB232" s="583"/>
      <c r="AC232" s="1599"/>
      <c r="AD232" s="1600"/>
      <c r="AE232" s="1600"/>
      <c r="AF232" s="1600"/>
      <c r="AG232" s="1600"/>
      <c r="AH232" s="1600"/>
      <c r="AI232" s="1600"/>
      <c r="AJ232" s="1600"/>
      <c r="AK232" s="1600"/>
      <c r="AL232" s="1600"/>
      <c r="AM232" s="1600"/>
      <c r="AN232" s="1600"/>
      <c r="AO232" s="1600"/>
      <c r="AP232" s="1600"/>
      <c r="AQ232" s="1600"/>
      <c r="AR232" s="1600"/>
      <c r="AS232" s="1600"/>
      <c r="AT232" s="1600"/>
      <c r="AU232" s="1600"/>
      <c r="AV232" s="1600"/>
      <c r="AW232" s="1600"/>
      <c r="AX232" s="1600"/>
      <c r="AY232" s="1600"/>
      <c r="AZ232" s="1600"/>
      <c r="BA232" s="1601"/>
    </row>
    <row r="233" spans="2:53" ht="30" hidden="1" customHeight="1">
      <c r="B233" s="1414">
        <v>61</v>
      </c>
      <c r="C233" s="1415"/>
      <c r="D233" s="1417"/>
      <c r="E233" s="1418"/>
      <c r="F233" s="651"/>
      <c r="G233" s="658"/>
      <c r="H233" s="1434"/>
      <c r="I233" s="1351"/>
      <c r="J233" s="1351"/>
      <c r="K233" s="1351"/>
      <c r="L233" s="1435"/>
      <c r="M233" s="1444" t="s">
        <v>212</v>
      </c>
      <c r="N233" s="1444"/>
      <c r="O233" s="1445"/>
      <c r="P233" s="1428" t="str">
        <f>REPT("g",(U233))</f>
        <v/>
      </c>
      <c r="Q233" s="1429"/>
      <c r="R233" s="1429"/>
      <c r="S233" s="1430"/>
      <c r="T233" s="663"/>
      <c r="U233" s="664"/>
      <c r="V233" s="653"/>
      <c r="W233" s="427"/>
      <c r="X233" s="665"/>
      <c r="Y233" s="653"/>
      <c r="Z233" s="655"/>
      <c r="AA233" s="649"/>
      <c r="AB233" s="583"/>
      <c r="AC233" s="1599"/>
      <c r="AD233" s="1600"/>
      <c r="AE233" s="1600"/>
      <c r="AF233" s="1600"/>
      <c r="AG233" s="1600"/>
      <c r="AH233" s="1600"/>
      <c r="AI233" s="1600"/>
      <c r="AJ233" s="1600"/>
      <c r="AK233" s="1600"/>
      <c r="AL233" s="1600"/>
      <c r="AM233" s="1600"/>
      <c r="AN233" s="1600"/>
      <c r="AO233" s="1600"/>
      <c r="AP233" s="1600"/>
      <c r="AQ233" s="1600"/>
      <c r="AR233" s="1600"/>
      <c r="AS233" s="1600"/>
      <c r="AT233" s="1600"/>
      <c r="AU233" s="1600"/>
      <c r="AV233" s="1600"/>
      <c r="AW233" s="1600"/>
      <c r="AX233" s="1600"/>
      <c r="AY233" s="1600"/>
      <c r="AZ233" s="1600"/>
      <c r="BA233" s="1601"/>
    </row>
    <row r="234" spans="2:53" ht="19.5" hidden="1" customHeight="1">
      <c r="B234" s="683"/>
      <c r="C234" s="651"/>
      <c r="D234" s="1416"/>
      <c r="E234" s="1416"/>
      <c r="F234" s="651"/>
      <c r="G234" s="653"/>
      <c r="H234" s="1436"/>
      <c r="I234" s="1437"/>
      <c r="J234" s="1437"/>
      <c r="K234" s="1437"/>
      <c r="L234" s="1438"/>
      <c r="M234" s="642"/>
      <c r="N234" s="642"/>
      <c r="O234" s="653"/>
      <c r="P234" s="653"/>
      <c r="Q234" s="653"/>
      <c r="R234" s="653"/>
      <c r="S234" s="653"/>
      <c r="T234" s="653"/>
      <c r="U234" s="653"/>
      <c r="V234" s="653"/>
      <c r="W234" s="653"/>
      <c r="X234" s="653"/>
      <c r="Y234" s="653"/>
      <c r="Z234" s="655"/>
      <c r="AA234" s="649"/>
      <c r="AB234" s="583"/>
      <c r="AC234" s="1599"/>
      <c r="AD234" s="1600"/>
      <c r="AE234" s="1600"/>
      <c r="AF234" s="1600"/>
      <c r="AG234" s="1600"/>
      <c r="AH234" s="1600"/>
      <c r="AI234" s="1600"/>
      <c r="AJ234" s="1600"/>
      <c r="AK234" s="1600"/>
      <c r="AL234" s="1600"/>
      <c r="AM234" s="1600"/>
      <c r="AN234" s="1600"/>
      <c r="AO234" s="1600"/>
      <c r="AP234" s="1600"/>
      <c r="AQ234" s="1600"/>
      <c r="AR234" s="1600"/>
      <c r="AS234" s="1600"/>
      <c r="AT234" s="1600"/>
      <c r="AU234" s="1600"/>
      <c r="AV234" s="1600"/>
      <c r="AW234" s="1600"/>
      <c r="AX234" s="1600"/>
      <c r="AY234" s="1600"/>
      <c r="AZ234" s="1600"/>
      <c r="BA234" s="1601"/>
    </row>
    <row r="235" spans="2:53" ht="15" hidden="1" customHeight="1">
      <c r="B235" s="888"/>
      <c r="C235" s="889"/>
      <c r="D235" s="889"/>
      <c r="E235" s="889"/>
      <c r="F235" s="889"/>
      <c r="G235" s="889"/>
      <c r="H235" s="889"/>
      <c r="I235" s="889"/>
      <c r="J235" s="889"/>
      <c r="K235" s="889"/>
      <c r="L235" s="889"/>
      <c r="M235" s="889"/>
      <c r="N235" s="889"/>
      <c r="O235" s="889"/>
      <c r="P235" s="889"/>
      <c r="Q235" s="889"/>
      <c r="R235" s="889"/>
      <c r="S235" s="889"/>
      <c r="T235" s="889"/>
      <c r="U235" s="889"/>
      <c r="V235" s="889"/>
      <c r="W235" s="889"/>
      <c r="X235" s="889"/>
      <c r="Y235" s="889"/>
      <c r="Z235" s="890"/>
      <c r="AA235" s="689"/>
      <c r="AB235" s="689"/>
      <c r="AC235" s="1599"/>
      <c r="AD235" s="1600"/>
      <c r="AE235" s="1600"/>
      <c r="AF235" s="1600"/>
      <c r="AG235" s="1600"/>
      <c r="AH235" s="1600"/>
      <c r="AI235" s="1600"/>
      <c r="AJ235" s="1600"/>
      <c r="AK235" s="1600"/>
      <c r="AL235" s="1600"/>
      <c r="AM235" s="1600"/>
      <c r="AN235" s="1600"/>
      <c r="AO235" s="1600"/>
      <c r="AP235" s="1600"/>
      <c r="AQ235" s="1600"/>
      <c r="AR235" s="1600"/>
      <c r="AS235" s="1600"/>
      <c r="AT235" s="1600"/>
      <c r="AU235" s="1600"/>
      <c r="AV235" s="1600"/>
      <c r="AW235" s="1600"/>
      <c r="AX235" s="1600"/>
      <c r="AY235" s="1600"/>
      <c r="AZ235" s="1600"/>
      <c r="BA235" s="1601"/>
    </row>
    <row r="236" spans="2:53" ht="19.5" hidden="1" customHeight="1">
      <c r="B236" s="641"/>
      <c r="C236" s="651"/>
      <c r="D236" s="1416"/>
      <c r="E236" s="1416"/>
      <c r="F236" s="651"/>
      <c r="G236" s="653"/>
      <c r="H236" s="1431"/>
      <c r="I236" s="1432"/>
      <c r="J236" s="1432"/>
      <c r="K236" s="1432"/>
      <c r="L236" s="1433"/>
      <c r="M236" s="642"/>
      <c r="N236" s="642"/>
      <c r="O236" s="653"/>
      <c r="P236" s="653"/>
      <c r="Q236" s="654"/>
      <c r="R236" s="653"/>
      <c r="S236" s="653"/>
      <c r="T236" s="653"/>
      <c r="U236" s="653"/>
      <c r="V236" s="653"/>
      <c r="W236" s="653"/>
      <c r="X236" s="653"/>
      <c r="Y236" s="653"/>
      <c r="Z236" s="655"/>
      <c r="AA236" s="691"/>
      <c r="AB236" s="691"/>
      <c r="AC236" s="1599"/>
      <c r="AD236" s="1600"/>
      <c r="AE236" s="1600"/>
      <c r="AF236" s="1600"/>
      <c r="AG236" s="1600"/>
      <c r="AH236" s="1600"/>
      <c r="AI236" s="1600"/>
      <c r="AJ236" s="1600"/>
      <c r="AK236" s="1600"/>
      <c r="AL236" s="1600"/>
      <c r="AM236" s="1600"/>
      <c r="AN236" s="1600"/>
      <c r="AO236" s="1600"/>
      <c r="AP236" s="1600"/>
      <c r="AQ236" s="1600"/>
      <c r="AR236" s="1600"/>
      <c r="AS236" s="1600"/>
      <c r="AT236" s="1600"/>
      <c r="AU236" s="1600"/>
      <c r="AV236" s="1600"/>
      <c r="AW236" s="1600"/>
      <c r="AX236" s="1600"/>
      <c r="AY236" s="1600"/>
      <c r="AZ236" s="1600"/>
      <c r="BA236" s="1601"/>
    </row>
    <row r="237" spans="2:53" ht="30" hidden="1" customHeight="1">
      <c r="B237" s="1414">
        <v>40</v>
      </c>
      <c r="C237" s="1415"/>
      <c r="D237" s="1417"/>
      <c r="E237" s="1418"/>
      <c r="F237" s="651"/>
      <c r="G237" s="658"/>
      <c r="H237" s="1434"/>
      <c r="I237" s="1351"/>
      <c r="J237" s="1351"/>
      <c r="K237" s="1351"/>
      <c r="L237" s="1435"/>
      <c r="M237" s="1444"/>
      <c r="N237" s="1444"/>
      <c r="O237" s="1445"/>
      <c r="P237" s="1428"/>
      <c r="Q237" s="1429"/>
      <c r="R237" s="1429"/>
      <c r="S237" s="1430"/>
      <c r="T237" s="663"/>
      <c r="U237" s="664"/>
      <c r="V237" s="653"/>
      <c r="W237" s="427"/>
      <c r="X237" s="665"/>
      <c r="Y237" s="653"/>
      <c r="Z237" s="655"/>
      <c r="AA237" s="583"/>
      <c r="AB237" s="583"/>
      <c r="AC237" s="1599"/>
      <c r="AD237" s="1600"/>
      <c r="AE237" s="1600"/>
      <c r="AF237" s="1600"/>
      <c r="AG237" s="1600"/>
      <c r="AH237" s="1600"/>
      <c r="AI237" s="1600"/>
      <c r="AJ237" s="1600"/>
      <c r="AK237" s="1600"/>
      <c r="AL237" s="1600"/>
      <c r="AM237" s="1600"/>
      <c r="AN237" s="1600"/>
      <c r="AO237" s="1600"/>
      <c r="AP237" s="1600"/>
      <c r="AQ237" s="1600"/>
      <c r="AR237" s="1600"/>
      <c r="AS237" s="1600"/>
      <c r="AT237" s="1600"/>
      <c r="AU237" s="1600"/>
      <c r="AV237" s="1600"/>
      <c r="AW237" s="1600"/>
      <c r="AX237" s="1600"/>
      <c r="AY237" s="1600"/>
      <c r="AZ237" s="1600"/>
      <c r="BA237" s="1601"/>
    </row>
    <row r="238" spans="2:53" ht="19.5" hidden="1" customHeight="1">
      <c r="B238" s="641"/>
      <c r="C238" s="651"/>
      <c r="D238" s="1416"/>
      <c r="E238" s="1416"/>
      <c r="F238" s="651"/>
      <c r="G238" s="653"/>
      <c r="H238" s="1436"/>
      <c r="I238" s="1437"/>
      <c r="J238" s="1437"/>
      <c r="K238" s="1437"/>
      <c r="L238" s="1438"/>
      <c r="M238" s="642"/>
      <c r="N238" s="642"/>
      <c r="O238" s="653"/>
      <c r="P238" s="653"/>
      <c r="Q238" s="653"/>
      <c r="R238" s="653"/>
      <c r="S238" s="653"/>
      <c r="T238" s="653"/>
      <c r="U238" s="653"/>
      <c r="V238" s="653"/>
      <c r="W238" s="653"/>
      <c r="X238" s="653"/>
      <c r="Y238" s="653"/>
      <c r="Z238" s="655"/>
      <c r="AA238" s="693"/>
      <c r="AB238" s="693"/>
      <c r="AC238" s="1599"/>
      <c r="AD238" s="1600"/>
      <c r="AE238" s="1600"/>
      <c r="AF238" s="1600"/>
      <c r="AG238" s="1600"/>
      <c r="AH238" s="1600"/>
      <c r="AI238" s="1600"/>
      <c r="AJ238" s="1600"/>
      <c r="AK238" s="1600"/>
      <c r="AL238" s="1600"/>
      <c r="AM238" s="1600"/>
      <c r="AN238" s="1600"/>
      <c r="AO238" s="1600"/>
      <c r="AP238" s="1600"/>
      <c r="AQ238" s="1600"/>
      <c r="AR238" s="1600"/>
      <c r="AS238" s="1600"/>
      <c r="AT238" s="1600"/>
      <c r="AU238" s="1600"/>
      <c r="AV238" s="1600"/>
      <c r="AW238" s="1600"/>
      <c r="AX238" s="1600"/>
      <c r="AY238" s="1600"/>
      <c r="AZ238" s="1600"/>
      <c r="BA238" s="1601"/>
    </row>
    <row r="239" spans="2:53" ht="13.5" hidden="1" customHeight="1">
      <c r="B239" s="641"/>
      <c r="C239" s="651"/>
      <c r="D239" s="668"/>
      <c r="E239" s="653"/>
      <c r="F239" s="651"/>
      <c r="G239" s="653"/>
      <c r="H239" s="677"/>
      <c r="I239" s="678"/>
      <c r="J239" s="678"/>
      <c r="K239" s="679"/>
      <c r="L239" s="680"/>
      <c r="M239" s="642"/>
      <c r="N239" s="642"/>
      <c r="O239" s="653"/>
      <c r="P239" s="653"/>
      <c r="Q239" s="653"/>
      <c r="R239" s="653"/>
      <c r="S239" s="653"/>
      <c r="T239" s="653"/>
      <c r="U239" s="653"/>
      <c r="V239" s="653"/>
      <c r="W239" s="653"/>
      <c r="X239" s="653"/>
      <c r="Y239" s="653"/>
      <c r="Z239" s="655"/>
      <c r="AA239" s="1488"/>
      <c r="AB239" s="682"/>
      <c r="AC239" s="1599"/>
      <c r="AD239" s="1600"/>
      <c r="AE239" s="1600"/>
      <c r="AF239" s="1600"/>
      <c r="AG239" s="1600"/>
      <c r="AH239" s="1600"/>
      <c r="AI239" s="1600"/>
      <c r="AJ239" s="1600"/>
      <c r="AK239" s="1600"/>
      <c r="AL239" s="1600"/>
      <c r="AM239" s="1600"/>
      <c r="AN239" s="1600"/>
      <c r="AO239" s="1600"/>
      <c r="AP239" s="1600"/>
      <c r="AQ239" s="1600"/>
      <c r="AR239" s="1600"/>
      <c r="AS239" s="1600"/>
      <c r="AT239" s="1600"/>
      <c r="AU239" s="1600"/>
      <c r="AV239" s="1600"/>
      <c r="AW239" s="1600"/>
      <c r="AX239" s="1600"/>
      <c r="AY239" s="1600"/>
      <c r="AZ239" s="1600"/>
      <c r="BA239" s="1601"/>
    </row>
    <row r="240" spans="2:53" ht="19.5" hidden="1" customHeight="1">
      <c r="B240" s="641"/>
      <c r="C240" s="651"/>
      <c r="D240" s="1416"/>
      <c r="E240" s="1416"/>
      <c r="F240" s="651"/>
      <c r="G240" s="653"/>
      <c r="H240" s="1431"/>
      <c r="I240" s="1432"/>
      <c r="J240" s="1432"/>
      <c r="K240" s="1432"/>
      <c r="L240" s="1433"/>
      <c r="M240" s="642"/>
      <c r="N240" s="642"/>
      <c r="O240" s="653"/>
      <c r="P240" s="653"/>
      <c r="Q240" s="654"/>
      <c r="R240" s="653"/>
      <c r="S240" s="653"/>
      <c r="T240" s="653"/>
      <c r="U240" s="653"/>
      <c r="V240" s="653"/>
      <c r="W240" s="653"/>
      <c r="X240" s="653"/>
      <c r="Y240" s="653"/>
      <c r="Z240" s="655"/>
      <c r="AA240" s="1488"/>
      <c r="AB240" s="682"/>
      <c r="AC240" s="1599"/>
      <c r="AD240" s="1600"/>
      <c r="AE240" s="1600"/>
      <c r="AF240" s="1600"/>
      <c r="AG240" s="1600"/>
      <c r="AH240" s="1600"/>
      <c r="AI240" s="1600"/>
      <c r="AJ240" s="1600"/>
      <c r="AK240" s="1600"/>
      <c r="AL240" s="1600"/>
      <c r="AM240" s="1600"/>
      <c r="AN240" s="1600"/>
      <c r="AO240" s="1600"/>
      <c r="AP240" s="1600"/>
      <c r="AQ240" s="1600"/>
      <c r="AR240" s="1600"/>
      <c r="AS240" s="1600"/>
      <c r="AT240" s="1600"/>
      <c r="AU240" s="1600"/>
      <c r="AV240" s="1600"/>
      <c r="AW240" s="1600"/>
      <c r="AX240" s="1600"/>
      <c r="AY240" s="1600"/>
      <c r="AZ240" s="1600"/>
      <c r="BA240" s="1601"/>
    </row>
    <row r="241" spans="2:53" ht="30" hidden="1" customHeight="1">
      <c r="B241" s="1414">
        <v>41</v>
      </c>
      <c r="C241" s="1415"/>
      <c r="D241" s="1417"/>
      <c r="E241" s="1418"/>
      <c r="F241" s="651"/>
      <c r="G241" s="658"/>
      <c r="H241" s="1434"/>
      <c r="I241" s="1351"/>
      <c r="J241" s="1351"/>
      <c r="K241" s="1351"/>
      <c r="L241" s="1435"/>
      <c r="M241" s="1444"/>
      <c r="N241" s="1444"/>
      <c r="O241" s="1445"/>
      <c r="P241" s="1428"/>
      <c r="Q241" s="1429"/>
      <c r="R241" s="1429"/>
      <c r="S241" s="1430"/>
      <c r="T241" s="663"/>
      <c r="U241" s="664"/>
      <c r="V241" s="653"/>
      <c r="W241" s="427"/>
      <c r="X241" s="665"/>
      <c r="Y241" s="653"/>
      <c r="Z241" s="655"/>
      <c r="AA241" s="583"/>
      <c r="AB241" s="583"/>
      <c r="AC241" s="1599"/>
      <c r="AD241" s="1600"/>
      <c r="AE241" s="1600"/>
      <c r="AF241" s="1600"/>
      <c r="AG241" s="1600"/>
      <c r="AH241" s="1600"/>
      <c r="AI241" s="1600"/>
      <c r="AJ241" s="1600"/>
      <c r="AK241" s="1600"/>
      <c r="AL241" s="1600"/>
      <c r="AM241" s="1600"/>
      <c r="AN241" s="1600"/>
      <c r="AO241" s="1600"/>
      <c r="AP241" s="1600"/>
      <c r="AQ241" s="1600"/>
      <c r="AR241" s="1600"/>
      <c r="AS241" s="1600"/>
      <c r="AT241" s="1600"/>
      <c r="AU241" s="1600"/>
      <c r="AV241" s="1600"/>
      <c r="AW241" s="1600"/>
      <c r="AX241" s="1600"/>
      <c r="AY241" s="1600"/>
      <c r="AZ241" s="1600"/>
      <c r="BA241" s="1601"/>
    </row>
    <row r="242" spans="2:53" ht="19.5" hidden="1" customHeight="1">
      <c r="B242" s="683"/>
      <c r="C242" s="651"/>
      <c r="D242" s="1416"/>
      <c r="E242" s="1416"/>
      <c r="F242" s="651"/>
      <c r="G242" s="653"/>
      <c r="H242" s="1436"/>
      <c r="I242" s="1437"/>
      <c r="J242" s="1437"/>
      <c r="K242" s="1437"/>
      <c r="L242" s="1438"/>
      <c r="M242" s="642"/>
      <c r="N242" s="642"/>
      <c r="O242" s="653"/>
      <c r="P242" s="653"/>
      <c r="Q242" s="653"/>
      <c r="R242" s="653"/>
      <c r="S242" s="653"/>
      <c r="T242" s="653"/>
      <c r="U242" s="653"/>
      <c r="V242" s="653"/>
      <c r="W242" s="653"/>
      <c r="X242" s="653"/>
      <c r="Y242" s="653"/>
      <c r="Z242" s="655"/>
      <c r="AA242" s="714"/>
      <c r="AB242" s="685"/>
      <c r="AC242" s="1599"/>
      <c r="AD242" s="1600"/>
      <c r="AE242" s="1600"/>
      <c r="AF242" s="1600"/>
      <c r="AG242" s="1600"/>
      <c r="AH242" s="1600"/>
      <c r="AI242" s="1600"/>
      <c r="AJ242" s="1600"/>
      <c r="AK242" s="1600"/>
      <c r="AL242" s="1600"/>
      <c r="AM242" s="1600"/>
      <c r="AN242" s="1600"/>
      <c r="AO242" s="1600"/>
      <c r="AP242" s="1600"/>
      <c r="AQ242" s="1600"/>
      <c r="AR242" s="1600"/>
      <c r="AS242" s="1600"/>
      <c r="AT242" s="1600"/>
      <c r="AU242" s="1600"/>
      <c r="AV242" s="1600"/>
      <c r="AW242" s="1600"/>
      <c r="AX242" s="1600"/>
      <c r="AY242" s="1600"/>
      <c r="AZ242" s="1600"/>
      <c r="BA242" s="1601"/>
    </row>
    <row r="243" spans="2:53" ht="13.5" hidden="1" customHeight="1">
      <c r="B243" s="641"/>
      <c r="C243" s="651"/>
      <c r="D243" s="668"/>
      <c r="E243" s="653"/>
      <c r="F243" s="651"/>
      <c r="G243" s="653"/>
      <c r="H243" s="677"/>
      <c r="I243" s="678"/>
      <c r="J243" s="678"/>
      <c r="K243" s="679"/>
      <c r="L243" s="680"/>
      <c r="M243" s="642"/>
      <c r="N243" s="642"/>
      <c r="O243" s="653"/>
      <c r="P243" s="653"/>
      <c r="Q243" s="653"/>
      <c r="R243" s="653"/>
      <c r="S243" s="653"/>
      <c r="T243" s="653"/>
      <c r="U243" s="653"/>
      <c r="V243" s="653"/>
      <c r="W243" s="653"/>
      <c r="X243" s="653"/>
      <c r="Y243" s="653"/>
      <c r="Z243" s="655"/>
      <c r="AA243" s="1488"/>
      <c r="AB243" s="682"/>
      <c r="AC243" s="1599"/>
      <c r="AD243" s="1600"/>
      <c r="AE243" s="1600"/>
      <c r="AF243" s="1600"/>
      <c r="AG243" s="1600"/>
      <c r="AH243" s="1600"/>
      <c r="AI243" s="1600"/>
      <c r="AJ243" s="1600"/>
      <c r="AK243" s="1600"/>
      <c r="AL243" s="1600"/>
      <c r="AM243" s="1600"/>
      <c r="AN243" s="1600"/>
      <c r="AO243" s="1600"/>
      <c r="AP243" s="1600"/>
      <c r="AQ243" s="1600"/>
      <c r="AR243" s="1600"/>
      <c r="AS243" s="1600"/>
      <c r="AT243" s="1600"/>
      <c r="AU243" s="1600"/>
      <c r="AV243" s="1600"/>
      <c r="AW243" s="1600"/>
      <c r="AX243" s="1600"/>
      <c r="AY243" s="1600"/>
      <c r="AZ243" s="1600"/>
      <c r="BA243" s="1601"/>
    </row>
    <row r="244" spans="2:53" ht="19.5" hidden="1" customHeight="1">
      <c r="B244" s="641"/>
      <c r="C244" s="651"/>
      <c r="D244" s="1416"/>
      <c r="E244" s="1416"/>
      <c r="F244" s="651"/>
      <c r="G244" s="653"/>
      <c r="H244" s="1431"/>
      <c r="I244" s="1432"/>
      <c r="J244" s="1432"/>
      <c r="K244" s="1432"/>
      <c r="L244" s="1433"/>
      <c r="M244" s="642"/>
      <c r="N244" s="642"/>
      <c r="O244" s="653"/>
      <c r="P244" s="653"/>
      <c r="Q244" s="654"/>
      <c r="R244" s="653"/>
      <c r="S244" s="653"/>
      <c r="T244" s="653"/>
      <c r="U244" s="653"/>
      <c r="V244" s="653"/>
      <c r="W244" s="653"/>
      <c r="X244" s="653"/>
      <c r="Y244" s="653"/>
      <c r="Z244" s="655"/>
      <c r="AA244" s="1488"/>
      <c r="AB244" s="682"/>
      <c r="AC244" s="1599"/>
      <c r="AD244" s="1600"/>
      <c r="AE244" s="1600"/>
      <c r="AF244" s="1600"/>
      <c r="AG244" s="1600"/>
      <c r="AH244" s="1600"/>
      <c r="AI244" s="1600"/>
      <c r="AJ244" s="1600"/>
      <c r="AK244" s="1600"/>
      <c r="AL244" s="1600"/>
      <c r="AM244" s="1600"/>
      <c r="AN244" s="1600"/>
      <c r="AO244" s="1600"/>
      <c r="AP244" s="1600"/>
      <c r="AQ244" s="1600"/>
      <c r="AR244" s="1600"/>
      <c r="AS244" s="1600"/>
      <c r="AT244" s="1600"/>
      <c r="AU244" s="1600"/>
      <c r="AV244" s="1600"/>
      <c r="AW244" s="1600"/>
      <c r="AX244" s="1600"/>
      <c r="AY244" s="1600"/>
      <c r="AZ244" s="1600"/>
      <c r="BA244" s="1601"/>
    </row>
    <row r="245" spans="2:53" ht="30" hidden="1" customHeight="1">
      <c r="B245" s="1414">
        <v>41</v>
      </c>
      <c r="C245" s="1415"/>
      <c r="D245" s="1417"/>
      <c r="E245" s="1418"/>
      <c r="F245" s="651"/>
      <c r="G245" s="658"/>
      <c r="H245" s="1434"/>
      <c r="I245" s="1351"/>
      <c r="J245" s="1351"/>
      <c r="K245" s="1351"/>
      <c r="L245" s="1435"/>
      <c r="M245" s="1444"/>
      <c r="N245" s="1444"/>
      <c r="O245" s="1445"/>
      <c r="P245" s="1428"/>
      <c r="Q245" s="1429"/>
      <c r="R245" s="1429"/>
      <c r="S245" s="1430"/>
      <c r="T245" s="663"/>
      <c r="U245" s="664"/>
      <c r="V245" s="653"/>
      <c r="W245" s="427"/>
      <c r="X245" s="665"/>
      <c r="Y245" s="653"/>
      <c r="Z245" s="655"/>
      <c r="AA245" s="583"/>
      <c r="AB245" s="583"/>
      <c r="AC245" s="1599"/>
      <c r="AD245" s="1600"/>
      <c r="AE245" s="1600"/>
      <c r="AF245" s="1600"/>
      <c r="AG245" s="1600"/>
      <c r="AH245" s="1600"/>
      <c r="AI245" s="1600"/>
      <c r="AJ245" s="1600"/>
      <c r="AK245" s="1600"/>
      <c r="AL245" s="1600"/>
      <c r="AM245" s="1600"/>
      <c r="AN245" s="1600"/>
      <c r="AO245" s="1600"/>
      <c r="AP245" s="1600"/>
      <c r="AQ245" s="1600"/>
      <c r="AR245" s="1600"/>
      <c r="AS245" s="1600"/>
      <c r="AT245" s="1600"/>
      <c r="AU245" s="1600"/>
      <c r="AV245" s="1600"/>
      <c r="AW245" s="1600"/>
      <c r="AX245" s="1600"/>
      <c r="AY245" s="1600"/>
      <c r="AZ245" s="1600"/>
      <c r="BA245" s="1601"/>
    </row>
    <row r="246" spans="2:53" ht="19.5" hidden="1" customHeight="1">
      <c r="B246" s="683"/>
      <c r="C246" s="651"/>
      <c r="D246" s="1416"/>
      <c r="E246" s="1416"/>
      <c r="F246" s="651"/>
      <c r="G246" s="653"/>
      <c r="H246" s="1436"/>
      <c r="I246" s="1437"/>
      <c r="J246" s="1437"/>
      <c r="K246" s="1437"/>
      <c r="L246" s="1438"/>
      <c r="M246" s="642"/>
      <c r="N246" s="642"/>
      <c r="O246" s="653"/>
      <c r="P246" s="653"/>
      <c r="Q246" s="653"/>
      <c r="R246" s="653"/>
      <c r="S246" s="653"/>
      <c r="T246" s="653"/>
      <c r="U246" s="653"/>
      <c r="V246" s="653"/>
      <c r="W246" s="653"/>
      <c r="X246" s="653"/>
      <c r="Y246" s="653"/>
      <c r="Z246" s="655"/>
      <c r="AA246" s="714"/>
      <c r="AB246" s="685"/>
      <c r="AC246" s="1599"/>
      <c r="AD246" s="1600"/>
      <c r="AE246" s="1600"/>
      <c r="AF246" s="1600"/>
      <c r="AG246" s="1600"/>
      <c r="AH246" s="1600"/>
      <c r="AI246" s="1600"/>
      <c r="AJ246" s="1600"/>
      <c r="AK246" s="1600"/>
      <c r="AL246" s="1600"/>
      <c r="AM246" s="1600"/>
      <c r="AN246" s="1600"/>
      <c r="AO246" s="1600"/>
      <c r="AP246" s="1600"/>
      <c r="AQ246" s="1600"/>
      <c r="AR246" s="1600"/>
      <c r="AS246" s="1600"/>
      <c r="AT246" s="1600"/>
      <c r="AU246" s="1600"/>
      <c r="AV246" s="1600"/>
      <c r="AW246" s="1600"/>
      <c r="AX246" s="1600"/>
      <c r="AY246" s="1600"/>
      <c r="AZ246" s="1600"/>
      <c r="BA246" s="1601"/>
    </row>
    <row r="247" spans="2:53" ht="34.5" hidden="1" customHeight="1">
      <c r="B247" s="702"/>
      <c r="C247" s="703"/>
      <c r="D247" s="703"/>
      <c r="E247" s="703"/>
      <c r="F247" s="704"/>
      <c r="G247" s="646"/>
      <c r="H247" s="646"/>
      <c r="I247" s="646"/>
      <c r="J247" s="646"/>
      <c r="K247" s="646"/>
      <c r="L247" s="646"/>
      <c r="M247" s="646"/>
      <c r="N247" s="646"/>
      <c r="O247" s="646"/>
      <c r="P247" s="646"/>
      <c r="Q247" s="646"/>
      <c r="R247" s="646"/>
      <c r="S247" s="646"/>
      <c r="T247" s="646"/>
      <c r="U247" s="646"/>
      <c r="V247" s="646"/>
      <c r="W247" s="705"/>
      <c r="X247" s="646"/>
      <c r="Y247" s="646"/>
      <c r="Z247" s="706"/>
      <c r="AA247" s="692"/>
      <c r="AB247" s="693"/>
      <c r="AC247" s="1602"/>
      <c r="AD247" s="1603"/>
      <c r="AE247" s="1603"/>
      <c r="AF247" s="1603"/>
      <c r="AG247" s="1603"/>
      <c r="AH247" s="1603"/>
      <c r="AI247" s="1603"/>
      <c r="AJ247" s="1603"/>
      <c r="AK247" s="1603"/>
      <c r="AL247" s="1603"/>
      <c r="AM247" s="1603"/>
      <c r="AN247" s="1603"/>
      <c r="AO247" s="1603"/>
      <c r="AP247" s="1603"/>
      <c r="AQ247" s="1603"/>
      <c r="AR247" s="1603"/>
      <c r="AS247" s="1603"/>
      <c r="AT247" s="1603"/>
      <c r="AU247" s="1603"/>
      <c r="AV247" s="1603"/>
      <c r="AW247" s="1603"/>
      <c r="AX247" s="1603"/>
      <c r="AY247" s="1603"/>
      <c r="AZ247" s="1603"/>
      <c r="BA247" s="1604"/>
    </row>
    <row r="248" spans="2:53" ht="22.5" customHeight="1">
      <c r="B248" s="635"/>
      <c r="C248" s="586"/>
      <c r="D248" s="586"/>
      <c r="E248" s="586"/>
      <c r="F248" s="586"/>
      <c r="G248" s="586"/>
      <c r="H248" s="586"/>
      <c r="I248" s="586"/>
      <c r="J248" s="586"/>
      <c r="K248" s="586"/>
      <c r="L248" s="586"/>
      <c r="M248" s="583"/>
      <c r="N248" s="583"/>
      <c r="O248" s="583"/>
      <c r="P248" s="583"/>
      <c r="Q248" s="583"/>
      <c r="R248" s="583"/>
      <c r="S248" s="583"/>
      <c r="T248" s="583"/>
      <c r="U248" s="583"/>
      <c r="V248" s="583"/>
      <c r="W248" s="583"/>
      <c r="X248" s="583"/>
      <c r="Y248" s="583"/>
      <c r="Z248" s="583"/>
      <c r="AA248" s="583"/>
      <c r="AB248" s="583"/>
      <c r="AC248" s="586"/>
      <c r="AD248" s="586"/>
      <c r="AE248" s="586"/>
      <c r="AF248" s="586"/>
      <c r="AG248" s="586"/>
      <c r="AH248" s="583"/>
      <c r="AI248" s="583"/>
      <c r="AJ248" s="583"/>
      <c r="AK248" s="583"/>
      <c r="AL248" s="583"/>
      <c r="AM248" s="583"/>
      <c r="AN248" s="583"/>
      <c r="AO248" s="583"/>
      <c r="AP248" s="583"/>
      <c r="AQ248" s="583"/>
      <c r="AR248" s="583"/>
      <c r="AS248" s="583"/>
      <c r="AT248" s="583"/>
      <c r="AU248" s="583"/>
      <c r="AV248" s="583"/>
      <c r="AW248" s="583"/>
      <c r="AX248" s="583"/>
      <c r="AY248" s="583"/>
      <c r="AZ248" s="583"/>
      <c r="BA248" s="636"/>
    </row>
    <row r="249" spans="2:53" ht="22.5" customHeight="1">
      <c r="B249" s="727"/>
      <c r="C249" s="728"/>
      <c r="D249" s="728"/>
      <c r="E249" s="728"/>
      <c r="F249" s="728"/>
      <c r="G249" s="728"/>
      <c r="H249" s="728"/>
      <c r="I249" s="728"/>
      <c r="J249" s="728"/>
      <c r="K249" s="728"/>
      <c r="L249" s="728"/>
      <c r="M249" s="729"/>
      <c r="N249" s="729"/>
      <c r="O249" s="729"/>
      <c r="P249" s="729"/>
      <c r="Q249" s="729"/>
      <c r="R249" s="729"/>
      <c r="S249" s="729"/>
      <c r="T249" s="729"/>
      <c r="U249" s="729"/>
      <c r="V249" s="729"/>
      <c r="W249" s="729"/>
      <c r="X249" s="729"/>
      <c r="Y249" s="729"/>
      <c r="Z249" s="729"/>
      <c r="AA249" s="729"/>
      <c r="AB249" s="729"/>
      <c r="AC249" s="728"/>
      <c r="AD249" s="728"/>
      <c r="AE249" s="728"/>
      <c r="AF249" s="728"/>
      <c r="AG249" s="728"/>
      <c r="AH249" s="729"/>
      <c r="AI249" s="729"/>
      <c r="AJ249" s="729"/>
      <c r="AK249" s="729"/>
      <c r="AL249" s="729"/>
      <c r="AM249" s="729"/>
      <c r="AN249" s="729"/>
      <c r="AO249" s="729"/>
      <c r="AP249" s="729"/>
      <c r="AQ249" s="729"/>
      <c r="AR249" s="729"/>
      <c r="AS249" s="729"/>
      <c r="AT249" s="729"/>
      <c r="AU249" s="729"/>
      <c r="AV249" s="729"/>
      <c r="AW249" s="729"/>
      <c r="AX249" s="729"/>
      <c r="AY249" s="729"/>
      <c r="AZ249" s="729"/>
      <c r="BA249" s="730"/>
    </row>
    <row r="250" spans="2:53" ht="133.5" customHeight="1">
      <c r="B250" s="732"/>
      <c r="C250" s="733"/>
      <c r="D250" s="733"/>
      <c r="E250" s="733"/>
      <c r="F250" s="734"/>
      <c r="G250" s="735"/>
      <c r="H250" s="735"/>
      <c r="I250" s="735"/>
      <c r="J250" s="735"/>
      <c r="K250" s="735"/>
      <c r="L250" s="735"/>
      <c r="M250" s="735"/>
      <c r="N250" s="735"/>
      <c r="O250" s="735"/>
      <c r="P250" s="735"/>
      <c r="Q250" s="735"/>
      <c r="R250" s="735"/>
      <c r="S250" s="735"/>
      <c r="T250" s="735"/>
      <c r="U250" s="735"/>
      <c r="V250" s="735"/>
      <c r="W250" s="736"/>
      <c r="X250" s="735"/>
      <c r="Y250" s="735"/>
      <c r="Z250" s="735"/>
      <c r="AA250" s="737"/>
      <c r="AB250" s="737"/>
      <c r="AC250" s="733"/>
      <c r="AD250" s="733"/>
      <c r="AE250" s="733"/>
      <c r="AF250" s="733"/>
      <c r="AG250" s="734"/>
      <c r="AH250" s="735"/>
      <c r="AI250" s="735"/>
      <c r="AJ250" s="735"/>
      <c r="AK250" s="735"/>
      <c r="AL250" s="735"/>
      <c r="AM250" s="735"/>
      <c r="AN250" s="735"/>
      <c r="AO250" s="735"/>
      <c r="AP250" s="735"/>
      <c r="AQ250" s="735"/>
      <c r="AR250" s="735"/>
      <c r="AS250" s="735"/>
      <c r="AT250" s="735"/>
      <c r="AU250" s="735"/>
      <c r="AV250" s="735"/>
      <c r="AW250" s="735"/>
      <c r="AX250" s="736"/>
      <c r="AY250" s="735"/>
      <c r="AZ250" s="735"/>
      <c r="BA250" s="738"/>
    </row>
    <row r="251" spans="2:53">
      <c r="B251" s="630"/>
      <c r="BA251" s="739"/>
    </row>
    <row r="252" spans="2:53">
      <c r="B252" s="740"/>
      <c r="C252" s="741"/>
      <c r="D252" s="741"/>
      <c r="E252" s="742"/>
      <c r="F252" s="1472" t="str">
        <f>Données!AF3</f>
        <v xml:space="preserve">Conception et réalisation : Thierry GÉRARD IEN-ET STI Design &amp; Métiers d'art - Version 5.2 • Septembre 2020    
Adaptation Equipe Académique Rennes [ 07 83 77 09 55 ] - Version 5.2 • Mars 2021 </v>
      </c>
      <c r="G252" s="1472"/>
      <c r="H252" s="1472"/>
      <c r="I252" s="1472"/>
      <c r="J252" s="1472"/>
      <c r="K252" s="1472"/>
      <c r="L252" s="1472"/>
      <c r="M252" s="1472"/>
      <c r="N252" s="1472"/>
      <c r="O252" s="1472"/>
      <c r="P252" s="1472"/>
      <c r="Q252" s="1472"/>
      <c r="R252" s="1472"/>
      <c r="S252" s="1472"/>
      <c r="T252" s="1472"/>
      <c r="U252" s="742"/>
      <c r="V252" s="742"/>
      <c r="W252" s="742"/>
      <c r="X252" s="742"/>
      <c r="Y252" s="742"/>
      <c r="Z252" s="742"/>
      <c r="AA252" s="742"/>
      <c r="AB252" s="742"/>
      <c r="AC252" s="742"/>
      <c r="AD252" s="742"/>
      <c r="AE252" s="742"/>
      <c r="AF252" s="742"/>
      <c r="AG252" s="742"/>
      <c r="AH252" s="742"/>
      <c r="AI252" s="742"/>
      <c r="AJ252" s="742"/>
      <c r="AK252" s="742"/>
      <c r="AL252" s="742"/>
      <c r="AM252" s="742"/>
      <c r="AN252" s="742"/>
      <c r="AO252" s="742"/>
      <c r="AP252" s="742"/>
      <c r="AQ252" s="742"/>
      <c r="AR252" s="742"/>
      <c r="AS252" s="742"/>
      <c r="AT252" s="742"/>
      <c r="AU252" s="742"/>
      <c r="AV252" s="742"/>
      <c r="AW252" s="742"/>
      <c r="AX252" s="743"/>
      <c r="AY252" s="743"/>
      <c r="AZ252" s="743"/>
      <c r="BA252" s="744"/>
    </row>
  </sheetData>
  <sheetProtection sheet="1"/>
  <mergeCells count="551">
    <mergeCell ref="O5:T6"/>
    <mergeCell ref="W5:AA8"/>
    <mergeCell ref="AC5:AS6"/>
    <mergeCell ref="G6:H6"/>
    <mergeCell ref="B9:E9"/>
    <mergeCell ref="D19:E23"/>
    <mergeCell ref="F19:F23"/>
    <mergeCell ref="G19:S23"/>
    <mergeCell ref="T19:T23"/>
    <mergeCell ref="V19:V23"/>
    <mergeCell ref="G5:H5"/>
    <mergeCell ref="I5:I6"/>
    <mergeCell ref="J5:J6"/>
    <mergeCell ref="K5:K6"/>
    <mergeCell ref="L5:M6"/>
    <mergeCell ref="N5:N6"/>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AE27:AF27"/>
    <mergeCell ref="AE29:AF29"/>
    <mergeCell ref="AI29:AM31"/>
    <mergeCell ref="AN30:AP30"/>
    <mergeCell ref="AQ30:AT30"/>
    <mergeCell ref="D29:X67"/>
    <mergeCell ref="AE31:AF31"/>
    <mergeCell ref="AA32:AA33"/>
    <mergeCell ref="AE32:AF32"/>
    <mergeCell ref="AE33:AF33"/>
    <mergeCell ref="AE41:AF41"/>
    <mergeCell ref="AI41:AM43"/>
    <mergeCell ref="AE42:AF42"/>
    <mergeCell ref="AN42:AP42"/>
    <mergeCell ref="AQ42:AT42"/>
    <mergeCell ref="AE43:AF43"/>
    <mergeCell ref="AA45:AA46"/>
    <mergeCell ref="AE45:AF45"/>
    <mergeCell ref="AI45:AM47"/>
    <mergeCell ref="AN62:AP62"/>
    <mergeCell ref="AN54:AP54"/>
    <mergeCell ref="AQ54:AT54"/>
    <mergeCell ref="AN58:AP58"/>
    <mergeCell ref="AQ58:AT58"/>
    <mergeCell ref="B30:C30"/>
    <mergeCell ref="AC30:AD30"/>
    <mergeCell ref="AE30:AF30"/>
    <mergeCell ref="B38:C38"/>
    <mergeCell ref="AC38:AD38"/>
    <mergeCell ref="AE38:AF38"/>
    <mergeCell ref="AN34:AP34"/>
    <mergeCell ref="AQ34:AT34"/>
    <mergeCell ref="AA35:AA36"/>
    <mergeCell ref="AE35:AF35"/>
    <mergeCell ref="AE37:AF37"/>
    <mergeCell ref="AI37:AM39"/>
    <mergeCell ref="AN38:AP38"/>
    <mergeCell ref="AI33:AM35"/>
    <mergeCell ref="B34:C34"/>
    <mergeCell ref="AC34:AD34"/>
    <mergeCell ref="AE34:AF34"/>
    <mergeCell ref="AQ38:AT38"/>
    <mergeCell ref="AE39:AF39"/>
    <mergeCell ref="B42:C42"/>
    <mergeCell ref="AA42:AA43"/>
    <mergeCell ref="AC42:AD42"/>
    <mergeCell ref="B50:C50"/>
    <mergeCell ref="AC50:AD50"/>
    <mergeCell ref="AE50:AF50"/>
    <mergeCell ref="AN46:AP46"/>
    <mergeCell ref="AQ46:AT46"/>
    <mergeCell ref="AE47:AF47"/>
    <mergeCell ref="AE49:AF49"/>
    <mergeCell ref="AI49:AM51"/>
    <mergeCell ref="AN50:AP50"/>
    <mergeCell ref="AQ50:AT50"/>
    <mergeCell ref="B46:C46"/>
    <mergeCell ref="AC46:AD46"/>
    <mergeCell ref="AE46:AF46"/>
    <mergeCell ref="B54:C54"/>
    <mergeCell ref="AC54:AD54"/>
    <mergeCell ref="AE54:AF54"/>
    <mergeCell ref="AE51:AF51"/>
    <mergeCell ref="AE53:AF53"/>
    <mergeCell ref="AE59:AF59"/>
    <mergeCell ref="AE61:AF61"/>
    <mergeCell ref="AI61:AM63"/>
    <mergeCell ref="AC62:AD62"/>
    <mergeCell ref="AE62:AF62"/>
    <mergeCell ref="AE55:AF55"/>
    <mergeCell ref="AE57:AF57"/>
    <mergeCell ref="AI57:AM59"/>
    <mergeCell ref="AC58:AD58"/>
    <mergeCell ref="AE58:AF58"/>
    <mergeCell ref="AI53:AM55"/>
    <mergeCell ref="AQ62:AT62"/>
    <mergeCell ref="AE63:AF63"/>
    <mergeCell ref="AE65:AF65"/>
    <mergeCell ref="AI65:AM67"/>
    <mergeCell ref="AC66:AD66"/>
    <mergeCell ref="AE66:AF66"/>
    <mergeCell ref="AN66:AP66"/>
    <mergeCell ref="AQ66:AT66"/>
    <mergeCell ref="AE67:AF67"/>
    <mergeCell ref="AE70:AF74"/>
    <mergeCell ref="AG70:AG74"/>
    <mergeCell ref="AH70:AT74"/>
    <mergeCell ref="AU70:AU74"/>
    <mergeCell ref="AW70:AW74"/>
    <mergeCell ref="AY70:BA74"/>
    <mergeCell ref="AV71:AV73"/>
    <mergeCell ref="AX71:AX73"/>
    <mergeCell ref="D70:E74"/>
    <mergeCell ref="F70:F74"/>
    <mergeCell ref="G70:S74"/>
    <mergeCell ref="T70:T74"/>
    <mergeCell ref="V70:V74"/>
    <mergeCell ref="X70:Z74"/>
    <mergeCell ref="U71:U73"/>
    <mergeCell ref="W71:W73"/>
    <mergeCell ref="D76:E76"/>
    <mergeCell ref="H76:L78"/>
    <mergeCell ref="AE76:AF76"/>
    <mergeCell ref="AI76:AM78"/>
    <mergeCell ref="B77:C77"/>
    <mergeCell ref="D77:E77"/>
    <mergeCell ref="M77:O77"/>
    <mergeCell ref="P77:S77"/>
    <mergeCell ref="AC77:AD77"/>
    <mergeCell ref="AE77:AF77"/>
    <mergeCell ref="B81:C81"/>
    <mergeCell ref="D81:E81"/>
    <mergeCell ref="M81:O81"/>
    <mergeCell ref="P81:S81"/>
    <mergeCell ref="AC81:AD81"/>
    <mergeCell ref="AE81:AF81"/>
    <mergeCell ref="AN77:AP77"/>
    <mergeCell ref="AQ77:AT77"/>
    <mergeCell ref="D78:E78"/>
    <mergeCell ref="AE78:AF78"/>
    <mergeCell ref="D80:E80"/>
    <mergeCell ref="H80:L82"/>
    <mergeCell ref="AE80:AF80"/>
    <mergeCell ref="AI80:AM82"/>
    <mergeCell ref="AN81:AP81"/>
    <mergeCell ref="AQ81:AT81"/>
    <mergeCell ref="B85:C85"/>
    <mergeCell ref="D85:E85"/>
    <mergeCell ref="M85:O85"/>
    <mergeCell ref="P85:S85"/>
    <mergeCell ref="AC85:AD85"/>
    <mergeCell ref="AE85:AF85"/>
    <mergeCell ref="D82:E82"/>
    <mergeCell ref="AE82:AF82"/>
    <mergeCell ref="AA83:AA84"/>
    <mergeCell ref="D84:E84"/>
    <mergeCell ref="H84:L86"/>
    <mergeCell ref="AE84:AF84"/>
    <mergeCell ref="AE90:AF90"/>
    <mergeCell ref="AE92:AF92"/>
    <mergeCell ref="AI92:AM94"/>
    <mergeCell ref="AC93:AD93"/>
    <mergeCell ref="AE93:AF93"/>
    <mergeCell ref="AN93:AP93"/>
    <mergeCell ref="AN85:AP85"/>
    <mergeCell ref="AQ85:AT85"/>
    <mergeCell ref="D86:E86"/>
    <mergeCell ref="AE86:AF86"/>
    <mergeCell ref="AE88:AF88"/>
    <mergeCell ref="AI88:AM90"/>
    <mergeCell ref="AC89:AD89"/>
    <mergeCell ref="AE89:AF89"/>
    <mergeCell ref="AN89:AP89"/>
    <mergeCell ref="AQ89:AT89"/>
    <mergeCell ref="AI84:AM86"/>
    <mergeCell ref="AQ93:AT93"/>
    <mergeCell ref="AE94:AF94"/>
    <mergeCell ref="AE96:AF96"/>
    <mergeCell ref="AI96:AM98"/>
    <mergeCell ref="AC97:AD97"/>
    <mergeCell ref="AE97:AF97"/>
    <mergeCell ref="AN97:AP97"/>
    <mergeCell ref="AQ97:AT97"/>
    <mergeCell ref="AE98:AF98"/>
    <mergeCell ref="AE104:AF104"/>
    <mergeCell ref="AI104:AM106"/>
    <mergeCell ref="AC105:AD105"/>
    <mergeCell ref="AE105:AF105"/>
    <mergeCell ref="AN105:AP105"/>
    <mergeCell ref="AQ105:AT105"/>
    <mergeCell ref="AE106:AF106"/>
    <mergeCell ref="AE100:AF100"/>
    <mergeCell ref="AI100:AM102"/>
    <mergeCell ref="AC101:AD101"/>
    <mergeCell ref="AE101:AF101"/>
    <mergeCell ref="AN101:AP101"/>
    <mergeCell ref="AQ101:AT101"/>
    <mergeCell ref="AE102:AF102"/>
    <mergeCell ref="AE112:AF112"/>
    <mergeCell ref="AI112:AM114"/>
    <mergeCell ref="AC113:AD113"/>
    <mergeCell ref="AE113:AF113"/>
    <mergeCell ref="AN113:AP113"/>
    <mergeCell ref="AQ113:AT113"/>
    <mergeCell ref="AE114:AF114"/>
    <mergeCell ref="AE108:AF108"/>
    <mergeCell ref="AI108:AM110"/>
    <mergeCell ref="AC109:AD109"/>
    <mergeCell ref="AE109:AF109"/>
    <mergeCell ref="AN109:AP109"/>
    <mergeCell ref="AQ109:AT109"/>
    <mergeCell ref="AE110:AF110"/>
    <mergeCell ref="AU117:AU121"/>
    <mergeCell ref="AW117:AW121"/>
    <mergeCell ref="AY117:BA121"/>
    <mergeCell ref="U118:U120"/>
    <mergeCell ref="W118:W120"/>
    <mergeCell ref="AV118:AV120"/>
    <mergeCell ref="AX118:AX120"/>
    <mergeCell ref="AC115:AY115"/>
    <mergeCell ref="D117:E121"/>
    <mergeCell ref="F117:F121"/>
    <mergeCell ref="G117:S121"/>
    <mergeCell ref="T117:T121"/>
    <mergeCell ref="V117:V121"/>
    <mergeCell ref="X117:Z121"/>
    <mergeCell ref="AE117:AF121"/>
    <mergeCell ref="AG117:AG121"/>
    <mergeCell ref="AH117:AT121"/>
    <mergeCell ref="D123:E123"/>
    <mergeCell ref="H123:L125"/>
    <mergeCell ref="AE123:AF123"/>
    <mergeCell ref="AI123:AM125"/>
    <mergeCell ref="B124:C124"/>
    <mergeCell ref="D124:E124"/>
    <mergeCell ref="M124:O124"/>
    <mergeCell ref="P124:S124"/>
    <mergeCell ref="AC124:AD124"/>
    <mergeCell ref="AE124:AF124"/>
    <mergeCell ref="AN124:AP124"/>
    <mergeCell ref="AQ124:AT124"/>
    <mergeCell ref="D125:E125"/>
    <mergeCell ref="AE125:AF125"/>
    <mergeCell ref="D127:E127"/>
    <mergeCell ref="H127:L129"/>
    <mergeCell ref="AE127:AF127"/>
    <mergeCell ref="AI127:AM129"/>
    <mergeCell ref="AN128:AP128"/>
    <mergeCell ref="AQ128:AT128"/>
    <mergeCell ref="D129:E129"/>
    <mergeCell ref="AE129:AF129"/>
    <mergeCell ref="AA130:AA131"/>
    <mergeCell ref="D131:E131"/>
    <mergeCell ref="H131:L133"/>
    <mergeCell ref="AE131:AF131"/>
    <mergeCell ref="B128:C128"/>
    <mergeCell ref="D128:E128"/>
    <mergeCell ref="M128:O128"/>
    <mergeCell ref="P128:S128"/>
    <mergeCell ref="AC128:AD128"/>
    <mergeCell ref="AE128:AF128"/>
    <mergeCell ref="B136:C136"/>
    <mergeCell ref="D136:E136"/>
    <mergeCell ref="M136:O136"/>
    <mergeCell ref="P136:S136"/>
    <mergeCell ref="AN132:AP132"/>
    <mergeCell ref="AQ132:AT132"/>
    <mergeCell ref="D133:E133"/>
    <mergeCell ref="AE133:AF133"/>
    <mergeCell ref="D135:E135"/>
    <mergeCell ref="H135:L137"/>
    <mergeCell ref="AI131:AM133"/>
    <mergeCell ref="B132:C132"/>
    <mergeCell ref="D132:E132"/>
    <mergeCell ref="M132:O132"/>
    <mergeCell ref="P132:S132"/>
    <mergeCell ref="AC132:AD132"/>
    <mergeCell ref="AE132:AF132"/>
    <mergeCell ref="AC135:BA146"/>
    <mergeCell ref="D137:E137"/>
    <mergeCell ref="H139:L141"/>
    <mergeCell ref="D144:E144"/>
    <mergeCell ref="H143:L145"/>
    <mergeCell ref="M144:O144"/>
    <mergeCell ref="P144:S144"/>
    <mergeCell ref="AU148:AU152"/>
    <mergeCell ref="AW148:AW152"/>
    <mergeCell ref="AY148:BA152"/>
    <mergeCell ref="U149:U151"/>
    <mergeCell ref="W149:W151"/>
    <mergeCell ref="AV149:AV151"/>
    <mergeCell ref="AX149:AX151"/>
    <mergeCell ref="D154:E154"/>
    <mergeCell ref="H154:L156"/>
    <mergeCell ref="AE154:AF154"/>
    <mergeCell ref="AI154:AM156"/>
    <mergeCell ref="D148:E152"/>
    <mergeCell ref="F148:F152"/>
    <mergeCell ref="G148:S152"/>
    <mergeCell ref="T148:T152"/>
    <mergeCell ref="V148:V152"/>
    <mergeCell ref="X148:Z152"/>
    <mergeCell ref="AE148:AF152"/>
    <mergeCell ref="AG148:AG152"/>
    <mergeCell ref="AH148:AT152"/>
    <mergeCell ref="B155:C155"/>
    <mergeCell ref="D155:E155"/>
    <mergeCell ref="M155:O155"/>
    <mergeCell ref="P155:S155"/>
    <mergeCell ref="AC155:AD155"/>
    <mergeCell ref="AE155:AF155"/>
    <mergeCell ref="AN155:AP155"/>
    <mergeCell ref="AQ155:AT155"/>
    <mergeCell ref="D156:E156"/>
    <mergeCell ref="AE156:AF156"/>
    <mergeCell ref="D158:E158"/>
    <mergeCell ref="H158:L160"/>
    <mergeCell ref="AE158:AF158"/>
    <mergeCell ref="AI158:AM160"/>
    <mergeCell ref="AN159:AP159"/>
    <mergeCell ref="AQ159:AT159"/>
    <mergeCell ref="D160:E160"/>
    <mergeCell ref="AE160:AF160"/>
    <mergeCell ref="D162:E162"/>
    <mergeCell ref="H162:L164"/>
    <mergeCell ref="AE162:AF162"/>
    <mergeCell ref="AI162:AM164"/>
    <mergeCell ref="AN163:AP163"/>
    <mergeCell ref="AQ163:AT163"/>
    <mergeCell ref="B159:C159"/>
    <mergeCell ref="D159:E159"/>
    <mergeCell ref="M159:O159"/>
    <mergeCell ref="P159:S159"/>
    <mergeCell ref="AC159:AD159"/>
    <mergeCell ref="AE159:AF159"/>
    <mergeCell ref="B167:C167"/>
    <mergeCell ref="D167:E167"/>
    <mergeCell ref="M167:O167"/>
    <mergeCell ref="P167:S167"/>
    <mergeCell ref="AC167:AD167"/>
    <mergeCell ref="AE167:AF167"/>
    <mergeCell ref="D164:E164"/>
    <mergeCell ref="AE164:AF164"/>
    <mergeCell ref="D166:E166"/>
    <mergeCell ref="H166:L168"/>
    <mergeCell ref="AE166:AF166"/>
    <mergeCell ref="AI166:AM168"/>
    <mergeCell ref="AN167:AP167"/>
    <mergeCell ref="AQ167:AT167"/>
    <mergeCell ref="B163:C163"/>
    <mergeCell ref="D163:E163"/>
    <mergeCell ref="M163:O163"/>
    <mergeCell ref="P163:S163"/>
    <mergeCell ref="AC163:AD163"/>
    <mergeCell ref="AE163:AF163"/>
    <mergeCell ref="D168:E168"/>
    <mergeCell ref="AE168:AF168"/>
    <mergeCell ref="D170:E170"/>
    <mergeCell ref="H170:L172"/>
    <mergeCell ref="AE170:AF170"/>
    <mergeCell ref="AI170:AM172"/>
    <mergeCell ref="D171:E171"/>
    <mergeCell ref="M171:O171"/>
    <mergeCell ref="P171:S171"/>
    <mergeCell ref="AC171:AD171"/>
    <mergeCell ref="AN171:AP171"/>
    <mergeCell ref="AQ171:AT171"/>
    <mergeCell ref="D172:E172"/>
    <mergeCell ref="AE172:AF172"/>
    <mergeCell ref="AE174:AF174"/>
    <mergeCell ref="AI174:AM176"/>
    <mergeCell ref="AC175:AD175"/>
    <mergeCell ref="AE175:AF175"/>
    <mergeCell ref="AN175:AP175"/>
    <mergeCell ref="D179:E183"/>
    <mergeCell ref="F179:F183"/>
    <mergeCell ref="G179:S183"/>
    <mergeCell ref="T179:T183"/>
    <mergeCell ref="V179:V183"/>
    <mergeCell ref="X179:Z183"/>
    <mergeCell ref="AE179:AF183"/>
    <mergeCell ref="AG179:AG183"/>
    <mergeCell ref="AE171:AF171"/>
    <mergeCell ref="AH179:AT183"/>
    <mergeCell ref="AU179:AU183"/>
    <mergeCell ref="AW179:AW183"/>
    <mergeCell ref="AY179:BA183"/>
    <mergeCell ref="U180:U182"/>
    <mergeCell ref="W180:W182"/>
    <mergeCell ref="AV180:AV182"/>
    <mergeCell ref="AX180:AX182"/>
    <mergeCell ref="AQ175:AT175"/>
    <mergeCell ref="AE176:AF176"/>
    <mergeCell ref="D185:E185"/>
    <mergeCell ref="H185:L187"/>
    <mergeCell ref="AE185:AF185"/>
    <mergeCell ref="AI185:AM187"/>
    <mergeCell ref="B186:C186"/>
    <mergeCell ref="D186:E186"/>
    <mergeCell ref="M186:O186"/>
    <mergeCell ref="P186:S186"/>
    <mergeCell ref="AC186:AD186"/>
    <mergeCell ref="AE186:AF186"/>
    <mergeCell ref="B190:C190"/>
    <mergeCell ref="D190:E190"/>
    <mergeCell ref="M190:O190"/>
    <mergeCell ref="P190:S190"/>
    <mergeCell ref="AC190:AD190"/>
    <mergeCell ref="AE190:AF190"/>
    <mergeCell ref="AN186:AP186"/>
    <mergeCell ref="AQ186:AT186"/>
    <mergeCell ref="D187:E187"/>
    <mergeCell ref="AE187:AF187"/>
    <mergeCell ref="D189:E189"/>
    <mergeCell ref="H189:L191"/>
    <mergeCell ref="AE189:AF189"/>
    <mergeCell ref="AI189:AM191"/>
    <mergeCell ref="AN190:AP190"/>
    <mergeCell ref="AQ190:AT190"/>
    <mergeCell ref="B194:C194"/>
    <mergeCell ref="D194:E194"/>
    <mergeCell ref="M194:O194"/>
    <mergeCell ref="P194:S194"/>
    <mergeCell ref="AC194:AD194"/>
    <mergeCell ref="AE194:AF194"/>
    <mergeCell ref="D191:E191"/>
    <mergeCell ref="AE191:AF191"/>
    <mergeCell ref="AA192:AA193"/>
    <mergeCell ref="D193:E193"/>
    <mergeCell ref="H193:L195"/>
    <mergeCell ref="AE193:AF193"/>
    <mergeCell ref="AE199:AF199"/>
    <mergeCell ref="AE201:AF201"/>
    <mergeCell ref="AI201:AM203"/>
    <mergeCell ref="AC202:AD202"/>
    <mergeCell ref="AE202:AF202"/>
    <mergeCell ref="AN202:AP202"/>
    <mergeCell ref="AN194:AP194"/>
    <mergeCell ref="AQ194:AT194"/>
    <mergeCell ref="D195:E195"/>
    <mergeCell ref="AE195:AF195"/>
    <mergeCell ref="AE197:AF197"/>
    <mergeCell ref="AI197:AM199"/>
    <mergeCell ref="AC198:AD198"/>
    <mergeCell ref="AE198:AF198"/>
    <mergeCell ref="AN198:AP198"/>
    <mergeCell ref="AQ198:AT198"/>
    <mergeCell ref="AI193:AM195"/>
    <mergeCell ref="AE209:AF209"/>
    <mergeCell ref="AI209:AM211"/>
    <mergeCell ref="AC210:AD210"/>
    <mergeCell ref="AE210:AF210"/>
    <mergeCell ref="AN210:AP210"/>
    <mergeCell ref="AQ210:AT210"/>
    <mergeCell ref="AE211:AF211"/>
    <mergeCell ref="AQ202:AT202"/>
    <mergeCell ref="AE203:AF203"/>
    <mergeCell ref="AE205:AF205"/>
    <mergeCell ref="AI205:AM207"/>
    <mergeCell ref="AC206:AD206"/>
    <mergeCell ref="AE206:AF206"/>
    <mergeCell ref="AN206:AP206"/>
    <mergeCell ref="AQ206:AT206"/>
    <mergeCell ref="AE207:AF207"/>
    <mergeCell ref="D224:E224"/>
    <mergeCell ref="H224:L226"/>
    <mergeCell ref="B225:C225"/>
    <mergeCell ref="D225:E225"/>
    <mergeCell ref="M225:O225"/>
    <mergeCell ref="P225:S225"/>
    <mergeCell ref="D226:E226"/>
    <mergeCell ref="AC214:BA247"/>
    <mergeCell ref="U215:U217"/>
    <mergeCell ref="W215:W217"/>
    <mergeCell ref="D220:E220"/>
    <mergeCell ref="H220:L222"/>
    <mergeCell ref="B221:C221"/>
    <mergeCell ref="D221:E221"/>
    <mergeCell ref="M221:O221"/>
    <mergeCell ref="P221:S221"/>
    <mergeCell ref="D222:E222"/>
    <mergeCell ref="D214:E218"/>
    <mergeCell ref="F214:F218"/>
    <mergeCell ref="G214:S218"/>
    <mergeCell ref="T214:T218"/>
    <mergeCell ref="V214:V218"/>
    <mergeCell ref="X214:Z218"/>
    <mergeCell ref="D232:E232"/>
    <mergeCell ref="AA227:AA228"/>
    <mergeCell ref="D228:E228"/>
    <mergeCell ref="H228:L230"/>
    <mergeCell ref="B229:C229"/>
    <mergeCell ref="D229:E229"/>
    <mergeCell ref="M229:O229"/>
    <mergeCell ref="P229:S229"/>
    <mergeCell ref="D230:E230"/>
    <mergeCell ref="AA230:AA231"/>
    <mergeCell ref="D237:E237"/>
    <mergeCell ref="M237:O237"/>
    <mergeCell ref="P237:S237"/>
    <mergeCell ref="D238:E238"/>
    <mergeCell ref="H232:L234"/>
    <mergeCell ref="B233:C233"/>
    <mergeCell ref="D233:E233"/>
    <mergeCell ref="M233:O233"/>
    <mergeCell ref="P233:S233"/>
    <mergeCell ref="D234:E234"/>
    <mergeCell ref="B140:C140"/>
    <mergeCell ref="D140:E140"/>
    <mergeCell ref="M140:O140"/>
    <mergeCell ref="P140:S140"/>
    <mergeCell ref="F252:T252"/>
    <mergeCell ref="AA243:AA244"/>
    <mergeCell ref="D244:E244"/>
    <mergeCell ref="H244:L246"/>
    <mergeCell ref="B245:C245"/>
    <mergeCell ref="D245:E245"/>
    <mergeCell ref="M245:O245"/>
    <mergeCell ref="P245:S245"/>
    <mergeCell ref="D246:E246"/>
    <mergeCell ref="AA239:AA240"/>
    <mergeCell ref="D240:E240"/>
    <mergeCell ref="H240:L242"/>
    <mergeCell ref="B241:C241"/>
    <mergeCell ref="D241:E241"/>
    <mergeCell ref="M241:O241"/>
    <mergeCell ref="P241:S241"/>
    <mergeCell ref="D242:E242"/>
    <mergeCell ref="D236:E236"/>
    <mergeCell ref="H236:L238"/>
    <mergeCell ref="B237:C237"/>
  </mergeCells>
  <conditionalFormatting sqref="T26">
    <cfRule type="iconSet" priority="1469">
      <iconSet showValue="0">
        <cfvo type="percent" val="0"/>
        <cfvo type="num" val="5"/>
        <cfvo type="num" val="10"/>
      </iconSet>
    </cfRule>
  </conditionalFormatting>
  <conditionalFormatting sqref="AU26">
    <cfRule type="iconSet" priority="1430">
      <iconSet showValue="0">
        <cfvo type="percent" val="0"/>
        <cfvo type="num" val="5"/>
        <cfvo type="num" val="10"/>
      </iconSet>
    </cfRule>
  </conditionalFormatting>
  <conditionalFormatting sqref="AU30">
    <cfRule type="iconSet" priority="1429">
      <iconSet showValue="0">
        <cfvo type="percent" val="0"/>
        <cfvo type="num" val="5"/>
        <cfvo type="num" val="10"/>
      </iconSet>
    </cfRule>
  </conditionalFormatting>
  <conditionalFormatting sqref="AU34">
    <cfRule type="iconSet" priority="1428">
      <iconSet showValue="0">
        <cfvo type="percent" val="0"/>
        <cfvo type="num" val="5"/>
        <cfvo type="num" val="10"/>
      </iconSet>
    </cfRule>
  </conditionalFormatting>
  <conditionalFormatting sqref="AU38">
    <cfRule type="iconSet" priority="1427">
      <iconSet showValue="0">
        <cfvo type="percent" val="0"/>
        <cfvo type="num" val="5"/>
        <cfvo type="num" val="10"/>
      </iconSet>
    </cfRule>
  </conditionalFormatting>
  <conditionalFormatting sqref="AU42">
    <cfRule type="iconSet" priority="1426">
      <iconSet showValue="0">
        <cfvo type="percent" val="0"/>
        <cfvo type="num" val="5"/>
        <cfvo type="num" val="10"/>
      </iconSet>
    </cfRule>
  </conditionalFormatting>
  <conditionalFormatting sqref="AU46">
    <cfRule type="iconSet" priority="1425">
      <iconSet showValue="0">
        <cfvo type="percent" val="0"/>
        <cfvo type="num" val="5"/>
        <cfvo type="num" val="10"/>
      </iconSet>
    </cfRule>
  </conditionalFormatting>
  <conditionalFormatting sqref="AU50">
    <cfRule type="iconSet" priority="1424">
      <iconSet showValue="0">
        <cfvo type="percent" val="0"/>
        <cfvo type="num" val="5"/>
        <cfvo type="num" val="10"/>
      </iconSet>
    </cfRule>
  </conditionalFormatting>
  <conditionalFormatting sqref="T77">
    <cfRule type="iconSet" priority="1387">
      <iconSet showValue="0">
        <cfvo type="percent" val="0"/>
        <cfvo type="num" val="5"/>
        <cfvo type="num" val="10"/>
      </iconSet>
    </cfRule>
  </conditionalFormatting>
  <conditionalFormatting sqref="T81">
    <cfRule type="iconSet" priority="1386">
      <iconSet showValue="0">
        <cfvo type="percent" val="0"/>
        <cfvo type="num" val="5"/>
        <cfvo type="num" val="10"/>
      </iconSet>
    </cfRule>
  </conditionalFormatting>
  <conditionalFormatting sqref="T85">
    <cfRule type="iconSet" priority="1385">
      <iconSet showValue="0">
        <cfvo type="percent" val="0"/>
        <cfvo type="num" val="5"/>
        <cfvo type="num" val="10"/>
      </iconSet>
    </cfRule>
  </conditionalFormatting>
  <conditionalFormatting sqref="AU77">
    <cfRule type="iconSet" priority="1208">
      <iconSet showValue="0">
        <cfvo type="percent" val="0"/>
        <cfvo type="num" val="5"/>
        <cfvo type="num" val="10"/>
      </iconSet>
    </cfRule>
  </conditionalFormatting>
  <conditionalFormatting sqref="AU81">
    <cfRule type="iconSet" priority="1207">
      <iconSet showValue="0">
        <cfvo type="percent" val="0"/>
        <cfvo type="num" val="5"/>
        <cfvo type="num" val="10"/>
      </iconSet>
    </cfRule>
  </conditionalFormatting>
  <conditionalFormatting sqref="AU85">
    <cfRule type="iconSet" priority="1194">
      <iconSet showValue="0">
        <cfvo type="percent" val="0"/>
        <cfvo type="num" val="5"/>
        <cfvo type="num" val="10"/>
      </iconSet>
    </cfRule>
  </conditionalFormatting>
  <conditionalFormatting sqref="AU54">
    <cfRule type="iconSet" priority="1146">
      <iconSet showValue="0">
        <cfvo type="percent" val="0"/>
        <cfvo type="num" val="5"/>
        <cfvo type="num" val="10"/>
      </iconSet>
    </cfRule>
  </conditionalFormatting>
  <conditionalFormatting sqref="AU58">
    <cfRule type="iconSet" priority="1120">
      <iconSet showValue="0">
        <cfvo type="percent" val="0"/>
        <cfvo type="num" val="5"/>
        <cfvo type="num" val="10"/>
      </iconSet>
    </cfRule>
  </conditionalFormatting>
  <conditionalFormatting sqref="AU62">
    <cfRule type="iconSet" priority="1112">
      <iconSet showValue="0">
        <cfvo type="percent" val="0"/>
        <cfvo type="num" val="5"/>
        <cfvo type="num" val="10"/>
      </iconSet>
    </cfRule>
  </conditionalFormatting>
  <conditionalFormatting sqref="AU66">
    <cfRule type="iconSet" priority="1104">
      <iconSet showValue="0">
        <cfvo type="percent" val="0"/>
        <cfvo type="num" val="5"/>
        <cfvo type="num" val="10"/>
      </iconSet>
    </cfRule>
  </conditionalFormatting>
  <conditionalFormatting sqref="T113">
    <cfRule type="iconSet" priority="1096">
      <iconSet showValue="0">
        <cfvo type="percent" val="0"/>
        <cfvo type="num" val="5"/>
        <cfvo type="num" val="10"/>
      </iconSet>
    </cfRule>
  </conditionalFormatting>
  <conditionalFormatting sqref="AU93">
    <cfRule type="iconSet" priority="1088">
      <iconSet showValue="0">
        <cfvo type="percent" val="0"/>
        <cfvo type="num" val="5"/>
        <cfvo type="num" val="10"/>
      </iconSet>
    </cfRule>
  </conditionalFormatting>
  <conditionalFormatting sqref="AU89">
    <cfRule type="iconSet" priority="1070">
      <iconSet showValue="0">
        <cfvo type="percent" val="0"/>
        <cfvo type="num" val="5"/>
        <cfvo type="num" val="10"/>
      </iconSet>
    </cfRule>
  </conditionalFormatting>
  <conditionalFormatting sqref="AU101">
    <cfRule type="iconSet" priority="1062">
      <iconSet showValue="0">
        <cfvo type="percent" val="0"/>
        <cfvo type="num" val="5"/>
        <cfvo type="num" val="10"/>
      </iconSet>
    </cfRule>
  </conditionalFormatting>
  <conditionalFormatting sqref="AU97">
    <cfRule type="iconSet" priority="1054">
      <iconSet showValue="0">
        <cfvo type="percent" val="0"/>
        <cfvo type="num" val="5"/>
        <cfvo type="num" val="10"/>
      </iconSet>
    </cfRule>
  </conditionalFormatting>
  <conditionalFormatting sqref="AU109">
    <cfRule type="iconSet" priority="1046">
      <iconSet showValue="0">
        <cfvo type="percent" val="0"/>
        <cfvo type="num" val="5"/>
        <cfvo type="num" val="10"/>
      </iconSet>
    </cfRule>
  </conditionalFormatting>
  <conditionalFormatting sqref="AU105">
    <cfRule type="iconSet" priority="1038">
      <iconSet showValue="0">
        <cfvo type="percent" val="0"/>
        <cfvo type="num" val="5"/>
        <cfvo type="num" val="10"/>
      </iconSet>
    </cfRule>
  </conditionalFormatting>
  <conditionalFormatting sqref="AU113">
    <cfRule type="iconSet" priority="1030">
      <iconSet showValue="0">
        <cfvo type="percent" val="0"/>
        <cfvo type="num" val="5"/>
        <cfvo type="num" val="10"/>
      </iconSet>
    </cfRule>
  </conditionalFormatting>
  <conditionalFormatting sqref="T186">
    <cfRule type="iconSet" priority="1015">
      <iconSet showValue="0">
        <cfvo type="percent" val="0"/>
        <cfvo type="num" val="5"/>
        <cfvo type="num" val="10"/>
      </iconSet>
    </cfRule>
  </conditionalFormatting>
  <conditionalFormatting sqref="T190">
    <cfRule type="iconSet" priority="1014">
      <iconSet showValue="0">
        <cfvo type="percent" val="0"/>
        <cfvo type="num" val="5"/>
        <cfvo type="num" val="10"/>
      </iconSet>
    </cfRule>
  </conditionalFormatting>
  <conditionalFormatting sqref="T194">
    <cfRule type="iconSet" priority="1013">
      <iconSet showValue="0">
        <cfvo type="percent" val="0"/>
        <cfvo type="num" val="5"/>
        <cfvo type="num" val="10"/>
      </iconSet>
    </cfRule>
  </conditionalFormatting>
  <conditionalFormatting sqref="T237">
    <cfRule type="iconSet" priority="968">
      <iconSet showValue="0">
        <cfvo type="percent" val="0"/>
        <cfvo type="num" val="5"/>
        <cfvo type="num" val="10"/>
      </iconSet>
    </cfRule>
  </conditionalFormatting>
  <conditionalFormatting sqref="T241">
    <cfRule type="iconSet" priority="967">
      <iconSet showValue="0">
        <cfvo type="percent" val="0"/>
        <cfvo type="num" val="5"/>
        <cfvo type="num" val="10"/>
      </iconSet>
    </cfRule>
  </conditionalFormatting>
  <conditionalFormatting sqref="T245">
    <cfRule type="iconSet" priority="940">
      <iconSet showValue="0">
        <cfvo type="percent" val="0"/>
        <cfvo type="num" val="5"/>
        <cfvo type="num" val="10"/>
      </iconSet>
    </cfRule>
  </conditionalFormatting>
  <conditionalFormatting sqref="T124">
    <cfRule type="iconSet" priority="916">
      <iconSet showValue="0">
        <cfvo type="percent" val="0"/>
        <cfvo type="num" val="5"/>
        <cfvo type="num" val="10"/>
      </iconSet>
    </cfRule>
  </conditionalFormatting>
  <conditionalFormatting sqref="T128">
    <cfRule type="iconSet" priority="915">
      <iconSet showValue="0">
        <cfvo type="percent" val="0"/>
        <cfvo type="num" val="5"/>
        <cfvo type="num" val="10"/>
      </iconSet>
    </cfRule>
  </conditionalFormatting>
  <conditionalFormatting sqref="T132">
    <cfRule type="iconSet" priority="892">
      <iconSet showValue="0">
        <cfvo type="percent" val="0"/>
        <cfvo type="num" val="5"/>
        <cfvo type="num" val="10"/>
      </iconSet>
    </cfRule>
  </conditionalFormatting>
  <conditionalFormatting sqref="T136">
    <cfRule type="iconSet" priority="891">
      <iconSet showValue="0">
        <cfvo type="percent" val="0"/>
        <cfvo type="num" val="5"/>
        <cfvo type="num" val="10"/>
      </iconSet>
    </cfRule>
  </conditionalFormatting>
  <conditionalFormatting sqref="AU132">
    <cfRule type="iconSet" priority="878">
      <iconSet showValue="0">
        <cfvo type="percent" val="0"/>
        <cfvo type="num" val="5"/>
        <cfvo type="num" val="10"/>
      </iconSet>
    </cfRule>
  </conditionalFormatting>
  <conditionalFormatting sqref="AU124">
    <cfRule type="iconSet" priority="861">
      <iconSet showValue="0">
        <cfvo type="percent" val="0"/>
        <cfvo type="num" val="5"/>
        <cfvo type="num" val="10"/>
      </iconSet>
    </cfRule>
  </conditionalFormatting>
  <conditionalFormatting sqref="AU128">
    <cfRule type="iconSet" priority="860">
      <iconSet showValue="0">
        <cfvo type="percent" val="0"/>
        <cfvo type="num" val="5"/>
        <cfvo type="num" val="10"/>
      </iconSet>
    </cfRule>
  </conditionalFormatting>
  <conditionalFormatting sqref="T155">
    <cfRule type="iconSet" priority="790">
      <iconSet showValue="0">
        <cfvo type="percent" val="0"/>
        <cfvo type="num" val="5"/>
        <cfvo type="num" val="10"/>
      </iconSet>
    </cfRule>
  </conditionalFormatting>
  <conditionalFormatting sqref="T159">
    <cfRule type="iconSet" priority="789">
      <iconSet showValue="0">
        <cfvo type="percent" val="0"/>
        <cfvo type="num" val="5"/>
        <cfvo type="num" val="10"/>
      </iconSet>
    </cfRule>
  </conditionalFormatting>
  <conditionalFormatting sqref="T163">
    <cfRule type="iconSet" priority="768">
      <iconSet showValue="0">
        <cfvo type="percent" val="0"/>
        <cfvo type="num" val="5"/>
        <cfvo type="num" val="10"/>
      </iconSet>
    </cfRule>
  </conditionalFormatting>
  <conditionalFormatting sqref="T167">
    <cfRule type="iconSet" priority="759">
      <iconSet showValue="0">
        <cfvo type="percent" val="0"/>
        <cfvo type="num" val="5"/>
        <cfvo type="num" val="10"/>
      </iconSet>
    </cfRule>
  </conditionalFormatting>
  <conditionalFormatting sqref="T171">
    <cfRule type="iconSet" priority="758">
      <iconSet showValue="0">
        <cfvo type="percent" val="0"/>
        <cfvo type="num" val="5"/>
        <cfvo type="num" val="10"/>
      </iconSet>
    </cfRule>
  </conditionalFormatting>
  <conditionalFormatting sqref="T175">
    <cfRule type="iconSet" priority="744">
      <iconSet showValue="0">
        <cfvo type="percent" val="0"/>
        <cfvo type="num" val="5"/>
        <cfvo type="num" val="10"/>
      </iconSet>
    </cfRule>
  </conditionalFormatting>
  <conditionalFormatting sqref="AU155">
    <cfRule type="iconSet" priority="726">
      <iconSet showValue="0">
        <cfvo type="percent" val="0"/>
        <cfvo type="num" val="5"/>
        <cfvo type="num" val="10"/>
      </iconSet>
    </cfRule>
  </conditionalFormatting>
  <conditionalFormatting sqref="AU159">
    <cfRule type="iconSet" priority="725">
      <iconSet showValue="0">
        <cfvo type="percent" val="0"/>
        <cfvo type="num" val="5"/>
        <cfvo type="num" val="10"/>
      </iconSet>
    </cfRule>
  </conditionalFormatting>
  <conditionalFormatting sqref="AU163">
    <cfRule type="iconSet" priority="724">
      <iconSet showValue="0">
        <cfvo type="percent" val="0"/>
        <cfvo type="num" val="5"/>
        <cfvo type="num" val="10"/>
      </iconSet>
    </cfRule>
  </conditionalFormatting>
  <conditionalFormatting sqref="AU167">
    <cfRule type="iconSet" priority="723">
      <iconSet showValue="0">
        <cfvo type="percent" val="0"/>
        <cfvo type="num" val="5"/>
        <cfvo type="num" val="10"/>
      </iconSet>
    </cfRule>
  </conditionalFormatting>
  <conditionalFormatting sqref="AU171">
    <cfRule type="iconSet" priority="672">
      <iconSet showValue="0">
        <cfvo type="percent" val="0"/>
        <cfvo type="num" val="5"/>
        <cfvo type="num" val="10"/>
      </iconSet>
    </cfRule>
  </conditionalFormatting>
  <conditionalFormatting sqref="AU175">
    <cfRule type="iconSet" priority="671">
      <iconSet showValue="0">
        <cfvo type="percent" val="0"/>
        <cfvo type="num" val="5"/>
        <cfvo type="num" val="10"/>
      </iconSet>
    </cfRule>
  </conditionalFormatting>
  <conditionalFormatting sqref="AU186">
    <cfRule type="iconSet" priority="254">
      <iconSet showValue="0">
        <cfvo type="percent" val="0"/>
        <cfvo type="num" val="5"/>
        <cfvo type="num" val="10"/>
      </iconSet>
    </cfRule>
  </conditionalFormatting>
  <conditionalFormatting sqref="AU190">
    <cfRule type="iconSet" priority="253">
      <iconSet showValue="0">
        <cfvo type="percent" val="0"/>
        <cfvo type="num" val="5"/>
        <cfvo type="num" val="10"/>
      </iconSet>
    </cfRule>
  </conditionalFormatting>
  <conditionalFormatting sqref="AU194">
    <cfRule type="iconSet" priority="252">
      <iconSet showValue="0">
        <cfvo type="percent" val="0"/>
        <cfvo type="num" val="5"/>
        <cfvo type="num" val="10"/>
      </iconSet>
    </cfRule>
  </conditionalFormatting>
  <conditionalFormatting sqref="AU198">
    <cfRule type="iconSet" priority="251">
      <iconSet showValue="0">
        <cfvo type="percent" val="0"/>
        <cfvo type="num" val="5"/>
        <cfvo type="num" val="10"/>
      </iconSet>
    </cfRule>
  </conditionalFormatting>
  <conditionalFormatting sqref="AU202">
    <cfRule type="iconSet" priority="206">
      <iconSet showValue="0">
        <cfvo type="percent" val="0"/>
        <cfvo type="num" val="5"/>
        <cfvo type="num" val="10"/>
      </iconSet>
    </cfRule>
  </conditionalFormatting>
  <conditionalFormatting sqref="AU206">
    <cfRule type="iconSet" priority="205">
      <iconSet showValue="0">
        <cfvo type="percent" val="0"/>
        <cfvo type="num" val="5"/>
        <cfvo type="num" val="10"/>
      </iconSet>
    </cfRule>
  </conditionalFormatting>
  <conditionalFormatting sqref="AU210">
    <cfRule type="iconSet" priority="192">
      <iconSet showValue="0">
        <cfvo type="percent" val="0"/>
        <cfvo type="num" val="5"/>
        <cfvo type="num" val="10"/>
      </iconSet>
    </cfRule>
  </conditionalFormatting>
  <conditionalFormatting sqref="T221">
    <cfRule type="iconSet" priority="173">
      <iconSet showValue="0">
        <cfvo type="percent" val="0"/>
        <cfvo type="num" val="5"/>
        <cfvo type="num" val="10"/>
      </iconSet>
    </cfRule>
  </conditionalFormatting>
  <conditionalFormatting sqref="T225">
    <cfRule type="iconSet" priority="172">
      <iconSet showValue="0">
        <cfvo type="percent" val="0"/>
        <cfvo type="num" val="5"/>
        <cfvo type="num" val="10"/>
      </iconSet>
    </cfRule>
  </conditionalFormatting>
  <conditionalFormatting sqref="T229">
    <cfRule type="iconSet" priority="171">
      <iconSet showValue="0">
        <cfvo type="percent" val="0"/>
        <cfvo type="num" val="5"/>
        <cfvo type="num" val="10"/>
      </iconSet>
    </cfRule>
  </conditionalFormatting>
  <conditionalFormatting sqref="T233">
    <cfRule type="iconSet" priority="170">
      <iconSet showValue="0">
        <cfvo type="percent" val="0"/>
        <cfvo type="num" val="5"/>
        <cfvo type="num" val="10"/>
      </iconSet>
    </cfRule>
  </conditionalFormatting>
  <conditionalFormatting sqref="T140">
    <cfRule type="iconSet" priority="69">
      <iconSet showValue="0">
        <cfvo type="percent" val="0"/>
        <cfvo type="num" val="5"/>
        <cfvo type="num" val="10"/>
      </iconSet>
    </cfRule>
  </conditionalFormatting>
  <conditionalFormatting sqref="T144">
    <cfRule type="iconSet" priority="32">
      <iconSet showValue="0">
        <cfvo type="percent" val="0"/>
        <cfvo type="num" val="5"/>
        <cfvo type="num" val="10"/>
      </iconSet>
    </cfRule>
  </conditionalFormatting>
  <conditionalFormatting sqref="P26:S26">
    <cfRule type="containsText" dxfId="2780" priority="1461" operator="containsText" text="ggggggggggggggg">
      <formula>NOT(ISERROR(SEARCH("ggggggggggggggg",P26)))</formula>
    </cfRule>
  </conditionalFormatting>
  <conditionalFormatting sqref="P26:S26">
    <cfRule type="containsText" dxfId="2779" priority="1462" operator="containsText" text="gggggggggg">
      <formula>NOT(ISERROR(SEARCH("gggggggggg",P26)))</formula>
    </cfRule>
  </conditionalFormatting>
  <conditionalFormatting sqref="P26:S26">
    <cfRule type="containsText" dxfId="2778" priority="1463" operator="containsText" text="ggggg">
      <formula>NOT(ISERROR(SEARCH("ggggg",P26)))</formula>
    </cfRule>
  </conditionalFormatting>
  <conditionalFormatting sqref="P26:S26">
    <cfRule type="containsText" dxfId="2777" priority="1464" operator="containsText" text="g">
      <formula>NOT(ISERROR(SEARCH("g",P26)))</formula>
    </cfRule>
  </conditionalFormatting>
  <conditionalFormatting sqref="U26">
    <cfRule type="cellIs" dxfId="2776" priority="1441" operator="between">
      <formula>15</formula>
      <formula>20</formula>
    </cfRule>
  </conditionalFormatting>
  <conditionalFormatting sqref="U26">
    <cfRule type="cellIs" dxfId="2775" priority="1442" operator="between">
      <formula>10</formula>
      <formula>14.999</formula>
    </cfRule>
  </conditionalFormatting>
  <conditionalFormatting sqref="U26">
    <cfRule type="cellIs" dxfId="2774" priority="1443" operator="between">
      <formula>5</formula>
      <formula>9.999</formula>
    </cfRule>
  </conditionalFormatting>
  <conditionalFormatting sqref="U26">
    <cfRule type="cellIs" dxfId="2773" priority="1444" operator="between">
      <formula>0.001</formula>
      <formula>4.999</formula>
    </cfRule>
  </conditionalFormatting>
  <conditionalFormatting sqref="W26">
    <cfRule type="cellIs" dxfId="2772" priority="1439" operator="equal">
      <formula>2</formula>
    </cfRule>
  </conditionalFormatting>
  <conditionalFormatting sqref="W26">
    <cfRule type="cellIs" dxfId="2771" priority="1440" operator="equal">
      <formula>1</formula>
    </cfRule>
  </conditionalFormatting>
  <conditionalFormatting sqref="W26">
    <cfRule type="cellIs" dxfId="2770" priority="1435" operator="equal">
      <formula>6</formula>
    </cfRule>
  </conditionalFormatting>
  <conditionalFormatting sqref="W26">
    <cfRule type="cellIs" dxfId="2769" priority="1436" operator="equal">
      <formula>5</formula>
    </cfRule>
  </conditionalFormatting>
  <conditionalFormatting sqref="W26">
    <cfRule type="cellIs" dxfId="2768" priority="1437" operator="equal">
      <formula>4</formula>
    </cfRule>
  </conditionalFormatting>
  <conditionalFormatting sqref="W26">
    <cfRule type="cellIs" dxfId="2767" priority="1438" operator="equal">
      <formula>3</formula>
    </cfRule>
  </conditionalFormatting>
  <conditionalFormatting sqref="G5:H5">
    <cfRule type="beginsWith" dxfId="2766" priority="1434" operator="beginsWith" text="?">
      <formula>LEFT(G5,LEN("?"))="?"</formula>
    </cfRule>
  </conditionalFormatting>
  <conditionalFormatting sqref="J5 L5">
    <cfRule type="beginsWith" dxfId="2765" priority="1433" operator="beginsWith" text="?">
      <formula>LEFT(J5,LEN("?"))="?"</formula>
    </cfRule>
  </conditionalFormatting>
  <conditionalFormatting sqref="G6:H6">
    <cfRule type="beginsWith" dxfId="2764" priority="1432" operator="beginsWith" text="?">
      <formula>LEFT(G6,LEN("?"))="?"</formula>
    </cfRule>
  </conditionalFormatting>
  <conditionalFormatting sqref="O5:T6">
    <cfRule type="beginsWith" dxfId="2763" priority="1431" operator="beginsWith" text="?">
      <formula>LEFT(O5,LEN("?"))="?"</formula>
    </cfRule>
  </conditionalFormatting>
  <conditionalFormatting sqref="AQ26:AT26">
    <cfRule type="containsText" dxfId="2762" priority="1420" operator="containsText" text="ggggggggggggggg">
      <formula>NOT(ISERROR(SEARCH("ggggggggggggggg",AQ26)))</formula>
    </cfRule>
  </conditionalFormatting>
  <conditionalFormatting sqref="AQ26:AT26">
    <cfRule type="containsText" dxfId="2761" priority="1421" operator="containsText" text="gggggggggg">
      <formula>NOT(ISERROR(SEARCH("gggggggggg",AQ26)))</formula>
    </cfRule>
  </conditionalFormatting>
  <conditionalFormatting sqref="AQ26:AT26">
    <cfRule type="containsText" dxfId="2760" priority="1422" operator="containsText" text="ggggg">
      <formula>NOT(ISERROR(SEARCH("ggggg",AQ26)))</formula>
    </cfRule>
  </conditionalFormatting>
  <conditionalFormatting sqref="AQ26:AT26">
    <cfRule type="containsText" dxfId="2759" priority="1423" operator="containsText" text="g">
      <formula>NOT(ISERROR(SEARCH("g",AQ26)))</formula>
    </cfRule>
  </conditionalFormatting>
  <conditionalFormatting sqref="AQ30:AT30">
    <cfRule type="containsText" dxfId="2758" priority="1416" operator="containsText" text="ggggggggggggggg">
      <formula>NOT(ISERROR(SEARCH("ggggggggggggggg",AQ30)))</formula>
    </cfRule>
  </conditionalFormatting>
  <conditionalFormatting sqref="AQ30:AT30">
    <cfRule type="containsText" dxfId="2757" priority="1417" operator="containsText" text="gggggggggg">
      <formula>NOT(ISERROR(SEARCH("gggggggggg",AQ30)))</formula>
    </cfRule>
  </conditionalFormatting>
  <conditionalFormatting sqref="AQ30:AT30">
    <cfRule type="containsText" dxfId="2756" priority="1418" operator="containsText" text="ggggg">
      <formula>NOT(ISERROR(SEARCH("ggggg",AQ30)))</formula>
    </cfRule>
  </conditionalFormatting>
  <conditionalFormatting sqref="AQ30:AT30">
    <cfRule type="containsText" dxfId="2755" priority="1419" operator="containsText" text="g">
      <formula>NOT(ISERROR(SEARCH("g",AQ30)))</formula>
    </cfRule>
  </conditionalFormatting>
  <conditionalFormatting sqref="AQ34:AT34">
    <cfRule type="containsText" dxfId="2754" priority="1412" operator="containsText" text="ggggggggggggggg">
      <formula>NOT(ISERROR(SEARCH("ggggggggggggggg",AQ34)))</formula>
    </cfRule>
  </conditionalFormatting>
  <conditionalFormatting sqref="AQ34:AT34">
    <cfRule type="containsText" dxfId="2753" priority="1413" operator="containsText" text="gggggggggg">
      <formula>NOT(ISERROR(SEARCH("gggggggggg",AQ34)))</formula>
    </cfRule>
  </conditionalFormatting>
  <conditionalFormatting sqref="AQ34:AT34">
    <cfRule type="containsText" dxfId="2752" priority="1414" operator="containsText" text="ggggg">
      <formula>NOT(ISERROR(SEARCH("ggggg",AQ34)))</formula>
    </cfRule>
  </conditionalFormatting>
  <conditionalFormatting sqref="AQ34:AT34">
    <cfRule type="containsText" dxfId="2751" priority="1415" operator="containsText" text="g">
      <formula>NOT(ISERROR(SEARCH("g",AQ34)))</formula>
    </cfRule>
  </conditionalFormatting>
  <conditionalFormatting sqref="AQ38:AT38">
    <cfRule type="containsText" dxfId="2750" priority="1408" operator="containsText" text="ggggggggggggggg">
      <formula>NOT(ISERROR(SEARCH("ggggggggggggggg",AQ38)))</formula>
    </cfRule>
  </conditionalFormatting>
  <conditionalFormatting sqref="AQ38:AT38">
    <cfRule type="containsText" dxfId="2749" priority="1409" operator="containsText" text="gggggggggg">
      <formula>NOT(ISERROR(SEARCH("gggggggggg",AQ38)))</formula>
    </cfRule>
  </conditionalFormatting>
  <conditionalFormatting sqref="AQ38:AT38">
    <cfRule type="containsText" dxfId="2748" priority="1410" operator="containsText" text="ggggg">
      <formula>NOT(ISERROR(SEARCH("ggggg",AQ38)))</formula>
    </cfRule>
  </conditionalFormatting>
  <conditionalFormatting sqref="AQ38:AT38">
    <cfRule type="containsText" dxfId="2747" priority="1411" operator="containsText" text="g">
      <formula>NOT(ISERROR(SEARCH("g",AQ38)))</formula>
    </cfRule>
  </conditionalFormatting>
  <conditionalFormatting sqref="AQ42:AT42">
    <cfRule type="containsText" dxfId="2746" priority="1404" operator="containsText" text="ggggggggggggggg">
      <formula>NOT(ISERROR(SEARCH("ggggggggggggggg",AQ42)))</formula>
    </cfRule>
  </conditionalFormatting>
  <conditionalFormatting sqref="AQ42:AT42">
    <cfRule type="containsText" dxfId="2745" priority="1405" operator="containsText" text="gggggggggg">
      <formula>NOT(ISERROR(SEARCH("gggggggggg",AQ42)))</formula>
    </cfRule>
  </conditionalFormatting>
  <conditionalFormatting sqref="AQ42:AT42">
    <cfRule type="containsText" dxfId="2744" priority="1406" operator="containsText" text="ggggg">
      <formula>NOT(ISERROR(SEARCH("ggggg",AQ42)))</formula>
    </cfRule>
  </conditionalFormatting>
  <conditionalFormatting sqref="AQ42:AT42">
    <cfRule type="containsText" dxfId="2743" priority="1407" operator="containsText" text="g">
      <formula>NOT(ISERROR(SEARCH("g",AQ42)))</formula>
    </cfRule>
  </conditionalFormatting>
  <conditionalFormatting sqref="AQ46:AT46">
    <cfRule type="containsText" dxfId="2742" priority="1400" operator="containsText" text="ggggggggggggggg">
      <formula>NOT(ISERROR(SEARCH("ggggggggggggggg",AQ46)))</formula>
    </cfRule>
  </conditionalFormatting>
  <conditionalFormatting sqref="AQ46:AT46">
    <cfRule type="containsText" dxfId="2741" priority="1401" operator="containsText" text="gggggggggg">
      <formula>NOT(ISERROR(SEARCH("gggggggggg",AQ46)))</formula>
    </cfRule>
  </conditionalFormatting>
  <conditionalFormatting sqref="AQ46:AT46">
    <cfRule type="containsText" dxfId="2740" priority="1402" operator="containsText" text="ggggg">
      <formula>NOT(ISERROR(SEARCH("ggggg",AQ46)))</formula>
    </cfRule>
  </conditionalFormatting>
  <conditionalFormatting sqref="AQ46:AT46">
    <cfRule type="containsText" dxfId="2739" priority="1403" operator="containsText" text="g">
      <formula>NOT(ISERROR(SEARCH("g",AQ46)))</formula>
    </cfRule>
  </conditionalFormatting>
  <conditionalFormatting sqref="AQ50:AT50">
    <cfRule type="containsText" dxfId="2738" priority="1396" operator="containsText" text="ggggggggggggggg">
      <formula>NOT(ISERROR(SEARCH("ggggggggggggggg",AQ50)))</formula>
    </cfRule>
  </conditionalFormatting>
  <conditionalFormatting sqref="AQ50:AT50">
    <cfRule type="containsText" dxfId="2737" priority="1397" operator="containsText" text="gggggggggg">
      <formula>NOT(ISERROR(SEARCH("gggggggggg",AQ50)))</formula>
    </cfRule>
  </conditionalFormatting>
  <conditionalFormatting sqref="AQ50:AT50">
    <cfRule type="containsText" dxfId="2736" priority="1398" operator="containsText" text="ggggg">
      <formula>NOT(ISERROR(SEARCH("ggggg",AQ50)))</formula>
    </cfRule>
  </conditionalFormatting>
  <conditionalFormatting sqref="AQ50:AT50">
    <cfRule type="containsText" dxfId="2735" priority="1399" operator="containsText" text="g">
      <formula>NOT(ISERROR(SEARCH("g",AQ50)))</formula>
    </cfRule>
  </conditionalFormatting>
  <conditionalFormatting sqref="AV26">
    <cfRule type="cellIs" dxfId="2734" priority="1392" operator="between">
      <formula>15</formula>
      <formula>20</formula>
    </cfRule>
  </conditionalFormatting>
  <conditionalFormatting sqref="AV26">
    <cfRule type="cellIs" dxfId="2733" priority="1393" operator="between">
      <formula>10</formula>
      <formula>14.999</formula>
    </cfRule>
  </conditionalFormatting>
  <conditionalFormatting sqref="AV26">
    <cfRule type="cellIs" dxfId="2732" priority="1394" operator="between">
      <formula>5</formula>
      <formula>9.999</formula>
    </cfRule>
  </conditionalFormatting>
  <conditionalFormatting sqref="AV26">
    <cfRule type="cellIs" dxfId="2731" priority="1395" operator="between">
      <formula>0.001</formula>
      <formula>4.999</formula>
    </cfRule>
  </conditionalFormatting>
  <conditionalFormatting sqref="U20">
    <cfRule type="cellIs" dxfId="2730" priority="1388" operator="between">
      <formula>15</formula>
      <formula>20</formula>
    </cfRule>
  </conditionalFormatting>
  <conditionalFormatting sqref="U20">
    <cfRule type="cellIs" dxfId="2729" priority="1389" operator="between">
      <formula>10</formula>
      <formula>14.999</formula>
    </cfRule>
  </conditionalFormatting>
  <conditionalFormatting sqref="U20">
    <cfRule type="cellIs" dxfId="2728" priority="1390" operator="between">
      <formula>5</formula>
      <formula>9.999</formula>
    </cfRule>
  </conditionalFormatting>
  <conditionalFormatting sqref="U20">
    <cfRule type="cellIs" dxfId="2727" priority="1391" operator="between">
      <formula>0.001</formula>
      <formula>4.999</formula>
    </cfRule>
  </conditionalFormatting>
  <conditionalFormatting sqref="P77:S77">
    <cfRule type="containsText" dxfId="2726" priority="1381" operator="containsText" text="ggggggggggggggg">
      <formula>NOT(ISERROR(SEARCH("ggggggggggggggg",P77)))</formula>
    </cfRule>
  </conditionalFormatting>
  <conditionalFormatting sqref="P77:S77">
    <cfRule type="containsText" dxfId="2725" priority="1382" operator="containsText" text="gggggggggg">
      <formula>NOT(ISERROR(SEARCH("gggggggggg",P77)))</formula>
    </cfRule>
  </conditionalFormatting>
  <conditionalFormatting sqref="P77:S77">
    <cfRule type="containsText" dxfId="2724" priority="1383" operator="containsText" text="ggggg">
      <formula>NOT(ISERROR(SEARCH("ggggg",P77)))</formula>
    </cfRule>
  </conditionalFormatting>
  <conditionalFormatting sqref="P77:S77">
    <cfRule type="containsText" dxfId="2723" priority="1384" operator="containsText" text="g">
      <formula>NOT(ISERROR(SEARCH("g",P77)))</formula>
    </cfRule>
  </conditionalFormatting>
  <conditionalFormatting sqref="P81:S81">
    <cfRule type="containsText" dxfId="2722" priority="1377" operator="containsText" text="ggggggggggggggg">
      <formula>NOT(ISERROR(SEARCH("ggggggggggggggg",P81)))</formula>
    </cfRule>
  </conditionalFormatting>
  <conditionalFormatting sqref="P81:S81">
    <cfRule type="containsText" dxfId="2721" priority="1378" operator="containsText" text="gggggggggg">
      <formula>NOT(ISERROR(SEARCH("gggggggggg",P81)))</formula>
    </cfRule>
  </conditionalFormatting>
  <conditionalFormatting sqref="P81:S81">
    <cfRule type="containsText" dxfId="2720" priority="1379" operator="containsText" text="ggggg">
      <formula>NOT(ISERROR(SEARCH("ggggg",P81)))</formula>
    </cfRule>
  </conditionalFormatting>
  <conditionalFormatting sqref="P81:S81">
    <cfRule type="containsText" dxfId="2719" priority="1380" operator="containsText" text="g">
      <formula>NOT(ISERROR(SEARCH("g",P81)))</formula>
    </cfRule>
  </conditionalFormatting>
  <conditionalFormatting sqref="P85:S85">
    <cfRule type="containsText" dxfId="2718" priority="1373" operator="containsText" text="ggggggggggggggg">
      <formula>NOT(ISERROR(SEARCH("ggggggggggggggg",P85)))</formula>
    </cfRule>
  </conditionalFormatting>
  <conditionalFormatting sqref="P85:S85">
    <cfRule type="containsText" dxfId="2717" priority="1374" operator="containsText" text="gggggggggg">
      <formula>NOT(ISERROR(SEARCH("gggggggggg",P85)))</formula>
    </cfRule>
  </conditionalFormatting>
  <conditionalFormatting sqref="P85:S85">
    <cfRule type="containsText" dxfId="2716" priority="1375" operator="containsText" text="ggggg">
      <formula>NOT(ISERROR(SEARCH("ggggg",P85)))</formula>
    </cfRule>
  </conditionalFormatting>
  <conditionalFormatting sqref="P85:S85">
    <cfRule type="containsText" dxfId="2715" priority="1376" operator="containsText" text="g">
      <formula>NOT(ISERROR(SEARCH("g",P85)))</formula>
    </cfRule>
  </conditionalFormatting>
  <conditionalFormatting sqref="U77">
    <cfRule type="cellIs" dxfId="2714" priority="1369" operator="between">
      <formula>15</formula>
      <formula>20</formula>
    </cfRule>
  </conditionalFormatting>
  <conditionalFormatting sqref="U77">
    <cfRule type="cellIs" dxfId="2713" priority="1370" operator="between">
      <formula>10</formula>
      <formula>14.999</formula>
    </cfRule>
  </conditionalFormatting>
  <conditionalFormatting sqref="U77">
    <cfRule type="cellIs" dxfId="2712" priority="1371" operator="between">
      <formula>5</formula>
      <formula>9.999</formula>
    </cfRule>
  </conditionalFormatting>
  <conditionalFormatting sqref="U77">
    <cfRule type="cellIs" dxfId="2711" priority="1372" operator="between">
      <formula>0.001</formula>
      <formula>4.999</formula>
    </cfRule>
  </conditionalFormatting>
  <conditionalFormatting sqref="B34">
    <cfRule type="beginsWith" dxfId="2710" priority="1368" operator="beginsWith" text="?">
      <formula>LEFT(B34,LEN("?"))="?"</formula>
    </cfRule>
  </conditionalFormatting>
  <conditionalFormatting sqref="B26">
    <cfRule type="beginsWith" dxfId="2709" priority="1366" operator="beginsWith" text="?">
      <formula>LEFT(B26,LEN("?"))="?"</formula>
    </cfRule>
  </conditionalFormatting>
  <conditionalFormatting sqref="B30">
    <cfRule type="beginsWith" dxfId="2708" priority="1367" operator="beginsWith" text="?">
      <formula>LEFT(B30,LEN("?"))="?"</formula>
    </cfRule>
  </conditionalFormatting>
  <conditionalFormatting sqref="B38">
    <cfRule type="beginsWith" dxfId="2707" priority="1365" operator="beginsWith" text="?">
      <formula>LEFT(B38,LEN("?"))="?"</formula>
    </cfRule>
  </conditionalFormatting>
  <conditionalFormatting sqref="B42">
    <cfRule type="beginsWith" dxfId="2706" priority="1364" operator="beginsWith" text="?">
      <formula>LEFT(B42,LEN("?"))="?"</formula>
    </cfRule>
  </conditionalFormatting>
  <conditionalFormatting sqref="AE50">
    <cfRule type="beginsWith" dxfId="2705" priority="1333" operator="beginsWith" text="?">
      <formula>LEFT(AE50,LEN("?"))="?"</formula>
    </cfRule>
  </conditionalFormatting>
  <conditionalFormatting sqref="AE26">
    <cfRule type="beginsWith" dxfId="2704" priority="1339" operator="beginsWith" text="?">
      <formula>LEFT(AE26,LEN("?"))="?"</formula>
    </cfRule>
  </conditionalFormatting>
  <conditionalFormatting sqref="D85">
    <cfRule type="beginsWith" dxfId="2703" priority="1324" operator="beginsWith" text="?">
      <formula>LEFT(D85,LEN("?"))="?"</formula>
    </cfRule>
  </conditionalFormatting>
  <conditionalFormatting sqref="AE34">
    <cfRule type="beginsWith" dxfId="2702" priority="1337" operator="beginsWith" text="?">
      <formula>LEFT(AE34,LEN("?"))="?"</formula>
    </cfRule>
  </conditionalFormatting>
  <conditionalFormatting sqref="AE38">
    <cfRule type="beginsWith" dxfId="2701" priority="1336" operator="beginsWith" text="?">
      <formula>LEFT(AE38,LEN("?"))="?"</formula>
    </cfRule>
  </conditionalFormatting>
  <conditionalFormatting sqref="AE42">
    <cfRule type="beginsWith" dxfId="2700" priority="1335" operator="beginsWith" text="?">
      <formula>LEFT(AE42,LEN("?"))="?"</formula>
    </cfRule>
  </conditionalFormatting>
  <conditionalFormatting sqref="AE46">
    <cfRule type="beginsWith" dxfId="2699" priority="1334" operator="beginsWith" text="?">
      <formula>LEFT(AE46,LEN("?"))="?"</formula>
    </cfRule>
  </conditionalFormatting>
  <conditionalFormatting sqref="D81">
    <cfRule type="beginsWith" dxfId="2698" priority="1325" operator="beginsWith" text="?">
      <formula>LEFT(D81,LEN("?"))="?"</formula>
    </cfRule>
  </conditionalFormatting>
  <conditionalFormatting sqref="D26">
    <cfRule type="beginsWith" dxfId="2697" priority="1363" operator="beginsWith" text="?">
      <formula>LEFT(D26,LEN("?"))="?"</formula>
    </cfRule>
  </conditionalFormatting>
  <conditionalFormatting sqref="H25:L27">
    <cfRule type="beginsWith" dxfId="2696" priority="1358" operator="beginsWith" text="?">
      <formula>LEFT(H25,LEN("?"))="?"</formula>
    </cfRule>
  </conditionalFormatting>
  <conditionalFormatting sqref="AC34">
    <cfRule type="beginsWith" dxfId="2695" priority="1353" operator="beginsWith" text="?">
      <formula>LEFT(AC34,LEN("?"))="?"</formula>
    </cfRule>
  </conditionalFormatting>
  <conditionalFormatting sqref="AC26">
    <cfRule type="beginsWith" dxfId="2694" priority="1351" operator="beginsWith" text="?">
      <formula>LEFT(AC26,LEN("?"))="?"</formula>
    </cfRule>
  </conditionalFormatting>
  <conditionalFormatting sqref="AC30">
    <cfRule type="beginsWith" dxfId="2693" priority="1352" operator="beginsWith" text="?">
      <formula>LEFT(AC30,LEN("?"))="?"</formula>
    </cfRule>
  </conditionalFormatting>
  <conditionalFormatting sqref="AC38">
    <cfRule type="beginsWith" dxfId="2692" priority="1350" operator="beginsWith" text="?">
      <formula>LEFT(AC38,LEN("?"))="?"</formula>
    </cfRule>
  </conditionalFormatting>
  <conditionalFormatting sqref="AC42">
    <cfRule type="beginsWith" dxfId="2691" priority="1349" operator="beginsWith" text="?">
      <formula>LEFT(AC42,LEN("?"))="?"</formula>
    </cfRule>
  </conditionalFormatting>
  <conditionalFormatting sqref="AC46">
    <cfRule type="beginsWith" dxfId="2690" priority="1348" operator="beginsWith" text="?">
      <formula>LEFT(AC46,LEN("?"))="?"</formula>
    </cfRule>
  </conditionalFormatting>
  <conditionalFormatting sqref="AC50">
    <cfRule type="beginsWith" dxfId="2689" priority="1347" operator="beginsWith" text="?">
      <formula>LEFT(AC50,LEN("?"))="?"</formula>
    </cfRule>
  </conditionalFormatting>
  <conditionalFormatting sqref="AI25:AM27">
    <cfRule type="beginsWith" dxfId="2688" priority="1346" operator="beginsWith" text="?">
      <formula>LEFT(AI25,LEN("?"))="?"</formula>
    </cfRule>
  </conditionalFormatting>
  <conditionalFormatting sqref="AI29:AM31">
    <cfRule type="beginsWith" dxfId="2687" priority="1345" operator="beginsWith" text="?">
      <formula>LEFT(AI29,LEN("?"))="?"</formula>
    </cfRule>
  </conditionalFormatting>
  <conditionalFormatting sqref="AI33:AM35">
    <cfRule type="beginsWith" dxfId="2686" priority="1344" operator="beginsWith" text="?">
      <formula>LEFT(AI33,LEN("?"))="?"</formula>
    </cfRule>
  </conditionalFormatting>
  <conditionalFormatting sqref="AI37:AM39">
    <cfRule type="beginsWith" dxfId="2685" priority="1343" operator="beginsWith" text="?">
      <formula>LEFT(AI37,LEN("?"))="?"</formula>
    </cfRule>
  </conditionalFormatting>
  <conditionalFormatting sqref="AI41:AM43">
    <cfRule type="beginsWith" dxfId="2684" priority="1342" operator="beginsWith" text="?">
      <formula>LEFT(AI41,LEN("?"))="?"</formula>
    </cfRule>
  </conditionalFormatting>
  <conditionalFormatting sqref="AI45:AM47">
    <cfRule type="beginsWith" dxfId="2683" priority="1341" operator="beginsWith" text="?">
      <formula>LEFT(AI45,LEN("?"))="?"</formula>
    </cfRule>
  </conditionalFormatting>
  <conditionalFormatting sqref="AI49:AM51">
    <cfRule type="beginsWith" dxfId="2682" priority="1340" operator="beginsWith" text="?">
      <formula>LEFT(AI49,LEN("?"))="?"</formula>
    </cfRule>
  </conditionalFormatting>
  <conditionalFormatting sqref="D77">
    <cfRule type="beginsWith" dxfId="2681" priority="1326" operator="beginsWith" text="?">
      <formula>LEFT(D77,LEN("?"))="?"</formula>
    </cfRule>
  </conditionalFormatting>
  <conditionalFormatting sqref="B85">
    <cfRule type="beginsWith" dxfId="2680" priority="1332" operator="beginsWith" text="?">
      <formula>LEFT(B85,LEN("?"))="?"</formula>
    </cfRule>
  </conditionalFormatting>
  <conditionalFormatting sqref="B77">
    <cfRule type="beginsWith" dxfId="2679" priority="1330" operator="beginsWith" text="?">
      <formula>LEFT(B77,LEN("?"))="?"</formula>
    </cfRule>
  </conditionalFormatting>
  <conditionalFormatting sqref="B81">
    <cfRule type="beginsWith" dxfId="2678" priority="1331" operator="beginsWith" text="?">
      <formula>LEFT(B81,LEN("?"))="?"</formula>
    </cfRule>
  </conditionalFormatting>
  <conditionalFormatting sqref="H76:L78">
    <cfRule type="beginsWith" dxfId="2677" priority="1329" operator="beginsWith" text="?">
      <formula>LEFT(H76,LEN("?"))="?"</formula>
    </cfRule>
  </conditionalFormatting>
  <conditionalFormatting sqref="H80:L82">
    <cfRule type="beginsWith" dxfId="2676" priority="1328" operator="beginsWith" text="?">
      <formula>LEFT(H80,LEN("?"))="?"</formula>
    </cfRule>
  </conditionalFormatting>
  <conditionalFormatting sqref="H84:L86">
    <cfRule type="beginsWith" dxfId="2675" priority="1327" operator="beginsWith" text="?">
      <formula>LEFT(H84,LEN("?"))="?"</formula>
    </cfRule>
  </conditionalFormatting>
  <conditionalFormatting sqref="B124">
    <cfRule type="beginsWith" dxfId="2674" priority="1322" operator="beginsWith" text="?">
      <formula>LEFT(B124,LEN("?"))="?"</formula>
    </cfRule>
  </conditionalFormatting>
  <conditionalFormatting sqref="B128">
    <cfRule type="beginsWith" dxfId="2673" priority="1323" operator="beginsWith" text="?">
      <formula>LEFT(B128,LEN("?"))="?"</formula>
    </cfRule>
  </conditionalFormatting>
  <conditionalFormatting sqref="B163">
    <cfRule type="beginsWith" dxfId="2672" priority="1321" operator="beginsWith" text="?">
      <formula>LEFT(B163,LEN("?"))="?"</formula>
    </cfRule>
  </conditionalFormatting>
  <conditionalFormatting sqref="B229">
    <cfRule type="beginsWith" dxfId="2671" priority="1320" operator="beginsWith" text="?">
      <formula>LEFT(B229,LEN("?"))="?"</formula>
    </cfRule>
  </conditionalFormatting>
  <conditionalFormatting sqref="B225">
    <cfRule type="beginsWith" dxfId="2670" priority="1319" operator="beginsWith" text="?">
      <formula>LEFT(B225,LEN("?"))="?"</formula>
    </cfRule>
  </conditionalFormatting>
  <conditionalFormatting sqref="B221">
    <cfRule type="beginsWith" dxfId="2669" priority="1318" operator="beginsWith" text="?">
      <formula>LEFT(B221,LEN("?"))="?"</formula>
    </cfRule>
  </conditionalFormatting>
  <conditionalFormatting sqref="B233">
    <cfRule type="beginsWith" dxfId="2668" priority="1317" operator="beginsWith" text="?">
      <formula>LEFT(B233,LEN("?"))="?"</formula>
    </cfRule>
  </conditionalFormatting>
  <conditionalFormatting sqref="AX26">
    <cfRule type="cellIs" dxfId="2667" priority="1287" operator="equal">
      <formula>2</formula>
    </cfRule>
  </conditionalFormatting>
  <conditionalFormatting sqref="AX26">
    <cfRule type="cellIs" dxfId="2666" priority="1288" operator="equal">
      <formula>1</formula>
    </cfRule>
  </conditionalFormatting>
  <conditionalFormatting sqref="AX26">
    <cfRule type="cellIs" dxfId="2665" priority="1283" operator="equal">
      <formula>6</formula>
    </cfRule>
  </conditionalFormatting>
  <conditionalFormatting sqref="AX26">
    <cfRule type="cellIs" dxfId="2664" priority="1284" operator="equal">
      <formula>5</formula>
    </cfRule>
  </conditionalFormatting>
  <conditionalFormatting sqref="AX26">
    <cfRule type="cellIs" dxfId="2663" priority="1285" operator="equal">
      <formula>4</formula>
    </cfRule>
  </conditionalFormatting>
  <conditionalFormatting sqref="AX26">
    <cfRule type="cellIs" dxfId="2662" priority="1286" operator="equal">
      <formula>3</formula>
    </cfRule>
  </conditionalFormatting>
  <conditionalFormatting sqref="W20">
    <cfRule type="cellIs" dxfId="2661" priority="1281" operator="equal">
      <formula>2</formula>
    </cfRule>
  </conditionalFormatting>
  <conditionalFormatting sqref="W20">
    <cfRule type="cellIs" dxfId="2660" priority="1282" operator="equal">
      <formula>1</formula>
    </cfRule>
  </conditionalFormatting>
  <conditionalFormatting sqref="W20">
    <cfRule type="cellIs" dxfId="2659" priority="1277" operator="equal">
      <formula>6</formula>
    </cfRule>
  </conditionalFormatting>
  <conditionalFormatting sqref="W20">
    <cfRule type="cellIs" dxfId="2658" priority="1278" operator="equal">
      <formula>5</formula>
    </cfRule>
  </conditionalFormatting>
  <conditionalFormatting sqref="W20">
    <cfRule type="cellIs" dxfId="2657" priority="1279" operator="equal">
      <formula>4</formula>
    </cfRule>
  </conditionalFormatting>
  <conditionalFormatting sqref="W20">
    <cfRule type="cellIs" dxfId="2656" priority="1280" operator="equal">
      <formula>3</formula>
    </cfRule>
  </conditionalFormatting>
  <conditionalFormatting sqref="AV20">
    <cfRule type="cellIs" dxfId="2655" priority="1273" operator="between">
      <formula>15</formula>
      <formula>20</formula>
    </cfRule>
  </conditionalFormatting>
  <conditionalFormatting sqref="AV20">
    <cfRule type="cellIs" dxfId="2654" priority="1274" operator="between">
      <formula>10</formula>
      <formula>14.999</formula>
    </cfRule>
  </conditionalFormatting>
  <conditionalFormatting sqref="AV20">
    <cfRule type="cellIs" dxfId="2653" priority="1275" operator="between">
      <formula>5</formula>
      <formula>9.999</formula>
    </cfRule>
  </conditionalFormatting>
  <conditionalFormatting sqref="AV20">
    <cfRule type="cellIs" dxfId="2652" priority="1276" operator="between">
      <formula>0.001</formula>
      <formula>4.999</formula>
    </cfRule>
  </conditionalFormatting>
  <conditionalFormatting sqref="AX20">
    <cfRule type="cellIs" dxfId="2651" priority="1271" operator="equal">
      <formula>2</formula>
    </cfRule>
  </conditionalFormatting>
  <conditionalFormatting sqref="AX20">
    <cfRule type="cellIs" dxfId="2650" priority="1272" operator="equal">
      <formula>1</formula>
    </cfRule>
  </conditionalFormatting>
  <conditionalFormatting sqref="AX20">
    <cfRule type="cellIs" dxfId="2649" priority="1267" operator="equal">
      <formula>6</formula>
    </cfRule>
  </conditionalFormatting>
  <conditionalFormatting sqref="AX20">
    <cfRule type="cellIs" dxfId="2648" priority="1268" operator="equal">
      <formula>5</formula>
    </cfRule>
  </conditionalFormatting>
  <conditionalFormatting sqref="AX20">
    <cfRule type="cellIs" dxfId="2647" priority="1269" operator="equal">
      <formula>4</formula>
    </cfRule>
  </conditionalFormatting>
  <conditionalFormatting sqref="AX20">
    <cfRule type="cellIs" dxfId="2646" priority="1270" operator="equal">
      <formula>3</formula>
    </cfRule>
  </conditionalFormatting>
  <conditionalFormatting sqref="W77">
    <cfRule type="cellIs" dxfId="2645" priority="1265" operator="equal">
      <formula>2</formula>
    </cfRule>
  </conditionalFormatting>
  <conditionalFormatting sqref="W77">
    <cfRule type="cellIs" dxfId="2644" priority="1266" operator="equal">
      <formula>1</formula>
    </cfRule>
  </conditionalFormatting>
  <conditionalFormatting sqref="W77">
    <cfRule type="cellIs" dxfId="2643" priority="1261" operator="equal">
      <formula>6</formula>
    </cfRule>
  </conditionalFormatting>
  <conditionalFormatting sqref="W77">
    <cfRule type="cellIs" dxfId="2642" priority="1262" operator="equal">
      <formula>5</formula>
    </cfRule>
  </conditionalFormatting>
  <conditionalFormatting sqref="W77">
    <cfRule type="cellIs" dxfId="2641" priority="1263" operator="equal">
      <formula>4</formula>
    </cfRule>
  </conditionalFormatting>
  <conditionalFormatting sqref="W77">
    <cfRule type="cellIs" dxfId="2640" priority="1264" operator="equal">
      <formula>3</formula>
    </cfRule>
  </conditionalFormatting>
  <conditionalFormatting sqref="U71">
    <cfRule type="cellIs" dxfId="2639" priority="1257" operator="between">
      <formula>15</formula>
      <formula>20</formula>
    </cfRule>
  </conditionalFormatting>
  <conditionalFormatting sqref="U71">
    <cfRule type="cellIs" dxfId="2638" priority="1258" operator="between">
      <formula>10</formula>
      <formula>14.999</formula>
    </cfRule>
  </conditionalFormatting>
  <conditionalFormatting sqref="U71">
    <cfRule type="cellIs" dxfId="2637" priority="1259" operator="between">
      <formula>5</formula>
      <formula>9.999</formula>
    </cfRule>
  </conditionalFormatting>
  <conditionalFormatting sqref="U71">
    <cfRule type="cellIs" dxfId="2636" priority="1260" operator="between">
      <formula>0.001</formula>
      <formula>4.999</formula>
    </cfRule>
  </conditionalFormatting>
  <conditionalFormatting sqref="W71">
    <cfRule type="cellIs" dxfId="2635" priority="1255" operator="equal">
      <formula>2</formula>
    </cfRule>
  </conditionalFormatting>
  <conditionalFormatting sqref="W71">
    <cfRule type="cellIs" dxfId="2634" priority="1256" operator="equal">
      <formula>1</formula>
    </cfRule>
  </conditionalFormatting>
  <conditionalFormatting sqref="W71">
    <cfRule type="cellIs" dxfId="2633" priority="1251" operator="equal">
      <formula>6</formula>
    </cfRule>
  </conditionalFormatting>
  <conditionalFormatting sqref="W71">
    <cfRule type="cellIs" dxfId="2632" priority="1252" operator="equal">
      <formula>5</formula>
    </cfRule>
  </conditionalFormatting>
  <conditionalFormatting sqref="W71">
    <cfRule type="cellIs" dxfId="2631" priority="1253" operator="equal">
      <formula>4</formula>
    </cfRule>
  </conditionalFormatting>
  <conditionalFormatting sqref="W71">
    <cfRule type="cellIs" dxfId="2630" priority="1254" operator="equal">
      <formula>3</formula>
    </cfRule>
  </conditionalFormatting>
  <conditionalFormatting sqref="AV71">
    <cfRule type="cellIs" dxfId="2629" priority="1247" operator="between">
      <formula>15</formula>
      <formula>20</formula>
    </cfRule>
  </conditionalFormatting>
  <conditionalFormatting sqref="AV71">
    <cfRule type="cellIs" dxfId="2628" priority="1248" operator="between">
      <formula>10</formula>
      <formula>14.999</formula>
    </cfRule>
  </conditionalFormatting>
  <conditionalFormatting sqref="AV71">
    <cfRule type="cellIs" dxfId="2627" priority="1249" operator="between">
      <formula>5</formula>
      <formula>9.999</formula>
    </cfRule>
  </conditionalFormatting>
  <conditionalFormatting sqref="AV71">
    <cfRule type="cellIs" dxfId="2626" priority="1250" operator="between">
      <formula>0.001</formula>
      <formula>4.999</formula>
    </cfRule>
  </conditionalFormatting>
  <conditionalFormatting sqref="AX71">
    <cfRule type="cellIs" dxfId="2625" priority="1245" operator="equal">
      <formula>2</formula>
    </cfRule>
  </conditionalFormatting>
  <conditionalFormatting sqref="AX71">
    <cfRule type="cellIs" dxfId="2624" priority="1246" operator="equal">
      <formula>1</formula>
    </cfRule>
  </conditionalFormatting>
  <conditionalFormatting sqref="AX71">
    <cfRule type="cellIs" dxfId="2623" priority="1241" operator="equal">
      <formula>6</formula>
    </cfRule>
  </conditionalFormatting>
  <conditionalFormatting sqref="AX71">
    <cfRule type="cellIs" dxfId="2622" priority="1242" operator="equal">
      <formula>5</formula>
    </cfRule>
  </conditionalFormatting>
  <conditionalFormatting sqref="AX71">
    <cfRule type="cellIs" dxfId="2621" priority="1243" operator="equal">
      <formula>4</formula>
    </cfRule>
  </conditionalFormatting>
  <conditionalFormatting sqref="AX71">
    <cfRule type="cellIs" dxfId="2620" priority="1244" operator="equal">
      <formula>3</formula>
    </cfRule>
  </conditionalFormatting>
  <conditionalFormatting sqref="U180">
    <cfRule type="cellIs" dxfId="2619" priority="1237" operator="between">
      <formula>15</formula>
      <formula>20</formula>
    </cfRule>
  </conditionalFormatting>
  <conditionalFormatting sqref="U180">
    <cfRule type="cellIs" dxfId="2618" priority="1238" operator="between">
      <formula>10</formula>
      <formula>14.999</formula>
    </cfRule>
  </conditionalFormatting>
  <conditionalFormatting sqref="U180">
    <cfRule type="cellIs" dxfId="2617" priority="1239" operator="between">
      <formula>5</formula>
      <formula>9.999</formula>
    </cfRule>
  </conditionalFormatting>
  <conditionalFormatting sqref="U180">
    <cfRule type="cellIs" dxfId="2616" priority="1240" operator="between">
      <formula>0.001</formula>
      <formula>4.999</formula>
    </cfRule>
  </conditionalFormatting>
  <conditionalFormatting sqref="W180">
    <cfRule type="cellIs" dxfId="2615" priority="1235" operator="equal">
      <formula>2</formula>
    </cfRule>
  </conditionalFormatting>
  <conditionalFormatting sqref="W180">
    <cfRule type="cellIs" dxfId="2614" priority="1236" operator="equal">
      <formula>1</formula>
    </cfRule>
  </conditionalFormatting>
  <conditionalFormatting sqref="W180">
    <cfRule type="cellIs" dxfId="2613" priority="1231" operator="equal">
      <formula>6</formula>
    </cfRule>
  </conditionalFormatting>
  <conditionalFormatting sqref="W180">
    <cfRule type="cellIs" dxfId="2612" priority="1232" operator="equal">
      <formula>5</formula>
    </cfRule>
  </conditionalFormatting>
  <conditionalFormatting sqref="W180">
    <cfRule type="cellIs" dxfId="2611" priority="1233" operator="equal">
      <formula>4</formula>
    </cfRule>
  </conditionalFormatting>
  <conditionalFormatting sqref="W180">
    <cfRule type="cellIs" dxfId="2610" priority="1234" operator="equal">
      <formula>3</formula>
    </cfRule>
  </conditionalFormatting>
  <conditionalFormatting sqref="AX180">
    <cfRule type="cellIs" dxfId="2609" priority="1229" operator="equal">
      <formula>2</formula>
    </cfRule>
  </conditionalFormatting>
  <conditionalFormatting sqref="AX180">
    <cfRule type="cellIs" dxfId="2608" priority="1230" operator="equal">
      <formula>1</formula>
    </cfRule>
  </conditionalFormatting>
  <conditionalFormatting sqref="AX180">
    <cfRule type="cellIs" dxfId="2607" priority="1225" operator="equal">
      <formula>6</formula>
    </cfRule>
  </conditionalFormatting>
  <conditionalFormatting sqref="AX180">
    <cfRule type="cellIs" dxfId="2606" priority="1226" operator="equal">
      <formula>5</formula>
    </cfRule>
  </conditionalFormatting>
  <conditionalFormatting sqref="AX180">
    <cfRule type="cellIs" dxfId="2605" priority="1227" operator="equal">
      <formula>4</formula>
    </cfRule>
  </conditionalFormatting>
  <conditionalFormatting sqref="AX180">
    <cfRule type="cellIs" dxfId="2604" priority="1228" operator="equal">
      <formula>3</formula>
    </cfRule>
  </conditionalFormatting>
  <conditionalFormatting sqref="B46">
    <cfRule type="beginsWith" dxfId="2603" priority="1219" operator="beginsWith" text="?">
      <formula>LEFT(B46,LEN("?"))="?"</formula>
    </cfRule>
  </conditionalFormatting>
  <conditionalFormatting sqref="B50">
    <cfRule type="beginsWith" dxfId="2602" priority="1211" operator="beginsWith" text="?">
      <formula>LEFT(B50,LEN("?"))="?"</formula>
    </cfRule>
  </conditionalFormatting>
  <conditionalFormatting sqref="AQ85:AT85">
    <cfRule type="containsText" dxfId="2601" priority="1190" operator="containsText" text="ggggggggggggggg">
      <formula>NOT(ISERROR(SEARCH("ggggggggggggggg",AQ85)))</formula>
    </cfRule>
  </conditionalFormatting>
  <conditionalFormatting sqref="AQ85:AT85">
    <cfRule type="containsText" dxfId="2600" priority="1191" operator="containsText" text="gggggggggg">
      <formula>NOT(ISERROR(SEARCH("gggggggggg",AQ85)))</formula>
    </cfRule>
  </conditionalFormatting>
  <conditionalFormatting sqref="AQ85:AT85">
    <cfRule type="containsText" dxfId="2599" priority="1192" operator="containsText" text="ggggg">
      <formula>NOT(ISERROR(SEARCH("ggggg",AQ85)))</formula>
    </cfRule>
  </conditionalFormatting>
  <conditionalFormatting sqref="AQ85:AT85">
    <cfRule type="containsText" dxfId="2598" priority="1193" operator="containsText" text="g">
      <formula>NOT(ISERROR(SEARCH("g",AQ85)))</formula>
    </cfRule>
  </conditionalFormatting>
  <conditionalFormatting sqref="AQ77:AT77">
    <cfRule type="containsText" dxfId="2597" priority="1203" operator="containsText" text="ggggggggggggggg">
      <formula>NOT(ISERROR(SEARCH("ggggggggggggggg",AQ77)))</formula>
    </cfRule>
  </conditionalFormatting>
  <conditionalFormatting sqref="AQ77:AT77">
    <cfRule type="containsText" dxfId="2596" priority="1204" operator="containsText" text="gggggggggg">
      <formula>NOT(ISERROR(SEARCH("gggggggggg",AQ77)))</formula>
    </cfRule>
  </conditionalFormatting>
  <conditionalFormatting sqref="AQ77:AT77">
    <cfRule type="containsText" dxfId="2595" priority="1205" operator="containsText" text="ggggg">
      <formula>NOT(ISERROR(SEARCH("ggggg",AQ77)))</formula>
    </cfRule>
  </conditionalFormatting>
  <conditionalFormatting sqref="AQ77:AT77">
    <cfRule type="containsText" dxfId="2594" priority="1206" operator="containsText" text="g">
      <formula>NOT(ISERROR(SEARCH("g",AQ77)))</formula>
    </cfRule>
  </conditionalFormatting>
  <conditionalFormatting sqref="AQ81:AT81">
    <cfRule type="containsText" dxfId="2593" priority="1199" operator="containsText" text="ggggggggggggggg">
      <formula>NOT(ISERROR(SEARCH("ggggggggggggggg",AQ81)))</formula>
    </cfRule>
  </conditionalFormatting>
  <conditionalFormatting sqref="AQ81:AT81">
    <cfRule type="containsText" dxfId="2592" priority="1200" operator="containsText" text="gggggggggg">
      <formula>NOT(ISERROR(SEARCH("gggggggggg",AQ81)))</formula>
    </cfRule>
  </conditionalFormatting>
  <conditionalFormatting sqref="AQ81:AT81">
    <cfRule type="containsText" dxfId="2591" priority="1201" operator="containsText" text="ggggg">
      <formula>NOT(ISERROR(SEARCH("ggggg",AQ81)))</formula>
    </cfRule>
  </conditionalFormatting>
  <conditionalFormatting sqref="AQ81:AT81">
    <cfRule type="containsText" dxfId="2590" priority="1202" operator="containsText" text="g">
      <formula>NOT(ISERROR(SEARCH("g",AQ81)))</formula>
    </cfRule>
  </conditionalFormatting>
  <conditionalFormatting sqref="AC77">
    <cfRule type="beginsWith" dxfId="2589" priority="1197" operator="beginsWith" text="?">
      <formula>LEFT(AC77,LEN("?"))="?"</formula>
    </cfRule>
  </conditionalFormatting>
  <conditionalFormatting sqref="AC81">
    <cfRule type="beginsWith" dxfId="2588" priority="1198" operator="beginsWith" text="?">
      <formula>LEFT(AC81,LEN("?"))="?"</formula>
    </cfRule>
  </conditionalFormatting>
  <conditionalFormatting sqref="AI76:AM78">
    <cfRule type="beginsWith" dxfId="2587" priority="1196" operator="beginsWith" text="?">
      <formula>LEFT(AI76,LEN("?"))="?"</formula>
    </cfRule>
  </conditionalFormatting>
  <conditionalFormatting sqref="AC85">
    <cfRule type="beginsWith" dxfId="2586" priority="1189" operator="beginsWith" text="?">
      <formula>LEFT(AC85,LEN("?"))="?"</formula>
    </cfRule>
  </conditionalFormatting>
  <conditionalFormatting sqref="AC124">
    <cfRule type="beginsWith" dxfId="2585" priority="1186" operator="beginsWith" text="?">
      <formula>LEFT(AC124,LEN("?"))="?"</formula>
    </cfRule>
  </conditionalFormatting>
  <conditionalFormatting sqref="AC128">
    <cfRule type="beginsWith" dxfId="2584" priority="1187" operator="beginsWith" text="?">
      <formula>LEFT(AC128,LEN("?"))="?"</formula>
    </cfRule>
  </conditionalFormatting>
  <conditionalFormatting sqref="B155">
    <cfRule type="beginsWith" dxfId="2583" priority="1185" operator="beginsWith" text="?">
      <formula>LEFT(B155,LEN("?"))="?"</formula>
    </cfRule>
  </conditionalFormatting>
  <conditionalFormatting sqref="B159">
    <cfRule type="beginsWith" dxfId="2582" priority="1184" operator="beginsWith" text="?">
      <formula>LEFT(B159,LEN("?"))="?"</formula>
    </cfRule>
  </conditionalFormatting>
  <conditionalFormatting sqref="AC163">
    <cfRule type="beginsWith" dxfId="2581" priority="1183" operator="beginsWith" text="?">
      <formula>LEFT(AC163,LEN("?"))="?"</formula>
    </cfRule>
  </conditionalFormatting>
  <conditionalFormatting sqref="B167">
    <cfRule type="beginsWith" dxfId="2580" priority="1182" operator="beginsWith" text="?">
      <formula>LEFT(B167,LEN("?"))="?"</formula>
    </cfRule>
  </conditionalFormatting>
  <conditionalFormatting sqref="AC155">
    <cfRule type="beginsWith" dxfId="2579" priority="1181" operator="beginsWith" text="?">
      <formula>LEFT(AC155,LEN("?"))="?"</formula>
    </cfRule>
  </conditionalFormatting>
  <conditionalFormatting sqref="AC159">
    <cfRule type="beginsWith" dxfId="2578" priority="1180" operator="beginsWith" text="?">
      <formula>LEFT(AC159,LEN("?"))="?"</formula>
    </cfRule>
  </conditionalFormatting>
  <conditionalFormatting sqref="AC89">
    <cfRule type="beginsWith" dxfId="2577" priority="1065" operator="beginsWith" text="?">
      <formula>LEFT(AC89,LEN("?"))="?"</formula>
    </cfRule>
  </conditionalFormatting>
  <conditionalFormatting sqref="H112:L114">
    <cfRule type="beginsWith" dxfId="2576" priority="1090" operator="beginsWith" text="?">
      <formula>LEFT(H112,LEN("?"))="?"</formula>
    </cfRule>
  </conditionalFormatting>
  <conditionalFormatting sqref="AE77">
    <cfRule type="beginsWith" dxfId="2575" priority="1179" operator="beginsWith" text="?">
      <formula>LEFT(AE77,LEN("?"))="?"</formula>
    </cfRule>
  </conditionalFormatting>
  <conditionalFormatting sqref="AV77">
    <cfRule type="cellIs" dxfId="2574" priority="1153" operator="between">
      <formula>15</formula>
      <formula>20</formula>
    </cfRule>
  </conditionalFormatting>
  <conditionalFormatting sqref="AV77">
    <cfRule type="cellIs" dxfId="2573" priority="1154" operator="between">
      <formula>10</formula>
      <formula>14.999</formula>
    </cfRule>
  </conditionalFormatting>
  <conditionalFormatting sqref="AV77">
    <cfRule type="cellIs" dxfId="2572" priority="1155" operator="between">
      <formula>5</formula>
      <formula>9.999</formula>
    </cfRule>
  </conditionalFormatting>
  <conditionalFormatting sqref="AV77">
    <cfRule type="cellIs" dxfId="2571" priority="1156" operator="between">
      <formula>0.001</formula>
      <formula>4.999</formula>
    </cfRule>
  </conditionalFormatting>
  <conditionalFormatting sqref="AX77">
    <cfRule type="cellIs" dxfId="2570" priority="1151" operator="equal">
      <formula>2</formula>
    </cfRule>
  </conditionalFormatting>
  <conditionalFormatting sqref="AX77">
    <cfRule type="cellIs" dxfId="2569" priority="1152" operator="equal">
      <formula>1</formula>
    </cfRule>
  </conditionalFormatting>
  <conditionalFormatting sqref="AX77">
    <cfRule type="cellIs" dxfId="2568" priority="1147" operator="equal">
      <formula>6</formula>
    </cfRule>
  </conditionalFormatting>
  <conditionalFormatting sqref="AX77">
    <cfRule type="cellIs" dxfId="2567" priority="1148" operator="equal">
      <formula>5</formula>
    </cfRule>
  </conditionalFormatting>
  <conditionalFormatting sqref="AX77">
    <cfRule type="cellIs" dxfId="2566" priority="1149" operator="equal">
      <formula>4</formula>
    </cfRule>
  </conditionalFormatting>
  <conditionalFormatting sqref="AX77">
    <cfRule type="cellIs" dxfId="2565" priority="1150" operator="equal">
      <formula>3</formula>
    </cfRule>
  </conditionalFormatting>
  <conditionalFormatting sqref="AQ54:AT54">
    <cfRule type="containsText" dxfId="2564" priority="1142" operator="containsText" text="ggggggggggggggg">
      <formula>NOT(ISERROR(SEARCH("ggggggggggggggg",AQ54)))</formula>
    </cfRule>
  </conditionalFormatting>
  <conditionalFormatting sqref="AQ54:AT54">
    <cfRule type="containsText" dxfId="2563" priority="1143" operator="containsText" text="gggggggggg">
      <formula>NOT(ISERROR(SEARCH("gggggggggg",AQ54)))</formula>
    </cfRule>
  </conditionalFormatting>
  <conditionalFormatting sqref="AQ54:AT54">
    <cfRule type="containsText" dxfId="2562" priority="1144" operator="containsText" text="ggggg">
      <formula>NOT(ISERROR(SEARCH("ggggg",AQ54)))</formula>
    </cfRule>
  </conditionalFormatting>
  <conditionalFormatting sqref="AQ54:AT54">
    <cfRule type="containsText" dxfId="2561" priority="1145" operator="containsText" text="g">
      <formula>NOT(ISERROR(SEARCH("g",AQ54)))</formula>
    </cfRule>
  </conditionalFormatting>
  <conditionalFormatting sqref="AE54">
    <cfRule type="beginsWith" dxfId="2560" priority="1139" operator="beginsWith" text="?">
      <formula>LEFT(AE54,LEN("?"))="?"</formula>
    </cfRule>
  </conditionalFormatting>
  <conditionalFormatting sqref="AC54">
    <cfRule type="beginsWith" dxfId="2559" priority="1141" operator="beginsWith" text="?">
      <formula>LEFT(AC54,LEN("?"))="?"</formula>
    </cfRule>
  </conditionalFormatting>
  <conditionalFormatting sqref="AI53:AM55">
    <cfRule type="beginsWith" dxfId="2558" priority="1140" operator="beginsWith" text="?">
      <formula>LEFT(AI53,LEN("?"))="?"</formula>
    </cfRule>
  </conditionalFormatting>
  <conditionalFormatting sqref="B54">
    <cfRule type="beginsWith" dxfId="2557" priority="1133" operator="beginsWith" text="?">
      <formula>LEFT(B54,LEN("?"))="?"</formula>
    </cfRule>
  </conditionalFormatting>
  <conditionalFormatting sqref="AQ58:AT58">
    <cfRule type="containsText" dxfId="2556" priority="1116" operator="containsText" text="ggggggggggggggg">
      <formula>NOT(ISERROR(SEARCH("ggggggggggggggg",AQ58)))</formula>
    </cfRule>
  </conditionalFormatting>
  <conditionalFormatting sqref="AQ58:AT58">
    <cfRule type="containsText" dxfId="2555" priority="1117" operator="containsText" text="gggggggggg">
      <formula>NOT(ISERROR(SEARCH("gggggggggg",AQ58)))</formula>
    </cfRule>
  </conditionalFormatting>
  <conditionalFormatting sqref="AQ58:AT58">
    <cfRule type="containsText" dxfId="2554" priority="1118" operator="containsText" text="ggggg">
      <formula>NOT(ISERROR(SEARCH("ggggg",AQ58)))</formula>
    </cfRule>
  </conditionalFormatting>
  <conditionalFormatting sqref="AQ58:AT58">
    <cfRule type="containsText" dxfId="2553" priority="1119" operator="containsText" text="g">
      <formula>NOT(ISERROR(SEARCH("g",AQ58)))</formula>
    </cfRule>
  </conditionalFormatting>
  <conditionalFormatting sqref="AE58">
    <cfRule type="beginsWith" dxfId="2552" priority="1113" operator="beginsWith" text="?">
      <formula>LEFT(AE58,LEN("?"))="?"</formula>
    </cfRule>
  </conditionalFormatting>
  <conditionalFormatting sqref="AC58">
    <cfRule type="beginsWith" dxfId="2551" priority="1115" operator="beginsWith" text="?">
      <formula>LEFT(AC58,LEN("?"))="?"</formula>
    </cfRule>
  </conditionalFormatting>
  <conditionalFormatting sqref="AI57:AM59">
    <cfRule type="beginsWith" dxfId="2550" priority="1114" operator="beginsWith" text="?">
      <formula>LEFT(AI57,LEN("?"))="?"</formula>
    </cfRule>
  </conditionalFormatting>
  <conditionalFormatting sqref="AQ62:AT62">
    <cfRule type="containsText" dxfId="2549" priority="1108" operator="containsText" text="ggggggggggggggg">
      <formula>NOT(ISERROR(SEARCH("ggggggggggggggg",AQ62)))</formula>
    </cfRule>
  </conditionalFormatting>
  <conditionalFormatting sqref="AQ62:AT62">
    <cfRule type="containsText" dxfId="2548" priority="1109" operator="containsText" text="gggggggggg">
      <formula>NOT(ISERROR(SEARCH("gggggggggg",AQ62)))</formula>
    </cfRule>
  </conditionalFormatting>
  <conditionalFormatting sqref="AQ62:AT62">
    <cfRule type="containsText" dxfId="2547" priority="1110" operator="containsText" text="ggggg">
      <formula>NOT(ISERROR(SEARCH("ggggg",AQ62)))</formula>
    </cfRule>
  </conditionalFormatting>
  <conditionalFormatting sqref="AQ62:AT62">
    <cfRule type="containsText" dxfId="2546" priority="1111" operator="containsText" text="g">
      <formula>NOT(ISERROR(SEARCH("g",AQ62)))</formula>
    </cfRule>
  </conditionalFormatting>
  <conditionalFormatting sqref="AE62">
    <cfRule type="beginsWith" dxfId="2545" priority="1105" operator="beginsWith" text="?">
      <formula>LEFT(AE62,LEN("?"))="?"</formula>
    </cfRule>
  </conditionalFormatting>
  <conditionalFormatting sqref="AC62">
    <cfRule type="beginsWith" dxfId="2544" priority="1107" operator="beginsWith" text="?">
      <formula>LEFT(AC62,LEN("?"))="?"</formula>
    </cfRule>
  </conditionalFormatting>
  <conditionalFormatting sqref="AI61:AM63">
    <cfRule type="beginsWith" dxfId="2543" priority="1106" operator="beginsWith" text="?">
      <formula>LEFT(AI61,LEN("?"))="?"</formula>
    </cfRule>
  </conditionalFormatting>
  <conditionalFormatting sqref="P113:S113">
    <cfRule type="containsText" dxfId="2542" priority="1092" operator="containsText" text="ggggggggggggggg">
      <formula>NOT(ISERROR(SEARCH("ggggggggggggggg",P113)))</formula>
    </cfRule>
  </conditionalFormatting>
  <conditionalFormatting sqref="P113:S113">
    <cfRule type="containsText" dxfId="2541" priority="1093" operator="containsText" text="gggggggggg">
      <formula>NOT(ISERROR(SEARCH("gggggggggg",P113)))</formula>
    </cfRule>
  </conditionalFormatting>
  <conditionalFormatting sqref="P113:S113">
    <cfRule type="containsText" dxfId="2540" priority="1094" operator="containsText" text="ggggg">
      <formula>NOT(ISERROR(SEARCH("ggggg",P113)))</formula>
    </cfRule>
  </conditionalFormatting>
  <conditionalFormatting sqref="P113:S113">
    <cfRule type="containsText" dxfId="2539" priority="1095" operator="containsText" text="g">
      <formula>NOT(ISERROR(SEARCH("g",P113)))</formula>
    </cfRule>
  </conditionalFormatting>
  <conditionalFormatting sqref="D113">
    <cfRule type="beginsWith" dxfId="2538" priority="1089" operator="beginsWith" text="?">
      <formula>LEFT(D113,LEN("?"))="?"</formula>
    </cfRule>
  </conditionalFormatting>
  <conditionalFormatting sqref="B113">
    <cfRule type="beginsWith" dxfId="2537" priority="1091" operator="beginsWith" text="?">
      <formula>LEFT(B113,LEN("?"))="?"</formula>
    </cfRule>
  </conditionalFormatting>
  <conditionalFormatting sqref="AQ66:AT66">
    <cfRule type="containsText" dxfId="2536" priority="1100" operator="containsText" text="ggggggggggggggg">
      <formula>NOT(ISERROR(SEARCH("ggggggggggggggg",AQ66)))</formula>
    </cfRule>
  </conditionalFormatting>
  <conditionalFormatting sqref="AQ66:AT66">
    <cfRule type="containsText" dxfId="2535" priority="1101" operator="containsText" text="gggggggggg">
      <formula>NOT(ISERROR(SEARCH("gggggggggg",AQ66)))</formula>
    </cfRule>
  </conditionalFormatting>
  <conditionalFormatting sqref="AQ66:AT66">
    <cfRule type="containsText" dxfId="2534" priority="1102" operator="containsText" text="ggggg">
      <formula>NOT(ISERROR(SEARCH("ggggg",AQ66)))</formula>
    </cfRule>
  </conditionalFormatting>
  <conditionalFormatting sqref="AQ66:AT66">
    <cfRule type="containsText" dxfId="2533" priority="1103" operator="containsText" text="g">
      <formula>NOT(ISERROR(SEARCH("g",AQ66)))</formula>
    </cfRule>
  </conditionalFormatting>
  <conditionalFormatting sqref="AE66">
    <cfRule type="beginsWith" dxfId="2532" priority="1097" operator="beginsWith" text="?">
      <formula>LEFT(AE66,LEN("?"))="?"</formula>
    </cfRule>
  </conditionalFormatting>
  <conditionalFormatting sqref="AC66">
    <cfRule type="beginsWith" dxfId="2531" priority="1099" operator="beginsWith" text="?">
      <formula>LEFT(AC66,LEN("?"))="?"</formula>
    </cfRule>
  </conditionalFormatting>
  <conditionalFormatting sqref="AI65:AM67">
    <cfRule type="beginsWith" dxfId="2530" priority="1098" operator="beginsWith" text="?">
      <formula>LEFT(AI65,LEN("?"))="?"</formula>
    </cfRule>
  </conditionalFormatting>
  <conditionalFormatting sqref="D241">
    <cfRule type="beginsWith" dxfId="2529" priority="953" operator="beginsWith" text="?">
      <formula>LEFT(D241,LEN("?"))="?"</formula>
    </cfRule>
  </conditionalFormatting>
  <conditionalFormatting sqref="W237">
    <cfRule type="cellIs" dxfId="2528" priority="951" operator="equal">
      <formula>2</formula>
    </cfRule>
  </conditionalFormatting>
  <conditionalFormatting sqref="W237">
    <cfRule type="cellIs" dxfId="2527" priority="952" operator="equal">
      <formula>1</formula>
    </cfRule>
  </conditionalFormatting>
  <conditionalFormatting sqref="W237">
    <cfRule type="cellIs" dxfId="2526" priority="947" operator="equal">
      <formula>6</formula>
    </cfRule>
  </conditionalFormatting>
  <conditionalFormatting sqref="W237">
    <cfRule type="cellIs" dxfId="2525" priority="948" operator="equal">
      <formula>5</formula>
    </cfRule>
  </conditionalFormatting>
  <conditionalFormatting sqref="W237">
    <cfRule type="cellIs" dxfId="2524" priority="949" operator="equal">
      <formula>4</formula>
    </cfRule>
  </conditionalFormatting>
  <conditionalFormatting sqref="W237">
    <cfRule type="cellIs" dxfId="2523" priority="950" operator="equal">
      <formula>3</formula>
    </cfRule>
  </conditionalFormatting>
  <conditionalFormatting sqref="AQ105:AT105">
    <cfRule type="containsText" dxfId="2522" priority="1034" operator="containsText" text="ggggggggggggggg">
      <formula>NOT(ISERROR(SEARCH("ggggggggggggggg",AQ105)))</formula>
    </cfRule>
  </conditionalFormatting>
  <conditionalFormatting sqref="AQ105:AT105">
    <cfRule type="containsText" dxfId="2521" priority="1035" operator="containsText" text="gggggggggg">
      <formula>NOT(ISERROR(SEARCH("gggggggggg",AQ105)))</formula>
    </cfRule>
  </conditionalFormatting>
  <conditionalFormatting sqref="AQ105:AT105">
    <cfRule type="containsText" dxfId="2520" priority="1036" operator="containsText" text="ggggg">
      <formula>NOT(ISERROR(SEARCH("ggggg",AQ105)))</formula>
    </cfRule>
  </conditionalFormatting>
  <conditionalFormatting sqref="AQ105:AT105">
    <cfRule type="containsText" dxfId="2519" priority="1037" operator="containsText" text="g">
      <formula>NOT(ISERROR(SEARCH("g",AQ105)))</formula>
    </cfRule>
  </conditionalFormatting>
  <conditionalFormatting sqref="AE105">
    <cfRule type="beginsWith" dxfId="2518" priority="1031" operator="beginsWith" text="?">
      <formula>LEFT(AE105,LEN("?"))="?"</formula>
    </cfRule>
  </conditionalFormatting>
  <conditionalFormatting sqref="AC105">
    <cfRule type="beginsWith" dxfId="2517" priority="1033" operator="beginsWith" text="?">
      <formula>LEFT(AC105,LEN("?"))="?"</formula>
    </cfRule>
  </conditionalFormatting>
  <conditionalFormatting sqref="AI104:AM106">
    <cfRule type="beginsWith" dxfId="2516" priority="1032" operator="beginsWith" text="?">
      <formula>LEFT(AI104,LEN("?"))="?"</formula>
    </cfRule>
  </conditionalFormatting>
  <conditionalFormatting sqref="AQ93:AT93">
    <cfRule type="containsText" dxfId="2515" priority="1084" operator="containsText" text="ggggggggggggggg">
      <formula>NOT(ISERROR(SEARCH("ggggggggggggggg",AQ93)))</formula>
    </cfRule>
  </conditionalFormatting>
  <conditionalFormatting sqref="AQ93:AT93">
    <cfRule type="containsText" dxfId="2514" priority="1085" operator="containsText" text="gggggggggg">
      <formula>NOT(ISERROR(SEARCH("gggggggggg",AQ93)))</formula>
    </cfRule>
  </conditionalFormatting>
  <conditionalFormatting sqref="AQ93:AT93">
    <cfRule type="containsText" dxfId="2513" priority="1086" operator="containsText" text="ggggg">
      <formula>NOT(ISERROR(SEARCH("ggggg",AQ93)))</formula>
    </cfRule>
  </conditionalFormatting>
  <conditionalFormatting sqref="AQ93:AT93">
    <cfRule type="containsText" dxfId="2512" priority="1087" operator="containsText" text="g">
      <formula>NOT(ISERROR(SEARCH("g",AQ93)))</formula>
    </cfRule>
  </conditionalFormatting>
  <conditionalFormatting sqref="D163">
    <cfRule type="beginsWith" dxfId="2511" priority="762" operator="beginsWith" text="?">
      <formula>LEFT(D163,LEN("?"))="?"</formula>
    </cfRule>
  </conditionalFormatting>
  <conditionalFormatting sqref="H162:L164">
    <cfRule type="beginsWith" dxfId="2510" priority="763" operator="beginsWith" text="?">
      <formula>LEFT(H162,LEN("?"))="?"</formula>
    </cfRule>
  </conditionalFormatting>
  <conditionalFormatting sqref="AC93">
    <cfRule type="beginsWith" dxfId="2509" priority="1083" operator="beginsWith" text="?">
      <formula>LEFT(AC93,LEN("?"))="?"</formula>
    </cfRule>
  </conditionalFormatting>
  <conditionalFormatting sqref="AI92:AM94">
    <cfRule type="beginsWith" dxfId="2508" priority="1082" operator="beginsWith" text="?">
      <formula>LEFT(AI92,LEN("?"))="?"</formula>
    </cfRule>
  </conditionalFormatting>
  <conditionalFormatting sqref="AE93">
    <cfRule type="beginsWith" dxfId="2507" priority="1081" operator="beginsWith" text="?">
      <formula>LEFT(AE93,LEN("?"))="?"</formula>
    </cfRule>
  </conditionalFormatting>
  <conditionalFormatting sqref="U113">
    <cfRule type="cellIs" dxfId="2506" priority="1077" operator="between">
      <formula>15</formula>
      <formula>20</formula>
    </cfRule>
  </conditionalFormatting>
  <conditionalFormatting sqref="U113">
    <cfRule type="cellIs" dxfId="2505" priority="1078" operator="between">
      <formula>10</formula>
      <formula>14.999</formula>
    </cfRule>
  </conditionalFormatting>
  <conditionalFormatting sqref="U113">
    <cfRule type="cellIs" dxfId="2504" priority="1079" operator="between">
      <formula>5</formula>
      <formula>9.999</formula>
    </cfRule>
  </conditionalFormatting>
  <conditionalFormatting sqref="U113">
    <cfRule type="cellIs" dxfId="2503" priority="1080" operator="between">
      <formula>0.001</formula>
      <formula>4.999</formula>
    </cfRule>
  </conditionalFormatting>
  <conditionalFormatting sqref="W113">
    <cfRule type="cellIs" dxfId="2502" priority="1075" operator="equal">
      <formula>2</formula>
    </cfRule>
  </conditionalFormatting>
  <conditionalFormatting sqref="W113">
    <cfRule type="cellIs" dxfId="2501" priority="1076" operator="equal">
      <formula>1</formula>
    </cfRule>
  </conditionalFormatting>
  <conditionalFormatting sqref="W113">
    <cfRule type="cellIs" dxfId="2500" priority="1071" operator="equal">
      <formula>6</formula>
    </cfRule>
  </conditionalFormatting>
  <conditionalFormatting sqref="W113">
    <cfRule type="cellIs" dxfId="2499" priority="1072" operator="equal">
      <formula>5</formula>
    </cfRule>
  </conditionalFormatting>
  <conditionalFormatting sqref="W113">
    <cfRule type="cellIs" dxfId="2498" priority="1073" operator="equal">
      <formula>4</formula>
    </cfRule>
  </conditionalFormatting>
  <conditionalFormatting sqref="W113">
    <cfRule type="cellIs" dxfId="2497" priority="1074" operator="equal">
      <formula>3</formula>
    </cfRule>
  </conditionalFormatting>
  <conditionalFormatting sqref="AQ89:AT89">
    <cfRule type="containsText" dxfId="2496" priority="1066" operator="containsText" text="ggggggggggggggg">
      <formula>NOT(ISERROR(SEARCH("ggggggggggggggg",AQ89)))</formula>
    </cfRule>
  </conditionalFormatting>
  <conditionalFormatting sqref="AQ89:AT89">
    <cfRule type="containsText" dxfId="2495" priority="1067" operator="containsText" text="gggggggggg">
      <formula>NOT(ISERROR(SEARCH("gggggggggg",AQ89)))</formula>
    </cfRule>
  </conditionalFormatting>
  <conditionalFormatting sqref="AQ89:AT89">
    <cfRule type="containsText" dxfId="2494" priority="1068" operator="containsText" text="ggggg">
      <formula>NOT(ISERROR(SEARCH("ggggg",AQ89)))</formula>
    </cfRule>
  </conditionalFormatting>
  <conditionalFormatting sqref="AQ89:AT89">
    <cfRule type="containsText" dxfId="2493" priority="1069" operator="containsText" text="g">
      <formula>NOT(ISERROR(SEARCH("g",AQ89)))</formula>
    </cfRule>
  </conditionalFormatting>
  <conditionalFormatting sqref="D186">
    <cfRule type="beginsWith" dxfId="2492" priority="990" operator="beginsWith" text="?">
      <formula>LEFT(D186,LEN("?"))="?"</formula>
    </cfRule>
  </conditionalFormatting>
  <conditionalFormatting sqref="H193:L195">
    <cfRule type="beginsWith" dxfId="2491" priority="991" operator="beginsWith" text="?">
      <formula>LEFT(H193,LEN("?"))="?"</formula>
    </cfRule>
  </conditionalFormatting>
  <conditionalFormatting sqref="AQ101:AT101">
    <cfRule type="containsText" dxfId="2490" priority="1058" operator="containsText" text="ggggggggggggggg">
      <formula>NOT(ISERROR(SEARCH("ggggggggggggggg",AQ101)))</formula>
    </cfRule>
  </conditionalFormatting>
  <conditionalFormatting sqref="AQ101:AT101">
    <cfRule type="containsText" dxfId="2489" priority="1059" operator="containsText" text="gggggggggg">
      <formula>NOT(ISERROR(SEARCH("gggggggggg",AQ101)))</formula>
    </cfRule>
  </conditionalFormatting>
  <conditionalFormatting sqref="AQ101:AT101">
    <cfRule type="containsText" dxfId="2488" priority="1060" operator="containsText" text="ggggg">
      <formula>NOT(ISERROR(SEARCH("ggggg",AQ101)))</formula>
    </cfRule>
  </conditionalFormatting>
  <conditionalFormatting sqref="AQ101:AT101">
    <cfRule type="containsText" dxfId="2487" priority="1061" operator="containsText" text="g">
      <formula>NOT(ISERROR(SEARCH("g",AQ101)))</formula>
    </cfRule>
  </conditionalFormatting>
  <conditionalFormatting sqref="AC101">
    <cfRule type="beginsWith" dxfId="2486" priority="1057" operator="beginsWith" text="?">
      <formula>LEFT(AC101,LEN("?"))="?"</formula>
    </cfRule>
  </conditionalFormatting>
  <conditionalFormatting sqref="AI100:AM102">
    <cfRule type="beginsWith" dxfId="2485" priority="1056" operator="beginsWith" text="?">
      <formula>LEFT(AI100,LEN("?"))="?"</formula>
    </cfRule>
  </conditionalFormatting>
  <conditionalFormatting sqref="AE101">
    <cfRule type="beginsWith" dxfId="2484" priority="1055" operator="beginsWith" text="?">
      <formula>LEFT(AE101,LEN("?"))="?"</formula>
    </cfRule>
  </conditionalFormatting>
  <conditionalFormatting sqref="AQ97:AT97">
    <cfRule type="containsText" dxfId="2483" priority="1050" operator="containsText" text="ggggggggggggggg">
      <formula>NOT(ISERROR(SEARCH("ggggggggggggggg",AQ97)))</formula>
    </cfRule>
  </conditionalFormatting>
  <conditionalFormatting sqref="AQ97:AT97">
    <cfRule type="containsText" dxfId="2482" priority="1051" operator="containsText" text="gggggggggg">
      <formula>NOT(ISERROR(SEARCH("gggggggggg",AQ97)))</formula>
    </cfRule>
  </conditionalFormatting>
  <conditionalFormatting sqref="AQ97:AT97">
    <cfRule type="containsText" dxfId="2481" priority="1052" operator="containsText" text="ggggg">
      <formula>NOT(ISERROR(SEARCH("ggggg",AQ97)))</formula>
    </cfRule>
  </conditionalFormatting>
  <conditionalFormatting sqref="AQ97:AT97">
    <cfRule type="containsText" dxfId="2480" priority="1053" operator="containsText" text="g">
      <formula>NOT(ISERROR(SEARCH("g",AQ97)))</formula>
    </cfRule>
  </conditionalFormatting>
  <conditionalFormatting sqref="AC97">
    <cfRule type="beginsWith" dxfId="2479" priority="1049" operator="beginsWith" text="?">
      <formula>LEFT(AC97,LEN("?"))="?"</formula>
    </cfRule>
  </conditionalFormatting>
  <conditionalFormatting sqref="AI96:AM98">
    <cfRule type="beginsWith" dxfId="2478" priority="1048" operator="beginsWith" text="?">
      <formula>LEFT(AI96,LEN("?"))="?"</formula>
    </cfRule>
  </conditionalFormatting>
  <conditionalFormatting sqref="AE97">
    <cfRule type="beginsWith" dxfId="2477" priority="1047" operator="beginsWith" text="?">
      <formula>LEFT(AE97,LEN("?"))="?"</formula>
    </cfRule>
  </conditionalFormatting>
  <conditionalFormatting sqref="AQ113:AT113">
    <cfRule type="containsText" dxfId="2476" priority="1026" operator="containsText" text="ggggggggggggggg">
      <formula>NOT(ISERROR(SEARCH("ggggggggggggggg",AQ113)))</formula>
    </cfRule>
  </conditionalFormatting>
  <conditionalFormatting sqref="AQ113:AT113">
    <cfRule type="containsText" dxfId="2475" priority="1027" operator="containsText" text="gggggggggg">
      <formula>NOT(ISERROR(SEARCH("gggggggggg",AQ113)))</formula>
    </cfRule>
  </conditionalFormatting>
  <conditionalFormatting sqref="AQ113:AT113">
    <cfRule type="containsText" dxfId="2474" priority="1028" operator="containsText" text="ggggg">
      <formula>NOT(ISERROR(SEARCH("ggggg",AQ113)))</formula>
    </cfRule>
  </conditionalFormatting>
  <conditionalFormatting sqref="AQ113:AT113">
    <cfRule type="containsText" dxfId="2473" priority="1029" operator="containsText" text="g">
      <formula>NOT(ISERROR(SEARCH("g",AQ113)))</formula>
    </cfRule>
  </conditionalFormatting>
  <conditionalFormatting sqref="AE113">
    <cfRule type="beginsWith" dxfId="2472" priority="1023" operator="beginsWith" text="?">
      <formula>LEFT(AE113,LEN("?"))="?"</formula>
    </cfRule>
  </conditionalFormatting>
  <conditionalFormatting sqref="AC113">
    <cfRule type="beginsWith" dxfId="2471" priority="1025" operator="beginsWith" text="?">
      <formula>LEFT(AC113,LEN("?"))="?"</formula>
    </cfRule>
  </conditionalFormatting>
  <conditionalFormatting sqref="AI112:AM114">
    <cfRule type="beginsWith" dxfId="2470" priority="1024" operator="beginsWith" text="?">
      <formula>LEFT(AI112,LEN("?"))="?"</formula>
    </cfRule>
  </conditionalFormatting>
  <conditionalFormatting sqref="AC202">
    <cfRule type="beginsWith" dxfId="2469" priority="972" operator="beginsWith" text="?">
      <formula>LEFT(AC202,LEN("?"))="?"</formula>
    </cfRule>
  </conditionalFormatting>
  <conditionalFormatting sqref="AQ109:AT109">
    <cfRule type="containsText" dxfId="2468" priority="1042" operator="containsText" text="ggggggggggggggg">
      <formula>NOT(ISERROR(SEARCH("ggggggggggggggg",AQ109)))</formula>
    </cfRule>
  </conditionalFormatting>
  <conditionalFormatting sqref="AQ109:AT109">
    <cfRule type="containsText" dxfId="2467" priority="1043" operator="containsText" text="gggggggggg">
      <formula>NOT(ISERROR(SEARCH("gggggggggg",AQ109)))</formula>
    </cfRule>
  </conditionalFormatting>
  <conditionalFormatting sqref="AQ109:AT109">
    <cfRule type="containsText" dxfId="2466" priority="1044" operator="containsText" text="ggggg">
      <formula>NOT(ISERROR(SEARCH("ggggg",AQ109)))</formula>
    </cfRule>
  </conditionalFormatting>
  <conditionalFormatting sqref="AQ109:AT109">
    <cfRule type="containsText" dxfId="2465" priority="1045" operator="containsText" text="g">
      <formula>NOT(ISERROR(SEARCH("g",AQ109)))</formula>
    </cfRule>
  </conditionalFormatting>
  <conditionalFormatting sqref="AC109">
    <cfRule type="beginsWith" dxfId="2464" priority="1041" operator="beginsWith" text="?">
      <formula>LEFT(AC109,LEN("?"))="?"</formula>
    </cfRule>
  </conditionalFormatting>
  <conditionalFormatting sqref="AI108:AM110">
    <cfRule type="beginsWith" dxfId="2463" priority="1040" operator="beginsWith" text="?">
      <formula>LEFT(AI108,LEN("?"))="?"</formula>
    </cfRule>
  </conditionalFormatting>
  <conditionalFormatting sqref="AE109">
    <cfRule type="beginsWith" dxfId="2462" priority="1039" operator="beginsWith" text="?">
      <formula>LEFT(AE109,LEN("?"))="?"</formula>
    </cfRule>
  </conditionalFormatting>
  <conditionalFormatting sqref="B170">
    <cfRule type="beginsWith" dxfId="2461" priority="1016" operator="beginsWith" text="?">
      <formula>LEFT(B170,LEN("?"))="?"</formula>
    </cfRule>
  </conditionalFormatting>
  <conditionalFormatting sqref="AC198">
    <cfRule type="beginsWith" dxfId="2460" priority="971" operator="beginsWith" text="?">
      <formula>LEFT(AC198,LEN("?"))="?"</formula>
    </cfRule>
  </conditionalFormatting>
  <conditionalFormatting sqref="AV50">
    <cfRule type="cellIs" dxfId="2459" priority="615" operator="between">
      <formula>15</formula>
      <formula>20</formula>
    </cfRule>
  </conditionalFormatting>
  <conditionalFormatting sqref="AV50">
    <cfRule type="cellIs" dxfId="2458" priority="616" operator="between">
      <formula>10</formula>
      <formula>14.999</formula>
    </cfRule>
  </conditionalFormatting>
  <conditionalFormatting sqref="AV50">
    <cfRule type="cellIs" dxfId="2457" priority="617" operator="between">
      <formula>5</formula>
      <formula>9.999</formula>
    </cfRule>
  </conditionalFormatting>
  <conditionalFormatting sqref="AV50">
    <cfRule type="cellIs" dxfId="2456" priority="618" operator="between">
      <formula>0.001</formula>
      <formula>4.999</formula>
    </cfRule>
  </conditionalFormatting>
  <conditionalFormatting sqref="W241">
    <cfRule type="cellIs" dxfId="2455" priority="941" operator="equal">
      <formula>6</formula>
    </cfRule>
  </conditionalFormatting>
  <conditionalFormatting sqref="W241">
    <cfRule type="cellIs" dxfId="2454" priority="942" operator="equal">
      <formula>5</formula>
    </cfRule>
  </conditionalFormatting>
  <conditionalFormatting sqref="W241">
    <cfRule type="cellIs" dxfId="2453" priority="943" operator="equal">
      <formula>4</formula>
    </cfRule>
  </conditionalFormatting>
  <conditionalFormatting sqref="W241">
    <cfRule type="cellIs" dxfId="2452" priority="944" operator="equal">
      <formula>3</formula>
    </cfRule>
  </conditionalFormatting>
  <conditionalFormatting sqref="B132">
    <cfRule type="beginsWith" dxfId="2451" priority="1021" operator="beginsWith" text="?">
      <formula>LEFT(B132,LEN("?"))="?"</formula>
    </cfRule>
  </conditionalFormatting>
  <conditionalFormatting sqref="B136">
    <cfRule type="beginsWith" dxfId="2450" priority="1022" operator="beginsWith" text="?">
      <formula>LEFT(B136,LEN("?"))="?"</formula>
    </cfRule>
  </conditionalFormatting>
  <conditionalFormatting sqref="AC132">
    <cfRule type="beginsWith" dxfId="2449" priority="1019" operator="beginsWith" text="?">
      <formula>LEFT(AC132,LEN("?"))="?"</formula>
    </cfRule>
  </conditionalFormatting>
  <conditionalFormatting sqref="P237:S237">
    <cfRule type="containsText" dxfId="2448" priority="963" operator="containsText" text="ggggggggggggggg">
      <formula>NOT(ISERROR(SEARCH("ggggggggggggggg",P237)))</formula>
    </cfRule>
  </conditionalFormatting>
  <conditionalFormatting sqref="P237:S237">
    <cfRule type="containsText" dxfId="2447" priority="964" operator="containsText" text="gggggggggg">
      <formula>NOT(ISERROR(SEARCH("gggggggggg",P237)))</formula>
    </cfRule>
  </conditionalFormatting>
  <conditionalFormatting sqref="P237:S237">
    <cfRule type="containsText" dxfId="2446" priority="965" operator="containsText" text="ggggg">
      <formula>NOT(ISERROR(SEARCH("ggggg",P237)))</formula>
    </cfRule>
  </conditionalFormatting>
  <conditionalFormatting sqref="P237:S237">
    <cfRule type="containsText" dxfId="2445" priority="966" operator="containsText" text="g">
      <formula>NOT(ISERROR(SEARCH("g",P237)))</formula>
    </cfRule>
  </conditionalFormatting>
  <conditionalFormatting sqref="P241:S241">
    <cfRule type="containsText" dxfId="2444" priority="959" operator="containsText" text="ggggggggggggggg">
      <formula>NOT(ISERROR(SEARCH("ggggggggggggggg",P241)))</formula>
    </cfRule>
  </conditionalFormatting>
  <conditionalFormatting sqref="P241:S241">
    <cfRule type="containsText" dxfId="2443" priority="960" operator="containsText" text="gggggggggg">
      <formula>NOT(ISERROR(SEARCH("gggggggggg",P241)))</formula>
    </cfRule>
  </conditionalFormatting>
  <conditionalFormatting sqref="P241:S241">
    <cfRule type="containsText" dxfId="2442" priority="961" operator="containsText" text="ggggg">
      <formula>NOT(ISERROR(SEARCH("ggggg",P241)))</formula>
    </cfRule>
  </conditionalFormatting>
  <conditionalFormatting sqref="P241:S241">
    <cfRule type="containsText" dxfId="2441" priority="962" operator="containsText" text="g">
      <formula>NOT(ISERROR(SEARCH("g",P241)))</formula>
    </cfRule>
  </conditionalFormatting>
  <conditionalFormatting sqref="AC167">
    <cfRule type="beginsWith" dxfId="2440" priority="1018" operator="beginsWith" text="?">
      <formula>LEFT(AC167,LEN("?"))="?"</formula>
    </cfRule>
  </conditionalFormatting>
  <conditionalFormatting sqref="AC171">
    <cfRule type="beginsWith" dxfId="2439" priority="1017" operator="beginsWith" text="?">
      <formula>LEFT(AC171,LEN("?"))="?"</formula>
    </cfRule>
  </conditionalFormatting>
  <conditionalFormatting sqref="AV109">
    <cfRule type="cellIs" dxfId="2438" priority="559" operator="between">
      <formula>15</formula>
      <formula>20</formula>
    </cfRule>
  </conditionalFormatting>
  <conditionalFormatting sqref="AV109">
    <cfRule type="cellIs" dxfId="2437" priority="560" operator="between">
      <formula>10</formula>
      <formula>14.999</formula>
    </cfRule>
  </conditionalFormatting>
  <conditionalFormatting sqref="AV109">
    <cfRule type="cellIs" dxfId="2436" priority="561" operator="between">
      <formula>5</formula>
      <formula>9.999</formula>
    </cfRule>
  </conditionalFormatting>
  <conditionalFormatting sqref="AV109">
    <cfRule type="cellIs" dxfId="2435" priority="562" operator="between">
      <formula>0.001</formula>
      <formula>4.999</formula>
    </cfRule>
  </conditionalFormatting>
  <conditionalFormatting sqref="P186:S186">
    <cfRule type="containsText" dxfId="2434" priority="1009" operator="containsText" text="ggggggggggggggg">
      <formula>NOT(ISERROR(SEARCH("ggggggggggggggg",P186)))</formula>
    </cfRule>
  </conditionalFormatting>
  <conditionalFormatting sqref="P186:S186">
    <cfRule type="containsText" dxfId="2433" priority="1010" operator="containsText" text="gggggggggg">
      <formula>NOT(ISERROR(SEARCH("gggggggggg",P186)))</formula>
    </cfRule>
  </conditionalFormatting>
  <conditionalFormatting sqref="P186:S186">
    <cfRule type="containsText" dxfId="2432" priority="1011" operator="containsText" text="ggggg">
      <formula>NOT(ISERROR(SEARCH("ggggg",P186)))</formula>
    </cfRule>
  </conditionalFormatting>
  <conditionalFormatting sqref="P186:S186">
    <cfRule type="containsText" dxfId="2431" priority="1012" operator="containsText" text="g">
      <formula>NOT(ISERROR(SEARCH("g",P186)))</formula>
    </cfRule>
  </conditionalFormatting>
  <conditionalFormatting sqref="P190:S190">
    <cfRule type="containsText" dxfId="2430" priority="1005" operator="containsText" text="ggggggggggggggg">
      <formula>NOT(ISERROR(SEARCH("ggggggggggggggg",P190)))</formula>
    </cfRule>
  </conditionalFormatting>
  <conditionalFormatting sqref="P190:S190">
    <cfRule type="containsText" dxfId="2429" priority="1006" operator="containsText" text="gggggggggg">
      <formula>NOT(ISERROR(SEARCH("gggggggggg",P190)))</formula>
    </cfRule>
  </conditionalFormatting>
  <conditionalFormatting sqref="P190:S190">
    <cfRule type="containsText" dxfId="2428" priority="1007" operator="containsText" text="ggggg">
      <formula>NOT(ISERROR(SEARCH("ggggg",P190)))</formula>
    </cfRule>
  </conditionalFormatting>
  <conditionalFormatting sqref="P190:S190">
    <cfRule type="containsText" dxfId="2427" priority="1008" operator="containsText" text="g">
      <formula>NOT(ISERROR(SEARCH("g",P190)))</formula>
    </cfRule>
  </conditionalFormatting>
  <conditionalFormatting sqref="P194:S194">
    <cfRule type="containsText" dxfId="2426" priority="1001" operator="containsText" text="ggggggggggggggg">
      <formula>NOT(ISERROR(SEARCH("ggggggggggggggg",P194)))</formula>
    </cfRule>
  </conditionalFormatting>
  <conditionalFormatting sqref="P194:S194">
    <cfRule type="containsText" dxfId="2425" priority="1002" operator="containsText" text="gggggggggg">
      <formula>NOT(ISERROR(SEARCH("gggggggggg",P194)))</formula>
    </cfRule>
  </conditionalFormatting>
  <conditionalFormatting sqref="P194:S194">
    <cfRule type="containsText" dxfId="2424" priority="1003" operator="containsText" text="ggggg">
      <formula>NOT(ISERROR(SEARCH("ggggg",P194)))</formula>
    </cfRule>
  </conditionalFormatting>
  <conditionalFormatting sqref="P194:S194">
    <cfRule type="containsText" dxfId="2423" priority="1004" operator="containsText" text="g">
      <formula>NOT(ISERROR(SEARCH("g",P194)))</formula>
    </cfRule>
  </conditionalFormatting>
  <conditionalFormatting sqref="U186">
    <cfRule type="cellIs" dxfId="2422" priority="997" operator="between">
      <formula>15</formula>
      <formula>20</formula>
    </cfRule>
  </conditionalFormatting>
  <conditionalFormatting sqref="U186">
    <cfRule type="cellIs" dxfId="2421" priority="998" operator="between">
      <formula>10</formula>
      <formula>14.999</formula>
    </cfRule>
  </conditionalFormatting>
  <conditionalFormatting sqref="U186">
    <cfRule type="cellIs" dxfId="2420" priority="999" operator="between">
      <formula>5</formula>
      <formula>9.999</formula>
    </cfRule>
  </conditionalFormatting>
  <conditionalFormatting sqref="U186">
    <cfRule type="cellIs" dxfId="2419" priority="1000" operator="between">
      <formula>0.001</formula>
      <formula>4.999</formula>
    </cfRule>
  </conditionalFormatting>
  <conditionalFormatting sqref="D194">
    <cfRule type="beginsWith" dxfId="2418" priority="988" operator="beginsWith" text="?">
      <formula>LEFT(D194,LEN("?"))="?"</formula>
    </cfRule>
  </conditionalFormatting>
  <conditionalFormatting sqref="D190">
    <cfRule type="beginsWith" dxfId="2417" priority="989" operator="beginsWith" text="?">
      <formula>LEFT(D190,LEN("?"))="?"</formula>
    </cfRule>
  </conditionalFormatting>
  <conditionalFormatting sqref="B194">
    <cfRule type="beginsWith" dxfId="2416" priority="996" operator="beginsWith" text="?">
      <formula>LEFT(B194,LEN("?"))="?"</formula>
    </cfRule>
  </conditionalFormatting>
  <conditionalFormatting sqref="B186">
    <cfRule type="beginsWith" dxfId="2415" priority="994" operator="beginsWith" text="?">
      <formula>LEFT(B186,LEN("?"))="?"</formula>
    </cfRule>
  </conditionalFormatting>
  <conditionalFormatting sqref="B190">
    <cfRule type="beginsWith" dxfId="2414" priority="995" operator="beginsWith" text="?">
      <formula>LEFT(B190,LEN("?"))="?"</formula>
    </cfRule>
  </conditionalFormatting>
  <conditionalFormatting sqref="H185:L187">
    <cfRule type="beginsWith" dxfId="2413" priority="993" operator="beginsWith" text="?">
      <formula>LEFT(H185,LEN("?"))="?"</formula>
    </cfRule>
  </conditionalFormatting>
  <conditionalFormatting sqref="H189:L191">
    <cfRule type="beginsWith" dxfId="2412" priority="992" operator="beginsWith" text="?">
      <formula>LEFT(H189,LEN("?"))="?"</formula>
    </cfRule>
  </conditionalFormatting>
  <conditionalFormatting sqref="W186">
    <cfRule type="cellIs" dxfId="2411" priority="986" operator="equal">
      <formula>2</formula>
    </cfRule>
  </conditionalFormatting>
  <conditionalFormatting sqref="W186">
    <cfRule type="cellIs" dxfId="2410" priority="987" operator="equal">
      <formula>1</formula>
    </cfRule>
  </conditionalFormatting>
  <conditionalFormatting sqref="W186">
    <cfRule type="cellIs" dxfId="2409" priority="982" operator="equal">
      <formula>6</formula>
    </cfRule>
  </conditionalFormatting>
  <conditionalFormatting sqref="W186">
    <cfRule type="cellIs" dxfId="2408" priority="983" operator="equal">
      <formula>5</formula>
    </cfRule>
  </conditionalFormatting>
  <conditionalFormatting sqref="W186">
    <cfRule type="cellIs" dxfId="2407" priority="984" operator="equal">
      <formula>4</formula>
    </cfRule>
  </conditionalFormatting>
  <conditionalFormatting sqref="W186">
    <cfRule type="cellIs" dxfId="2406" priority="985" operator="equal">
      <formula>3</formula>
    </cfRule>
  </conditionalFormatting>
  <conditionalFormatting sqref="AC186">
    <cfRule type="beginsWith" dxfId="2405" priority="980" operator="beginsWith" text="?">
      <formula>LEFT(AC186,LEN("?"))="?"</formula>
    </cfRule>
  </conditionalFormatting>
  <conditionalFormatting sqref="AC190">
    <cfRule type="beginsWith" dxfId="2404" priority="981" operator="beginsWith" text="?">
      <formula>LEFT(AC190,LEN("?"))="?"</formula>
    </cfRule>
  </conditionalFormatting>
  <conditionalFormatting sqref="AC194">
    <cfRule type="beginsWith" dxfId="2403" priority="979" operator="beginsWith" text="?">
      <formula>LEFT(AC194,LEN("?"))="?"</formula>
    </cfRule>
  </conditionalFormatting>
  <conditionalFormatting sqref="U241">
    <cfRule type="cellIs" dxfId="2402" priority="643" operator="between">
      <formula>15</formula>
      <formula>20</formula>
    </cfRule>
  </conditionalFormatting>
  <conditionalFormatting sqref="U241">
    <cfRule type="cellIs" dxfId="2401" priority="644" operator="between">
      <formula>10</formula>
      <formula>14.999</formula>
    </cfRule>
  </conditionalFormatting>
  <conditionalFormatting sqref="U241">
    <cfRule type="cellIs" dxfId="2400" priority="645" operator="between">
      <formula>5</formula>
      <formula>9.999</formula>
    </cfRule>
  </conditionalFormatting>
  <conditionalFormatting sqref="U241">
    <cfRule type="cellIs" dxfId="2399" priority="646" operator="between">
      <formula>0.001</formula>
      <formula>4.999</formula>
    </cfRule>
  </conditionalFormatting>
  <conditionalFormatting sqref="AX186">
    <cfRule type="cellIs" dxfId="2398" priority="977" operator="equal">
      <formula>2</formula>
    </cfRule>
  </conditionalFormatting>
  <conditionalFormatting sqref="AX186">
    <cfRule type="cellIs" dxfId="2397" priority="978" operator="equal">
      <formula>1</formula>
    </cfRule>
  </conditionalFormatting>
  <conditionalFormatting sqref="AX186">
    <cfRule type="cellIs" dxfId="2396" priority="973" operator="equal">
      <formula>6</formula>
    </cfRule>
  </conditionalFormatting>
  <conditionalFormatting sqref="AX186">
    <cfRule type="cellIs" dxfId="2395" priority="974" operator="equal">
      <formula>5</formula>
    </cfRule>
  </conditionalFormatting>
  <conditionalFormatting sqref="AX186">
    <cfRule type="cellIs" dxfId="2394" priority="975" operator="equal">
      <formula>4</formula>
    </cfRule>
  </conditionalFormatting>
  <conditionalFormatting sqref="AX186">
    <cfRule type="cellIs" dxfId="2393" priority="976" operator="equal">
      <formula>3</formula>
    </cfRule>
  </conditionalFormatting>
  <conditionalFormatting sqref="AV155">
    <cfRule type="cellIs" dxfId="2392" priority="703" operator="between">
      <formula>15</formula>
      <formula>20</formula>
    </cfRule>
  </conditionalFormatting>
  <conditionalFormatting sqref="AV155">
    <cfRule type="cellIs" dxfId="2391" priority="704" operator="between">
      <formula>10</formula>
      <formula>14.999</formula>
    </cfRule>
  </conditionalFormatting>
  <conditionalFormatting sqref="AV155">
    <cfRule type="cellIs" dxfId="2390" priority="705" operator="between">
      <formula>5</formula>
      <formula>9.999</formula>
    </cfRule>
  </conditionalFormatting>
  <conditionalFormatting sqref="AV155">
    <cfRule type="cellIs" dxfId="2389" priority="706" operator="between">
      <formula>0.001</formula>
      <formula>4.999</formula>
    </cfRule>
  </conditionalFormatting>
  <conditionalFormatting sqref="AV81">
    <cfRule type="cellIs" dxfId="2388" priority="587" operator="between">
      <formula>15</formula>
      <formula>20</formula>
    </cfRule>
  </conditionalFormatting>
  <conditionalFormatting sqref="AV81">
    <cfRule type="cellIs" dxfId="2387" priority="588" operator="between">
      <formula>10</formula>
      <formula>14.999</formula>
    </cfRule>
  </conditionalFormatting>
  <conditionalFormatting sqref="AV81">
    <cfRule type="cellIs" dxfId="2386" priority="589" operator="between">
      <formula>5</formula>
      <formula>9.999</formula>
    </cfRule>
  </conditionalFormatting>
  <conditionalFormatting sqref="AV81">
    <cfRule type="cellIs" dxfId="2385" priority="590" operator="between">
      <formula>0.001</formula>
      <formula>4.999</formula>
    </cfRule>
  </conditionalFormatting>
  <conditionalFormatting sqref="AC210">
    <cfRule type="beginsWith" dxfId="2384" priority="970" operator="beginsWith" text="?">
      <formula>LEFT(AC210,LEN("?"))="?"</formula>
    </cfRule>
  </conditionalFormatting>
  <conditionalFormatting sqref="AC206">
    <cfRule type="beginsWith" dxfId="2383" priority="969" operator="beginsWith" text="?">
      <formula>LEFT(AC206,LEN("?"))="?"</formula>
    </cfRule>
  </conditionalFormatting>
  <conditionalFormatting sqref="W241">
    <cfRule type="cellIs" dxfId="2382" priority="945" operator="equal">
      <formula>2</formula>
    </cfRule>
  </conditionalFormatting>
  <conditionalFormatting sqref="W241">
    <cfRule type="cellIs" dxfId="2381" priority="946" operator="equal">
      <formula>1</formula>
    </cfRule>
  </conditionalFormatting>
  <conditionalFormatting sqref="B237">
    <cfRule type="beginsWith" dxfId="2380" priority="957" operator="beginsWith" text="?">
      <formula>LEFT(B237,LEN("?"))="?"</formula>
    </cfRule>
  </conditionalFormatting>
  <conditionalFormatting sqref="B241">
    <cfRule type="beginsWith" dxfId="2379" priority="958" operator="beginsWith" text="?">
      <formula>LEFT(B241,LEN("?"))="?"</formula>
    </cfRule>
  </conditionalFormatting>
  <conditionalFormatting sqref="H240:L242">
    <cfRule type="beginsWith" dxfId="2378" priority="955" operator="beginsWith" text="?">
      <formula>LEFT(H240,LEN("?"))="?"</formula>
    </cfRule>
  </conditionalFormatting>
  <conditionalFormatting sqref="H236:L238">
    <cfRule type="beginsWith" dxfId="2377" priority="956" operator="beginsWith" text="?">
      <formula>LEFT(H236,LEN("?"))="?"</formula>
    </cfRule>
  </conditionalFormatting>
  <conditionalFormatting sqref="D237">
    <cfRule type="beginsWith" dxfId="2376" priority="954" operator="beginsWith" text="?">
      <formula>LEFT(D237,LEN("?"))="?"</formula>
    </cfRule>
  </conditionalFormatting>
  <conditionalFormatting sqref="D171">
    <cfRule type="beginsWith" dxfId="2375" priority="746" operator="beginsWith" text="?">
      <formula>LEFT(D171,LEN("?"))="?"</formula>
    </cfRule>
  </conditionalFormatting>
  <conditionalFormatting sqref="AV171">
    <cfRule type="cellIs" dxfId="2374" priority="655" operator="between">
      <formula>15</formula>
      <formula>20</formula>
    </cfRule>
  </conditionalFormatting>
  <conditionalFormatting sqref="AV171">
    <cfRule type="cellIs" dxfId="2373" priority="656" operator="between">
      <formula>10</formula>
      <formula>14.999</formula>
    </cfRule>
  </conditionalFormatting>
  <conditionalFormatting sqref="AV171">
    <cfRule type="cellIs" dxfId="2372" priority="657" operator="between">
      <formula>5</formula>
      <formula>9.999</formula>
    </cfRule>
  </conditionalFormatting>
  <conditionalFormatting sqref="AV171">
    <cfRule type="cellIs" dxfId="2371" priority="658" operator="between">
      <formula>0.001</formula>
      <formula>4.999</formula>
    </cfRule>
  </conditionalFormatting>
  <conditionalFormatting sqref="AV175">
    <cfRule type="cellIs" dxfId="2370" priority="651" operator="between">
      <formula>15</formula>
      <formula>20</formula>
    </cfRule>
  </conditionalFormatting>
  <conditionalFormatting sqref="AV175">
    <cfRule type="cellIs" dxfId="2369" priority="652" operator="between">
      <formula>10</formula>
      <formula>14.999</formula>
    </cfRule>
  </conditionalFormatting>
  <conditionalFormatting sqref="AV175">
    <cfRule type="cellIs" dxfId="2368" priority="653" operator="between">
      <formula>5</formula>
      <formula>9.999</formula>
    </cfRule>
  </conditionalFormatting>
  <conditionalFormatting sqref="AV175">
    <cfRule type="cellIs" dxfId="2367" priority="654" operator="between">
      <formula>0.001</formula>
      <formula>4.999</formula>
    </cfRule>
  </conditionalFormatting>
  <conditionalFormatting sqref="D245">
    <cfRule type="beginsWith" dxfId="2366" priority="933" operator="beginsWith" text="?">
      <formula>LEFT(D245,LEN("?"))="?"</formula>
    </cfRule>
  </conditionalFormatting>
  <conditionalFormatting sqref="W245">
    <cfRule type="cellIs" dxfId="2365" priority="927" operator="equal">
      <formula>6</formula>
    </cfRule>
  </conditionalFormatting>
  <conditionalFormatting sqref="W245">
    <cfRule type="cellIs" dxfId="2364" priority="928" operator="equal">
      <formula>5</formula>
    </cfRule>
  </conditionalFormatting>
  <conditionalFormatting sqref="W245">
    <cfRule type="cellIs" dxfId="2363" priority="929" operator="equal">
      <formula>4</formula>
    </cfRule>
  </conditionalFormatting>
  <conditionalFormatting sqref="W245">
    <cfRule type="cellIs" dxfId="2362" priority="930" operator="equal">
      <formula>3</formula>
    </cfRule>
  </conditionalFormatting>
  <conditionalFormatting sqref="P245:S245">
    <cfRule type="containsText" dxfId="2361" priority="936" operator="containsText" text="ggggggggggggggg">
      <formula>NOT(ISERROR(SEARCH("ggggggggggggggg",P245)))</formula>
    </cfRule>
  </conditionalFormatting>
  <conditionalFormatting sqref="P245:S245">
    <cfRule type="containsText" dxfId="2360" priority="937" operator="containsText" text="gggggggggg">
      <formula>NOT(ISERROR(SEARCH("gggggggggg",P245)))</formula>
    </cfRule>
  </conditionalFormatting>
  <conditionalFormatting sqref="P245:S245">
    <cfRule type="containsText" dxfId="2359" priority="938" operator="containsText" text="ggggg">
      <formula>NOT(ISERROR(SEARCH("ggggg",P245)))</formula>
    </cfRule>
  </conditionalFormatting>
  <conditionalFormatting sqref="P245:S245">
    <cfRule type="containsText" dxfId="2358" priority="939" operator="containsText" text="g">
      <formula>NOT(ISERROR(SEARCH("g",P245)))</formula>
    </cfRule>
  </conditionalFormatting>
  <conditionalFormatting sqref="W245">
    <cfRule type="cellIs" dxfId="2357" priority="931" operator="equal">
      <formula>2</formula>
    </cfRule>
  </conditionalFormatting>
  <conditionalFormatting sqref="W245">
    <cfRule type="cellIs" dxfId="2356" priority="932" operator="equal">
      <formula>1</formula>
    </cfRule>
  </conditionalFormatting>
  <conditionalFormatting sqref="B245">
    <cfRule type="beginsWith" dxfId="2355" priority="935" operator="beginsWith" text="?">
      <formula>LEFT(B245,LEN("?"))="?"</formula>
    </cfRule>
  </conditionalFormatting>
  <conditionalFormatting sqref="H244:L246">
    <cfRule type="beginsWith" dxfId="2354" priority="934" operator="beginsWith" text="?">
      <formula>LEFT(H244,LEN("?"))="?"</formula>
    </cfRule>
  </conditionalFormatting>
  <conditionalFormatting sqref="U118">
    <cfRule type="cellIs" dxfId="2353" priority="923" operator="between">
      <formula>15</formula>
      <formula>20</formula>
    </cfRule>
  </conditionalFormatting>
  <conditionalFormatting sqref="U118">
    <cfRule type="cellIs" dxfId="2352" priority="924" operator="between">
      <formula>10</formula>
      <formula>14.999</formula>
    </cfRule>
  </conditionalFormatting>
  <conditionalFormatting sqref="U118">
    <cfRule type="cellIs" dxfId="2351" priority="925" operator="between">
      <formula>5</formula>
      <formula>9.999</formula>
    </cfRule>
  </conditionalFormatting>
  <conditionalFormatting sqref="U118">
    <cfRule type="cellIs" dxfId="2350" priority="926" operator="between">
      <formula>0.001</formula>
      <formula>4.999</formula>
    </cfRule>
  </conditionalFormatting>
  <conditionalFormatting sqref="W118">
    <cfRule type="cellIs" dxfId="2349" priority="921" operator="equal">
      <formula>2</formula>
    </cfRule>
  </conditionalFormatting>
  <conditionalFormatting sqref="W118">
    <cfRule type="cellIs" dxfId="2348" priority="922" operator="equal">
      <formula>1</formula>
    </cfRule>
  </conditionalFormatting>
  <conditionalFormatting sqref="W118">
    <cfRule type="cellIs" dxfId="2347" priority="917" operator="equal">
      <formula>6</formula>
    </cfRule>
  </conditionalFormatting>
  <conditionalFormatting sqref="W118">
    <cfRule type="cellIs" dxfId="2346" priority="918" operator="equal">
      <formula>5</formula>
    </cfRule>
  </conditionalFormatting>
  <conditionalFormatting sqref="W118">
    <cfRule type="cellIs" dxfId="2345" priority="919" operator="equal">
      <formula>4</formula>
    </cfRule>
  </conditionalFormatting>
  <conditionalFormatting sqref="W118">
    <cfRule type="cellIs" dxfId="2344" priority="920" operator="equal">
      <formula>3</formula>
    </cfRule>
  </conditionalFormatting>
  <conditionalFormatting sqref="P124:S124">
    <cfRule type="containsText" dxfId="2343" priority="911" operator="containsText" text="ggggggggggggggg">
      <formula>NOT(ISERROR(SEARCH("ggggggggggggggg",P124)))</formula>
    </cfRule>
  </conditionalFormatting>
  <conditionalFormatting sqref="P124:S124">
    <cfRule type="containsText" dxfId="2342" priority="912" operator="containsText" text="gggggggggg">
      <formula>NOT(ISERROR(SEARCH("gggggggggg",P124)))</formula>
    </cfRule>
  </conditionalFormatting>
  <conditionalFormatting sqref="P124:S124">
    <cfRule type="containsText" dxfId="2341" priority="913" operator="containsText" text="ggggg">
      <formula>NOT(ISERROR(SEARCH("ggggg",P124)))</formula>
    </cfRule>
  </conditionalFormatting>
  <conditionalFormatting sqref="P124:S124">
    <cfRule type="containsText" dxfId="2340" priority="914" operator="containsText" text="g">
      <formula>NOT(ISERROR(SEARCH("g",P124)))</formula>
    </cfRule>
  </conditionalFormatting>
  <conditionalFormatting sqref="P128:S128">
    <cfRule type="containsText" dxfId="2339" priority="907" operator="containsText" text="ggggggggggggggg">
      <formula>NOT(ISERROR(SEARCH("ggggggggggggggg",P128)))</formula>
    </cfRule>
  </conditionalFormatting>
  <conditionalFormatting sqref="P128:S128">
    <cfRule type="containsText" dxfId="2338" priority="908" operator="containsText" text="gggggggggg">
      <formula>NOT(ISERROR(SEARCH("gggggggggg",P128)))</formula>
    </cfRule>
  </conditionalFormatting>
  <conditionalFormatting sqref="P128:S128">
    <cfRule type="containsText" dxfId="2337" priority="909" operator="containsText" text="ggggg">
      <formula>NOT(ISERROR(SEARCH("ggggg",P128)))</formula>
    </cfRule>
  </conditionalFormatting>
  <conditionalFormatting sqref="P128:S128">
    <cfRule type="containsText" dxfId="2336" priority="910" operator="containsText" text="g">
      <formula>NOT(ISERROR(SEARCH("g",P128)))</formula>
    </cfRule>
  </conditionalFormatting>
  <conditionalFormatting sqref="U124">
    <cfRule type="cellIs" dxfId="2335" priority="903" operator="between">
      <formula>15</formula>
      <formula>20</formula>
    </cfRule>
  </conditionalFormatting>
  <conditionalFormatting sqref="U124">
    <cfRule type="cellIs" dxfId="2334" priority="904" operator="between">
      <formula>10</formula>
      <formula>14.999</formula>
    </cfRule>
  </conditionalFormatting>
  <conditionalFormatting sqref="U124">
    <cfRule type="cellIs" dxfId="2333" priority="905" operator="between">
      <formula>5</formula>
      <formula>9.999</formula>
    </cfRule>
  </conditionalFormatting>
  <conditionalFormatting sqref="U124">
    <cfRule type="cellIs" dxfId="2332" priority="906" operator="between">
      <formula>0.001</formula>
      <formula>4.999</formula>
    </cfRule>
  </conditionalFormatting>
  <conditionalFormatting sqref="W124">
    <cfRule type="cellIs" dxfId="2331" priority="901" operator="equal">
      <formula>2</formula>
    </cfRule>
  </conditionalFormatting>
  <conditionalFormatting sqref="W124">
    <cfRule type="cellIs" dxfId="2330" priority="902" operator="equal">
      <formula>1</formula>
    </cfRule>
  </conditionalFormatting>
  <conditionalFormatting sqref="W124">
    <cfRule type="cellIs" dxfId="2329" priority="897" operator="equal">
      <formula>6</formula>
    </cfRule>
  </conditionalFormatting>
  <conditionalFormatting sqref="W124">
    <cfRule type="cellIs" dxfId="2328" priority="898" operator="equal">
      <formula>5</formula>
    </cfRule>
  </conditionalFormatting>
  <conditionalFormatting sqref="W124">
    <cfRule type="cellIs" dxfId="2327" priority="899" operator="equal">
      <formula>4</formula>
    </cfRule>
  </conditionalFormatting>
  <conditionalFormatting sqref="W124">
    <cfRule type="cellIs" dxfId="2326" priority="900" operator="equal">
      <formula>3</formula>
    </cfRule>
  </conditionalFormatting>
  <conditionalFormatting sqref="H123:L125">
    <cfRule type="beginsWith" dxfId="2325" priority="896" operator="beginsWith" text="?">
      <formula>LEFT(H123,LEN("?"))="?"</formula>
    </cfRule>
  </conditionalFormatting>
  <conditionalFormatting sqref="D124">
    <cfRule type="beginsWith" dxfId="2324" priority="894" operator="beginsWith" text="?">
      <formula>LEFT(D124,LEN("?"))="?"</formula>
    </cfRule>
  </conditionalFormatting>
  <conditionalFormatting sqref="P132:S132">
    <cfRule type="containsText" dxfId="2323" priority="887" operator="containsText" text="ggggggggggggggg">
      <formula>NOT(ISERROR(SEARCH("ggggggggggggggg",P132)))</formula>
    </cfRule>
  </conditionalFormatting>
  <conditionalFormatting sqref="P132:S132">
    <cfRule type="containsText" dxfId="2322" priority="888" operator="containsText" text="gggggggggg">
      <formula>NOT(ISERROR(SEARCH("gggggggggg",P132)))</formula>
    </cfRule>
  </conditionalFormatting>
  <conditionalFormatting sqref="P132:S132">
    <cfRule type="containsText" dxfId="2321" priority="889" operator="containsText" text="ggggg">
      <formula>NOT(ISERROR(SEARCH("ggggg",P132)))</formula>
    </cfRule>
  </conditionalFormatting>
  <conditionalFormatting sqref="P132:S132">
    <cfRule type="containsText" dxfId="2320" priority="890" operator="containsText" text="g">
      <formula>NOT(ISERROR(SEARCH("g",P132)))</formula>
    </cfRule>
  </conditionalFormatting>
  <conditionalFormatting sqref="P136:S136">
    <cfRule type="containsText" dxfId="2319" priority="883" operator="containsText" text="ggggggggggggggg">
      <formula>NOT(ISERROR(SEARCH("ggggggggggggggg",P136)))</formula>
    </cfRule>
  </conditionalFormatting>
  <conditionalFormatting sqref="P136:S136">
    <cfRule type="containsText" dxfId="2318" priority="884" operator="containsText" text="gggggggggg">
      <formula>NOT(ISERROR(SEARCH("gggggggggg",P136)))</formula>
    </cfRule>
  </conditionalFormatting>
  <conditionalFormatting sqref="P136:S136">
    <cfRule type="containsText" dxfId="2317" priority="885" operator="containsText" text="ggggg">
      <formula>NOT(ISERROR(SEARCH("ggggg",P136)))</formula>
    </cfRule>
  </conditionalFormatting>
  <conditionalFormatting sqref="P136:S136">
    <cfRule type="containsText" dxfId="2316" priority="886" operator="containsText" text="g">
      <formula>NOT(ISERROR(SEARCH("g",P136)))</formula>
    </cfRule>
  </conditionalFormatting>
  <conditionalFormatting sqref="AQ132:AT132">
    <cfRule type="containsText" dxfId="2315" priority="874" operator="containsText" text="ggggggggggggggg">
      <formula>NOT(ISERROR(SEARCH("ggggggggggggggg",AQ132)))</formula>
    </cfRule>
  </conditionalFormatting>
  <conditionalFormatting sqref="AQ132:AT132">
    <cfRule type="containsText" dxfId="2314" priority="875" operator="containsText" text="gggggggggg">
      <formula>NOT(ISERROR(SEARCH("gggggggggg",AQ132)))</formula>
    </cfRule>
  </conditionalFormatting>
  <conditionalFormatting sqref="AQ132:AT132">
    <cfRule type="containsText" dxfId="2313" priority="876" operator="containsText" text="ggggg">
      <formula>NOT(ISERROR(SEARCH("ggggg",AQ132)))</formula>
    </cfRule>
  </conditionalFormatting>
  <conditionalFormatting sqref="AQ132:AT132">
    <cfRule type="containsText" dxfId="2312" priority="877" operator="containsText" text="g">
      <formula>NOT(ISERROR(SEARCH("g",AQ132)))</formula>
    </cfRule>
  </conditionalFormatting>
  <conditionalFormatting sqref="AV118">
    <cfRule type="cellIs" dxfId="2311" priority="868" operator="between">
      <formula>15</formula>
      <formula>20</formula>
    </cfRule>
  </conditionalFormatting>
  <conditionalFormatting sqref="AV118">
    <cfRule type="cellIs" dxfId="2310" priority="869" operator="between">
      <formula>10</formula>
      <formula>14.999</formula>
    </cfRule>
  </conditionalFormatting>
  <conditionalFormatting sqref="AV118">
    <cfRule type="cellIs" dxfId="2309" priority="870" operator="between">
      <formula>5</formula>
      <formula>9.999</formula>
    </cfRule>
  </conditionalFormatting>
  <conditionalFormatting sqref="AV118">
    <cfRule type="cellIs" dxfId="2308" priority="871" operator="between">
      <formula>0.001</formula>
      <formula>4.999</formula>
    </cfRule>
  </conditionalFormatting>
  <conditionalFormatting sqref="AX118">
    <cfRule type="cellIs" dxfId="2307" priority="866" operator="equal">
      <formula>2</formula>
    </cfRule>
  </conditionalFormatting>
  <conditionalFormatting sqref="AX118">
    <cfRule type="cellIs" dxfId="2306" priority="867" operator="equal">
      <formula>1</formula>
    </cfRule>
  </conditionalFormatting>
  <conditionalFormatting sqref="AX118">
    <cfRule type="cellIs" dxfId="2305" priority="862" operator="equal">
      <formula>6</formula>
    </cfRule>
  </conditionalFormatting>
  <conditionalFormatting sqref="AX118">
    <cfRule type="cellIs" dxfId="2304" priority="863" operator="equal">
      <formula>5</formula>
    </cfRule>
  </conditionalFormatting>
  <conditionalFormatting sqref="AX118">
    <cfRule type="cellIs" dxfId="2303" priority="864" operator="equal">
      <formula>4</formula>
    </cfRule>
  </conditionalFormatting>
  <conditionalFormatting sqref="AX118">
    <cfRule type="cellIs" dxfId="2302" priority="865" operator="equal">
      <formula>3</formula>
    </cfRule>
  </conditionalFormatting>
  <conditionalFormatting sqref="AQ124:AT124">
    <cfRule type="containsText" dxfId="2301" priority="856" operator="containsText" text="ggggggggggggggg">
      <formula>NOT(ISERROR(SEARCH("ggggggggggggggg",AQ124)))</formula>
    </cfRule>
  </conditionalFormatting>
  <conditionalFormatting sqref="AQ124:AT124">
    <cfRule type="containsText" dxfId="2300" priority="857" operator="containsText" text="gggggggggg">
      <formula>NOT(ISERROR(SEARCH("gggggggggg",AQ124)))</formula>
    </cfRule>
  </conditionalFormatting>
  <conditionalFormatting sqref="AQ124:AT124">
    <cfRule type="containsText" dxfId="2299" priority="858" operator="containsText" text="ggggg">
      <formula>NOT(ISERROR(SEARCH("ggggg",AQ124)))</formula>
    </cfRule>
  </conditionalFormatting>
  <conditionalFormatting sqref="AQ124:AT124">
    <cfRule type="containsText" dxfId="2298" priority="859" operator="containsText" text="g">
      <formula>NOT(ISERROR(SEARCH("g",AQ124)))</formula>
    </cfRule>
  </conditionalFormatting>
  <conditionalFormatting sqref="AQ128:AT128">
    <cfRule type="containsText" dxfId="2297" priority="852" operator="containsText" text="ggggggggggggggg">
      <formula>NOT(ISERROR(SEARCH("ggggggggggggggg",AQ128)))</formula>
    </cfRule>
  </conditionalFormatting>
  <conditionalFormatting sqref="AQ128:AT128">
    <cfRule type="containsText" dxfId="2296" priority="853" operator="containsText" text="gggggggggg">
      <formula>NOT(ISERROR(SEARCH("gggggggggg",AQ128)))</formula>
    </cfRule>
  </conditionalFormatting>
  <conditionalFormatting sqref="AQ128:AT128">
    <cfRule type="containsText" dxfId="2295" priority="854" operator="containsText" text="ggggg">
      <formula>NOT(ISERROR(SEARCH("ggggg",AQ128)))</formula>
    </cfRule>
  </conditionalFormatting>
  <conditionalFormatting sqref="AQ128:AT128">
    <cfRule type="containsText" dxfId="2294" priority="855" operator="containsText" text="g">
      <formula>NOT(ISERROR(SEARCH("g",AQ128)))</formula>
    </cfRule>
  </conditionalFormatting>
  <conditionalFormatting sqref="AX124">
    <cfRule type="cellIs" dxfId="2293" priority="846" operator="equal">
      <formula>2</formula>
    </cfRule>
  </conditionalFormatting>
  <conditionalFormatting sqref="AX124">
    <cfRule type="cellIs" dxfId="2292" priority="847" operator="equal">
      <formula>1</formula>
    </cfRule>
  </conditionalFormatting>
  <conditionalFormatting sqref="AX124">
    <cfRule type="cellIs" dxfId="2291" priority="842" operator="equal">
      <formula>6</formula>
    </cfRule>
  </conditionalFormatting>
  <conditionalFormatting sqref="AX124">
    <cfRule type="cellIs" dxfId="2290" priority="843" operator="equal">
      <formula>5</formula>
    </cfRule>
  </conditionalFormatting>
  <conditionalFormatting sqref="AX124">
    <cfRule type="cellIs" dxfId="2289" priority="844" operator="equal">
      <formula>4</formula>
    </cfRule>
  </conditionalFormatting>
  <conditionalFormatting sqref="AX124">
    <cfRule type="cellIs" dxfId="2288" priority="845" operator="equal">
      <formula>3</formula>
    </cfRule>
  </conditionalFormatting>
  <conditionalFormatting sqref="AV124">
    <cfRule type="cellIs" dxfId="2287" priority="831" operator="between">
      <formula>15</formula>
      <formula>20</formula>
    </cfRule>
  </conditionalFormatting>
  <conditionalFormatting sqref="AV124">
    <cfRule type="cellIs" dxfId="2286" priority="832" operator="between">
      <formula>10</formula>
      <formula>14.999</formula>
    </cfRule>
  </conditionalFormatting>
  <conditionalFormatting sqref="AV124">
    <cfRule type="cellIs" dxfId="2285" priority="833" operator="between">
      <formula>5</formula>
      <formula>9.999</formula>
    </cfRule>
  </conditionalFormatting>
  <conditionalFormatting sqref="AV124">
    <cfRule type="cellIs" dxfId="2284" priority="834" operator="between">
      <formula>0.001</formula>
      <formula>4.999</formula>
    </cfRule>
  </conditionalFormatting>
  <conditionalFormatting sqref="AX128">
    <cfRule type="cellIs" dxfId="2283" priority="829" operator="equal">
      <formula>2</formula>
    </cfRule>
  </conditionalFormatting>
  <conditionalFormatting sqref="AX128">
    <cfRule type="cellIs" dxfId="2282" priority="830" operator="equal">
      <formula>1</formula>
    </cfRule>
  </conditionalFormatting>
  <conditionalFormatting sqref="AX128">
    <cfRule type="cellIs" dxfId="2281" priority="825" operator="equal">
      <formula>6</formula>
    </cfRule>
  </conditionalFormatting>
  <conditionalFormatting sqref="AX128">
    <cfRule type="cellIs" dxfId="2280" priority="826" operator="equal">
      <formula>5</formula>
    </cfRule>
  </conditionalFormatting>
  <conditionalFormatting sqref="AX128">
    <cfRule type="cellIs" dxfId="2279" priority="827" operator="equal">
      <formula>4</formula>
    </cfRule>
  </conditionalFormatting>
  <conditionalFormatting sqref="AX128">
    <cfRule type="cellIs" dxfId="2278" priority="828" operator="equal">
      <formula>3</formula>
    </cfRule>
  </conditionalFormatting>
  <conditionalFormatting sqref="AV128">
    <cfRule type="cellIs" dxfId="2277" priority="821" operator="between">
      <formula>15</formula>
      <formula>20</formula>
    </cfRule>
  </conditionalFormatting>
  <conditionalFormatting sqref="AV128">
    <cfRule type="cellIs" dxfId="2276" priority="822" operator="between">
      <formula>10</formula>
      <formula>14.999</formula>
    </cfRule>
  </conditionalFormatting>
  <conditionalFormatting sqref="AV128">
    <cfRule type="cellIs" dxfId="2275" priority="823" operator="between">
      <formula>5</formula>
      <formula>9.999</formula>
    </cfRule>
  </conditionalFormatting>
  <conditionalFormatting sqref="AV128">
    <cfRule type="cellIs" dxfId="2274" priority="824" operator="between">
      <formula>0.001</formula>
      <formula>4.999</formula>
    </cfRule>
  </conditionalFormatting>
  <conditionalFormatting sqref="AX132">
    <cfRule type="cellIs" dxfId="2273" priority="819" operator="equal">
      <formula>2</formula>
    </cfRule>
  </conditionalFormatting>
  <conditionalFormatting sqref="AX132">
    <cfRule type="cellIs" dxfId="2272" priority="820" operator="equal">
      <formula>1</formula>
    </cfRule>
  </conditionalFormatting>
  <conditionalFormatting sqref="AX132">
    <cfRule type="cellIs" dxfId="2271" priority="815" operator="equal">
      <formula>6</formula>
    </cfRule>
  </conditionalFormatting>
  <conditionalFormatting sqref="AX132">
    <cfRule type="cellIs" dxfId="2270" priority="816" operator="equal">
      <formula>5</formula>
    </cfRule>
  </conditionalFormatting>
  <conditionalFormatting sqref="AX132">
    <cfRule type="cellIs" dxfId="2269" priority="817" operator="equal">
      <formula>4</formula>
    </cfRule>
  </conditionalFormatting>
  <conditionalFormatting sqref="AX132">
    <cfRule type="cellIs" dxfId="2268" priority="818" operator="equal">
      <formula>3</formula>
    </cfRule>
  </conditionalFormatting>
  <conditionalFormatting sqref="AV132">
    <cfRule type="cellIs" dxfId="2267" priority="811" operator="between">
      <formula>15</formula>
      <formula>20</formula>
    </cfRule>
  </conditionalFormatting>
  <conditionalFormatting sqref="AV132">
    <cfRule type="cellIs" dxfId="2266" priority="812" operator="between">
      <formula>10</formula>
      <formula>14.999</formula>
    </cfRule>
  </conditionalFormatting>
  <conditionalFormatting sqref="AV132">
    <cfRule type="cellIs" dxfId="2265" priority="813" operator="between">
      <formula>5</formula>
      <formula>9.999</formula>
    </cfRule>
  </conditionalFormatting>
  <conditionalFormatting sqref="AV132">
    <cfRule type="cellIs" dxfId="2264" priority="814" operator="between">
      <formula>0.001</formula>
      <formula>4.999</formula>
    </cfRule>
  </conditionalFormatting>
  <conditionalFormatting sqref="U149">
    <cfRule type="cellIs" dxfId="2263" priority="797" operator="between">
      <formula>15</formula>
      <formula>20</formula>
    </cfRule>
  </conditionalFormatting>
  <conditionalFormatting sqref="U149">
    <cfRule type="cellIs" dxfId="2262" priority="798" operator="between">
      <formula>10</formula>
      <formula>14.999</formula>
    </cfRule>
  </conditionalFormatting>
  <conditionalFormatting sqref="U149">
    <cfRule type="cellIs" dxfId="2261" priority="799" operator="between">
      <formula>5</formula>
      <formula>9.999</formula>
    </cfRule>
  </conditionalFormatting>
  <conditionalFormatting sqref="U149">
    <cfRule type="cellIs" dxfId="2260" priority="800" operator="between">
      <formula>0.001</formula>
      <formula>4.999</formula>
    </cfRule>
  </conditionalFormatting>
  <conditionalFormatting sqref="W149">
    <cfRule type="cellIs" dxfId="2259" priority="795" operator="equal">
      <formula>2</formula>
    </cfRule>
  </conditionalFormatting>
  <conditionalFormatting sqref="W149">
    <cfRule type="cellIs" dxfId="2258" priority="796" operator="equal">
      <formula>1</formula>
    </cfRule>
  </conditionalFormatting>
  <conditionalFormatting sqref="W149">
    <cfRule type="cellIs" dxfId="2257" priority="791" operator="equal">
      <formula>6</formula>
    </cfRule>
  </conditionalFormatting>
  <conditionalFormatting sqref="W149">
    <cfRule type="cellIs" dxfId="2256" priority="792" operator="equal">
      <formula>5</formula>
    </cfRule>
  </conditionalFormatting>
  <conditionalFormatting sqref="W149">
    <cfRule type="cellIs" dxfId="2255" priority="793" operator="equal">
      <formula>4</formula>
    </cfRule>
  </conditionalFormatting>
  <conditionalFormatting sqref="W149">
    <cfRule type="cellIs" dxfId="2254" priority="794" operator="equal">
      <formula>3</formula>
    </cfRule>
  </conditionalFormatting>
  <conditionalFormatting sqref="P155:S155">
    <cfRule type="containsText" dxfId="2253" priority="785" operator="containsText" text="ggggggggggggggg">
      <formula>NOT(ISERROR(SEARCH("ggggggggggggggg",P155)))</formula>
    </cfRule>
  </conditionalFormatting>
  <conditionalFormatting sqref="P155:S155">
    <cfRule type="containsText" dxfId="2252" priority="786" operator="containsText" text="gggggggggg">
      <formula>NOT(ISERROR(SEARCH("gggggggggg",P155)))</formula>
    </cfRule>
  </conditionalFormatting>
  <conditionalFormatting sqref="P155:S155">
    <cfRule type="containsText" dxfId="2251" priority="787" operator="containsText" text="ggggg">
      <formula>NOT(ISERROR(SEARCH("ggggg",P155)))</formula>
    </cfRule>
  </conditionalFormatting>
  <conditionalFormatting sqref="P155:S155">
    <cfRule type="containsText" dxfId="2250" priority="788" operator="containsText" text="g">
      <formula>NOT(ISERROR(SEARCH("g",P155)))</formula>
    </cfRule>
  </conditionalFormatting>
  <conditionalFormatting sqref="P159:S159">
    <cfRule type="containsText" dxfId="2249" priority="781" operator="containsText" text="ggggggggggggggg">
      <formula>NOT(ISERROR(SEARCH("ggggggggggggggg",P159)))</formula>
    </cfRule>
  </conditionalFormatting>
  <conditionalFormatting sqref="P159:S159">
    <cfRule type="containsText" dxfId="2248" priority="782" operator="containsText" text="gggggggggg">
      <formula>NOT(ISERROR(SEARCH("gggggggggg",P159)))</formula>
    </cfRule>
  </conditionalFormatting>
  <conditionalFormatting sqref="P159:S159">
    <cfRule type="containsText" dxfId="2247" priority="783" operator="containsText" text="ggggg">
      <formula>NOT(ISERROR(SEARCH("ggggg",P159)))</formula>
    </cfRule>
  </conditionalFormatting>
  <conditionalFormatting sqref="P159:S159">
    <cfRule type="containsText" dxfId="2246" priority="784" operator="containsText" text="g">
      <formula>NOT(ISERROR(SEARCH("g",P159)))</formula>
    </cfRule>
  </conditionalFormatting>
  <conditionalFormatting sqref="H158:L160">
    <cfRule type="beginsWith" dxfId="2245" priority="779" operator="beginsWith" text="?">
      <formula>LEFT(H158,LEN("?"))="?"</formula>
    </cfRule>
  </conditionalFormatting>
  <conditionalFormatting sqref="U155">
    <cfRule type="cellIs" dxfId="2244" priority="775" operator="between">
      <formula>15</formula>
      <formula>20</formula>
    </cfRule>
  </conditionalFormatting>
  <conditionalFormatting sqref="U155">
    <cfRule type="cellIs" dxfId="2243" priority="776" operator="between">
      <formula>10</formula>
      <formula>14.999</formula>
    </cfRule>
  </conditionalFormatting>
  <conditionalFormatting sqref="U155">
    <cfRule type="cellIs" dxfId="2242" priority="777" operator="between">
      <formula>5</formula>
      <formula>9.999</formula>
    </cfRule>
  </conditionalFormatting>
  <conditionalFormatting sqref="U155">
    <cfRule type="cellIs" dxfId="2241" priority="778" operator="between">
      <formula>0.001</formula>
      <formula>4.999</formula>
    </cfRule>
  </conditionalFormatting>
  <conditionalFormatting sqref="W155">
    <cfRule type="cellIs" dxfId="2240" priority="773" operator="equal">
      <formula>2</formula>
    </cfRule>
  </conditionalFormatting>
  <conditionalFormatting sqref="W155">
    <cfRule type="cellIs" dxfId="2239" priority="774" operator="equal">
      <formula>1</formula>
    </cfRule>
  </conditionalFormatting>
  <conditionalFormatting sqref="W155">
    <cfRule type="cellIs" dxfId="2238" priority="769" operator="equal">
      <formula>6</formula>
    </cfRule>
  </conditionalFormatting>
  <conditionalFormatting sqref="W155">
    <cfRule type="cellIs" dxfId="2237" priority="770" operator="equal">
      <formula>5</formula>
    </cfRule>
  </conditionalFormatting>
  <conditionalFormatting sqref="W155">
    <cfRule type="cellIs" dxfId="2236" priority="771" operator="equal">
      <formula>4</formula>
    </cfRule>
  </conditionalFormatting>
  <conditionalFormatting sqref="W155">
    <cfRule type="cellIs" dxfId="2235" priority="772" operator="equal">
      <formula>3</formula>
    </cfRule>
  </conditionalFormatting>
  <conditionalFormatting sqref="P163:S163">
    <cfRule type="containsText" dxfId="2234" priority="764" operator="containsText" text="ggggggggggggggg">
      <formula>NOT(ISERROR(SEARCH("ggggggggggggggg",P163)))</formula>
    </cfRule>
  </conditionalFormatting>
  <conditionalFormatting sqref="P163:S163">
    <cfRule type="containsText" dxfId="2233" priority="765" operator="containsText" text="gggggggggg">
      <formula>NOT(ISERROR(SEARCH("gggggggggg",P163)))</formula>
    </cfRule>
  </conditionalFormatting>
  <conditionalFormatting sqref="P163:S163">
    <cfRule type="containsText" dxfId="2232" priority="766" operator="containsText" text="ggggg">
      <formula>NOT(ISERROR(SEARCH("ggggg",P163)))</formula>
    </cfRule>
  </conditionalFormatting>
  <conditionalFormatting sqref="P163:S163">
    <cfRule type="containsText" dxfId="2231" priority="767" operator="containsText" text="g">
      <formula>NOT(ISERROR(SEARCH("g",P163)))</formula>
    </cfRule>
  </conditionalFormatting>
  <conditionalFormatting sqref="D159">
    <cfRule type="beginsWith" dxfId="2230" priority="760" operator="beginsWith" text="?">
      <formula>LEFT(D159,LEN("?"))="?"</formula>
    </cfRule>
  </conditionalFormatting>
  <conditionalFormatting sqref="P167:S167">
    <cfRule type="containsText" dxfId="2229" priority="754" operator="containsText" text="ggggggggggggggg">
      <formula>NOT(ISERROR(SEARCH("ggggggggggggggg",P167)))</formula>
    </cfRule>
  </conditionalFormatting>
  <conditionalFormatting sqref="P167:S167">
    <cfRule type="containsText" dxfId="2228" priority="755" operator="containsText" text="gggggggggg">
      <formula>NOT(ISERROR(SEARCH("gggggggggg",P167)))</formula>
    </cfRule>
  </conditionalFormatting>
  <conditionalFormatting sqref="P167:S167">
    <cfRule type="containsText" dxfId="2227" priority="756" operator="containsText" text="ggggg">
      <formula>NOT(ISERROR(SEARCH("ggggg",P167)))</formula>
    </cfRule>
  </conditionalFormatting>
  <conditionalFormatting sqref="P167:S167">
    <cfRule type="containsText" dxfId="2226" priority="757" operator="containsText" text="g">
      <formula>NOT(ISERROR(SEARCH("g",P167)))</formula>
    </cfRule>
  </conditionalFormatting>
  <conditionalFormatting sqref="P171:S171">
    <cfRule type="containsText" dxfId="2225" priority="750" operator="containsText" text="ggggggggggggggg">
      <formula>NOT(ISERROR(SEARCH("ggggggggggggggg",P171)))</formula>
    </cfRule>
  </conditionalFormatting>
  <conditionalFormatting sqref="P171:S171">
    <cfRule type="containsText" dxfId="2224" priority="751" operator="containsText" text="gggggggggg">
      <formula>NOT(ISERROR(SEARCH("gggggggggg",P171)))</formula>
    </cfRule>
  </conditionalFormatting>
  <conditionalFormatting sqref="P171:S171">
    <cfRule type="containsText" dxfId="2223" priority="752" operator="containsText" text="ggggg">
      <formula>NOT(ISERROR(SEARCH("ggggg",P171)))</formula>
    </cfRule>
  </conditionalFormatting>
  <conditionalFormatting sqref="P171:S171">
    <cfRule type="containsText" dxfId="2222" priority="753" operator="containsText" text="g">
      <formula>NOT(ISERROR(SEARCH("g",P171)))</formula>
    </cfRule>
  </conditionalFormatting>
  <conditionalFormatting sqref="H166:L168">
    <cfRule type="beginsWith" dxfId="2221" priority="749" operator="beginsWith" text="?">
      <formula>LEFT(H166,LEN("?"))="?"</formula>
    </cfRule>
  </conditionalFormatting>
  <conditionalFormatting sqref="H170:L172">
    <cfRule type="beginsWith" dxfId="2220" priority="748" operator="beginsWith" text="?">
      <formula>LEFT(H170,LEN("?"))="?"</formula>
    </cfRule>
  </conditionalFormatting>
  <conditionalFormatting sqref="D167">
    <cfRule type="beginsWith" dxfId="2219" priority="747" operator="beginsWith" text="?">
      <formula>LEFT(D167,LEN("?"))="?"</formula>
    </cfRule>
  </conditionalFormatting>
  <conditionalFormatting sqref="AE175">
    <cfRule type="beginsWith" dxfId="2218" priority="659" operator="beginsWith" text="?">
      <formula>LEFT(AE175,LEN("?"))="?"</formula>
    </cfRule>
  </conditionalFormatting>
  <conditionalFormatting sqref="AC175">
    <cfRule type="beginsWith" dxfId="2217" priority="745" operator="beginsWith" text="?">
      <formula>LEFT(AC175,LEN("?"))="?"</formula>
    </cfRule>
  </conditionalFormatting>
  <conditionalFormatting sqref="H174:L176">
    <cfRule type="beginsWith" dxfId="2216" priority="738" operator="beginsWith" text="?">
      <formula>LEFT(H174,LEN("?"))="?"</formula>
    </cfRule>
  </conditionalFormatting>
  <conditionalFormatting sqref="P175:S175">
    <cfRule type="containsText" dxfId="2215" priority="740" operator="containsText" text="ggggggggggggggg">
      <formula>NOT(ISERROR(SEARCH("ggggggggggggggg",P175)))</formula>
    </cfRule>
  </conditionalFormatting>
  <conditionalFormatting sqref="P175:S175">
    <cfRule type="containsText" dxfId="2214" priority="741" operator="containsText" text="gggggggggg">
      <formula>NOT(ISERROR(SEARCH("gggggggggg",P175)))</formula>
    </cfRule>
  </conditionalFormatting>
  <conditionalFormatting sqref="P175:S175">
    <cfRule type="containsText" dxfId="2213" priority="742" operator="containsText" text="ggggg">
      <formula>NOT(ISERROR(SEARCH("ggggg",P175)))</formula>
    </cfRule>
  </conditionalFormatting>
  <conditionalFormatting sqref="P175:S175">
    <cfRule type="containsText" dxfId="2212" priority="743" operator="containsText" text="g">
      <formula>NOT(ISERROR(SEARCH("g",P175)))</formula>
    </cfRule>
  </conditionalFormatting>
  <conditionalFormatting sqref="D175">
    <cfRule type="beginsWith" dxfId="2211" priority="737" operator="beginsWith" text="?">
      <formula>LEFT(D175,LEN("?"))="?"</formula>
    </cfRule>
  </conditionalFormatting>
  <conditionalFormatting sqref="B175">
    <cfRule type="beginsWith" dxfId="2210" priority="739" operator="beginsWith" text="?">
      <formula>LEFT(B175,LEN("?"))="?"</formula>
    </cfRule>
  </conditionalFormatting>
  <conditionalFormatting sqref="U175">
    <cfRule type="cellIs" dxfId="2209" priority="733" operator="between">
      <formula>15</formula>
      <formula>20</formula>
    </cfRule>
  </conditionalFormatting>
  <conditionalFormatting sqref="U175">
    <cfRule type="cellIs" dxfId="2208" priority="734" operator="between">
      <formula>10</formula>
      <formula>14.999</formula>
    </cfRule>
  </conditionalFormatting>
  <conditionalFormatting sqref="U175">
    <cfRule type="cellIs" dxfId="2207" priority="735" operator="between">
      <formula>5</formula>
      <formula>9.999</formula>
    </cfRule>
  </conditionalFormatting>
  <conditionalFormatting sqref="U175">
    <cfRule type="cellIs" dxfId="2206" priority="736" operator="between">
      <formula>0.001</formula>
      <formula>4.999</formula>
    </cfRule>
  </conditionalFormatting>
  <conditionalFormatting sqref="W175">
    <cfRule type="cellIs" dxfId="2205" priority="731" operator="equal">
      <formula>2</formula>
    </cfRule>
  </conditionalFormatting>
  <conditionalFormatting sqref="W175">
    <cfRule type="cellIs" dxfId="2204" priority="732" operator="equal">
      <formula>1</formula>
    </cfRule>
  </conditionalFormatting>
  <conditionalFormatting sqref="W175">
    <cfRule type="cellIs" dxfId="2203" priority="727" operator="equal">
      <formula>6</formula>
    </cfRule>
  </conditionalFormatting>
  <conditionalFormatting sqref="W175">
    <cfRule type="cellIs" dxfId="2202" priority="728" operator="equal">
      <formula>5</formula>
    </cfRule>
  </conditionalFormatting>
  <conditionalFormatting sqref="W175">
    <cfRule type="cellIs" dxfId="2201" priority="729" operator="equal">
      <formula>4</formula>
    </cfRule>
  </conditionalFormatting>
  <conditionalFormatting sqref="W175">
    <cfRule type="cellIs" dxfId="2200" priority="730" operator="equal">
      <formula>3</formula>
    </cfRule>
  </conditionalFormatting>
  <conditionalFormatting sqref="AQ155:AT155">
    <cfRule type="containsText" dxfId="2199" priority="719" operator="containsText" text="ggggggggggggggg">
      <formula>NOT(ISERROR(SEARCH("ggggggggggggggg",AQ155)))</formula>
    </cfRule>
  </conditionalFormatting>
  <conditionalFormatting sqref="AQ155:AT155">
    <cfRule type="containsText" dxfId="2198" priority="720" operator="containsText" text="gggggggggg">
      <formula>NOT(ISERROR(SEARCH("gggggggggg",AQ155)))</formula>
    </cfRule>
  </conditionalFormatting>
  <conditionalFormatting sqref="AQ155:AT155">
    <cfRule type="containsText" dxfId="2197" priority="721" operator="containsText" text="ggggg">
      <formula>NOT(ISERROR(SEARCH("ggggg",AQ155)))</formula>
    </cfRule>
  </conditionalFormatting>
  <conditionalFormatting sqref="AQ155:AT155">
    <cfRule type="containsText" dxfId="2196" priority="722" operator="containsText" text="g">
      <formula>NOT(ISERROR(SEARCH("g",AQ155)))</formula>
    </cfRule>
  </conditionalFormatting>
  <conditionalFormatting sqref="AQ159:AT159">
    <cfRule type="containsText" dxfId="2195" priority="715" operator="containsText" text="ggggggggggggggg">
      <formula>NOT(ISERROR(SEARCH("ggggggggggggggg",AQ159)))</formula>
    </cfRule>
  </conditionalFormatting>
  <conditionalFormatting sqref="AQ159:AT159">
    <cfRule type="containsText" dxfId="2194" priority="716" operator="containsText" text="gggggggggg">
      <formula>NOT(ISERROR(SEARCH("gggggggggg",AQ159)))</formula>
    </cfRule>
  </conditionalFormatting>
  <conditionalFormatting sqref="AQ159:AT159">
    <cfRule type="containsText" dxfId="2193" priority="717" operator="containsText" text="ggggg">
      <formula>NOT(ISERROR(SEARCH("ggggg",AQ159)))</formula>
    </cfRule>
  </conditionalFormatting>
  <conditionalFormatting sqref="AQ159:AT159">
    <cfRule type="containsText" dxfId="2192" priority="718" operator="containsText" text="g">
      <formula>NOT(ISERROR(SEARCH("g",AQ159)))</formula>
    </cfRule>
  </conditionalFormatting>
  <conditionalFormatting sqref="AQ163:AT163">
    <cfRule type="containsText" dxfId="2191" priority="711" operator="containsText" text="ggggggggggggggg">
      <formula>NOT(ISERROR(SEARCH("ggggggggggggggg",AQ163)))</formula>
    </cfRule>
  </conditionalFormatting>
  <conditionalFormatting sqref="AQ163:AT163">
    <cfRule type="containsText" dxfId="2190" priority="712" operator="containsText" text="gggggggggg">
      <formula>NOT(ISERROR(SEARCH("gggggggggg",AQ163)))</formula>
    </cfRule>
  </conditionalFormatting>
  <conditionalFormatting sqref="AQ163:AT163">
    <cfRule type="containsText" dxfId="2189" priority="713" operator="containsText" text="ggggg">
      <formula>NOT(ISERROR(SEARCH("ggggg",AQ163)))</formula>
    </cfRule>
  </conditionalFormatting>
  <conditionalFormatting sqref="AQ163:AT163">
    <cfRule type="containsText" dxfId="2188" priority="714" operator="containsText" text="g">
      <formula>NOT(ISERROR(SEARCH("g",AQ163)))</formula>
    </cfRule>
  </conditionalFormatting>
  <conditionalFormatting sqref="AQ167:AT167">
    <cfRule type="containsText" dxfId="2187" priority="707" operator="containsText" text="ggggggggggggggg">
      <formula>NOT(ISERROR(SEARCH("ggggggggggggggg",AQ167)))</formula>
    </cfRule>
  </conditionalFormatting>
  <conditionalFormatting sqref="AQ167:AT167">
    <cfRule type="containsText" dxfId="2186" priority="708" operator="containsText" text="gggggggggg">
      <formula>NOT(ISERROR(SEARCH("gggggggggg",AQ167)))</formula>
    </cfRule>
  </conditionalFormatting>
  <conditionalFormatting sqref="AQ167:AT167">
    <cfRule type="containsText" dxfId="2185" priority="709" operator="containsText" text="ggggg">
      <formula>NOT(ISERROR(SEARCH("ggggg",AQ167)))</formula>
    </cfRule>
  </conditionalFormatting>
  <conditionalFormatting sqref="AQ167:AT167">
    <cfRule type="containsText" dxfId="2184" priority="710" operator="containsText" text="g">
      <formula>NOT(ISERROR(SEARCH("g",AQ167)))</formula>
    </cfRule>
  </conditionalFormatting>
  <conditionalFormatting sqref="AI162:AM164">
    <cfRule type="beginsWith" dxfId="2183" priority="700" operator="beginsWith" text="?">
      <formula>LEFT(AI162,LEN("?"))="?"</formula>
    </cfRule>
  </conditionalFormatting>
  <conditionalFormatting sqref="AI166:AM168">
    <cfRule type="beginsWith" dxfId="2182" priority="699" operator="beginsWith" text="?">
      <formula>LEFT(AI166,LEN("?"))="?"</formula>
    </cfRule>
  </conditionalFormatting>
  <conditionalFormatting sqref="AE163">
    <cfRule type="beginsWith" dxfId="2181" priority="696" operator="beginsWith" text="?">
      <formula>LEFT(AE163,LEN("?"))="?"</formula>
    </cfRule>
  </conditionalFormatting>
  <conditionalFormatting sqref="AI158:AM160">
    <cfRule type="beginsWith" dxfId="2180" priority="701" operator="beginsWith" text="?">
      <formula>LEFT(AI158,LEN("?"))="?"</formula>
    </cfRule>
  </conditionalFormatting>
  <conditionalFormatting sqref="AE159">
    <cfRule type="beginsWith" dxfId="2179" priority="697" operator="beginsWith" text="?">
      <formula>LEFT(AE159,LEN("?"))="?"</formula>
    </cfRule>
  </conditionalFormatting>
  <conditionalFormatting sqref="AE167">
    <cfRule type="beginsWith" dxfId="2178" priority="695" operator="beginsWith" text="?">
      <formula>LEFT(AE167,LEN("?"))="?"</formula>
    </cfRule>
  </conditionalFormatting>
  <conditionalFormatting sqref="AV149">
    <cfRule type="cellIs" dxfId="2177" priority="691" operator="between">
      <formula>15</formula>
      <formula>20</formula>
    </cfRule>
  </conditionalFormatting>
  <conditionalFormatting sqref="AV149">
    <cfRule type="cellIs" dxfId="2176" priority="692" operator="between">
      <formula>10</formula>
      <formula>14.999</formula>
    </cfRule>
  </conditionalFormatting>
  <conditionalFormatting sqref="AV149">
    <cfRule type="cellIs" dxfId="2175" priority="693" operator="between">
      <formula>5</formula>
      <formula>9.999</formula>
    </cfRule>
  </conditionalFormatting>
  <conditionalFormatting sqref="AV149">
    <cfRule type="cellIs" dxfId="2174" priority="694" operator="between">
      <formula>0.001</formula>
      <formula>4.999</formula>
    </cfRule>
  </conditionalFormatting>
  <conditionalFormatting sqref="AX149">
    <cfRule type="cellIs" dxfId="2173" priority="689" operator="equal">
      <formula>2</formula>
    </cfRule>
  </conditionalFormatting>
  <conditionalFormatting sqref="AX149">
    <cfRule type="cellIs" dxfId="2172" priority="690" operator="equal">
      <formula>1</formula>
    </cfRule>
  </conditionalFormatting>
  <conditionalFormatting sqref="AX149">
    <cfRule type="cellIs" dxfId="2171" priority="685" operator="equal">
      <formula>6</formula>
    </cfRule>
  </conditionalFormatting>
  <conditionalFormatting sqref="AX149">
    <cfRule type="cellIs" dxfId="2170" priority="686" operator="equal">
      <formula>5</formula>
    </cfRule>
  </conditionalFormatting>
  <conditionalFormatting sqref="AX149">
    <cfRule type="cellIs" dxfId="2169" priority="687" operator="equal">
      <formula>4</formula>
    </cfRule>
  </conditionalFormatting>
  <conditionalFormatting sqref="AX149">
    <cfRule type="cellIs" dxfId="2168" priority="688" operator="equal">
      <formula>3</formula>
    </cfRule>
  </conditionalFormatting>
  <conditionalFormatting sqref="AV159">
    <cfRule type="cellIs" dxfId="2167" priority="681" operator="between">
      <formula>15</formula>
      <formula>20</formula>
    </cfRule>
  </conditionalFormatting>
  <conditionalFormatting sqref="AV159">
    <cfRule type="cellIs" dxfId="2166" priority="682" operator="between">
      <formula>10</formula>
      <formula>14.999</formula>
    </cfRule>
  </conditionalFormatting>
  <conditionalFormatting sqref="AV159">
    <cfRule type="cellIs" dxfId="2165" priority="683" operator="between">
      <formula>5</formula>
      <formula>9.999</formula>
    </cfRule>
  </conditionalFormatting>
  <conditionalFormatting sqref="AV159">
    <cfRule type="cellIs" dxfId="2164" priority="684" operator="between">
      <formula>0.001</formula>
      <formula>4.999</formula>
    </cfRule>
  </conditionalFormatting>
  <conditionalFormatting sqref="AV163">
    <cfRule type="cellIs" dxfId="2163" priority="677" operator="between">
      <formula>15</formula>
      <formula>20</formula>
    </cfRule>
  </conditionalFormatting>
  <conditionalFormatting sqref="AV163">
    <cfRule type="cellIs" dxfId="2162" priority="678" operator="between">
      <formula>10</formula>
      <formula>14.999</formula>
    </cfRule>
  </conditionalFormatting>
  <conditionalFormatting sqref="AV163">
    <cfRule type="cellIs" dxfId="2161" priority="679" operator="between">
      <formula>5</formula>
      <formula>9.999</formula>
    </cfRule>
  </conditionalFormatting>
  <conditionalFormatting sqref="AV163">
    <cfRule type="cellIs" dxfId="2160" priority="680" operator="between">
      <formula>0.001</formula>
      <formula>4.999</formula>
    </cfRule>
  </conditionalFormatting>
  <conditionalFormatting sqref="AV167">
    <cfRule type="cellIs" dxfId="2159" priority="673" operator="between">
      <formula>15</formula>
      <formula>20</formula>
    </cfRule>
  </conditionalFormatting>
  <conditionalFormatting sqref="AV167">
    <cfRule type="cellIs" dxfId="2158" priority="674" operator="between">
      <formula>10</formula>
      <formula>14.999</formula>
    </cfRule>
  </conditionalFormatting>
  <conditionalFormatting sqref="AV167">
    <cfRule type="cellIs" dxfId="2157" priority="675" operator="between">
      <formula>5</formula>
      <formula>9.999</formula>
    </cfRule>
  </conditionalFormatting>
  <conditionalFormatting sqref="AV167">
    <cfRule type="cellIs" dxfId="2156" priority="676" operator="between">
      <formula>0.001</formula>
      <formula>4.999</formula>
    </cfRule>
  </conditionalFormatting>
  <conditionalFormatting sqref="AQ171:AT171">
    <cfRule type="containsText" dxfId="2155" priority="667" operator="containsText" text="ggggggggggggggg">
      <formula>NOT(ISERROR(SEARCH("ggggggggggggggg",AQ171)))</formula>
    </cfRule>
  </conditionalFormatting>
  <conditionalFormatting sqref="AQ171:AT171">
    <cfRule type="containsText" dxfId="2154" priority="668" operator="containsText" text="gggggggggg">
      <formula>NOT(ISERROR(SEARCH("gggggggggg",AQ171)))</formula>
    </cfRule>
  </conditionalFormatting>
  <conditionalFormatting sqref="AQ171:AT171">
    <cfRule type="containsText" dxfId="2153" priority="669" operator="containsText" text="ggggg">
      <formula>NOT(ISERROR(SEARCH("ggggg",AQ171)))</formula>
    </cfRule>
  </conditionalFormatting>
  <conditionalFormatting sqref="AQ171:AT171">
    <cfRule type="containsText" dxfId="2152" priority="670" operator="containsText" text="g">
      <formula>NOT(ISERROR(SEARCH("g",AQ171)))</formula>
    </cfRule>
  </conditionalFormatting>
  <conditionalFormatting sqref="AQ175:AT175">
    <cfRule type="containsText" dxfId="2151" priority="663" operator="containsText" text="ggggggggggggggg">
      <formula>NOT(ISERROR(SEARCH("ggggggggggggggg",AQ175)))</formula>
    </cfRule>
  </conditionalFormatting>
  <conditionalFormatting sqref="AQ175:AT175">
    <cfRule type="containsText" dxfId="2150" priority="664" operator="containsText" text="gggggggggg">
      <formula>NOT(ISERROR(SEARCH("gggggggggg",AQ175)))</formula>
    </cfRule>
  </conditionalFormatting>
  <conditionalFormatting sqref="AQ175:AT175">
    <cfRule type="containsText" dxfId="2149" priority="665" operator="containsText" text="ggggg">
      <formula>NOT(ISERROR(SEARCH("ggggg",AQ175)))</formula>
    </cfRule>
  </conditionalFormatting>
  <conditionalFormatting sqref="AQ175:AT175">
    <cfRule type="containsText" dxfId="2148" priority="666" operator="containsText" text="g">
      <formula>NOT(ISERROR(SEARCH("g",AQ175)))</formula>
    </cfRule>
  </conditionalFormatting>
  <conditionalFormatting sqref="AI174:AM176">
    <cfRule type="beginsWith" dxfId="2147" priority="661" operator="beginsWith" text="?">
      <formula>LEFT(AI174,LEN("?"))="?"</formula>
    </cfRule>
  </conditionalFormatting>
  <conditionalFormatting sqref="AI170:AM172">
    <cfRule type="beginsWith" dxfId="2146" priority="662" operator="beginsWith" text="?">
      <formula>LEFT(AI170,LEN("?"))="?"</formula>
    </cfRule>
  </conditionalFormatting>
  <conditionalFormatting sqref="AE171">
    <cfRule type="beginsWith" dxfId="2145" priority="660" operator="beginsWith" text="?">
      <formula>LEFT(AE171,LEN("?"))="?"</formula>
    </cfRule>
  </conditionalFormatting>
  <conditionalFormatting sqref="U237">
    <cfRule type="cellIs" dxfId="2144" priority="647" operator="between">
      <formula>15</formula>
      <formula>20</formula>
    </cfRule>
  </conditionalFormatting>
  <conditionalFormatting sqref="U237">
    <cfRule type="cellIs" dxfId="2143" priority="648" operator="between">
      <formula>10</formula>
      <formula>14.999</formula>
    </cfRule>
  </conditionalFormatting>
  <conditionalFormatting sqref="U237">
    <cfRule type="cellIs" dxfId="2142" priority="649" operator="between">
      <formula>5</formula>
      <formula>9.999</formula>
    </cfRule>
  </conditionalFormatting>
  <conditionalFormatting sqref="U237">
    <cfRule type="cellIs" dxfId="2141" priority="650" operator="between">
      <formula>0.001</formula>
      <formula>4.999</formula>
    </cfRule>
  </conditionalFormatting>
  <conditionalFormatting sqref="U245">
    <cfRule type="cellIs" dxfId="2140" priority="639" operator="between">
      <formula>15</formula>
      <formula>20</formula>
    </cfRule>
  </conditionalFormatting>
  <conditionalFormatting sqref="U245">
    <cfRule type="cellIs" dxfId="2139" priority="640" operator="between">
      <formula>10</formula>
      <formula>14.999</formula>
    </cfRule>
  </conditionalFormatting>
  <conditionalFormatting sqref="U245">
    <cfRule type="cellIs" dxfId="2138" priority="641" operator="between">
      <formula>5</formula>
      <formula>9.999</formula>
    </cfRule>
  </conditionalFormatting>
  <conditionalFormatting sqref="U245">
    <cfRule type="cellIs" dxfId="2137" priority="642" operator="between">
      <formula>0.001</formula>
      <formula>4.999</formula>
    </cfRule>
  </conditionalFormatting>
  <conditionalFormatting sqref="AV30">
    <cfRule type="cellIs" dxfId="2136" priority="635" operator="between">
      <formula>15</formula>
      <formula>20</formula>
    </cfRule>
  </conditionalFormatting>
  <conditionalFormatting sqref="AV30">
    <cfRule type="cellIs" dxfId="2135" priority="636" operator="between">
      <formula>10</formula>
      <formula>14.999</formula>
    </cfRule>
  </conditionalFormatting>
  <conditionalFormatting sqref="AV30">
    <cfRule type="cellIs" dxfId="2134" priority="637" operator="between">
      <formula>5</formula>
      <formula>9.999</formula>
    </cfRule>
  </conditionalFormatting>
  <conditionalFormatting sqref="AV30">
    <cfRule type="cellIs" dxfId="2133" priority="638" operator="between">
      <formula>0.001</formula>
      <formula>4.999</formula>
    </cfRule>
  </conditionalFormatting>
  <conditionalFormatting sqref="AV34">
    <cfRule type="cellIs" dxfId="2132" priority="631" operator="between">
      <formula>15</formula>
      <formula>20</formula>
    </cfRule>
  </conditionalFormatting>
  <conditionalFormatting sqref="AV34">
    <cfRule type="cellIs" dxfId="2131" priority="632" operator="between">
      <formula>10</formula>
      <formula>14.999</formula>
    </cfRule>
  </conditionalFormatting>
  <conditionalFormatting sqref="AV34">
    <cfRule type="cellIs" dxfId="2130" priority="633" operator="between">
      <formula>5</formula>
      <formula>9.999</formula>
    </cfRule>
  </conditionalFormatting>
  <conditionalFormatting sqref="AV34">
    <cfRule type="cellIs" dxfId="2129" priority="634" operator="between">
      <formula>0.001</formula>
      <formula>4.999</formula>
    </cfRule>
  </conditionalFormatting>
  <conditionalFormatting sqref="AV38">
    <cfRule type="cellIs" dxfId="2128" priority="627" operator="between">
      <formula>15</formula>
      <formula>20</formula>
    </cfRule>
  </conditionalFormatting>
  <conditionalFormatting sqref="AV38">
    <cfRule type="cellIs" dxfId="2127" priority="628" operator="between">
      <formula>10</formula>
      <formula>14.999</formula>
    </cfRule>
  </conditionalFormatting>
  <conditionalFormatting sqref="AV38">
    <cfRule type="cellIs" dxfId="2126" priority="629" operator="between">
      <formula>5</formula>
      <formula>9.999</formula>
    </cfRule>
  </conditionalFormatting>
  <conditionalFormatting sqref="AV38">
    <cfRule type="cellIs" dxfId="2125" priority="630" operator="between">
      <formula>0.001</formula>
      <formula>4.999</formula>
    </cfRule>
  </conditionalFormatting>
  <conditionalFormatting sqref="AV42">
    <cfRule type="cellIs" dxfId="2124" priority="623" operator="between">
      <formula>15</formula>
      <formula>20</formula>
    </cfRule>
  </conditionalFormatting>
  <conditionalFormatting sqref="AV42">
    <cfRule type="cellIs" dxfId="2123" priority="624" operator="between">
      <formula>10</formula>
      <formula>14.999</formula>
    </cfRule>
  </conditionalFormatting>
  <conditionalFormatting sqref="AV42">
    <cfRule type="cellIs" dxfId="2122" priority="625" operator="between">
      <formula>5</formula>
      <formula>9.999</formula>
    </cfRule>
  </conditionalFormatting>
  <conditionalFormatting sqref="AV42">
    <cfRule type="cellIs" dxfId="2121" priority="626" operator="between">
      <formula>0.001</formula>
      <formula>4.999</formula>
    </cfRule>
  </conditionalFormatting>
  <conditionalFormatting sqref="AV46">
    <cfRule type="cellIs" dxfId="2120" priority="619" operator="between">
      <formula>15</formula>
      <formula>20</formula>
    </cfRule>
  </conditionalFormatting>
  <conditionalFormatting sqref="AV46">
    <cfRule type="cellIs" dxfId="2119" priority="620" operator="between">
      <formula>10</formula>
      <formula>14.999</formula>
    </cfRule>
  </conditionalFormatting>
  <conditionalFormatting sqref="AV46">
    <cfRule type="cellIs" dxfId="2118" priority="621" operator="between">
      <formula>5</formula>
      <formula>9.999</formula>
    </cfRule>
  </conditionalFormatting>
  <conditionalFormatting sqref="AV46">
    <cfRule type="cellIs" dxfId="2117" priority="622" operator="between">
      <formula>0.001</formula>
      <formula>4.999</formula>
    </cfRule>
  </conditionalFormatting>
  <conditionalFormatting sqref="AV54">
    <cfRule type="cellIs" dxfId="2116" priority="611" operator="between">
      <formula>15</formula>
      <formula>20</formula>
    </cfRule>
  </conditionalFormatting>
  <conditionalFormatting sqref="AV54">
    <cfRule type="cellIs" dxfId="2115" priority="612" operator="between">
      <formula>10</formula>
      <formula>14.999</formula>
    </cfRule>
  </conditionalFormatting>
  <conditionalFormatting sqref="AV54">
    <cfRule type="cellIs" dxfId="2114" priority="613" operator="between">
      <formula>5</formula>
      <formula>9.999</formula>
    </cfRule>
  </conditionalFormatting>
  <conditionalFormatting sqref="AV54">
    <cfRule type="cellIs" dxfId="2113" priority="614" operator="between">
      <formula>0.001</formula>
      <formula>4.999</formula>
    </cfRule>
  </conditionalFormatting>
  <conditionalFormatting sqref="AV58">
    <cfRule type="cellIs" dxfId="2112" priority="607" operator="between">
      <formula>15</formula>
      <formula>20</formula>
    </cfRule>
  </conditionalFormatting>
  <conditionalFormatting sqref="AV58">
    <cfRule type="cellIs" dxfId="2111" priority="608" operator="between">
      <formula>10</formula>
      <formula>14.999</formula>
    </cfRule>
  </conditionalFormatting>
  <conditionalFormatting sqref="AV58">
    <cfRule type="cellIs" dxfId="2110" priority="609" operator="between">
      <formula>5</formula>
      <formula>9.999</formula>
    </cfRule>
  </conditionalFormatting>
  <conditionalFormatting sqref="AV58">
    <cfRule type="cellIs" dxfId="2109" priority="610" operator="between">
      <formula>0.001</formula>
      <formula>4.999</formula>
    </cfRule>
  </conditionalFormatting>
  <conditionalFormatting sqref="AV62">
    <cfRule type="cellIs" dxfId="2108" priority="603" operator="between">
      <formula>15</formula>
      <formula>20</formula>
    </cfRule>
  </conditionalFormatting>
  <conditionalFormatting sqref="AV62">
    <cfRule type="cellIs" dxfId="2107" priority="604" operator="between">
      <formula>10</formula>
      <formula>14.999</formula>
    </cfRule>
  </conditionalFormatting>
  <conditionalFormatting sqref="AV62">
    <cfRule type="cellIs" dxfId="2106" priority="605" operator="between">
      <formula>5</formula>
      <formula>9.999</formula>
    </cfRule>
  </conditionalFormatting>
  <conditionalFormatting sqref="AV62">
    <cfRule type="cellIs" dxfId="2105" priority="606" operator="between">
      <formula>0.001</formula>
      <formula>4.999</formula>
    </cfRule>
  </conditionalFormatting>
  <conditionalFormatting sqref="AV66">
    <cfRule type="cellIs" dxfId="2104" priority="599" operator="between">
      <formula>15</formula>
      <formula>20</formula>
    </cfRule>
  </conditionalFormatting>
  <conditionalFormatting sqref="AV66">
    <cfRule type="cellIs" dxfId="2103" priority="600" operator="between">
      <formula>10</formula>
      <formula>14.999</formula>
    </cfRule>
  </conditionalFormatting>
  <conditionalFormatting sqref="AV66">
    <cfRule type="cellIs" dxfId="2102" priority="601" operator="between">
      <formula>5</formula>
      <formula>9.999</formula>
    </cfRule>
  </conditionalFormatting>
  <conditionalFormatting sqref="AV66">
    <cfRule type="cellIs" dxfId="2101" priority="602" operator="between">
      <formula>0.001</formula>
      <formula>4.999</formula>
    </cfRule>
  </conditionalFormatting>
  <conditionalFormatting sqref="U81">
    <cfRule type="cellIs" dxfId="2100" priority="595" operator="between">
      <formula>15</formula>
      <formula>20</formula>
    </cfRule>
  </conditionalFormatting>
  <conditionalFormatting sqref="U81">
    <cfRule type="cellIs" dxfId="2099" priority="596" operator="between">
      <formula>10</formula>
      <formula>14.999</formula>
    </cfRule>
  </conditionalFormatting>
  <conditionalFormatting sqref="U81">
    <cfRule type="cellIs" dxfId="2098" priority="597" operator="between">
      <formula>5</formula>
      <formula>9.999</formula>
    </cfRule>
  </conditionalFormatting>
  <conditionalFormatting sqref="U81">
    <cfRule type="cellIs" dxfId="2097" priority="598" operator="between">
      <formula>0.001</formula>
      <formula>4.999</formula>
    </cfRule>
  </conditionalFormatting>
  <conditionalFormatting sqref="U85">
    <cfRule type="cellIs" dxfId="2096" priority="591" operator="between">
      <formula>15</formula>
      <formula>20</formula>
    </cfRule>
  </conditionalFormatting>
  <conditionalFormatting sqref="U85">
    <cfRule type="cellIs" dxfId="2095" priority="592" operator="between">
      <formula>10</formula>
      <formula>14.999</formula>
    </cfRule>
  </conditionalFormatting>
  <conditionalFormatting sqref="U85">
    <cfRule type="cellIs" dxfId="2094" priority="593" operator="between">
      <formula>5</formula>
      <formula>9.999</formula>
    </cfRule>
  </conditionalFormatting>
  <conditionalFormatting sqref="U85">
    <cfRule type="cellIs" dxfId="2093" priority="594" operator="between">
      <formula>0.001</formula>
      <formula>4.999</formula>
    </cfRule>
  </conditionalFormatting>
  <conditionalFormatting sqref="AV85">
    <cfRule type="cellIs" dxfId="2092" priority="583" operator="between">
      <formula>15</formula>
      <formula>20</formula>
    </cfRule>
  </conditionalFormatting>
  <conditionalFormatting sqref="AV85">
    <cfRule type="cellIs" dxfId="2091" priority="584" operator="between">
      <formula>10</formula>
      <formula>14.999</formula>
    </cfRule>
  </conditionalFormatting>
  <conditionalFormatting sqref="AV85">
    <cfRule type="cellIs" dxfId="2090" priority="585" operator="between">
      <formula>5</formula>
      <formula>9.999</formula>
    </cfRule>
  </conditionalFormatting>
  <conditionalFormatting sqref="AV85">
    <cfRule type="cellIs" dxfId="2089" priority="586" operator="between">
      <formula>0.001</formula>
      <formula>4.999</formula>
    </cfRule>
  </conditionalFormatting>
  <conditionalFormatting sqref="AV89">
    <cfRule type="cellIs" dxfId="2088" priority="579" operator="between">
      <formula>15</formula>
      <formula>20</formula>
    </cfRule>
  </conditionalFormatting>
  <conditionalFormatting sqref="AV89">
    <cfRule type="cellIs" dxfId="2087" priority="580" operator="between">
      <formula>10</formula>
      <formula>14.999</formula>
    </cfRule>
  </conditionalFormatting>
  <conditionalFormatting sqref="AV89">
    <cfRule type="cellIs" dxfId="2086" priority="581" operator="between">
      <formula>5</formula>
      <formula>9.999</formula>
    </cfRule>
  </conditionalFormatting>
  <conditionalFormatting sqref="AV89">
    <cfRule type="cellIs" dxfId="2085" priority="582" operator="between">
      <formula>0.001</formula>
      <formula>4.999</formula>
    </cfRule>
  </conditionalFormatting>
  <conditionalFormatting sqref="AV93">
    <cfRule type="cellIs" dxfId="2084" priority="575" operator="between">
      <formula>15</formula>
      <formula>20</formula>
    </cfRule>
  </conditionalFormatting>
  <conditionalFormatting sqref="AV93">
    <cfRule type="cellIs" dxfId="2083" priority="576" operator="between">
      <formula>10</formula>
      <formula>14.999</formula>
    </cfRule>
  </conditionalFormatting>
  <conditionalFormatting sqref="AV93">
    <cfRule type="cellIs" dxfId="2082" priority="577" operator="between">
      <formula>5</formula>
      <formula>9.999</formula>
    </cfRule>
  </conditionalFormatting>
  <conditionalFormatting sqref="AV93">
    <cfRule type="cellIs" dxfId="2081" priority="578" operator="between">
      <formula>0.001</formula>
      <formula>4.999</formula>
    </cfRule>
  </conditionalFormatting>
  <conditionalFormatting sqref="AV97">
    <cfRule type="cellIs" dxfId="2080" priority="571" operator="between">
      <formula>15</formula>
      <formula>20</formula>
    </cfRule>
  </conditionalFormatting>
  <conditionalFormatting sqref="AV97">
    <cfRule type="cellIs" dxfId="2079" priority="572" operator="between">
      <formula>10</formula>
      <formula>14.999</formula>
    </cfRule>
  </conditionalFormatting>
  <conditionalFormatting sqref="AV97">
    <cfRule type="cellIs" dxfId="2078" priority="573" operator="between">
      <formula>5</formula>
      <formula>9.999</formula>
    </cfRule>
  </conditionalFormatting>
  <conditionalFormatting sqref="AV97">
    <cfRule type="cellIs" dxfId="2077" priority="574" operator="between">
      <formula>0.001</formula>
      <formula>4.999</formula>
    </cfRule>
  </conditionalFormatting>
  <conditionalFormatting sqref="AV101">
    <cfRule type="cellIs" dxfId="2076" priority="567" operator="between">
      <formula>15</formula>
      <formula>20</formula>
    </cfRule>
  </conditionalFormatting>
  <conditionalFormatting sqref="AV101">
    <cfRule type="cellIs" dxfId="2075" priority="568" operator="between">
      <formula>10</formula>
      <formula>14.999</formula>
    </cfRule>
  </conditionalFormatting>
  <conditionalFormatting sqref="AV101">
    <cfRule type="cellIs" dxfId="2074" priority="569" operator="between">
      <formula>5</formula>
      <formula>9.999</formula>
    </cfRule>
  </conditionalFormatting>
  <conditionalFormatting sqref="AV101">
    <cfRule type="cellIs" dxfId="2073" priority="570" operator="between">
      <formula>0.001</formula>
      <formula>4.999</formula>
    </cfRule>
  </conditionalFormatting>
  <conditionalFormatting sqref="AV105">
    <cfRule type="cellIs" dxfId="2072" priority="563" operator="between">
      <formula>15</formula>
      <formula>20</formula>
    </cfRule>
  </conditionalFormatting>
  <conditionalFormatting sqref="AV105">
    <cfRule type="cellIs" dxfId="2071" priority="564" operator="between">
      <formula>10</formula>
      <formula>14.999</formula>
    </cfRule>
  </conditionalFormatting>
  <conditionalFormatting sqref="AV105">
    <cfRule type="cellIs" dxfId="2070" priority="565" operator="between">
      <formula>5</formula>
      <formula>9.999</formula>
    </cfRule>
  </conditionalFormatting>
  <conditionalFormatting sqref="AV105">
    <cfRule type="cellIs" dxfId="2069" priority="566" operator="between">
      <formula>0.001</formula>
      <formula>4.999</formula>
    </cfRule>
  </conditionalFormatting>
  <conditionalFormatting sqref="AV113">
    <cfRule type="cellIs" dxfId="2068" priority="555" operator="between">
      <formula>15</formula>
      <formula>20</formula>
    </cfRule>
  </conditionalFormatting>
  <conditionalFormatting sqref="AV113">
    <cfRule type="cellIs" dxfId="2067" priority="556" operator="between">
      <formula>10</formula>
      <formula>14.999</formula>
    </cfRule>
  </conditionalFormatting>
  <conditionalFormatting sqref="AV113">
    <cfRule type="cellIs" dxfId="2066" priority="557" operator="between">
      <formula>5</formula>
      <formula>9.999</formula>
    </cfRule>
  </conditionalFormatting>
  <conditionalFormatting sqref="AV113">
    <cfRule type="cellIs" dxfId="2065" priority="558" operator="between">
      <formula>0.001</formula>
      <formula>4.999</formula>
    </cfRule>
  </conditionalFormatting>
  <conditionalFormatting sqref="U128">
    <cfRule type="cellIs" dxfId="2064" priority="551" operator="between">
      <formula>15</formula>
      <formula>20</formula>
    </cfRule>
  </conditionalFormatting>
  <conditionalFormatting sqref="U128">
    <cfRule type="cellIs" dxfId="2063" priority="552" operator="between">
      <formula>10</formula>
      <formula>14.999</formula>
    </cfRule>
  </conditionalFormatting>
  <conditionalFormatting sqref="U128">
    <cfRule type="cellIs" dxfId="2062" priority="553" operator="between">
      <formula>5</formula>
      <formula>9.999</formula>
    </cfRule>
  </conditionalFormatting>
  <conditionalFormatting sqref="U128">
    <cfRule type="cellIs" dxfId="2061" priority="554" operator="between">
      <formula>0.001</formula>
      <formula>4.999</formula>
    </cfRule>
  </conditionalFormatting>
  <conditionalFormatting sqref="U132">
    <cfRule type="cellIs" dxfId="2060" priority="547" operator="between">
      <formula>15</formula>
      <formula>20</formula>
    </cfRule>
  </conditionalFormatting>
  <conditionalFormatting sqref="U132">
    <cfRule type="cellIs" dxfId="2059" priority="548" operator="between">
      <formula>10</formula>
      <formula>14.999</formula>
    </cfRule>
  </conditionalFormatting>
  <conditionalFormatting sqref="U132">
    <cfRule type="cellIs" dxfId="2058" priority="549" operator="between">
      <formula>5</formula>
      <formula>9.999</formula>
    </cfRule>
  </conditionalFormatting>
  <conditionalFormatting sqref="U132">
    <cfRule type="cellIs" dxfId="2057" priority="550" operator="between">
      <formula>0.001</formula>
      <formula>4.999</formula>
    </cfRule>
  </conditionalFormatting>
  <conditionalFormatting sqref="U136">
    <cfRule type="cellIs" dxfId="2056" priority="543" operator="between">
      <formula>15</formula>
      <formula>20</formula>
    </cfRule>
  </conditionalFormatting>
  <conditionalFormatting sqref="U136">
    <cfRule type="cellIs" dxfId="2055" priority="544" operator="between">
      <formula>10</formula>
      <formula>14.999</formula>
    </cfRule>
  </conditionalFormatting>
  <conditionalFormatting sqref="U136">
    <cfRule type="cellIs" dxfId="2054" priority="545" operator="between">
      <formula>5</formula>
      <formula>9.999</formula>
    </cfRule>
  </conditionalFormatting>
  <conditionalFormatting sqref="U136">
    <cfRule type="cellIs" dxfId="2053" priority="546" operator="between">
      <formula>0.001</formula>
      <formula>4.999</formula>
    </cfRule>
  </conditionalFormatting>
  <conditionalFormatting sqref="U159">
    <cfRule type="cellIs" dxfId="2052" priority="539" operator="between">
      <formula>15</formula>
      <formula>20</formula>
    </cfRule>
  </conditionalFormatting>
  <conditionalFormatting sqref="U159">
    <cfRule type="cellIs" dxfId="2051" priority="540" operator="between">
      <formula>10</formula>
      <formula>14.999</formula>
    </cfRule>
  </conditionalFormatting>
  <conditionalFormatting sqref="U159">
    <cfRule type="cellIs" dxfId="2050" priority="541" operator="between">
      <formula>5</formula>
      <formula>9.999</formula>
    </cfRule>
  </conditionalFormatting>
  <conditionalFormatting sqref="U159">
    <cfRule type="cellIs" dxfId="2049" priority="542" operator="between">
      <formula>0.001</formula>
      <formula>4.999</formula>
    </cfRule>
  </conditionalFormatting>
  <conditionalFormatting sqref="U163">
    <cfRule type="cellIs" dxfId="2048" priority="535" operator="between">
      <formula>15</formula>
      <formula>20</formula>
    </cfRule>
  </conditionalFormatting>
  <conditionalFormatting sqref="U163">
    <cfRule type="cellIs" dxfId="2047" priority="536" operator="between">
      <formula>10</formula>
      <formula>14.999</formula>
    </cfRule>
  </conditionalFormatting>
  <conditionalFormatting sqref="U163">
    <cfRule type="cellIs" dxfId="2046" priority="537" operator="between">
      <formula>5</formula>
      <formula>9.999</formula>
    </cfRule>
  </conditionalFormatting>
  <conditionalFormatting sqref="U163">
    <cfRule type="cellIs" dxfId="2045" priority="538" operator="between">
      <formula>0.001</formula>
      <formula>4.999</formula>
    </cfRule>
  </conditionalFormatting>
  <conditionalFormatting sqref="U167">
    <cfRule type="cellIs" dxfId="2044" priority="531" operator="between">
      <formula>15</formula>
      <formula>20</formula>
    </cfRule>
  </conditionalFormatting>
  <conditionalFormatting sqref="U167">
    <cfRule type="cellIs" dxfId="2043" priority="532" operator="between">
      <formula>10</formula>
      <formula>14.999</formula>
    </cfRule>
  </conditionalFormatting>
  <conditionalFormatting sqref="U167">
    <cfRule type="cellIs" dxfId="2042" priority="533" operator="between">
      <formula>5</formula>
      <formula>9.999</formula>
    </cfRule>
  </conditionalFormatting>
  <conditionalFormatting sqref="U167">
    <cfRule type="cellIs" dxfId="2041" priority="534" operator="between">
      <formula>0.001</formula>
      <formula>4.999</formula>
    </cfRule>
  </conditionalFormatting>
  <conditionalFormatting sqref="U171">
    <cfRule type="cellIs" dxfId="2040" priority="527" operator="between">
      <formula>15</formula>
      <formula>20</formula>
    </cfRule>
  </conditionalFormatting>
  <conditionalFormatting sqref="U171">
    <cfRule type="cellIs" dxfId="2039" priority="528" operator="between">
      <formula>10</formula>
      <formula>14.999</formula>
    </cfRule>
  </conditionalFormatting>
  <conditionalFormatting sqref="U171">
    <cfRule type="cellIs" dxfId="2038" priority="529" operator="between">
      <formula>5</formula>
      <formula>9.999</formula>
    </cfRule>
  </conditionalFormatting>
  <conditionalFormatting sqref="U171">
    <cfRule type="cellIs" dxfId="2037" priority="530" operator="between">
      <formula>0.001</formula>
      <formula>4.999</formula>
    </cfRule>
  </conditionalFormatting>
  <conditionalFormatting sqref="U190">
    <cfRule type="cellIs" dxfId="2036" priority="523" operator="between">
      <formula>15</formula>
      <formula>20</formula>
    </cfRule>
  </conditionalFormatting>
  <conditionalFormatting sqref="U190">
    <cfRule type="cellIs" dxfId="2035" priority="524" operator="between">
      <formula>10</formula>
      <formula>14.999</formula>
    </cfRule>
  </conditionalFormatting>
  <conditionalFormatting sqref="U190">
    <cfRule type="cellIs" dxfId="2034" priority="525" operator="between">
      <formula>5</formula>
      <formula>9.999</formula>
    </cfRule>
  </conditionalFormatting>
  <conditionalFormatting sqref="U190">
    <cfRule type="cellIs" dxfId="2033" priority="526" operator="between">
      <formula>0.001</formula>
      <formula>4.999</formula>
    </cfRule>
  </conditionalFormatting>
  <conditionalFormatting sqref="U194">
    <cfRule type="cellIs" dxfId="2032" priority="519" operator="between">
      <formula>15</formula>
      <formula>20</formula>
    </cfRule>
  </conditionalFormatting>
  <conditionalFormatting sqref="U194">
    <cfRule type="cellIs" dxfId="2031" priority="520" operator="between">
      <formula>10</formula>
      <formula>14.999</formula>
    </cfRule>
  </conditionalFormatting>
  <conditionalFormatting sqref="U194">
    <cfRule type="cellIs" dxfId="2030" priority="521" operator="between">
      <formula>5</formula>
      <formula>9.999</formula>
    </cfRule>
  </conditionalFormatting>
  <conditionalFormatting sqref="U194">
    <cfRule type="cellIs" dxfId="2029" priority="522" operator="between">
      <formula>0.001</formula>
      <formula>4.999</formula>
    </cfRule>
  </conditionalFormatting>
  <conditionalFormatting sqref="AX30">
    <cfRule type="cellIs" dxfId="2028" priority="517" operator="equal">
      <formula>2</formula>
    </cfRule>
  </conditionalFormatting>
  <conditionalFormatting sqref="AX30">
    <cfRule type="cellIs" dxfId="2027" priority="518" operator="equal">
      <formula>1</formula>
    </cfRule>
  </conditionalFormatting>
  <conditionalFormatting sqref="AX30">
    <cfRule type="cellIs" dxfId="2026" priority="513" operator="equal">
      <formula>6</formula>
    </cfRule>
  </conditionalFormatting>
  <conditionalFormatting sqref="AX30">
    <cfRule type="cellIs" dxfId="2025" priority="514" operator="equal">
      <formula>5</formula>
    </cfRule>
  </conditionalFormatting>
  <conditionalFormatting sqref="AX30">
    <cfRule type="cellIs" dxfId="2024" priority="515" operator="equal">
      <formula>4</formula>
    </cfRule>
  </conditionalFormatting>
  <conditionalFormatting sqref="AX30">
    <cfRule type="cellIs" dxfId="2023" priority="516" operator="equal">
      <formula>3</formula>
    </cfRule>
  </conditionalFormatting>
  <conditionalFormatting sqref="AX34">
    <cfRule type="cellIs" dxfId="2022" priority="511" operator="equal">
      <formula>2</formula>
    </cfRule>
  </conditionalFormatting>
  <conditionalFormatting sqref="AX34">
    <cfRule type="cellIs" dxfId="2021" priority="512" operator="equal">
      <formula>1</formula>
    </cfRule>
  </conditionalFormatting>
  <conditionalFormatting sqref="AX34">
    <cfRule type="cellIs" dxfId="2020" priority="507" operator="equal">
      <formula>6</formula>
    </cfRule>
  </conditionalFormatting>
  <conditionalFormatting sqref="AX34">
    <cfRule type="cellIs" dxfId="2019" priority="508" operator="equal">
      <formula>5</formula>
    </cfRule>
  </conditionalFormatting>
  <conditionalFormatting sqref="AX34">
    <cfRule type="cellIs" dxfId="2018" priority="509" operator="equal">
      <formula>4</formula>
    </cfRule>
  </conditionalFormatting>
  <conditionalFormatting sqref="AX34">
    <cfRule type="cellIs" dxfId="2017" priority="510" operator="equal">
      <formula>3</formula>
    </cfRule>
  </conditionalFormatting>
  <conditionalFormatting sqref="AX38">
    <cfRule type="cellIs" dxfId="2016" priority="505" operator="equal">
      <formula>2</formula>
    </cfRule>
  </conditionalFormatting>
  <conditionalFormatting sqref="AX38">
    <cfRule type="cellIs" dxfId="2015" priority="506" operator="equal">
      <formula>1</formula>
    </cfRule>
  </conditionalFormatting>
  <conditionalFormatting sqref="AX38">
    <cfRule type="cellIs" dxfId="2014" priority="501" operator="equal">
      <formula>6</formula>
    </cfRule>
  </conditionalFormatting>
  <conditionalFormatting sqref="AX38">
    <cfRule type="cellIs" dxfId="2013" priority="502" operator="equal">
      <formula>5</formula>
    </cfRule>
  </conditionalFormatting>
  <conditionalFormatting sqref="AX38">
    <cfRule type="cellIs" dxfId="2012" priority="503" operator="equal">
      <formula>4</formula>
    </cfRule>
  </conditionalFormatting>
  <conditionalFormatting sqref="AX38">
    <cfRule type="cellIs" dxfId="2011" priority="504" operator="equal">
      <formula>3</formula>
    </cfRule>
  </conditionalFormatting>
  <conditionalFormatting sqref="AX42">
    <cfRule type="cellIs" dxfId="2010" priority="499" operator="equal">
      <formula>2</formula>
    </cfRule>
  </conditionalFormatting>
  <conditionalFormatting sqref="AX42">
    <cfRule type="cellIs" dxfId="2009" priority="500" operator="equal">
      <formula>1</formula>
    </cfRule>
  </conditionalFormatting>
  <conditionalFormatting sqref="AX42">
    <cfRule type="cellIs" dxfId="2008" priority="495" operator="equal">
      <formula>6</formula>
    </cfRule>
  </conditionalFormatting>
  <conditionalFormatting sqref="AX42">
    <cfRule type="cellIs" dxfId="2007" priority="496" operator="equal">
      <formula>5</formula>
    </cfRule>
  </conditionalFormatting>
  <conditionalFormatting sqref="AX42">
    <cfRule type="cellIs" dxfId="2006" priority="497" operator="equal">
      <formula>4</formula>
    </cfRule>
  </conditionalFormatting>
  <conditionalFormatting sqref="AX42">
    <cfRule type="cellIs" dxfId="2005" priority="498" operator="equal">
      <formula>3</formula>
    </cfRule>
  </conditionalFormatting>
  <conditionalFormatting sqref="AX46">
    <cfRule type="cellIs" dxfId="2004" priority="493" operator="equal">
      <formula>2</formula>
    </cfRule>
  </conditionalFormatting>
  <conditionalFormatting sqref="AX46">
    <cfRule type="cellIs" dxfId="2003" priority="494" operator="equal">
      <formula>1</formula>
    </cfRule>
  </conditionalFormatting>
  <conditionalFormatting sqref="AX46">
    <cfRule type="cellIs" dxfId="2002" priority="489" operator="equal">
      <formula>6</formula>
    </cfRule>
  </conditionalFormatting>
  <conditionalFormatting sqref="AX46">
    <cfRule type="cellIs" dxfId="2001" priority="490" operator="equal">
      <formula>5</formula>
    </cfRule>
  </conditionalFormatting>
  <conditionalFormatting sqref="AX46">
    <cfRule type="cellIs" dxfId="2000" priority="491" operator="equal">
      <formula>4</formula>
    </cfRule>
  </conditionalFormatting>
  <conditionalFormatting sqref="AX46">
    <cfRule type="cellIs" dxfId="1999" priority="492" operator="equal">
      <formula>3</formula>
    </cfRule>
  </conditionalFormatting>
  <conditionalFormatting sqref="AX50">
    <cfRule type="cellIs" dxfId="1998" priority="487" operator="equal">
      <formula>2</formula>
    </cfRule>
  </conditionalFormatting>
  <conditionalFormatting sqref="AX50">
    <cfRule type="cellIs" dxfId="1997" priority="488" operator="equal">
      <formula>1</formula>
    </cfRule>
  </conditionalFormatting>
  <conditionalFormatting sqref="AX50">
    <cfRule type="cellIs" dxfId="1996" priority="483" operator="equal">
      <formula>6</formula>
    </cfRule>
  </conditionalFormatting>
  <conditionalFormatting sqref="AX50">
    <cfRule type="cellIs" dxfId="1995" priority="484" operator="equal">
      <formula>5</formula>
    </cfRule>
  </conditionalFormatting>
  <conditionalFormatting sqref="AX50">
    <cfRule type="cellIs" dxfId="1994" priority="485" operator="equal">
      <formula>4</formula>
    </cfRule>
  </conditionalFormatting>
  <conditionalFormatting sqref="AX50">
    <cfRule type="cellIs" dxfId="1993" priority="486" operator="equal">
      <formula>3</formula>
    </cfRule>
  </conditionalFormatting>
  <conditionalFormatting sqref="AX54">
    <cfRule type="cellIs" dxfId="1992" priority="481" operator="equal">
      <formula>2</formula>
    </cfRule>
  </conditionalFormatting>
  <conditionalFormatting sqref="AX54">
    <cfRule type="cellIs" dxfId="1991" priority="482" operator="equal">
      <formula>1</formula>
    </cfRule>
  </conditionalFormatting>
  <conditionalFormatting sqref="AX54">
    <cfRule type="cellIs" dxfId="1990" priority="477" operator="equal">
      <formula>6</formula>
    </cfRule>
  </conditionalFormatting>
  <conditionalFormatting sqref="AX54">
    <cfRule type="cellIs" dxfId="1989" priority="478" operator="equal">
      <formula>5</formula>
    </cfRule>
  </conditionalFormatting>
  <conditionalFormatting sqref="AX54">
    <cfRule type="cellIs" dxfId="1988" priority="479" operator="equal">
      <formula>4</formula>
    </cfRule>
  </conditionalFormatting>
  <conditionalFormatting sqref="AX54">
    <cfRule type="cellIs" dxfId="1987" priority="480" operator="equal">
      <formula>3</formula>
    </cfRule>
  </conditionalFormatting>
  <conditionalFormatting sqref="AX58">
    <cfRule type="cellIs" dxfId="1986" priority="475" operator="equal">
      <formula>2</formula>
    </cfRule>
  </conditionalFormatting>
  <conditionalFormatting sqref="AX58">
    <cfRule type="cellIs" dxfId="1985" priority="476" operator="equal">
      <formula>1</formula>
    </cfRule>
  </conditionalFormatting>
  <conditionalFormatting sqref="AX58">
    <cfRule type="cellIs" dxfId="1984" priority="471" operator="equal">
      <formula>6</formula>
    </cfRule>
  </conditionalFormatting>
  <conditionalFormatting sqref="AX58">
    <cfRule type="cellIs" dxfId="1983" priority="472" operator="equal">
      <formula>5</formula>
    </cfRule>
  </conditionalFormatting>
  <conditionalFormatting sqref="AX58">
    <cfRule type="cellIs" dxfId="1982" priority="473" operator="equal">
      <formula>4</formula>
    </cfRule>
  </conditionalFormatting>
  <conditionalFormatting sqref="AX58">
    <cfRule type="cellIs" dxfId="1981" priority="474" operator="equal">
      <formula>3</formula>
    </cfRule>
  </conditionalFormatting>
  <conditionalFormatting sqref="AX62">
    <cfRule type="cellIs" dxfId="1980" priority="469" operator="equal">
      <formula>2</formula>
    </cfRule>
  </conditionalFormatting>
  <conditionalFormatting sqref="AX62">
    <cfRule type="cellIs" dxfId="1979" priority="470" operator="equal">
      <formula>1</formula>
    </cfRule>
  </conditionalFormatting>
  <conditionalFormatting sqref="AX62">
    <cfRule type="cellIs" dxfId="1978" priority="465" operator="equal">
      <formula>6</formula>
    </cfRule>
  </conditionalFormatting>
  <conditionalFormatting sqref="AX62">
    <cfRule type="cellIs" dxfId="1977" priority="466" operator="equal">
      <formula>5</formula>
    </cfRule>
  </conditionalFormatting>
  <conditionalFormatting sqref="AX62">
    <cfRule type="cellIs" dxfId="1976" priority="467" operator="equal">
      <formula>4</formula>
    </cfRule>
  </conditionalFormatting>
  <conditionalFormatting sqref="AX62">
    <cfRule type="cellIs" dxfId="1975" priority="468" operator="equal">
      <formula>3</formula>
    </cfRule>
  </conditionalFormatting>
  <conditionalFormatting sqref="AX66">
    <cfRule type="cellIs" dxfId="1974" priority="463" operator="equal">
      <formula>2</formula>
    </cfRule>
  </conditionalFormatting>
  <conditionalFormatting sqref="AX66">
    <cfRule type="cellIs" dxfId="1973" priority="464" operator="equal">
      <formula>1</formula>
    </cfRule>
  </conditionalFormatting>
  <conditionalFormatting sqref="AX66">
    <cfRule type="cellIs" dxfId="1972" priority="459" operator="equal">
      <formula>6</formula>
    </cfRule>
  </conditionalFormatting>
  <conditionalFormatting sqref="AX66">
    <cfRule type="cellIs" dxfId="1971" priority="460" operator="equal">
      <formula>5</formula>
    </cfRule>
  </conditionalFormatting>
  <conditionalFormatting sqref="AX66">
    <cfRule type="cellIs" dxfId="1970" priority="461" operator="equal">
      <formula>4</formula>
    </cfRule>
  </conditionalFormatting>
  <conditionalFormatting sqref="AX66">
    <cfRule type="cellIs" dxfId="1969" priority="462" operator="equal">
      <formula>3</formula>
    </cfRule>
  </conditionalFormatting>
  <conditionalFormatting sqref="W215">
    <cfRule type="cellIs" dxfId="1968" priority="100" operator="equal">
      <formula>2</formula>
    </cfRule>
  </conditionalFormatting>
  <conditionalFormatting sqref="W215">
    <cfRule type="cellIs" dxfId="1967" priority="101" operator="equal">
      <formula>1</formula>
    </cfRule>
  </conditionalFormatting>
  <conditionalFormatting sqref="W215">
    <cfRule type="cellIs" dxfId="1966" priority="96" operator="equal">
      <formula>6</formula>
    </cfRule>
  </conditionalFormatting>
  <conditionalFormatting sqref="W215">
    <cfRule type="cellIs" dxfId="1965" priority="97" operator="equal">
      <formula>5</formula>
    </cfRule>
  </conditionalFormatting>
  <conditionalFormatting sqref="W215">
    <cfRule type="cellIs" dxfId="1964" priority="98" operator="equal">
      <formula>4</formula>
    </cfRule>
  </conditionalFormatting>
  <conditionalFormatting sqref="W215">
    <cfRule type="cellIs" dxfId="1963" priority="99" operator="equal">
      <formula>3</formula>
    </cfRule>
  </conditionalFormatting>
  <conditionalFormatting sqref="W81">
    <cfRule type="cellIs" dxfId="1962" priority="445" operator="equal">
      <formula>2</formula>
    </cfRule>
  </conditionalFormatting>
  <conditionalFormatting sqref="W81">
    <cfRule type="cellIs" dxfId="1961" priority="446" operator="equal">
      <formula>1</formula>
    </cfRule>
  </conditionalFormatting>
  <conditionalFormatting sqref="W81">
    <cfRule type="cellIs" dxfId="1960" priority="441" operator="equal">
      <formula>6</formula>
    </cfRule>
  </conditionalFormatting>
  <conditionalFormatting sqref="W81">
    <cfRule type="cellIs" dxfId="1959" priority="442" operator="equal">
      <formula>5</formula>
    </cfRule>
  </conditionalFormatting>
  <conditionalFormatting sqref="W81">
    <cfRule type="cellIs" dxfId="1958" priority="443" operator="equal">
      <formula>4</formula>
    </cfRule>
  </conditionalFormatting>
  <conditionalFormatting sqref="W81">
    <cfRule type="cellIs" dxfId="1957" priority="444" operator="equal">
      <formula>3</formula>
    </cfRule>
  </conditionalFormatting>
  <conditionalFormatting sqref="W85">
    <cfRule type="cellIs" dxfId="1956" priority="439" operator="equal">
      <formula>2</formula>
    </cfRule>
  </conditionalFormatting>
  <conditionalFormatting sqref="W85">
    <cfRule type="cellIs" dxfId="1955" priority="440" operator="equal">
      <formula>1</formula>
    </cfRule>
  </conditionalFormatting>
  <conditionalFormatting sqref="W85">
    <cfRule type="cellIs" dxfId="1954" priority="435" operator="equal">
      <formula>6</formula>
    </cfRule>
  </conditionalFormatting>
  <conditionalFormatting sqref="W85">
    <cfRule type="cellIs" dxfId="1953" priority="436" operator="equal">
      <formula>5</formula>
    </cfRule>
  </conditionalFormatting>
  <conditionalFormatting sqref="W85">
    <cfRule type="cellIs" dxfId="1952" priority="437" operator="equal">
      <formula>4</formula>
    </cfRule>
  </conditionalFormatting>
  <conditionalFormatting sqref="W85">
    <cfRule type="cellIs" dxfId="1951" priority="438" operator="equal">
      <formula>3</formula>
    </cfRule>
  </conditionalFormatting>
  <conditionalFormatting sqref="AX81">
    <cfRule type="cellIs" dxfId="1950" priority="433" operator="equal">
      <formula>2</formula>
    </cfRule>
  </conditionalFormatting>
  <conditionalFormatting sqref="AX81">
    <cfRule type="cellIs" dxfId="1949" priority="434" operator="equal">
      <formula>1</formula>
    </cfRule>
  </conditionalFormatting>
  <conditionalFormatting sqref="AX81">
    <cfRule type="cellIs" dxfId="1948" priority="429" operator="equal">
      <formula>6</formula>
    </cfRule>
  </conditionalFormatting>
  <conditionalFormatting sqref="AX81">
    <cfRule type="cellIs" dxfId="1947" priority="430" operator="equal">
      <formula>5</formula>
    </cfRule>
  </conditionalFormatting>
  <conditionalFormatting sqref="AX81">
    <cfRule type="cellIs" dxfId="1946" priority="431" operator="equal">
      <formula>4</formula>
    </cfRule>
  </conditionalFormatting>
  <conditionalFormatting sqref="AX81">
    <cfRule type="cellIs" dxfId="1945" priority="432" operator="equal">
      <formula>3</formula>
    </cfRule>
  </conditionalFormatting>
  <conditionalFormatting sqref="AX85">
    <cfRule type="cellIs" dxfId="1944" priority="427" operator="equal">
      <formula>2</formula>
    </cfRule>
  </conditionalFormatting>
  <conditionalFormatting sqref="AX85">
    <cfRule type="cellIs" dxfId="1943" priority="428" operator="equal">
      <formula>1</formula>
    </cfRule>
  </conditionalFormatting>
  <conditionalFormatting sqref="AX85">
    <cfRule type="cellIs" dxfId="1942" priority="423" operator="equal">
      <formula>6</formula>
    </cfRule>
  </conditionalFormatting>
  <conditionalFormatting sqref="AX85">
    <cfRule type="cellIs" dxfId="1941" priority="424" operator="equal">
      <formula>5</formula>
    </cfRule>
  </conditionalFormatting>
  <conditionalFormatting sqref="AX85">
    <cfRule type="cellIs" dxfId="1940" priority="425" operator="equal">
      <formula>4</formula>
    </cfRule>
  </conditionalFormatting>
  <conditionalFormatting sqref="AX85">
    <cfRule type="cellIs" dxfId="1939" priority="426" operator="equal">
      <formula>3</formula>
    </cfRule>
  </conditionalFormatting>
  <conditionalFormatting sqref="AX89">
    <cfRule type="cellIs" dxfId="1938" priority="421" operator="equal">
      <formula>2</formula>
    </cfRule>
  </conditionalFormatting>
  <conditionalFormatting sqref="AX89">
    <cfRule type="cellIs" dxfId="1937" priority="422" operator="equal">
      <formula>1</formula>
    </cfRule>
  </conditionalFormatting>
  <conditionalFormatting sqref="AX89">
    <cfRule type="cellIs" dxfId="1936" priority="417" operator="equal">
      <formula>6</formula>
    </cfRule>
  </conditionalFormatting>
  <conditionalFormatting sqref="AX89">
    <cfRule type="cellIs" dxfId="1935" priority="418" operator="equal">
      <formula>5</formula>
    </cfRule>
  </conditionalFormatting>
  <conditionalFormatting sqref="AX89">
    <cfRule type="cellIs" dxfId="1934" priority="419" operator="equal">
      <formula>4</formula>
    </cfRule>
  </conditionalFormatting>
  <conditionalFormatting sqref="AX89">
    <cfRule type="cellIs" dxfId="1933" priority="420" operator="equal">
      <formula>3</formula>
    </cfRule>
  </conditionalFormatting>
  <conditionalFormatting sqref="AX93">
    <cfRule type="cellIs" dxfId="1932" priority="415" operator="equal">
      <formula>2</formula>
    </cfRule>
  </conditionalFormatting>
  <conditionalFormatting sqref="AX93">
    <cfRule type="cellIs" dxfId="1931" priority="416" operator="equal">
      <formula>1</formula>
    </cfRule>
  </conditionalFormatting>
  <conditionalFormatting sqref="AX93">
    <cfRule type="cellIs" dxfId="1930" priority="411" operator="equal">
      <formula>6</formula>
    </cfRule>
  </conditionalFormatting>
  <conditionalFormatting sqref="AX93">
    <cfRule type="cellIs" dxfId="1929" priority="412" operator="equal">
      <formula>5</formula>
    </cfRule>
  </conditionalFormatting>
  <conditionalFormatting sqref="AX93">
    <cfRule type="cellIs" dxfId="1928" priority="413" operator="equal">
      <formula>4</formula>
    </cfRule>
  </conditionalFormatting>
  <conditionalFormatting sqref="AX93">
    <cfRule type="cellIs" dxfId="1927" priority="414" operator="equal">
      <formula>3</formula>
    </cfRule>
  </conditionalFormatting>
  <conditionalFormatting sqref="AX97">
    <cfRule type="cellIs" dxfId="1926" priority="409" operator="equal">
      <formula>2</formula>
    </cfRule>
  </conditionalFormatting>
  <conditionalFormatting sqref="AX97">
    <cfRule type="cellIs" dxfId="1925" priority="410" operator="equal">
      <formula>1</formula>
    </cfRule>
  </conditionalFormatting>
  <conditionalFormatting sqref="AX97">
    <cfRule type="cellIs" dxfId="1924" priority="405" operator="equal">
      <formula>6</formula>
    </cfRule>
  </conditionalFormatting>
  <conditionalFormatting sqref="AX97">
    <cfRule type="cellIs" dxfId="1923" priority="406" operator="equal">
      <formula>5</formula>
    </cfRule>
  </conditionalFormatting>
  <conditionalFormatting sqref="AX97">
    <cfRule type="cellIs" dxfId="1922" priority="407" operator="equal">
      <formula>4</formula>
    </cfRule>
  </conditionalFormatting>
  <conditionalFormatting sqref="AX97">
    <cfRule type="cellIs" dxfId="1921" priority="408" operator="equal">
      <formula>3</formula>
    </cfRule>
  </conditionalFormatting>
  <conditionalFormatting sqref="AX101">
    <cfRule type="cellIs" dxfId="1920" priority="403" operator="equal">
      <formula>2</formula>
    </cfRule>
  </conditionalFormatting>
  <conditionalFormatting sqref="AX101">
    <cfRule type="cellIs" dxfId="1919" priority="404" operator="equal">
      <formula>1</formula>
    </cfRule>
  </conditionalFormatting>
  <conditionalFormatting sqref="AX101">
    <cfRule type="cellIs" dxfId="1918" priority="399" operator="equal">
      <formula>6</formula>
    </cfRule>
  </conditionalFormatting>
  <conditionalFormatting sqref="AX101">
    <cfRule type="cellIs" dxfId="1917" priority="400" operator="equal">
      <formula>5</formula>
    </cfRule>
  </conditionalFormatting>
  <conditionalFormatting sqref="AX101">
    <cfRule type="cellIs" dxfId="1916" priority="401" operator="equal">
      <formula>4</formula>
    </cfRule>
  </conditionalFormatting>
  <conditionalFormatting sqref="AX101">
    <cfRule type="cellIs" dxfId="1915" priority="402" operator="equal">
      <formula>3</formula>
    </cfRule>
  </conditionalFormatting>
  <conditionalFormatting sqref="AX105">
    <cfRule type="cellIs" dxfId="1914" priority="397" operator="equal">
      <formula>2</formula>
    </cfRule>
  </conditionalFormatting>
  <conditionalFormatting sqref="AX105">
    <cfRule type="cellIs" dxfId="1913" priority="398" operator="equal">
      <formula>1</formula>
    </cfRule>
  </conditionalFormatting>
  <conditionalFormatting sqref="AX105">
    <cfRule type="cellIs" dxfId="1912" priority="393" operator="equal">
      <formula>6</formula>
    </cfRule>
  </conditionalFormatting>
  <conditionalFormatting sqref="AX105">
    <cfRule type="cellIs" dxfId="1911" priority="394" operator="equal">
      <formula>5</formula>
    </cfRule>
  </conditionalFormatting>
  <conditionalFormatting sqref="AX105">
    <cfRule type="cellIs" dxfId="1910" priority="395" operator="equal">
      <formula>4</formula>
    </cfRule>
  </conditionalFormatting>
  <conditionalFormatting sqref="AX105">
    <cfRule type="cellIs" dxfId="1909" priority="396" operator="equal">
      <formula>3</formula>
    </cfRule>
  </conditionalFormatting>
  <conditionalFormatting sqref="AX109">
    <cfRule type="cellIs" dxfId="1908" priority="391" operator="equal">
      <formula>2</formula>
    </cfRule>
  </conditionalFormatting>
  <conditionalFormatting sqref="AX109">
    <cfRule type="cellIs" dxfId="1907" priority="392" operator="equal">
      <formula>1</formula>
    </cfRule>
  </conditionalFormatting>
  <conditionalFormatting sqref="AX109">
    <cfRule type="cellIs" dxfId="1906" priority="387" operator="equal">
      <formula>6</formula>
    </cfRule>
  </conditionalFormatting>
  <conditionalFormatting sqref="AX109">
    <cfRule type="cellIs" dxfId="1905" priority="388" operator="equal">
      <formula>5</formula>
    </cfRule>
  </conditionalFormatting>
  <conditionalFormatting sqref="AX109">
    <cfRule type="cellIs" dxfId="1904" priority="389" operator="equal">
      <formula>4</formula>
    </cfRule>
  </conditionalFormatting>
  <conditionalFormatting sqref="AX109">
    <cfRule type="cellIs" dxfId="1903" priority="390" operator="equal">
      <formula>3</formula>
    </cfRule>
  </conditionalFormatting>
  <conditionalFormatting sqref="AX113">
    <cfRule type="cellIs" dxfId="1902" priority="385" operator="equal">
      <formula>2</formula>
    </cfRule>
  </conditionalFormatting>
  <conditionalFormatting sqref="AX113">
    <cfRule type="cellIs" dxfId="1901" priority="386" operator="equal">
      <formula>1</formula>
    </cfRule>
  </conditionalFormatting>
  <conditionalFormatting sqref="AX113">
    <cfRule type="cellIs" dxfId="1900" priority="381" operator="equal">
      <formula>6</formula>
    </cfRule>
  </conditionalFormatting>
  <conditionalFormatting sqref="AX113">
    <cfRule type="cellIs" dxfId="1899" priority="382" operator="equal">
      <formula>5</formula>
    </cfRule>
  </conditionalFormatting>
  <conditionalFormatting sqref="AX113">
    <cfRule type="cellIs" dxfId="1898" priority="383" operator="equal">
      <formula>4</formula>
    </cfRule>
  </conditionalFormatting>
  <conditionalFormatting sqref="AX113">
    <cfRule type="cellIs" dxfId="1897" priority="384" operator="equal">
      <formula>3</formula>
    </cfRule>
  </conditionalFormatting>
  <conditionalFormatting sqref="W128">
    <cfRule type="cellIs" dxfId="1896" priority="379" operator="equal">
      <formula>2</formula>
    </cfRule>
  </conditionalFormatting>
  <conditionalFormatting sqref="W128">
    <cfRule type="cellIs" dxfId="1895" priority="380" operator="equal">
      <formula>1</formula>
    </cfRule>
  </conditionalFormatting>
  <conditionalFormatting sqref="W128">
    <cfRule type="cellIs" dxfId="1894" priority="375" operator="equal">
      <formula>6</formula>
    </cfRule>
  </conditionalFormatting>
  <conditionalFormatting sqref="W128">
    <cfRule type="cellIs" dxfId="1893" priority="376" operator="equal">
      <formula>5</formula>
    </cfRule>
  </conditionalFormatting>
  <conditionalFormatting sqref="W128">
    <cfRule type="cellIs" dxfId="1892" priority="377" operator="equal">
      <formula>4</formula>
    </cfRule>
  </conditionalFormatting>
  <conditionalFormatting sqref="W128">
    <cfRule type="cellIs" dxfId="1891" priority="378" operator="equal">
      <formula>3</formula>
    </cfRule>
  </conditionalFormatting>
  <conditionalFormatting sqref="W132">
    <cfRule type="cellIs" dxfId="1890" priority="373" operator="equal">
      <formula>2</formula>
    </cfRule>
  </conditionalFormatting>
  <conditionalFormatting sqref="W132">
    <cfRule type="cellIs" dxfId="1889" priority="374" operator="equal">
      <formula>1</formula>
    </cfRule>
  </conditionalFormatting>
  <conditionalFormatting sqref="W132">
    <cfRule type="cellIs" dxfId="1888" priority="369" operator="equal">
      <formula>6</formula>
    </cfRule>
  </conditionalFormatting>
  <conditionalFormatting sqref="W132">
    <cfRule type="cellIs" dxfId="1887" priority="370" operator="equal">
      <formula>5</formula>
    </cfRule>
  </conditionalFormatting>
  <conditionalFormatting sqref="W132">
    <cfRule type="cellIs" dxfId="1886" priority="371" operator="equal">
      <formula>4</formula>
    </cfRule>
  </conditionalFormatting>
  <conditionalFormatting sqref="W132">
    <cfRule type="cellIs" dxfId="1885" priority="372" operator="equal">
      <formula>3</formula>
    </cfRule>
  </conditionalFormatting>
  <conditionalFormatting sqref="W136">
    <cfRule type="cellIs" dxfId="1884" priority="367" operator="equal">
      <formula>2</formula>
    </cfRule>
  </conditionalFormatting>
  <conditionalFormatting sqref="W136">
    <cfRule type="cellIs" dxfId="1883" priority="368" operator="equal">
      <formula>1</formula>
    </cfRule>
  </conditionalFormatting>
  <conditionalFormatting sqref="W136">
    <cfRule type="cellIs" dxfId="1882" priority="363" operator="equal">
      <formula>6</formula>
    </cfRule>
  </conditionalFormatting>
  <conditionalFormatting sqref="W136">
    <cfRule type="cellIs" dxfId="1881" priority="364" operator="equal">
      <formula>5</formula>
    </cfRule>
  </conditionalFormatting>
  <conditionalFormatting sqref="W136">
    <cfRule type="cellIs" dxfId="1880" priority="365" operator="equal">
      <formula>4</formula>
    </cfRule>
  </conditionalFormatting>
  <conditionalFormatting sqref="W136">
    <cfRule type="cellIs" dxfId="1879" priority="366" operator="equal">
      <formula>3</formula>
    </cfRule>
  </conditionalFormatting>
  <conditionalFormatting sqref="W159">
    <cfRule type="cellIs" dxfId="1878" priority="361" operator="equal">
      <formula>2</formula>
    </cfRule>
  </conditionalFormatting>
  <conditionalFormatting sqref="W159">
    <cfRule type="cellIs" dxfId="1877" priority="362" operator="equal">
      <formula>1</formula>
    </cfRule>
  </conditionalFormatting>
  <conditionalFormatting sqref="W159">
    <cfRule type="cellIs" dxfId="1876" priority="357" operator="equal">
      <formula>6</formula>
    </cfRule>
  </conditionalFormatting>
  <conditionalFormatting sqref="W159">
    <cfRule type="cellIs" dxfId="1875" priority="358" operator="equal">
      <formula>5</formula>
    </cfRule>
  </conditionalFormatting>
  <conditionalFormatting sqref="W159">
    <cfRule type="cellIs" dxfId="1874" priority="359" operator="equal">
      <formula>4</formula>
    </cfRule>
  </conditionalFormatting>
  <conditionalFormatting sqref="W159">
    <cfRule type="cellIs" dxfId="1873" priority="360" operator="equal">
      <formula>3</formula>
    </cfRule>
  </conditionalFormatting>
  <conditionalFormatting sqref="W163">
    <cfRule type="cellIs" dxfId="1872" priority="355" operator="equal">
      <formula>2</formula>
    </cfRule>
  </conditionalFormatting>
  <conditionalFormatting sqref="W163">
    <cfRule type="cellIs" dxfId="1871" priority="356" operator="equal">
      <formula>1</formula>
    </cfRule>
  </conditionalFormatting>
  <conditionalFormatting sqref="W163">
    <cfRule type="cellIs" dxfId="1870" priority="351" operator="equal">
      <formula>6</formula>
    </cfRule>
  </conditionalFormatting>
  <conditionalFormatting sqref="W163">
    <cfRule type="cellIs" dxfId="1869" priority="352" operator="equal">
      <formula>5</formula>
    </cfRule>
  </conditionalFormatting>
  <conditionalFormatting sqref="W163">
    <cfRule type="cellIs" dxfId="1868" priority="353" operator="equal">
      <formula>4</formula>
    </cfRule>
  </conditionalFormatting>
  <conditionalFormatting sqref="W163">
    <cfRule type="cellIs" dxfId="1867" priority="354" operator="equal">
      <formula>3</formula>
    </cfRule>
  </conditionalFormatting>
  <conditionalFormatting sqref="W167">
    <cfRule type="cellIs" dxfId="1866" priority="349" operator="equal">
      <formula>2</formula>
    </cfRule>
  </conditionalFormatting>
  <conditionalFormatting sqref="W167">
    <cfRule type="cellIs" dxfId="1865" priority="350" operator="equal">
      <formula>1</formula>
    </cfRule>
  </conditionalFormatting>
  <conditionalFormatting sqref="W167">
    <cfRule type="cellIs" dxfId="1864" priority="345" operator="equal">
      <formula>6</formula>
    </cfRule>
  </conditionalFormatting>
  <conditionalFormatting sqref="W167">
    <cfRule type="cellIs" dxfId="1863" priority="346" operator="equal">
      <formula>5</formula>
    </cfRule>
  </conditionalFormatting>
  <conditionalFormatting sqref="W167">
    <cfRule type="cellIs" dxfId="1862" priority="347" operator="equal">
      <formula>4</formula>
    </cfRule>
  </conditionalFormatting>
  <conditionalFormatting sqref="W167">
    <cfRule type="cellIs" dxfId="1861" priority="348" operator="equal">
      <formula>3</formula>
    </cfRule>
  </conditionalFormatting>
  <conditionalFormatting sqref="W171">
    <cfRule type="cellIs" dxfId="1860" priority="343" operator="equal">
      <formula>2</formula>
    </cfRule>
  </conditionalFormatting>
  <conditionalFormatting sqref="W171">
    <cfRule type="cellIs" dxfId="1859" priority="344" operator="equal">
      <formula>1</formula>
    </cfRule>
  </conditionalFormatting>
  <conditionalFormatting sqref="W171">
    <cfRule type="cellIs" dxfId="1858" priority="339" operator="equal">
      <formula>6</formula>
    </cfRule>
  </conditionalFormatting>
  <conditionalFormatting sqref="W171">
    <cfRule type="cellIs" dxfId="1857" priority="340" operator="equal">
      <formula>5</formula>
    </cfRule>
  </conditionalFormatting>
  <conditionalFormatting sqref="W171">
    <cfRule type="cellIs" dxfId="1856" priority="341" operator="equal">
      <formula>4</formula>
    </cfRule>
  </conditionalFormatting>
  <conditionalFormatting sqref="W171">
    <cfRule type="cellIs" dxfId="1855" priority="342" operator="equal">
      <formula>3</formula>
    </cfRule>
  </conditionalFormatting>
  <conditionalFormatting sqref="AX155">
    <cfRule type="cellIs" dxfId="1854" priority="337" operator="equal">
      <formula>2</formula>
    </cfRule>
  </conditionalFormatting>
  <conditionalFormatting sqref="AX155">
    <cfRule type="cellIs" dxfId="1853" priority="338" operator="equal">
      <formula>1</formula>
    </cfRule>
  </conditionalFormatting>
  <conditionalFormatting sqref="AX155">
    <cfRule type="cellIs" dxfId="1852" priority="333" operator="equal">
      <formula>6</formula>
    </cfRule>
  </conditionalFormatting>
  <conditionalFormatting sqref="AX155">
    <cfRule type="cellIs" dxfId="1851" priority="334" operator="equal">
      <formula>5</formula>
    </cfRule>
  </conditionalFormatting>
  <conditionalFormatting sqref="AX155">
    <cfRule type="cellIs" dxfId="1850" priority="335" operator="equal">
      <formula>4</formula>
    </cfRule>
  </conditionalFormatting>
  <conditionalFormatting sqref="AX155">
    <cfRule type="cellIs" dxfId="1849" priority="336" operator="equal">
      <formula>3</formula>
    </cfRule>
  </conditionalFormatting>
  <conditionalFormatting sqref="AX159">
    <cfRule type="cellIs" dxfId="1848" priority="331" operator="equal">
      <formula>2</formula>
    </cfRule>
  </conditionalFormatting>
  <conditionalFormatting sqref="AX159">
    <cfRule type="cellIs" dxfId="1847" priority="332" operator="equal">
      <formula>1</formula>
    </cfRule>
  </conditionalFormatting>
  <conditionalFormatting sqref="AX159">
    <cfRule type="cellIs" dxfId="1846" priority="327" operator="equal">
      <formula>6</formula>
    </cfRule>
  </conditionalFormatting>
  <conditionalFormatting sqref="AX159">
    <cfRule type="cellIs" dxfId="1845" priority="328" operator="equal">
      <formula>5</formula>
    </cfRule>
  </conditionalFormatting>
  <conditionalFormatting sqref="AX159">
    <cfRule type="cellIs" dxfId="1844" priority="329" operator="equal">
      <formula>4</formula>
    </cfRule>
  </conditionalFormatting>
  <conditionalFormatting sqref="AX159">
    <cfRule type="cellIs" dxfId="1843" priority="330" operator="equal">
      <formula>3</formula>
    </cfRule>
  </conditionalFormatting>
  <conditionalFormatting sqref="AX163">
    <cfRule type="cellIs" dxfId="1842" priority="325" operator="equal">
      <formula>2</formula>
    </cfRule>
  </conditionalFormatting>
  <conditionalFormatting sqref="AX163">
    <cfRule type="cellIs" dxfId="1841" priority="326" operator="equal">
      <formula>1</formula>
    </cfRule>
  </conditionalFormatting>
  <conditionalFormatting sqref="AX163">
    <cfRule type="cellIs" dxfId="1840" priority="321" operator="equal">
      <formula>6</formula>
    </cfRule>
  </conditionalFormatting>
  <conditionalFormatting sqref="AX163">
    <cfRule type="cellIs" dxfId="1839" priority="322" operator="equal">
      <formula>5</formula>
    </cfRule>
  </conditionalFormatting>
  <conditionalFormatting sqref="AX163">
    <cfRule type="cellIs" dxfId="1838" priority="323" operator="equal">
      <formula>4</formula>
    </cfRule>
  </conditionalFormatting>
  <conditionalFormatting sqref="AX163">
    <cfRule type="cellIs" dxfId="1837" priority="324" operator="equal">
      <formula>3</formula>
    </cfRule>
  </conditionalFormatting>
  <conditionalFormatting sqref="AX167">
    <cfRule type="cellIs" dxfId="1836" priority="319" operator="equal">
      <formula>2</formula>
    </cfRule>
  </conditionalFormatting>
  <conditionalFormatting sqref="AX167">
    <cfRule type="cellIs" dxfId="1835" priority="320" operator="equal">
      <formula>1</formula>
    </cfRule>
  </conditionalFormatting>
  <conditionalFormatting sqref="AX167">
    <cfRule type="cellIs" dxfId="1834" priority="315" operator="equal">
      <formula>6</formula>
    </cfRule>
  </conditionalFormatting>
  <conditionalFormatting sqref="AX167">
    <cfRule type="cellIs" dxfId="1833" priority="316" operator="equal">
      <formula>5</formula>
    </cfRule>
  </conditionalFormatting>
  <conditionalFormatting sqref="AX167">
    <cfRule type="cellIs" dxfId="1832" priority="317" operator="equal">
      <formula>4</formula>
    </cfRule>
  </conditionalFormatting>
  <conditionalFormatting sqref="AX167">
    <cfRule type="cellIs" dxfId="1831" priority="318" operator="equal">
      <formula>3</formula>
    </cfRule>
  </conditionalFormatting>
  <conditionalFormatting sqref="AX171">
    <cfRule type="cellIs" dxfId="1830" priority="313" operator="equal">
      <formula>2</formula>
    </cfRule>
  </conditionalFormatting>
  <conditionalFormatting sqref="AX171">
    <cfRule type="cellIs" dxfId="1829" priority="314" operator="equal">
      <formula>1</formula>
    </cfRule>
  </conditionalFormatting>
  <conditionalFormatting sqref="AX171">
    <cfRule type="cellIs" dxfId="1828" priority="309" operator="equal">
      <formula>6</formula>
    </cfRule>
  </conditionalFormatting>
  <conditionalFormatting sqref="AX171">
    <cfRule type="cellIs" dxfId="1827" priority="310" operator="equal">
      <formula>5</formula>
    </cfRule>
  </conditionalFormatting>
  <conditionalFormatting sqref="AX171">
    <cfRule type="cellIs" dxfId="1826" priority="311" operator="equal">
      <formula>4</formula>
    </cfRule>
  </conditionalFormatting>
  <conditionalFormatting sqref="AX171">
    <cfRule type="cellIs" dxfId="1825" priority="312" operator="equal">
      <formula>3</formula>
    </cfRule>
  </conditionalFormatting>
  <conditionalFormatting sqref="AX175">
    <cfRule type="cellIs" dxfId="1824" priority="307" operator="equal">
      <formula>2</formula>
    </cfRule>
  </conditionalFormatting>
  <conditionalFormatting sqref="AX175">
    <cfRule type="cellIs" dxfId="1823" priority="308" operator="equal">
      <formula>1</formula>
    </cfRule>
  </conditionalFormatting>
  <conditionalFormatting sqref="AX175">
    <cfRule type="cellIs" dxfId="1822" priority="303" operator="equal">
      <formula>6</formula>
    </cfRule>
  </conditionalFormatting>
  <conditionalFormatting sqref="AX175">
    <cfRule type="cellIs" dxfId="1821" priority="304" operator="equal">
      <formula>5</formula>
    </cfRule>
  </conditionalFormatting>
  <conditionalFormatting sqref="AX175">
    <cfRule type="cellIs" dxfId="1820" priority="305" operator="equal">
      <formula>4</formula>
    </cfRule>
  </conditionalFormatting>
  <conditionalFormatting sqref="AX175">
    <cfRule type="cellIs" dxfId="1819" priority="306" operator="equal">
      <formula>3</formula>
    </cfRule>
  </conditionalFormatting>
  <conditionalFormatting sqref="W190">
    <cfRule type="cellIs" dxfId="1818" priority="301" operator="equal">
      <formula>2</formula>
    </cfRule>
  </conditionalFormatting>
  <conditionalFormatting sqref="W190">
    <cfRule type="cellIs" dxfId="1817" priority="302" operator="equal">
      <formula>1</formula>
    </cfRule>
  </conditionalFormatting>
  <conditionalFormatting sqref="W190">
    <cfRule type="cellIs" dxfId="1816" priority="297" operator="equal">
      <formula>6</formula>
    </cfRule>
  </conditionalFormatting>
  <conditionalFormatting sqref="W190">
    <cfRule type="cellIs" dxfId="1815" priority="298" operator="equal">
      <formula>5</formula>
    </cfRule>
  </conditionalFormatting>
  <conditionalFormatting sqref="W190">
    <cfRule type="cellIs" dxfId="1814" priority="299" operator="equal">
      <formula>4</formula>
    </cfRule>
  </conditionalFormatting>
  <conditionalFormatting sqref="W190">
    <cfRule type="cellIs" dxfId="1813" priority="300" operator="equal">
      <formula>3</formula>
    </cfRule>
  </conditionalFormatting>
  <conditionalFormatting sqref="W194">
    <cfRule type="cellIs" dxfId="1812" priority="295" operator="equal">
      <formula>2</formula>
    </cfRule>
  </conditionalFormatting>
  <conditionalFormatting sqref="W194">
    <cfRule type="cellIs" dxfId="1811" priority="296" operator="equal">
      <formula>1</formula>
    </cfRule>
  </conditionalFormatting>
  <conditionalFormatting sqref="W194">
    <cfRule type="cellIs" dxfId="1810" priority="291" operator="equal">
      <formula>6</formula>
    </cfRule>
  </conditionalFormatting>
  <conditionalFormatting sqref="W194">
    <cfRule type="cellIs" dxfId="1809" priority="292" operator="equal">
      <formula>5</formula>
    </cfRule>
  </conditionalFormatting>
  <conditionalFormatting sqref="W194">
    <cfRule type="cellIs" dxfId="1808" priority="293" operator="equal">
      <formula>4</formula>
    </cfRule>
  </conditionalFormatting>
  <conditionalFormatting sqref="W194">
    <cfRule type="cellIs" dxfId="1807" priority="294" operator="equal">
      <formula>3</formula>
    </cfRule>
  </conditionalFormatting>
  <conditionalFormatting sqref="AX190">
    <cfRule type="cellIs" dxfId="1806" priority="289" operator="equal">
      <formula>2</formula>
    </cfRule>
  </conditionalFormatting>
  <conditionalFormatting sqref="AX190">
    <cfRule type="cellIs" dxfId="1805" priority="290" operator="equal">
      <formula>1</formula>
    </cfRule>
  </conditionalFormatting>
  <conditionalFormatting sqref="AX190">
    <cfRule type="cellIs" dxfId="1804" priority="285" operator="equal">
      <formula>6</formula>
    </cfRule>
  </conditionalFormatting>
  <conditionalFormatting sqref="AX190">
    <cfRule type="cellIs" dxfId="1803" priority="286" operator="equal">
      <formula>5</formula>
    </cfRule>
  </conditionalFormatting>
  <conditionalFormatting sqref="AX190">
    <cfRule type="cellIs" dxfId="1802" priority="287" operator="equal">
      <formula>4</formula>
    </cfRule>
  </conditionalFormatting>
  <conditionalFormatting sqref="AX190">
    <cfRule type="cellIs" dxfId="1801" priority="288" operator="equal">
      <formula>3</formula>
    </cfRule>
  </conditionalFormatting>
  <conditionalFormatting sqref="AX194">
    <cfRule type="cellIs" dxfId="1800" priority="283" operator="equal">
      <formula>2</formula>
    </cfRule>
  </conditionalFormatting>
  <conditionalFormatting sqref="AX194">
    <cfRule type="cellIs" dxfId="1799" priority="284" operator="equal">
      <formula>1</formula>
    </cfRule>
  </conditionalFormatting>
  <conditionalFormatting sqref="AX194">
    <cfRule type="cellIs" dxfId="1798" priority="279" operator="equal">
      <formula>6</formula>
    </cfRule>
  </conditionalFormatting>
  <conditionalFormatting sqref="AX194">
    <cfRule type="cellIs" dxfId="1797" priority="280" operator="equal">
      <formula>5</formula>
    </cfRule>
  </conditionalFormatting>
  <conditionalFormatting sqref="AX194">
    <cfRule type="cellIs" dxfId="1796" priority="281" operator="equal">
      <formula>4</formula>
    </cfRule>
  </conditionalFormatting>
  <conditionalFormatting sqref="AX194">
    <cfRule type="cellIs" dxfId="1795" priority="282" operator="equal">
      <formula>3</formula>
    </cfRule>
  </conditionalFormatting>
  <conditionalFormatting sqref="AX198">
    <cfRule type="cellIs" dxfId="1794" priority="277" operator="equal">
      <formula>2</formula>
    </cfRule>
  </conditionalFormatting>
  <conditionalFormatting sqref="AX198">
    <cfRule type="cellIs" dxfId="1793" priority="278" operator="equal">
      <formula>1</formula>
    </cfRule>
  </conditionalFormatting>
  <conditionalFormatting sqref="AX198">
    <cfRule type="cellIs" dxfId="1792" priority="273" operator="equal">
      <formula>6</formula>
    </cfRule>
  </conditionalFormatting>
  <conditionalFormatting sqref="AX198">
    <cfRule type="cellIs" dxfId="1791" priority="274" operator="equal">
      <formula>5</formula>
    </cfRule>
  </conditionalFormatting>
  <conditionalFormatting sqref="AX198">
    <cfRule type="cellIs" dxfId="1790" priority="275" operator="equal">
      <formula>4</formula>
    </cfRule>
  </conditionalFormatting>
  <conditionalFormatting sqref="AX198">
    <cfRule type="cellIs" dxfId="1789" priority="276" operator="equal">
      <formula>3</formula>
    </cfRule>
  </conditionalFormatting>
  <conditionalFormatting sqref="AX202">
    <cfRule type="cellIs" dxfId="1788" priority="271" operator="equal">
      <formula>2</formula>
    </cfRule>
  </conditionalFormatting>
  <conditionalFormatting sqref="AX202">
    <cfRule type="cellIs" dxfId="1787" priority="272" operator="equal">
      <formula>1</formula>
    </cfRule>
  </conditionalFormatting>
  <conditionalFormatting sqref="AX202">
    <cfRule type="cellIs" dxfId="1786" priority="267" operator="equal">
      <formula>6</formula>
    </cfRule>
  </conditionalFormatting>
  <conditionalFormatting sqref="AX202">
    <cfRule type="cellIs" dxfId="1785" priority="268" operator="equal">
      <formula>5</formula>
    </cfRule>
  </conditionalFormatting>
  <conditionalFormatting sqref="AX202">
    <cfRule type="cellIs" dxfId="1784" priority="269" operator="equal">
      <formula>4</formula>
    </cfRule>
  </conditionalFormatting>
  <conditionalFormatting sqref="AX202">
    <cfRule type="cellIs" dxfId="1783" priority="270" operator="equal">
      <formula>3</formula>
    </cfRule>
  </conditionalFormatting>
  <conditionalFormatting sqref="AX206">
    <cfRule type="cellIs" dxfId="1782" priority="265" operator="equal">
      <formula>2</formula>
    </cfRule>
  </conditionalFormatting>
  <conditionalFormatting sqref="AX206">
    <cfRule type="cellIs" dxfId="1781" priority="266" operator="equal">
      <formula>1</formula>
    </cfRule>
  </conditionalFormatting>
  <conditionalFormatting sqref="AX206">
    <cfRule type="cellIs" dxfId="1780" priority="261" operator="equal">
      <formula>6</formula>
    </cfRule>
  </conditionalFormatting>
  <conditionalFormatting sqref="AX206">
    <cfRule type="cellIs" dxfId="1779" priority="262" operator="equal">
      <formula>5</formula>
    </cfRule>
  </conditionalFormatting>
  <conditionalFormatting sqref="AX206">
    <cfRule type="cellIs" dxfId="1778" priority="263" operator="equal">
      <formula>4</formula>
    </cfRule>
  </conditionalFormatting>
  <conditionalFormatting sqref="AX206">
    <cfRule type="cellIs" dxfId="1777" priority="264" operator="equal">
      <formula>3</formula>
    </cfRule>
  </conditionalFormatting>
  <conditionalFormatting sqref="AX210">
    <cfRule type="cellIs" dxfId="1776" priority="259" operator="equal">
      <formula>2</formula>
    </cfRule>
  </conditionalFormatting>
  <conditionalFormatting sqref="AX210">
    <cfRule type="cellIs" dxfId="1775" priority="260" operator="equal">
      <formula>1</formula>
    </cfRule>
  </conditionalFormatting>
  <conditionalFormatting sqref="AX210">
    <cfRule type="cellIs" dxfId="1774" priority="255" operator="equal">
      <formula>6</formula>
    </cfRule>
  </conditionalFormatting>
  <conditionalFormatting sqref="AX210">
    <cfRule type="cellIs" dxfId="1773" priority="256" operator="equal">
      <formula>5</formula>
    </cfRule>
  </conditionalFormatting>
  <conditionalFormatting sqref="AX210">
    <cfRule type="cellIs" dxfId="1772" priority="257" operator="equal">
      <formula>4</formula>
    </cfRule>
  </conditionalFormatting>
  <conditionalFormatting sqref="AX210">
    <cfRule type="cellIs" dxfId="1771" priority="258" operator="equal">
      <formula>3</formula>
    </cfRule>
  </conditionalFormatting>
  <conditionalFormatting sqref="AQ190:AT190">
    <cfRule type="containsText" dxfId="1770" priority="243" operator="containsText" text="ggggggggggggggg">
      <formula>NOT(ISERROR(SEARCH("ggggggggggggggg",AQ190)))</formula>
    </cfRule>
  </conditionalFormatting>
  <conditionalFormatting sqref="AQ190:AT190">
    <cfRule type="containsText" dxfId="1769" priority="244" operator="containsText" text="gggggggggg">
      <formula>NOT(ISERROR(SEARCH("gggggggggg",AQ190)))</formula>
    </cfRule>
  </conditionalFormatting>
  <conditionalFormatting sqref="AQ190:AT190">
    <cfRule type="containsText" dxfId="1768" priority="245" operator="containsText" text="ggggg">
      <formula>NOT(ISERROR(SEARCH("ggggg",AQ190)))</formula>
    </cfRule>
  </conditionalFormatting>
  <conditionalFormatting sqref="AQ190:AT190">
    <cfRule type="containsText" dxfId="1767" priority="246" operator="containsText" text="g">
      <formula>NOT(ISERROR(SEARCH("g",AQ190)))</formula>
    </cfRule>
  </conditionalFormatting>
  <conditionalFormatting sqref="AQ194:AT194">
    <cfRule type="containsText" dxfId="1766" priority="239" operator="containsText" text="ggggggggggggggg">
      <formula>NOT(ISERROR(SEARCH("ggggggggggggggg",AQ194)))</formula>
    </cfRule>
  </conditionalFormatting>
  <conditionalFormatting sqref="AQ194:AT194">
    <cfRule type="containsText" dxfId="1765" priority="240" operator="containsText" text="gggggggggg">
      <formula>NOT(ISERROR(SEARCH("gggggggggg",AQ194)))</formula>
    </cfRule>
  </conditionalFormatting>
  <conditionalFormatting sqref="AQ194:AT194">
    <cfRule type="containsText" dxfId="1764" priority="241" operator="containsText" text="ggggg">
      <formula>NOT(ISERROR(SEARCH("ggggg",AQ194)))</formula>
    </cfRule>
  </conditionalFormatting>
  <conditionalFormatting sqref="AQ194:AT194">
    <cfRule type="containsText" dxfId="1763" priority="242" operator="containsText" text="g">
      <formula>NOT(ISERROR(SEARCH("g",AQ194)))</formula>
    </cfRule>
  </conditionalFormatting>
  <conditionalFormatting sqref="AQ186:AT186">
    <cfRule type="containsText" dxfId="1762" priority="247" operator="containsText" text="ggggggggggggggg">
      <formula>NOT(ISERROR(SEARCH("ggggggggggggggg",AQ186)))</formula>
    </cfRule>
  </conditionalFormatting>
  <conditionalFormatting sqref="AQ186:AT186">
    <cfRule type="containsText" dxfId="1761" priority="248" operator="containsText" text="gggggggggg">
      <formula>NOT(ISERROR(SEARCH("gggggggggg",AQ186)))</formula>
    </cfRule>
  </conditionalFormatting>
  <conditionalFormatting sqref="AQ186:AT186">
    <cfRule type="containsText" dxfId="1760" priority="249" operator="containsText" text="ggggg">
      <formula>NOT(ISERROR(SEARCH("ggggg",AQ186)))</formula>
    </cfRule>
  </conditionalFormatting>
  <conditionalFormatting sqref="AQ186:AT186">
    <cfRule type="containsText" dxfId="1759" priority="250" operator="containsText" text="g">
      <formula>NOT(ISERROR(SEARCH("g",AQ186)))</formula>
    </cfRule>
  </conditionalFormatting>
  <conditionalFormatting sqref="AQ198:AT198">
    <cfRule type="containsText" dxfId="1758" priority="235" operator="containsText" text="ggggggggggggggg">
      <formula>NOT(ISERROR(SEARCH("ggggggggggggggg",AQ198)))</formula>
    </cfRule>
  </conditionalFormatting>
  <conditionalFormatting sqref="AQ198:AT198">
    <cfRule type="containsText" dxfId="1757" priority="236" operator="containsText" text="gggggggggg">
      <formula>NOT(ISERROR(SEARCH("gggggggggg",AQ198)))</formula>
    </cfRule>
  </conditionalFormatting>
  <conditionalFormatting sqref="AQ198:AT198">
    <cfRule type="containsText" dxfId="1756" priority="237" operator="containsText" text="ggggg">
      <formula>NOT(ISERROR(SEARCH("ggggg",AQ198)))</formula>
    </cfRule>
  </conditionalFormatting>
  <conditionalFormatting sqref="AQ198:AT198">
    <cfRule type="containsText" dxfId="1755" priority="238" operator="containsText" text="g">
      <formula>NOT(ISERROR(SEARCH("g",AQ198)))</formula>
    </cfRule>
  </conditionalFormatting>
  <conditionalFormatting sqref="AV186">
    <cfRule type="cellIs" dxfId="1754" priority="231" operator="between">
      <formula>15</formula>
      <formula>20</formula>
    </cfRule>
  </conditionalFormatting>
  <conditionalFormatting sqref="AV186">
    <cfRule type="cellIs" dxfId="1753" priority="232" operator="between">
      <formula>10</formula>
      <formula>14.999</formula>
    </cfRule>
  </conditionalFormatting>
  <conditionalFormatting sqref="AV186">
    <cfRule type="cellIs" dxfId="1752" priority="233" operator="between">
      <formula>5</formula>
      <formula>9.999</formula>
    </cfRule>
  </conditionalFormatting>
  <conditionalFormatting sqref="AV186">
    <cfRule type="cellIs" dxfId="1751" priority="234" operator="between">
      <formula>0.001</formula>
      <formula>4.999</formula>
    </cfRule>
  </conditionalFormatting>
  <conditionalFormatting sqref="AV190">
    <cfRule type="cellIs" dxfId="1750" priority="227" operator="between">
      <formula>15</formula>
      <formula>20</formula>
    </cfRule>
  </conditionalFormatting>
  <conditionalFormatting sqref="AV190">
    <cfRule type="cellIs" dxfId="1749" priority="228" operator="between">
      <formula>10</formula>
      <formula>14.999</formula>
    </cfRule>
  </conditionalFormatting>
  <conditionalFormatting sqref="AV190">
    <cfRule type="cellIs" dxfId="1748" priority="229" operator="between">
      <formula>5</formula>
      <formula>9.999</formula>
    </cfRule>
  </conditionalFormatting>
  <conditionalFormatting sqref="AV190">
    <cfRule type="cellIs" dxfId="1747" priority="230" operator="between">
      <formula>0.001</formula>
      <formula>4.999</formula>
    </cfRule>
  </conditionalFormatting>
  <conditionalFormatting sqref="AV194">
    <cfRule type="cellIs" dxfId="1746" priority="223" operator="between">
      <formula>15</formula>
      <formula>20</formula>
    </cfRule>
  </conditionalFormatting>
  <conditionalFormatting sqref="AV194">
    <cfRule type="cellIs" dxfId="1745" priority="224" operator="between">
      <formula>10</formula>
      <formula>14.999</formula>
    </cfRule>
  </conditionalFormatting>
  <conditionalFormatting sqref="AV194">
    <cfRule type="cellIs" dxfId="1744" priority="225" operator="between">
      <formula>5</formula>
      <formula>9.999</formula>
    </cfRule>
  </conditionalFormatting>
  <conditionalFormatting sqref="AV194">
    <cfRule type="cellIs" dxfId="1743" priority="226" operator="between">
      <formula>0.001</formula>
      <formula>4.999</formula>
    </cfRule>
  </conditionalFormatting>
  <conditionalFormatting sqref="AV198">
    <cfRule type="cellIs" dxfId="1742" priority="219" operator="between">
      <formula>15</formula>
      <formula>20</formula>
    </cfRule>
  </conditionalFormatting>
  <conditionalFormatting sqref="AV198">
    <cfRule type="cellIs" dxfId="1741" priority="220" operator="between">
      <formula>10</formula>
      <formula>14.999</formula>
    </cfRule>
  </conditionalFormatting>
  <conditionalFormatting sqref="AV198">
    <cfRule type="cellIs" dxfId="1740" priority="221" operator="between">
      <formula>5</formula>
      <formula>9.999</formula>
    </cfRule>
  </conditionalFormatting>
  <conditionalFormatting sqref="AV198">
    <cfRule type="cellIs" dxfId="1739" priority="222" operator="between">
      <formula>0.001</formula>
      <formula>4.999</formula>
    </cfRule>
  </conditionalFormatting>
  <conditionalFormatting sqref="AV180">
    <cfRule type="cellIs" dxfId="1738" priority="215" operator="between">
      <formula>15</formula>
      <formula>20</formula>
    </cfRule>
  </conditionalFormatting>
  <conditionalFormatting sqref="AV180">
    <cfRule type="cellIs" dxfId="1737" priority="216" operator="between">
      <formula>10</formula>
      <formula>14.999</formula>
    </cfRule>
  </conditionalFormatting>
  <conditionalFormatting sqref="AV180">
    <cfRule type="cellIs" dxfId="1736" priority="217" operator="between">
      <formula>5</formula>
      <formula>9.999</formula>
    </cfRule>
  </conditionalFormatting>
  <conditionalFormatting sqref="AV180">
    <cfRule type="cellIs" dxfId="1735" priority="218" operator="between">
      <formula>0.001</formula>
      <formula>4.999</formula>
    </cfRule>
  </conditionalFormatting>
  <conditionalFormatting sqref="AE186">
    <cfRule type="beginsWith" dxfId="1734" priority="214" operator="beginsWith" text="?">
      <formula>LEFT(AE186,LEN("?"))="?"</formula>
    </cfRule>
  </conditionalFormatting>
  <conditionalFormatting sqref="AE190">
    <cfRule type="beginsWith" dxfId="1733" priority="213" operator="beginsWith" text="?">
      <formula>LEFT(AE190,LEN("?"))="?"</formula>
    </cfRule>
  </conditionalFormatting>
  <conditionalFormatting sqref="AE194">
    <cfRule type="beginsWith" dxfId="1732" priority="212" operator="beginsWith" text="?">
      <formula>LEFT(AE194,LEN("?"))="?"</formula>
    </cfRule>
  </conditionalFormatting>
  <conditionalFormatting sqref="AE198">
    <cfRule type="beginsWith" dxfId="1731" priority="211" operator="beginsWith" text="?">
      <formula>LEFT(AE198,LEN("?"))="?"</formula>
    </cfRule>
  </conditionalFormatting>
  <conditionalFormatting sqref="AI185:AM187">
    <cfRule type="beginsWith" dxfId="1730" priority="210" operator="beginsWith" text="?">
      <formula>LEFT(AI185,LEN("?"))="?"</formula>
    </cfRule>
  </conditionalFormatting>
  <conditionalFormatting sqref="AI189:AM191">
    <cfRule type="beginsWith" dxfId="1729" priority="209" operator="beginsWith" text="?">
      <formula>LEFT(AI189,LEN("?"))="?"</formula>
    </cfRule>
  </conditionalFormatting>
  <conditionalFormatting sqref="AI193:AM195">
    <cfRule type="beginsWith" dxfId="1728" priority="208" operator="beginsWith" text="?">
      <formula>LEFT(AI193,LEN("?"))="?"</formula>
    </cfRule>
  </conditionalFormatting>
  <conditionalFormatting sqref="AI197:AM199">
    <cfRule type="beginsWith" dxfId="1727" priority="207" operator="beginsWith" text="?">
      <formula>LEFT(AI197,LEN("?"))="?"</formula>
    </cfRule>
  </conditionalFormatting>
  <conditionalFormatting sqref="AE206">
    <cfRule type="beginsWith" dxfId="1726" priority="193" operator="beginsWith" text="?">
      <formula>LEFT(AE206,LEN("?"))="?"</formula>
    </cfRule>
  </conditionalFormatting>
  <conditionalFormatting sqref="AQ202:AT202">
    <cfRule type="containsText" dxfId="1725" priority="201" operator="containsText" text="ggggggggggggggg">
      <formula>NOT(ISERROR(SEARCH("ggggggggggggggg",AQ202)))</formula>
    </cfRule>
  </conditionalFormatting>
  <conditionalFormatting sqref="AQ202:AT202">
    <cfRule type="containsText" dxfId="1724" priority="202" operator="containsText" text="gggggggggg">
      <formula>NOT(ISERROR(SEARCH("gggggggggg",AQ202)))</formula>
    </cfRule>
  </conditionalFormatting>
  <conditionalFormatting sqref="AQ202:AT202">
    <cfRule type="containsText" dxfId="1723" priority="203" operator="containsText" text="ggggg">
      <formula>NOT(ISERROR(SEARCH("ggggg",AQ202)))</formula>
    </cfRule>
  </conditionalFormatting>
  <conditionalFormatting sqref="AQ202:AT202">
    <cfRule type="containsText" dxfId="1722" priority="204" operator="containsText" text="g">
      <formula>NOT(ISERROR(SEARCH("g",AQ202)))</formula>
    </cfRule>
  </conditionalFormatting>
  <conditionalFormatting sqref="AQ206:AT206">
    <cfRule type="containsText" dxfId="1721" priority="197" operator="containsText" text="ggggggggggggggg">
      <formula>NOT(ISERROR(SEARCH("ggggggggggggggg",AQ206)))</formula>
    </cfRule>
  </conditionalFormatting>
  <conditionalFormatting sqref="AQ206:AT206">
    <cfRule type="containsText" dxfId="1720" priority="198" operator="containsText" text="gggggggggg">
      <formula>NOT(ISERROR(SEARCH("gggggggggg",AQ206)))</formula>
    </cfRule>
  </conditionalFormatting>
  <conditionalFormatting sqref="AQ206:AT206">
    <cfRule type="containsText" dxfId="1719" priority="199" operator="containsText" text="ggggg">
      <formula>NOT(ISERROR(SEARCH("ggggg",AQ206)))</formula>
    </cfRule>
  </conditionalFormatting>
  <conditionalFormatting sqref="AQ206:AT206">
    <cfRule type="containsText" dxfId="1718" priority="200" operator="containsText" text="g">
      <formula>NOT(ISERROR(SEARCH("g",AQ206)))</formula>
    </cfRule>
  </conditionalFormatting>
  <conditionalFormatting sqref="AI205:AM207">
    <cfRule type="beginsWith" dxfId="1717" priority="195" operator="beginsWith" text="?">
      <formula>LEFT(AI205,LEN("?"))="?"</formula>
    </cfRule>
  </conditionalFormatting>
  <conditionalFormatting sqref="AI201:AM203">
    <cfRule type="beginsWith" dxfId="1716" priority="196" operator="beginsWith" text="?">
      <formula>LEFT(AI201,LEN("?"))="?"</formula>
    </cfRule>
  </conditionalFormatting>
  <conditionalFormatting sqref="AE202">
    <cfRule type="beginsWith" dxfId="1715" priority="194" operator="beginsWith" text="?">
      <formula>LEFT(AE202,LEN("?"))="?"</formula>
    </cfRule>
  </conditionalFormatting>
  <conditionalFormatting sqref="AE210">
    <cfRule type="beginsWith" dxfId="1714" priority="186" operator="beginsWith" text="?">
      <formula>LEFT(AE210,LEN("?"))="?"</formula>
    </cfRule>
  </conditionalFormatting>
  <conditionalFormatting sqref="AQ210:AT210">
    <cfRule type="containsText" dxfId="1713" priority="188" operator="containsText" text="ggggggggggggggg">
      <formula>NOT(ISERROR(SEARCH("ggggggggggggggg",AQ210)))</formula>
    </cfRule>
  </conditionalFormatting>
  <conditionalFormatting sqref="AQ210:AT210">
    <cfRule type="containsText" dxfId="1712" priority="189" operator="containsText" text="gggggggggg">
      <formula>NOT(ISERROR(SEARCH("gggggggggg",AQ210)))</formula>
    </cfRule>
  </conditionalFormatting>
  <conditionalFormatting sqref="AQ210:AT210">
    <cfRule type="containsText" dxfId="1711" priority="190" operator="containsText" text="ggggg">
      <formula>NOT(ISERROR(SEARCH("ggggg",AQ210)))</formula>
    </cfRule>
  </conditionalFormatting>
  <conditionalFormatting sqref="AQ210:AT210">
    <cfRule type="containsText" dxfId="1710" priority="191" operator="containsText" text="g">
      <formula>NOT(ISERROR(SEARCH("g",AQ210)))</formula>
    </cfRule>
  </conditionalFormatting>
  <conditionalFormatting sqref="AI209:AM211">
    <cfRule type="beginsWith" dxfId="1709" priority="187" operator="beginsWith" text="?">
      <formula>LEFT(AI209,LEN("?"))="?"</formula>
    </cfRule>
  </conditionalFormatting>
  <conditionalFormatting sqref="AV202">
    <cfRule type="cellIs" dxfId="1708" priority="182" operator="between">
      <formula>15</formula>
      <formula>20</formula>
    </cfRule>
  </conditionalFormatting>
  <conditionalFormatting sqref="AV202">
    <cfRule type="cellIs" dxfId="1707" priority="183" operator="between">
      <formula>10</formula>
      <formula>14.999</formula>
    </cfRule>
  </conditionalFormatting>
  <conditionalFormatting sqref="AV202">
    <cfRule type="cellIs" dxfId="1706" priority="184" operator="between">
      <formula>5</formula>
      <formula>9.999</formula>
    </cfRule>
  </conditionalFormatting>
  <conditionalFormatting sqref="AV202">
    <cfRule type="cellIs" dxfId="1705" priority="185" operator="between">
      <formula>0.001</formula>
      <formula>4.999</formula>
    </cfRule>
  </conditionalFormatting>
  <conditionalFormatting sqref="AV206">
    <cfRule type="cellIs" dxfId="1704" priority="178" operator="between">
      <formula>15</formula>
      <formula>20</formula>
    </cfRule>
  </conditionalFormatting>
  <conditionalFormatting sqref="AV206">
    <cfRule type="cellIs" dxfId="1703" priority="179" operator="between">
      <formula>10</formula>
      <formula>14.999</formula>
    </cfRule>
  </conditionalFormatting>
  <conditionalFormatting sqref="AV206">
    <cfRule type="cellIs" dxfId="1702" priority="180" operator="between">
      <formula>5</formula>
      <formula>9.999</formula>
    </cfRule>
  </conditionalFormatting>
  <conditionalFormatting sqref="AV206">
    <cfRule type="cellIs" dxfId="1701" priority="181" operator="between">
      <formula>0.001</formula>
      <formula>4.999</formula>
    </cfRule>
  </conditionalFormatting>
  <conditionalFormatting sqref="AV210">
    <cfRule type="cellIs" dxfId="1700" priority="174" operator="between">
      <formula>15</formula>
      <formula>20</formula>
    </cfRule>
  </conditionalFormatting>
  <conditionalFormatting sqref="AV210">
    <cfRule type="cellIs" dxfId="1699" priority="175" operator="between">
      <formula>10</formula>
      <formula>14.999</formula>
    </cfRule>
  </conditionalFormatting>
  <conditionalFormatting sqref="AV210">
    <cfRule type="cellIs" dxfId="1698" priority="176" operator="between">
      <formula>5</formula>
      <formula>9.999</formula>
    </cfRule>
  </conditionalFormatting>
  <conditionalFormatting sqref="AV210">
    <cfRule type="cellIs" dxfId="1697" priority="177" operator="between">
      <formula>0.001</formula>
      <formula>4.999</formula>
    </cfRule>
  </conditionalFormatting>
  <conditionalFormatting sqref="P221:S221">
    <cfRule type="containsText" dxfId="1696" priority="166" operator="containsText" text="ggggggggggggggg">
      <formula>NOT(ISERROR(SEARCH("ggggggggggggggg",P221)))</formula>
    </cfRule>
  </conditionalFormatting>
  <conditionalFormatting sqref="P221:S221">
    <cfRule type="containsText" dxfId="1695" priority="167" operator="containsText" text="gggggggggg">
      <formula>NOT(ISERROR(SEARCH("gggggggggg",P221)))</formula>
    </cfRule>
  </conditionalFormatting>
  <conditionalFormatting sqref="P221:S221">
    <cfRule type="containsText" dxfId="1694" priority="168" operator="containsText" text="ggggg">
      <formula>NOT(ISERROR(SEARCH("ggggg",P221)))</formula>
    </cfRule>
  </conditionalFormatting>
  <conditionalFormatting sqref="P221:S221">
    <cfRule type="containsText" dxfId="1693" priority="169" operator="containsText" text="g">
      <formula>NOT(ISERROR(SEARCH("g",P221)))</formula>
    </cfRule>
  </conditionalFormatting>
  <conditionalFormatting sqref="P225:S225">
    <cfRule type="containsText" dxfId="1692" priority="162" operator="containsText" text="ggggggggggggggg">
      <formula>NOT(ISERROR(SEARCH("ggggggggggggggg",P225)))</formula>
    </cfRule>
  </conditionalFormatting>
  <conditionalFormatting sqref="P225:S225">
    <cfRule type="containsText" dxfId="1691" priority="163" operator="containsText" text="gggggggggg">
      <formula>NOT(ISERROR(SEARCH("gggggggggg",P225)))</formula>
    </cfRule>
  </conditionalFormatting>
  <conditionalFormatting sqref="P225:S225">
    <cfRule type="containsText" dxfId="1690" priority="164" operator="containsText" text="ggggg">
      <formula>NOT(ISERROR(SEARCH("ggggg",P225)))</formula>
    </cfRule>
  </conditionalFormatting>
  <conditionalFormatting sqref="P225:S225">
    <cfRule type="containsText" dxfId="1689" priority="165" operator="containsText" text="g">
      <formula>NOT(ISERROR(SEARCH("g",P225)))</formula>
    </cfRule>
  </conditionalFormatting>
  <conditionalFormatting sqref="P229:S229">
    <cfRule type="containsText" dxfId="1688" priority="158" operator="containsText" text="ggggggggggggggg">
      <formula>NOT(ISERROR(SEARCH("ggggggggggggggg",P229)))</formula>
    </cfRule>
  </conditionalFormatting>
  <conditionalFormatting sqref="P229:S229">
    <cfRule type="containsText" dxfId="1687" priority="159" operator="containsText" text="gggggggggg">
      <formula>NOT(ISERROR(SEARCH("gggggggggg",P229)))</formula>
    </cfRule>
  </conditionalFormatting>
  <conditionalFormatting sqref="P229:S229">
    <cfRule type="containsText" dxfId="1686" priority="160" operator="containsText" text="ggggg">
      <formula>NOT(ISERROR(SEARCH("ggggg",P229)))</formula>
    </cfRule>
  </conditionalFormatting>
  <conditionalFormatting sqref="P229:S229">
    <cfRule type="containsText" dxfId="1685" priority="161" operator="containsText" text="g">
      <formula>NOT(ISERROR(SEARCH("g",P229)))</formula>
    </cfRule>
  </conditionalFormatting>
  <conditionalFormatting sqref="P233:S233">
    <cfRule type="containsText" dxfId="1684" priority="154" operator="containsText" text="ggggggggggggggg">
      <formula>NOT(ISERROR(SEARCH("ggggggggggggggg",P233)))</formula>
    </cfRule>
  </conditionalFormatting>
  <conditionalFormatting sqref="P233:S233">
    <cfRule type="containsText" dxfId="1683" priority="155" operator="containsText" text="gggggggggg">
      <formula>NOT(ISERROR(SEARCH("gggggggggg",P233)))</formula>
    </cfRule>
  </conditionalFormatting>
  <conditionalFormatting sqref="P233:S233">
    <cfRule type="containsText" dxfId="1682" priority="156" operator="containsText" text="ggggg">
      <formula>NOT(ISERROR(SEARCH("ggggg",P233)))</formula>
    </cfRule>
  </conditionalFormatting>
  <conditionalFormatting sqref="P233:S233">
    <cfRule type="containsText" dxfId="1681" priority="157" operator="containsText" text="g">
      <formula>NOT(ISERROR(SEARCH("g",P233)))</formula>
    </cfRule>
  </conditionalFormatting>
  <conditionalFormatting sqref="U221">
    <cfRule type="cellIs" dxfId="1680" priority="150" operator="between">
      <formula>15</formula>
      <formula>20</formula>
    </cfRule>
  </conditionalFormatting>
  <conditionalFormatting sqref="U221">
    <cfRule type="cellIs" dxfId="1679" priority="151" operator="between">
      <formula>10</formula>
      <formula>14.999</formula>
    </cfRule>
  </conditionalFormatting>
  <conditionalFormatting sqref="U221">
    <cfRule type="cellIs" dxfId="1678" priority="152" operator="between">
      <formula>5</formula>
      <formula>9.999</formula>
    </cfRule>
  </conditionalFormatting>
  <conditionalFormatting sqref="U221">
    <cfRule type="cellIs" dxfId="1677" priority="153" operator="between">
      <formula>0.001</formula>
      <formula>4.999</formula>
    </cfRule>
  </conditionalFormatting>
  <conditionalFormatting sqref="U225">
    <cfRule type="cellIs" dxfId="1676" priority="146" operator="between">
      <formula>15</formula>
      <formula>20</formula>
    </cfRule>
  </conditionalFormatting>
  <conditionalFormatting sqref="U225">
    <cfRule type="cellIs" dxfId="1675" priority="147" operator="between">
      <formula>10</formula>
      <formula>14.999</formula>
    </cfRule>
  </conditionalFormatting>
  <conditionalFormatting sqref="U225">
    <cfRule type="cellIs" dxfId="1674" priority="148" operator="between">
      <formula>5</formula>
      <formula>9.999</formula>
    </cfRule>
  </conditionalFormatting>
  <conditionalFormatting sqref="U225">
    <cfRule type="cellIs" dxfId="1673" priority="149" operator="between">
      <formula>0.001</formula>
      <formula>4.999</formula>
    </cfRule>
  </conditionalFormatting>
  <conditionalFormatting sqref="U229">
    <cfRule type="cellIs" dxfId="1672" priority="142" operator="between">
      <formula>15</formula>
      <formula>20</formula>
    </cfRule>
  </conditionalFormatting>
  <conditionalFormatting sqref="U229">
    <cfRule type="cellIs" dxfId="1671" priority="143" operator="between">
      <formula>10</formula>
      <formula>14.999</formula>
    </cfRule>
  </conditionalFormatting>
  <conditionalFormatting sqref="U229">
    <cfRule type="cellIs" dxfId="1670" priority="144" operator="between">
      <formula>5</formula>
      <formula>9.999</formula>
    </cfRule>
  </conditionalFormatting>
  <conditionalFormatting sqref="U229">
    <cfRule type="cellIs" dxfId="1669" priority="145" operator="between">
      <formula>0.001</formula>
      <formula>4.999</formula>
    </cfRule>
  </conditionalFormatting>
  <conditionalFormatting sqref="U233">
    <cfRule type="cellIs" dxfId="1668" priority="138" operator="between">
      <formula>15</formula>
      <formula>20</formula>
    </cfRule>
  </conditionalFormatting>
  <conditionalFormatting sqref="U233">
    <cfRule type="cellIs" dxfId="1667" priority="139" operator="between">
      <formula>10</formula>
      <formula>14.999</formula>
    </cfRule>
  </conditionalFormatting>
  <conditionalFormatting sqref="U233">
    <cfRule type="cellIs" dxfId="1666" priority="140" operator="between">
      <formula>5</formula>
      <formula>9.999</formula>
    </cfRule>
  </conditionalFormatting>
  <conditionalFormatting sqref="U233">
    <cfRule type="cellIs" dxfId="1665" priority="141" operator="between">
      <formula>0.001</formula>
      <formula>4.999</formula>
    </cfRule>
  </conditionalFormatting>
  <conditionalFormatting sqref="H220:L222">
    <cfRule type="beginsWith" dxfId="1664" priority="137" operator="beginsWith" text="?">
      <formula>LEFT(H220,LEN("?"))="?"</formula>
    </cfRule>
  </conditionalFormatting>
  <conditionalFormatting sqref="H228:L230">
    <cfRule type="beginsWith" dxfId="1663" priority="135" operator="beginsWith" text="?">
      <formula>LEFT(H228,LEN("?"))="?"</formula>
    </cfRule>
  </conditionalFormatting>
  <conditionalFormatting sqref="H224:L226">
    <cfRule type="beginsWith" dxfId="1662" priority="136" operator="beginsWith" text="?">
      <formula>LEFT(H224,LEN("?"))="?"</formula>
    </cfRule>
  </conditionalFormatting>
  <conditionalFormatting sqref="H232:L234">
    <cfRule type="beginsWith" dxfId="1661" priority="134" operator="beginsWith" text="?">
      <formula>LEFT(H232,LEN("?"))="?"</formula>
    </cfRule>
  </conditionalFormatting>
  <conditionalFormatting sqref="W221">
    <cfRule type="cellIs" dxfId="1660" priority="132" operator="equal">
      <formula>2</formula>
    </cfRule>
  </conditionalFormatting>
  <conditionalFormatting sqref="W221">
    <cfRule type="cellIs" dxfId="1659" priority="133" operator="equal">
      <formula>1</formula>
    </cfRule>
  </conditionalFormatting>
  <conditionalFormatting sqref="W221">
    <cfRule type="cellIs" dxfId="1658" priority="128" operator="equal">
      <formula>6</formula>
    </cfRule>
  </conditionalFormatting>
  <conditionalFormatting sqref="W221">
    <cfRule type="cellIs" dxfId="1657" priority="129" operator="equal">
      <formula>5</formula>
    </cfRule>
  </conditionalFormatting>
  <conditionalFormatting sqref="W221">
    <cfRule type="cellIs" dxfId="1656" priority="130" operator="equal">
      <formula>4</formula>
    </cfRule>
  </conditionalFormatting>
  <conditionalFormatting sqref="W221">
    <cfRule type="cellIs" dxfId="1655" priority="131" operator="equal">
      <formula>3</formula>
    </cfRule>
  </conditionalFormatting>
  <conditionalFormatting sqref="W225">
    <cfRule type="cellIs" dxfId="1654" priority="126" operator="equal">
      <formula>2</formula>
    </cfRule>
  </conditionalFormatting>
  <conditionalFormatting sqref="W225">
    <cfRule type="cellIs" dxfId="1653" priority="127" operator="equal">
      <formula>1</formula>
    </cfRule>
  </conditionalFormatting>
  <conditionalFormatting sqref="W225">
    <cfRule type="cellIs" dxfId="1652" priority="122" operator="equal">
      <formula>6</formula>
    </cfRule>
  </conditionalFormatting>
  <conditionalFormatting sqref="W225">
    <cfRule type="cellIs" dxfId="1651" priority="123" operator="equal">
      <formula>5</formula>
    </cfRule>
  </conditionalFormatting>
  <conditionalFormatting sqref="W225">
    <cfRule type="cellIs" dxfId="1650" priority="124" operator="equal">
      <formula>4</formula>
    </cfRule>
  </conditionalFormatting>
  <conditionalFormatting sqref="W225">
    <cfRule type="cellIs" dxfId="1649" priority="125" operator="equal">
      <formula>3</formula>
    </cfRule>
  </conditionalFormatting>
  <conditionalFormatting sqref="W229">
    <cfRule type="cellIs" dxfId="1648" priority="120" operator="equal">
      <formula>2</formula>
    </cfRule>
  </conditionalFormatting>
  <conditionalFormatting sqref="W229">
    <cfRule type="cellIs" dxfId="1647" priority="121" operator="equal">
      <formula>1</formula>
    </cfRule>
  </conditionalFormatting>
  <conditionalFormatting sqref="W229">
    <cfRule type="cellIs" dxfId="1646" priority="116" operator="equal">
      <formula>6</formula>
    </cfRule>
  </conditionalFormatting>
  <conditionalFormatting sqref="W229">
    <cfRule type="cellIs" dxfId="1645" priority="117" operator="equal">
      <formula>5</formula>
    </cfRule>
  </conditionalFormatting>
  <conditionalFormatting sqref="W229">
    <cfRule type="cellIs" dxfId="1644" priority="118" operator="equal">
      <formula>4</formula>
    </cfRule>
  </conditionalFormatting>
  <conditionalFormatting sqref="W229">
    <cfRule type="cellIs" dxfId="1643" priority="119" operator="equal">
      <formula>3</formula>
    </cfRule>
  </conditionalFormatting>
  <conditionalFormatting sqref="W233">
    <cfRule type="cellIs" dxfId="1642" priority="114" operator="equal">
      <formula>2</formula>
    </cfRule>
  </conditionalFormatting>
  <conditionalFormatting sqref="W233">
    <cfRule type="cellIs" dxfId="1641" priority="115" operator="equal">
      <formula>1</formula>
    </cfRule>
  </conditionalFormatting>
  <conditionalFormatting sqref="W233">
    <cfRule type="cellIs" dxfId="1640" priority="110" operator="equal">
      <formula>6</formula>
    </cfRule>
  </conditionalFormatting>
  <conditionalFormatting sqref="W233">
    <cfRule type="cellIs" dxfId="1639" priority="111" operator="equal">
      <formula>5</formula>
    </cfRule>
  </conditionalFormatting>
  <conditionalFormatting sqref="W233">
    <cfRule type="cellIs" dxfId="1638" priority="112" operator="equal">
      <formula>4</formula>
    </cfRule>
  </conditionalFormatting>
  <conditionalFormatting sqref="W233">
    <cfRule type="cellIs" dxfId="1637" priority="113" operator="equal">
      <formula>3</formula>
    </cfRule>
  </conditionalFormatting>
  <conditionalFormatting sqref="D233">
    <cfRule type="beginsWith" dxfId="1636" priority="106" operator="beginsWith" text="?">
      <formula>LEFT(D233,LEN("?"))="?"</formula>
    </cfRule>
  </conditionalFormatting>
  <conditionalFormatting sqref="D221">
    <cfRule type="beginsWith" dxfId="1635" priority="109" operator="beginsWith" text="?">
      <formula>LEFT(D221,LEN("?"))="?"</formula>
    </cfRule>
  </conditionalFormatting>
  <conditionalFormatting sqref="D225">
    <cfRule type="beginsWith" dxfId="1634" priority="108" operator="beginsWith" text="?">
      <formula>LEFT(D225,LEN("?"))="?"</formula>
    </cfRule>
  </conditionalFormatting>
  <conditionalFormatting sqref="D229">
    <cfRule type="beginsWith" dxfId="1633" priority="107" operator="beginsWith" text="?">
      <formula>LEFT(D229,LEN("?"))="?"</formula>
    </cfRule>
  </conditionalFormatting>
  <conditionalFormatting sqref="U215">
    <cfRule type="cellIs" dxfId="1632" priority="102" operator="between">
      <formula>15</formula>
      <formula>20</formula>
    </cfRule>
  </conditionalFormatting>
  <conditionalFormatting sqref="U215">
    <cfRule type="cellIs" dxfId="1631" priority="103" operator="between">
      <formula>10</formula>
      <formula>14.999</formula>
    </cfRule>
  </conditionalFormatting>
  <conditionalFormatting sqref="U215">
    <cfRule type="cellIs" dxfId="1630" priority="104" operator="between">
      <formula>5</formula>
      <formula>9.999</formula>
    </cfRule>
  </conditionalFormatting>
  <conditionalFormatting sqref="U215">
    <cfRule type="cellIs" dxfId="1629" priority="105" operator="between">
      <formula>0.001</formula>
      <formula>4.999</formula>
    </cfRule>
  </conditionalFormatting>
  <conditionalFormatting sqref="AE30">
    <cfRule type="beginsWith" dxfId="1628" priority="95" operator="beginsWith" text="?">
      <formula>LEFT(AE30,LEN("?"))="?"</formula>
    </cfRule>
  </conditionalFormatting>
  <conditionalFormatting sqref="AE81">
    <cfRule type="beginsWith" dxfId="1627" priority="94" operator="beginsWith" text="?">
      <formula>LEFT(AE81,LEN("?"))="?"</formula>
    </cfRule>
  </conditionalFormatting>
  <conditionalFormatting sqref="AE85">
    <cfRule type="beginsWith" dxfId="1626" priority="93" operator="beginsWith" text="?">
      <formula>LEFT(AE85,LEN("?"))="?"</formula>
    </cfRule>
  </conditionalFormatting>
  <conditionalFormatting sqref="AE89">
    <cfRule type="beginsWith" dxfId="1625" priority="92" operator="beginsWith" text="?">
      <formula>LEFT(AE89,LEN("?"))="?"</formula>
    </cfRule>
  </conditionalFormatting>
  <conditionalFormatting sqref="AI80:AM82">
    <cfRule type="beginsWith" dxfId="1624" priority="91" operator="beginsWith" text="?">
      <formula>LEFT(AI80,LEN("?"))="?"</formula>
    </cfRule>
  </conditionalFormatting>
  <conditionalFormatting sqref="AI84:AM86">
    <cfRule type="beginsWith" dxfId="1623" priority="90" operator="beginsWith" text="?">
      <formula>LEFT(AI84,LEN("?"))="?"</formula>
    </cfRule>
  </conditionalFormatting>
  <conditionalFormatting sqref="AI88:AM90">
    <cfRule type="beginsWith" dxfId="1622" priority="89" operator="beginsWith" text="?">
      <formula>LEFT(AI88,LEN("?"))="?"</formula>
    </cfRule>
  </conditionalFormatting>
  <conditionalFormatting sqref="D128">
    <cfRule type="beginsWith" dxfId="1621" priority="88" operator="beginsWith" text="?">
      <formula>LEFT(D128,LEN("?"))="?"</formula>
    </cfRule>
  </conditionalFormatting>
  <conditionalFormatting sqref="D132">
    <cfRule type="beginsWith" dxfId="1620" priority="87" operator="beginsWith" text="?">
      <formula>LEFT(D132,LEN("?"))="?"</formula>
    </cfRule>
  </conditionalFormatting>
  <conditionalFormatting sqref="D136">
    <cfRule type="beginsWith" dxfId="1619" priority="86" operator="beginsWith" text="?">
      <formula>LEFT(D136,LEN("?"))="?"</formula>
    </cfRule>
  </conditionalFormatting>
  <conditionalFormatting sqref="H127:L129">
    <cfRule type="beginsWith" dxfId="1618" priority="85" operator="beginsWith" text="?">
      <formula>LEFT(H127,LEN("?"))="?"</formula>
    </cfRule>
  </conditionalFormatting>
  <conditionalFormatting sqref="H131:L133">
    <cfRule type="beginsWith" dxfId="1617" priority="84" operator="beginsWith" text="?">
      <formula>LEFT(H131,LEN("?"))="?"</formula>
    </cfRule>
  </conditionalFormatting>
  <conditionalFormatting sqref="H135:L137">
    <cfRule type="beginsWith" dxfId="1616" priority="83" operator="beginsWith" text="?">
      <formula>LEFT(H135,LEN("?"))="?"</formula>
    </cfRule>
  </conditionalFormatting>
  <conditionalFormatting sqref="D155">
    <cfRule type="beginsWith" dxfId="1615" priority="82" operator="beginsWith" text="?">
      <formula>LEFT(D155,LEN("?"))="?"</formula>
    </cfRule>
  </conditionalFormatting>
  <conditionalFormatting sqref="H154:L156">
    <cfRule type="beginsWith" dxfId="1614" priority="81" operator="beginsWith" text="?">
      <formula>LEFT(H154,LEN("?"))="?"</formula>
    </cfRule>
  </conditionalFormatting>
  <conditionalFormatting sqref="AE155">
    <cfRule type="beginsWith" dxfId="1613" priority="80" operator="beginsWith" text="?">
      <formula>LEFT(AE155,LEN("?"))="?"</formula>
    </cfRule>
  </conditionalFormatting>
  <conditionalFormatting sqref="AI154:AM156">
    <cfRule type="beginsWith" dxfId="1612" priority="79" operator="beginsWith" text="?">
      <formula>LEFT(AI154,LEN("?"))="?"</formula>
    </cfRule>
  </conditionalFormatting>
  <conditionalFormatting sqref="AE128 AE124">
    <cfRule type="beginsWith" dxfId="1611" priority="77" operator="beginsWith" text="?">
      <formula>LEFT(AE124,LEN("?"))="?"</formula>
    </cfRule>
  </conditionalFormatting>
  <conditionalFormatting sqref="AE132">
    <cfRule type="beginsWith" dxfId="1610" priority="76" operator="beginsWith" text="?">
      <formula>LEFT(AE132,LEN("?"))="?"</formula>
    </cfRule>
  </conditionalFormatting>
  <conditionalFormatting sqref="AI123:AM125">
    <cfRule type="beginsWith" dxfId="1609" priority="75" operator="beginsWith" text="?">
      <formula>LEFT(AI123,LEN("?"))="?"</formula>
    </cfRule>
  </conditionalFormatting>
  <conditionalFormatting sqref="AI127:AM129">
    <cfRule type="beginsWith" dxfId="1608" priority="74" operator="beginsWith" text="?">
      <formula>LEFT(AI127,LEN("?"))="?"</formula>
    </cfRule>
  </conditionalFormatting>
  <conditionalFormatting sqref="AI131:AM133">
    <cfRule type="beginsWith" dxfId="1607" priority="73" operator="beginsWith" text="?">
      <formula>LEFT(AI131,LEN("?"))="?"</formula>
    </cfRule>
  </conditionalFormatting>
  <conditionalFormatting sqref="B140:B145">
    <cfRule type="beginsWith" dxfId="1606" priority="71" operator="beginsWith" text="?">
      <formula>LEFT(B140,LEN("?"))="?"</formula>
    </cfRule>
  </conditionalFormatting>
  <conditionalFormatting sqref="P140:S140">
    <cfRule type="containsText" dxfId="1605" priority="65" operator="containsText" text="ggggggggggggggg">
      <formula>NOT(ISERROR(SEARCH("ggggggggggggggg",P140)))</formula>
    </cfRule>
  </conditionalFormatting>
  <conditionalFormatting sqref="P140:S140">
    <cfRule type="containsText" dxfId="1604" priority="66" operator="containsText" text="gggggggggg">
      <formula>NOT(ISERROR(SEARCH("gggggggggg",P140)))</formula>
    </cfRule>
  </conditionalFormatting>
  <conditionalFormatting sqref="P140:S140">
    <cfRule type="containsText" dxfId="1603" priority="67" operator="containsText" text="ggggg">
      <formula>NOT(ISERROR(SEARCH("ggggg",P140)))</formula>
    </cfRule>
  </conditionalFormatting>
  <conditionalFormatting sqref="P140:S140">
    <cfRule type="containsText" dxfId="1602" priority="68" operator="containsText" text="g">
      <formula>NOT(ISERROR(SEARCH("g",P140)))</formula>
    </cfRule>
  </conditionalFormatting>
  <conditionalFormatting sqref="U140">
    <cfRule type="cellIs" dxfId="1601" priority="45" operator="between">
      <formula>15</formula>
      <formula>20</formula>
    </cfRule>
  </conditionalFormatting>
  <conditionalFormatting sqref="U140">
    <cfRule type="cellIs" dxfId="1600" priority="46" operator="between">
      <formula>10</formula>
      <formula>14.999</formula>
    </cfRule>
  </conditionalFormatting>
  <conditionalFormatting sqref="U140">
    <cfRule type="cellIs" dxfId="1599" priority="47" operator="between">
      <formula>5</formula>
      <formula>9.999</formula>
    </cfRule>
  </conditionalFormatting>
  <conditionalFormatting sqref="U140">
    <cfRule type="cellIs" dxfId="1598" priority="48" operator="between">
      <formula>0.001</formula>
      <formula>4.999</formula>
    </cfRule>
  </conditionalFormatting>
  <conditionalFormatting sqref="W140">
    <cfRule type="cellIs" dxfId="1597" priority="43" operator="equal">
      <formula>2</formula>
    </cfRule>
  </conditionalFormatting>
  <conditionalFormatting sqref="W140">
    <cfRule type="cellIs" dxfId="1596" priority="44" operator="equal">
      <formula>1</formula>
    </cfRule>
  </conditionalFormatting>
  <conditionalFormatting sqref="W140">
    <cfRule type="cellIs" dxfId="1595" priority="39" operator="equal">
      <formula>6</formula>
    </cfRule>
  </conditionalFormatting>
  <conditionalFormatting sqref="W140">
    <cfRule type="cellIs" dxfId="1594" priority="40" operator="equal">
      <formula>5</formula>
    </cfRule>
  </conditionalFormatting>
  <conditionalFormatting sqref="W140">
    <cfRule type="cellIs" dxfId="1593" priority="41" operator="equal">
      <formula>4</formula>
    </cfRule>
  </conditionalFormatting>
  <conditionalFormatting sqref="W140">
    <cfRule type="cellIs" dxfId="1592" priority="42" operator="equal">
      <formula>3</formula>
    </cfRule>
  </conditionalFormatting>
  <conditionalFormatting sqref="D140">
    <cfRule type="beginsWith" dxfId="1591" priority="38" operator="beginsWith" text="?">
      <formula>LEFT(D140,LEN("?"))="?"</formula>
    </cfRule>
  </conditionalFormatting>
  <conditionalFormatting sqref="H139:L141 L142">
    <cfRule type="beginsWith" dxfId="1590" priority="34" operator="beginsWith" text="?">
      <formula>LEFT(H139,LEN("?"))="?"</formula>
    </cfRule>
  </conditionalFormatting>
  <conditionalFormatting sqref="D144">
    <cfRule type="beginsWith" dxfId="1589" priority="35" operator="beginsWith" text="?">
      <formula>LEFT(D144,LEN("?"))="?"</formula>
    </cfRule>
  </conditionalFormatting>
  <conditionalFormatting sqref="H143:L145">
    <cfRule type="beginsWith" dxfId="1588" priority="33" operator="beginsWith" text="?">
      <formula>LEFT(H143,LEN("?"))="?"</formula>
    </cfRule>
  </conditionalFormatting>
  <conditionalFormatting sqref="P144:S144">
    <cfRule type="containsText" dxfId="1587" priority="28" operator="containsText" text="ggggggggggggggg">
      <formula>NOT(ISERROR(SEARCH("ggggggggggggggg",P144)))</formula>
    </cfRule>
  </conditionalFormatting>
  <conditionalFormatting sqref="P144:S144">
    <cfRule type="containsText" dxfId="1586" priority="29" operator="containsText" text="gggggggggg">
      <formula>NOT(ISERROR(SEARCH("gggggggggg",P144)))</formula>
    </cfRule>
  </conditionalFormatting>
  <conditionalFormatting sqref="P144:S144">
    <cfRule type="containsText" dxfId="1585" priority="30" operator="containsText" text="ggggg">
      <formula>NOT(ISERROR(SEARCH("ggggg",P144)))</formula>
    </cfRule>
  </conditionalFormatting>
  <conditionalFormatting sqref="P144:S144">
    <cfRule type="containsText" dxfId="1584" priority="31" operator="containsText" text="g">
      <formula>NOT(ISERROR(SEARCH("g",P144)))</formula>
    </cfRule>
  </conditionalFormatting>
  <conditionalFormatting sqref="U144">
    <cfRule type="cellIs" dxfId="1583" priority="24" operator="between">
      <formula>15</formula>
      <formula>20</formula>
    </cfRule>
  </conditionalFormatting>
  <conditionalFormatting sqref="U144">
    <cfRule type="cellIs" dxfId="1582" priority="25" operator="between">
      <formula>10</formula>
      <formula>14.999</formula>
    </cfRule>
  </conditionalFormatting>
  <conditionalFormatting sqref="U144">
    <cfRule type="cellIs" dxfId="1581" priority="26" operator="between">
      <formula>5</formula>
      <formula>9.999</formula>
    </cfRule>
  </conditionalFormatting>
  <conditionalFormatting sqref="U144">
    <cfRule type="cellIs" dxfId="1580" priority="27" operator="between">
      <formula>0.001</formula>
      <formula>4.999</formula>
    </cfRule>
  </conditionalFormatting>
  <conditionalFormatting sqref="W144">
    <cfRule type="cellIs" dxfId="1579" priority="22" operator="equal">
      <formula>2</formula>
    </cfRule>
  </conditionalFormatting>
  <conditionalFormatting sqref="W144">
    <cfRule type="cellIs" dxfId="1578" priority="23" operator="equal">
      <formula>1</formula>
    </cfRule>
  </conditionalFormatting>
  <conditionalFormatting sqref="W144">
    <cfRule type="cellIs" dxfId="1577" priority="18" operator="equal">
      <formula>6</formula>
    </cfRule>
  </conditionalFormatting>
  <conditionalFormatting sqref="W144">
    <cfRule type="cellIs" dxfId="1576" priority="19" operator="equal">
      <formula>5</formula>
    </cfRule>
  </conditionalFormatting>
  <conditionalFormatting sqref="W144">
    <cfRule type="cellIs" dxfId="1575" priority="20" operator="equal">
      <formula>4</formula>
    </cfRule>
  </conditionalFormatting>
  <conditionalFormatting sqref="W144">
    <cfRule type="cellIs" dxfId="1574" priority="21" operator="equal">
      <formula>3</formula>
    </cfRule>
  </conditionalFormatting>
  <pageMargins left="0.23622047244094491" right="0.23622047244094491" top="0.74803149606299213" bottom="0.74803149606299213" header="0.31496062992125984" footer="0.31496062992125984"/>
  <pageSetup paperSize="9" scale="20"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tint="-0.249977111117893"/>
    <pageSetUpPr fitToPage="1"/>
  </sheetPr>
  <dimension ref="A1:BE172"/>
  <sheetViews>
    <sheetView zoomScale="40" zoomScaleNormal="40" workbookViewId="0">
      <selection activeCell="Y82" sqref="Y82"/>
    </sheetView>
  </sheetViews>
  <sheetFormatPr baseColWidth="10" defaultColWidth="10.85546875" defaultRowHeight="15"/>
  <cols>
    <col min="1" max="1" width="1.7109375" style="745" customWidth="1"/>
    <col min="2" max="2" width="2.42578125" style="745" customWidth="1"/>
    <col min="3" max="3" width="1.7109375" style="745" customWidth="1"/>
    <col min="4" max="4" width="10.85546875" style="745"/>
    <col min="5" max="5" width="14.140625" style="745" customWidth="1"/>
    <col min="6" max="6" width="1.7109375" style="745" customWidth="1"/>
    <col min="7" max="7" width="5" style="745" customWidth="1"/>
    <col min="8" max="8" width="36.7109375" style="745" customWidth="1"/>
    <col min="9" max="9" width="1.7109375" style="745" customWidth="1"/>
    <col min="10" max="10" width="21.7109375" style="745" customWidth="1"/>
    <col min="11" max="11" width="1.7109375" style="745" customWidth="1"/>
    <col min="12" max="12" width="12.42578125" style="745" customWidth="1"/>
    <col min="13" max="14" width="4.140625" style="745" customWidth="1"/>
    <col min="15" max="15" width="1.7109375" style="745" customWidth="1"/>
    <col min="16" max="16" width="8.85546875" style="745" customWidth="1"/>
    <col min="17" max="17" width="8.28515625" style="745" customWidth="1"/>
    <col min="18" max="18" width="8.42578125" style="745" customWidth="1"/>
    <col min="19" max="19" width="8.85546875" style="745" customWidth="1"/>
    <col min="20" max="20" width="7.42578125" style="745" customWidth="1"/>
    <col min="21" max="21" width="11.7109375" style="745" customWidth="1"/>
    <col min="22" max="22" width="3.28515625" style="745" customWidth="1"/>
    <col min="23" max="23" width="8.28515625" style="745" customWidth="1"/>
    <col min="24" max="24" width="16.7109375" style="745" customWidth="1"/>
    <col min="25" max="25" width="4.140625" style="745" customWidth="1"/>
    <col min="26" max="26" width="1.7109375" style="745" customWidth="1"/>
    <col min="27" max="27" width="3.28515625" style="745" customWidth="1"/>
    <col min="28" max="28" width="20" style="745" customWidth="1"/>
    <col min="29" max="29" width="6.7109375" style="745" customWidth="1"/>
    <col min="30" max="30" width="74.140625" style="745" customWidth="1"/>
    <col min="31" max="31" width="10.140625" style="745" customWidth="1"/>
    <col min="32" max="32" width="8.85546875" style="745" customWidth="1"/>
    <col min="33" max="33" width="8.28515625" style="745" customWidth="1"/>
    <col min="34" max="35" width="8.85546875" style="745" customWidth="1"/>
    <col min="36" max="36" width="7.42578125" style="745" customWidth="1"/>
    <col min="37" max="37" width="11.7109375" style="745" customWidth="1"/>
    <col min="38" max="38" width="3.28515625" style="745" customWidth="1"/>
    <col min="39" max="39" width="8.28515625" style="745" customWidth="1"/>
    <col min="40" max="40" width="6.28515625" style="745" customWidth="1"/>
    <col min="41" max="44" width="30.85546875" style="745" hidden="1" customWidth="1"/>
    <col min="45" max="45" width="13.28515625" style="745" hidden="1" customWidth="1"/>
    <col min="46" max="52" width="30.85546875" style="745" hidden="1" customWidth="1"/>
    <col min="53" max="53" width="2.42578125" style="745" hidden="1" customWidth="1"/>
    <col min="54" max="56" width="26.28515625" style="745" hidden="1" customWidth="1"/>
    <col min="57" max="58" width="0" style="745" hidden="1" customWidth="1"/>
    <col min="59" max="16384" width="10.85546875" style="745"/>
  </cols>
  <sheetData>
    <row r="1" spans="2:57" ht="9.9499999999999993" customHeight="1">
      <c r="AN1" s="746"/>
      <c r="AO1" s="747"/>
      <c r="AP1" s="747"/>
      <c r="AQ1" s="747"/>
      <c r="AR1" s="747"/>
      <c r="AS1" s="747"/>
      <c r="AT1" s="747"/>
      <c r="AU1" s="747"/>
      <c r="AV1" s="747"/>
      <c r="AW1" s="747"/>
      <c r="AX1" s="747"/>
      <c r="AY1" s="747"/>
      <c r="AZ1" s="747"/>
      <c r="BA1" s="747"/>
      <c r="BB1" s="747"/>
      <c r="BC1" s="747"/>
      <c r="BD1" s="747"/>
      <c r="BE1" s="748"/>
    </row>
    <row r="2" spans="2:57" ht="15" customHeight="1">
      <c r="B2" s="749"/>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1"/>
    </row>
    <row r="3" spans="2:57" ht="9.9499999999999993" customHeight="1">
      <c r="B3" s="752"/>
      <c r="F3" s="753"/>
      <c r="G3" s="753"/>
      <c r="H3" s="754"/>
      <c r="I3" s="753"/>
      <c r="J3" s="753"/>
      <c r="K3" s="754"/>
      <c r="L3" s="754"/>
      <c r="M3" s="754"/>
      <c r="N3" s="754"/>
      <c r="O3" s="754"/>
      <c r="P3" s="754"/>
      <c r="Q3" s="754"/>
      <c r="AE3" s="754"/>
      <c r="AF3" s="754"/>
      <c r="AM3" s="755"/>
    </row>
    <row r="4" spans="2:57" ht="9.9499999999999993" customHeight="1">
      <c r="B4" s="752"/>
      <c r="F4" s="753"/>
      <c r="G4" s="753"/>
      <c r="H4" s="754"/>
      <c r="I4" s="753"/>
      <c r="J4" s="753"/>
      <c r="K4" s="754"/>
      <c r="L4" s="754"/>
      <c r="M4" s="754"/>
      <c r="N4" s="754"/>
      <c r="O4" s="754"/>
      <c r="P4" s="754"/>
      <c r="Q4" s="754"/>
      <c r="AE4" s="754"/>
      <c r="AF4" s="754"/>
      <c r="AM4" s="755"/>
    </row>
    <row r="5" spans="2:57" s="352" customFormat="1" ht="27.95" customHeight="1">
      <c r="B5" s="12"/>
      <c r="C5" s="11"/>
      <c r="D5" s="11"/>
      <c r="E5" s="11"/>
      <c r="F5" s="13"/>
      <c r="G5" s="1049" t="str">
        <f>IF('Suivi des évaluations'!K5=0,"?",'Suivi des évaluations'!K5)</f>
        <v>?</v>
      </c>
      <c r="H5" s="1049"/>
      <c r="I5" s="1069"/>
      <c r="J5" s="1566" t="str">
        <f>'Bilan MEE'!J5:J6</f>
        <v>Seconde</v>
      </c>
      <c r="K5" s="1567"/>
      <c r="L5" s="1370" t="str">
        <f>IF('Suivi des évaluations'!S15=0,"?",'Suivi des évaluations'!S15)</f>
        <v>BCP</v>
      </c>
      <c r="M5" s="1370"/>
      <c r="N5" s="1568"/>
      <c r="O5" s="1324" t="str">
        <f>IF('Suivi des évaluations'!AB15=0,"?",'Suivi des évaluations'!AB15)</f>
        <v>2nde TraNE</v>
      </c>
      <c r="P5" s="1324"/>
      <c r="Q5" s="1324"/>
      <c r="R5" s="1324"/>
      <c r="S5" s="1324"/>
      <c r="T5" s="1324"/>
      <c r="U5" s="355"/>
      <c r="V5" s="11"/>
      <c r="W5" s="1359" t="s">
        <v>126</v>
      </c>
      <c r="X5" s="1359"/>
      <c r="Y5" s="1359"/>
      <c r="Z5" s="1359"/>
      <c r="AA5" s="1359"/>
      <c r="AB5" s="1359"/>
      <c r="AC5" s="1457"/>
      <c r="AD5" s="1569" t="s">
        <v>433</v>
      </c>
      <c r="AE5" s="1569"/>
      <c r="AF5" s="1569"/>
      <c r="AG5" s="1569"/>
      <c r="AH5" s="1569"/>
      <c r="AI5" s="1569"/>
      <c r="AJ5" s="1569"/>
      <c r="AK5" s="1569"/>
      <c r="AL5" s="1569"/>
      <c r="AM5" s="893"/>
    </row>
    <row r="6" spans="2:57" s="352" customFormat="1" ht="27.95" customHeight="1">
      <c r="B6" s="12"/>
      <c r="C6" s="11"/>
      <c r="D6" s="11"/>
      <c r="E6" s="11"/>
      <c r="F6" s="13"/>
      <c r="G6" s="1049" t="str">
        <f>IF('Suivi des évaluations'!K7=0,"?",'Suivi des évaluations'!K7)</f>
        <v>?</v>
      </c>
      <c r="H6" s="1049"/>
      <c r="I6" s="1069"/>
      <c r="J6" s="1566"/>
      <c r="K6" s="1567"/>
      <c r="L6" s="1370"/>
      <c r="M6" s="1370"/>
      <c r="N6" s="1568"/>
      <c r="O6" s="1324"/>
      <c r="P6" s="1324"/>
      <c r="Q6" s="1324"/>
      <c r="R6" s="1324"/>
      <c r="S6" s="1324"/>
      <c r="T6" s="1324"/>
      <c r="U6" s="355"/>
      <c r="V6" s="11"/>
      <c r="W6" s="1359"/>
      <c r="X6" s="1359"/>
      <c r="Y6" s="1359"/>
      <c r="Z6" s="1359"/>
      <c r="AA6" s="1359"/>
      <c r="AB6" s="1359"/>
      <c r="AC6" s="1457"/>
      <c r="AD6" s="1569"/>
      <c r="AE6" s="1569"/>
      <c r="AF6" s="1569"/>
      <c r="AG6" s="1569"/>
      <c r="AH6" s="1569"/>
      <c r="AI6" s="1569"/>
      <c r="AJ6" s="1569"/>
      <c r="AK6" s="1569"/>
      <c r="AL6" s="1569"/>
      <c r="AM6" s="893"/>
    </row>
    <row r="7" spans="2:57" s="361" customFormat="1" ht="9.9499999999999993" customHeight="1">
      <c r="B7" s="22"/>
      <c r="C7" s="21"/>
      <c r="D7" s="21"/>
      <c r="E7" s="21"/>
      <c r="F7" s="21"/>
      <c r="G7" s="23"/>
      <c r="H7" s="23"/>
      <c r="I7" s="23"/>
      <c r="J7" s="24"/>
      <c r="K7" s="24"/>
      <c r="L7" s="24"/>
      <c r="M7" s="24"/>
      <c r="N7" s="24"/>
      <c r="O7" s="24"/>
      <c r="P7" s="24"/>
      <c r="Q7" s="8"/>
      <c r="R7" s="1"/>
      <c r="S7" s="1"/>
      <c r="T7" s="1"/>
      <c r="U7" s="1"/>
      <c r="V7" s="1"/>
      <c r="W7" s="1359"/>
      <c r="X7" s="1359"/>
      <c r="Y7" s="1359"/>
      <c r="Z7" s="1359"/>
      <c r="AA7" s="1359"/>
      <c r="AB7" s="1359"/>
      <c r="AC7" s="1457"/>
      <c r="AD7" s="1569"/>
      <c r="AE7" s="1569"/>
      <c r="AF7" s="1569"/>
      <c r="AG7" s="1569"/>
      <c r="AH7" s="1569"/>
      <c r="AI7" s="1569"/>
      <c r="AJ7" s="1569"/>
      <c r="AK7" s="1569"/>
      <c r="AL7" s="1569"/>
      <c r="AM7" s="894"/>
    </row>
    <row r="8" spans="2:57" ht="9.9499999999999993" customHeight="1">
      <c r="B8" s="5"/>
      <c r="C8" s="1"/>
      <c r="D8" s="27"/>
      <c r="E8" s="27"/>
      <c r="F8" s="1"/>
      <c r="G8" s="1"/>
      <c r="H8" s="1"/>
      <c r="I8" s="1"/>
      <c r="J8" s="1"/>
      <c r="K8" s="1"/>
      <c r="L8" s="1"/>
      <c r="M8" s="1"/>
      <c r="N8" s="1"/>
      <c r="O8" s="1"/>
      <c r="P8" s="1"/>
      <c r="Q8" s="1"/>
      <c r="R8" s="1"/>
      <c r="S8" s="1"/>
      <c r="T8" s="1"/>
      <c r="U8" s="1"/>
      <c r="V8" s="1"/>
      <c r="W8" s="1359"/>
      <c r="X8" s="1359"/>
      <c r="Y8" s="1359"/>
      <c r="Z8" s="1359"/>
      <c r="AA8" s="1359"/>
      <c r="AB8" s="1359"/>
      <c r="AC8" s="1457"/>
      <c r="AD8" s="1569"/>
      <c r="AE8" s="1569"/>
      <c r="AF8" s="1569"/>
      <c r="AG8" s="1569"/>
      <c r="AH8" s="1569"/>
      <c r="AI8" s="1569"/>
      <c r="AJ8" s="1569"/>
      <c r="AK8" s="1569"/>
      <c r="AL8" s="1569"/>
      <c r="AM8" s="894"/>
      <c r="AN8" s="756"/>
      <c r="AO8" s="756"/>
      <c r="AP8" s="756"/>
      <c r="AQ8" s="756"/>
      <c r="AR8" s="756"/>
      <c r="AS8" s="756"/>
      <c r="AT8" s="756"/>
      <c r="AU8" s="756"/>
      <c r="AV8" s="756"/>
      <c r="AW8" s="756"/>
      <c r="AX8" s="756"/>
      <c r="AY8" s="756"/>
    </row>
    <row r="9" spans="2:57" s="361" customFormat="1" ht="60" customHeight="1">
      <c r="B9" s="1562" t="s">
        <v>0</v>
      </c>
      <c r="C9" s="1563"/>
      <c r="D9" s="1563"/>
      <c r="E9" s="1563"/>
      <c r="F9" s="29"/>
      <c r="G9" s="30"/>
      <c r="H9" s="130" t="s">
        <v>388</v>
      </c>
      <c r="I9" s="131"/>
      <c r="J9" s="131"/>
      <c r="K9" s="505"/>
      <c r="L9" s="505"/>
      <c r="M9" s="505"/>
      <c r="N9" s="505"/>
      <c r="O9" s="132"/>
      <c r="P9" s="132"/>
      <c r="Q9" s="132"/>
      <c r="R9" s="132"/>
      <c r="S9" s="132"/>
      <c r="T9" s="132"/>
      <c r="U9" s="132"/>
      <c r="V9" s="132"/>
      <c r="W9" s="132"/>
      <c r="X9" s="132"/>
      <c r="Y9" s="29"/>
      <c r="Z9" s="29"/>
      <c r="AA9" s="29"/>
      <c r="AB9" s="29"/>
      <c r="AC9" s="29"/>
      <c r="AD9" s="1569"/>
      <c r="AE9" s="1569"/>
      <c r="AF9" s="1569"/>
      <c r="AG9" s="1569"/>
      <c r="AH9" s="1569"/>
      <c r="AI9" s="1569"/>
      <c r="AJ9" s="1569"/>
      <c r="AK9" s="1569"/>
      <c r="AL9" s="1569"/>
      <c r="AM9" s="895"/>
    </row>
    <row r="10" spans="2:57" ht="30" customHeight="1">
      <c r="B10" s="757"/>
      <c r="C10" s="758"/>
      <c r="D10" s="758"/>
      <c r="E10" s="758"/>
      <c r="F10" s="758"/>
      <c r="G10" s="759"/>
      <c r="H10" s="760" t="s">
        <v>92</v>
      </c>
      <c r="I10" s="1564">
        <f ca="1">TODAY()</f>
        <v>44545</v>
      </c>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5"/>
      <c r="AO10" s="1559"/>
      <c r="AP10" s="1559"/>
      <c r="AQ10" s="1559"/>
      <c r="AR10" s="1559"/>
      <c r="AS10" s="1559"/>
      <c r="AT10" s="1559"/>
      <c r="AU10" s="1559"/>
      <c r="AV10" s="1559"/>
      <c r="AW10" s="1559"/>
      <c r="AX10" s="1559"/>
    </row>
    <row r="11" spans="2:57" ht="5.0999999999999996" customHeight="1">
      <c r="B11" s="752"/>
      <c r="G11" s="365"/>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2"/>
    </row>
    <row r="12" spans="2:57" ht="15" customHeight="1">
      <c r="B12" s="752"/>
      <c r="G12" s="365"/>
      <c r="H12" s="761"/>
      <c r="I12" s="761"/>
      <c r="J12" s="761"/>
      <c r="K12" s="761"/>
      <c r="L12" s="761"/>
      <c r="M12" s="761"/>
      <c r="N12" s="761"/>
      <c r="O12" s="761"/>
      <c r="P12" s="761"/>
      <c r="Q12" s="761"/>
      <c r="R12" s="761"/>
      <c r="S12" s="761"/>
      <c r="T12" s="761"/>
      <c r="U12" s="383"/>
      <c r="V12" s="383"/>
      <c r="W12" s="383"/>
      <c r="X12" s="383"/>
      <c r="Y12" s="365"/>
      <c r="Z12" s="365"/>
      <c r="AA12" s="763"/>
      <c r="AB12" s="761"/>
      <c r="AC12" s="761"/>
      <c r="AD12" s="761"/>
      <c r="AE12" s="761"/>
      <c r="AF12" s="761"/>
      <c r="AG12" s="761"/>
      <c r="AH12" s="761"/>
      <c r="AI12" s="761"/>
      <c r="AJ12" s="383"/>
      <c r="AK12" s="383"/>
      <c r="AL12" s="383"/>
      <c r="AM12" s="764"/>
    </row>
    <row r="13" spans="2:57" ht="9.9499999999999993" customHeight="1">
      <c r="B13" s="752"/>
      <c r="G13" s="365"/>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2"/>
    </row>
    <row r="14" spans="2:57" ht="15" customHeight="1">
      <c r="B14" s="752"/>
      <c r="D14" s="1560"/>
      <c r="E14" s="1560"/>
      <c r="G14" s="365"/>
      <c r="H14" s="365"/>
      <c r="I14" s="365"/>
      <c r="J14" s="365"/>
      <c r="K14" s="365"/>
      <c r="L14" s="763"/>
      <c r="M14" s="763"/>
      <c r="N14" s="763"/>
      <c r="O14" s="763"/>
      <c r="P14" s="378" t="s">
        <v>66</v>
      </c>
      <c r="Q14" s="379" t="s">
        <v>62</v>
      </c>
      <c r="R14" s="380" t="s">
        <v>57</v>
      </c>
      <c r="S14" s="381" t="s">
        <v>52</v>
      </c>
      <c r="T14" s="365"/>
      <c r="U14" s="766"/>
      <c r="V14" s="365"/>
      <c r="W14" s="767"/>
      <c r="X14" s="365"/>
      <c r="AA14" s="765"/>
      <c r="AB14" s="765"/>
      <c r="AD14" s="365"/>
      <c r="AE14" s="365"/>
      <c r="AF14" s="378" t="s">
        <v>66</v>
      </c>
      <c r="AG14" s="379" t="s">
        <v>62</v>
      </c>
      <c r="AH14" s="380" t="s">
        <v>57</v>
      </c>
      <c r="AI14" s="381" t="s">
        <v>52</v>
      </c>
      <c r="AJ14" s="763"/>
      <c r="AK14" s="763"/>
      <c r="AL14" s="763"/>
      <c r="AM14" s="768"/>
      <c r="AO14" s="769"/>
      <c r="AP14" s="769"/>
      <c r="AQ14" s="769"/>
      <c r="AR14" s="769"/>
      <c r="AS14" s="769"/>
      <c r="AT14" s="769"/>
      <c r="AU14" s="769"/>
      <c r="AV14" s="769"/>
      <c r="AW14" s="769"/>
      <c r="AX14" s="769"/>
    </row>
    <row r="15" spans="2:57" ht="5.0999999999999996" customHeight="1">
      <c r="B15" s="752"/>
      <c r="G15" s="365"/>
      <c r="H15" s="365"/>
      <c r="I15" s="365"/>
      <c r="J15" s="365"/>
      <c r="K15" s="365"/>
      <c r="L15" s="770"/>
      <c r="M15" s="763"/>
      <c r="N15" s="763"/>
      <c r="O15" s="763"/>
      <c r="P15" s="771"/>
      <c r="Q15" s="383"/>
      <c r="R15" s="383"/>
      <c r="S15" s="771"/>
      <c r="T15" s="365"/>
      <c r="U15" s="763"/>
      <c r="V15" s="365"/>
      <c r="W15" s="763"/>
      <c r="X15" s="365"/>
      <c r="Y15" s="365"/>
      <c r="Z15" s="365"/>
      <c r="AA15" s="365"/>
      <c r="AE15" s="771"/>
      <c r="AF15" s="383"/>
      <c r="AG15" s="383"/>
      <c r="AH15" s="771"/>
      <c r="AI15" s="365"/>
      <c r="AJ15" s="763"/>
      <c r="AK15" s="365"/>
      <c r="AL15" s="763"/>
      <c r="AM15" s="768"/>
      <c r="AO15" s="769"/>
      <c r="AP15" s="769"/>
      <c r="AQ15" s="769"/>
      <c r="AR15" s="769"/>
      <c r="AS15" s="769"/>
      <c r="AT15" s="769"/>
      <c r="AU15" s="769"/>
      <c r="AW15" s="769"/>
    </row>
    <row r="16" spans="2:57" ht="35.1" customHeight="1">
      <c r="B16" s="752"/>
      <c r="G16" s="365"/>
      <c r="H16" s="365"/>
      <c r="I16" s="365"/>
      <c r="J16" s="365"/>
      <c r="K16" s="365"/>
      <c r="L16" s="365"/>
      <c r="M16" s="365"/>
      <c r="N16" s="365"/>
      <c r="O16" s="365"/>
      <c r="P16" s="365"/>
      <c r="Q16" s="365"/>
      <c r="R16" s="365"/>
      <c r="S16" s="365"/>
      <c r="T16" s="365"/>
      <c r="U16" s="365"/>
      <c r="V16" s="365"/>
      <c r="W16" s="365"/>
      <c r="X16" s="365"/>
      <c r="Y16" s="365"/>
      <c r="Z16" s="365"/>
      <c r="AA16" s="365"/>
      <c r="AB16" s="365"/>
      <c r="AE16" s="365"/>
      <c r="AF16" s="365"/>
      <c r="AG16" s="365"/>
      <c r="AH16" s="365"/>
      <c r="AI16" s="365"/>
      <c r="AJ16" s="365"/>
      <c r="AK16" s="365"/>
      <c r="AL16" s="365"/>
      <c r="AM16" s="772"/>
    </row>
    <row r="17" spans="2:50" ht="30" customHeight="1">
      <c r="B17" s="773"/>
      <c r="C17" s="774"/>
      <c r="D17" s="774"/>
      <c r="E17" s="774"/>
      <c r="F17" s="774"/>
      <c r="G17" s="775"/>
      <c r="H17" s="775"/>
      <c r="I17" s="775"/>
      <c r="J17" s="775"/>
      <c r="K17" s="775"/>
      <c r="L17" s="775"/>
      <c r="M17" s="775"/>
      <c r="N17" s="775"/>
      <c r="O17" s="775"/>
      <c r="P17" s="775"/>
      <c r="Q17" s="775"/>
      <c r="R17" s="775"/>
      <c r="S17" s="775"/>
      <c r="T17" s="775"/>
      <c r="U17" s="775"/>
      <c r="V17" s="775"/>
      <c r="W17" s="775"/>
      <c r="X17" s="775"/>
      <c r="Y17" s="775"/>
      <c r="Z17" s="775"/>
      <c r="AA17" s="775"/>
      <c r="AB17" s="774"/>
      <c r="AC17" s="774"/>
      <c r="AD17" s="775"/>
      <c r="AE17" s="775"/>
      <c r="AF17" s="775"/>
      <c r="AG17" s="775"/>
      <c r="AH17" s="775"/>
      <c r="AI17" s="775"/>
      <c r="AJ17" s="775"/>
      <c r="AK17" s="775"/>
      <c r="AL17" s="775"/>
      <c r="AM17" s="776"/>
    </row>
    <row r="18" spans="2:50" ht="20.100000000000001" customHeight="1">
      <c r="B18" s="777"/>
      <c r="C18" s="778"/>
      <c r="D18" s="778"/>
      <c r="E18" s="778"/>
      <c r="F18" s="778"/>
      <c r="G18" s="779"/>
      <c r="H18" s="779"/>
      <c r="I18" s="779"/>
      <c r="J18" s="779"/>
      <c r="K18" s="779"/>
      <c r="L18" s="779"/>
      <c r="M18" s="779"/>
      <c r="N18" s="779"/>
      <c r="O18" s="779"/>
      <c r="P18" s="779"/>
      <c r="Q18" s="779"/>
      <c r="R18" s="779"/>
      <c r="S18" s="779"/>
      <c r="T18" s="779"/>
      <c r="U18" s="779"/>
      <c r="V18" s="779"/>
      <c r="W18" s="780"/>
      <c r="X18" s="781"/>
      <c r="Y18" s="782"/>
      <c r="Z18" s="783"/>
      <c r="AA18" s="783"/>
      <c r="AB18" s="783"/>
      <c r="AC18" s="784"/>
      <c r="AD18" s="784"/>
      <c r="AE18" s="783"/>
      <c r="AF18" s="783"/>
      <c r="AG18" s="783"/>
      <c r="AH18" s="783"/>
      <c r="AI18" s="783"/>
      <c r="AJ18" s="783"/>
      <c r="AK18" s="783"/>
      <c r="AL18" s="783"/>
      <c r="AM18" s="785"/>
      <c r="AQ18" s="786"/>
      <c r="AR18" s="786"/>
      <c r="AS18" s="786"/>
      <c r="AT18" s="786"/>
      <c r="AU18" s="786"/>
      <c r="AW18" s="786"/>
    </row>
    <row r="19" spans="2:50" ht="39.950000000000003" customHeight="1">
      <c r="B19" s="787"/>
      <c r="C19" s="788"/>
      <c r="D19" s="788"/>
      <c r="E19" s="788"/>
      <c r="F19" s="788"/>
      <c r="G19" s="789"/>
      <c r="H19" s="1514"/>
      <c r="I19" s="1515"/>
      <c r="J19" s="1515"/>
      <c r="K19" s="1515"/>
      <c r="L19" s="1516"/>
      <c r="M19" s="789"/>
      <c r="N19" s="789"/>
      <c r="O19" s="789"/>
      <c r="P19" s="790"/>
      <c r="Q19" s="790"/>
      <c r="R19" s="790"/>
      <c r="S19" s="790"/>
      <c r="T19" s="790"/>
      <c r="U19" s="790"/>
      <c r="V19" s="790"/>
      <c r="W19" s="791"/>
      <c r="X19" s="781"/>
      <c r="Y19" s="792"/>
      <c r="Z19" s="789"/>
      <c r="AA19" s="789"/>
      <c r="AB19" s="789"/>
      <c r="AC19" s="788"/>
      <c r="AD19" s="1523"/>
      <c r="AE19" s="788"/>
      <c r="AF19" s="788"/>
      <c r="AG19" s="788"/>
      <c r="AH19" s="788"/>
      <c r="AI19" s="788"/>
      <c r="AJ19" s="788"/>
      <c r="AK19" s="788"/>
      <c r="AL19" s="793"/>
      <c r="AM19" s="794"/>
      <c r="AN19" s="795"/>
      <c r="AQ19" s="786"/>
      <c r="AR19" s="786"/>
      <c r="AS19" s="796"/>
      <c r="AT19" s="796"/>
      <c r="AU19" s="796"/>
      <c r="AV19" s="796"/>
      <c r="AW19" s="786"/>
    </row>
    <row r="20" spans="2:50" ht="60" customHeight="1">
      <c r="B20" s="787"/>
      <c r="C20" s="788"/>
      <c r="D20" s="788"/>
      <c r="E20" s="788"/>
      <c r="F20" s="788"/>
      <c r="G20" s="789"/>
      <c r="H20" s="1517"/>
      <c r="I20" s="1518"/>
      <c r="J20" s="1518"/>
      <c r="K20" s="1518"/>
      <c r="L20" s="1519"/>
      <c r="M20" s="789"/>
      <c r="N20" s="789"/>
      <c r="O20" s="789"/>
      <c r="P20" s="1605" t="str">
        <f>'Donnees SN'!E28</f>
        <v>Epreuve technologique: analyse d'un système numérique</v>
      </c>
      <c r="Q20" s="1606"/>
      <c r="R20" s="1606"/>
      <c r="S20" s="1606"/>
      <c r="T20" s="1606"/>
      <c r="U20" s="1606"/>
      <c r="V20" s="1607"/>
      <c r="W20" s="797"/>
      <c r="X20" s="781"/>
      <c r="Y20" s="792"/>
      <c r="Z20" s="789"/>
      <c r="AA20" s="789"/>
      <c r="AB20" s="789"/>
      <c r="AC20" s="788"/>
      <c r="AD20" s="1524"/>
      <c r="AE20" s="788"/>
      <c r="AF20" s="1526" t="str">
        <f>'Donnees SN'!E28</f>
        <v>Epreuve technologique: analyse d'un système numérique</v>
      </c>
      <c r="AG20" s="1527"/>
      <c r="AH20" s="1527"/>
      <c r="AI20" s="1527"/>
      <c r="AJ20" s="1527"/>
      <c r="AK20" s="1527"/>
      <c r="AL20" s="1528"/>
      <c r="AM20" s="798"/>
      <c r="AN20" s="795"/>
      <c r="AQ20" s="786"/>
      <c r="AR20" s="786"/>
      <c r="AS20" s="796"/>
      <c r="AT20" s="796"/>
      <c r="AU20" s="796"/>
      <c r="AV20" s="796"/>
      <c r="AW20" s="786"/>
    </row>
    <row r="21" spans="2:50" ht="30" customHeight="1">
      <c r="B21" s="787"/>
      <c r="C21" s="788"/>
      <c r="D21" s="1541" t="s">
        <v>325</v>
      </c>
      <c r="E21" s="1541"/>
      <c r="F21" s="788"/>
      <c r="G21" s="789"/>
      <c r="H21" s="1517"/>
      <c r="I21" s="1518"/>
      <c r="J21" s="1518"/>
      <c r="K21" s="1518"/>
      <c r="L21" s="1519"/>
      <c r="M21" s="789"/>
      <c r="N21" s="789"/>
      <c r="O21" s="789"/>
      <c r="P21" s="799"/>
      <c r="Q21" s="799"/>
      <c r="R21" s="799"/>
      <c r="S21" s="799"/>
      <c r="T21" s="799"/>
      <c r="U21" s="799"/>
      <c r="V21" s="799"/>
      <c r="W21" s="797"/>
      <c r="X21" s="781"/>
      <c r="Y21" s="792"/>
      <c r="Z21" s="1541" t="s">
        <v>325</v>
      </c>
      <c r="AA21" s="1541"/>
      <c r="AB21" s="1541"/>
      <c r="AC21" s="788"/>
      <c r="AD21" s="1524"/>
      <c r="AE21" s="788"/>
      <c r="AF21" s="799"/>
      <c r="AG21" s="799"/>
      <c r="AH21" s="799"/>
      <c r="AI21" s="799"/>
      <c r="AJ21" s="799"/>
      <c r="AK21" s="799"/>
      <c r="AL21" s="799"/>
      <c r="AM21" s="798"/>
      <c r="AN21" s="795"/>
      <c r="AQ21" s="786"/>
      <c r="AR21" s="786"/>
      <c r="AS21" s="796"/>
      <c r="AT21" s="796"/>
      <c r="AU21" s="796"/>
      <c r="AV21" s="796"/>
      <c r="AW21" s="786"/>
    </row>
    <row r="22" spans="2:50" ht="30" customHeight="1">
      <c r="B22" s="787"/>
      <c r="C22" s="788"/>
      <c r="D22" s="1542"/>
      <c r="E22" s="1542"/>
      <c r="F22" s="788"/>
      <c r="G22" s="789"/>
      <c r="H22" s="1517"/>
      <c r="I22" s="1518"/>
      <c r="J22" s="1518"/>
      <c r="K22" s="1518"/>
      <c r="L22" s="1519"/>
      <c r="M22" s="789"/>
      <c r="N22" s="789"/>
      <c r="O22" s="789"/>
      <c r="P22" s="1545" t="s">
        <v>326</v>
      </c>
      <c r="Q22" s="1545"/>
      <c r="R22" s="1545"/>
      <c r="S22" s="1545"/>
      <c r="T22" s="1546" t="s">
        <v>120</v>
      </c>
      <c r="U22" s="1546"/>
      <c r="V22" s="1546"/>
      <c r="W22" s="1547"/>
      <c r="X22" s="781"/>
      <c r="Y22" s="792"/>
      <c r="Z22" s="1542"/>
      <c r="AA22" s="1542"/>
      <c r="AB22" s="1542"/>
      <c r="AC22" s="788"/>
      <c r="AD22" s="1524"/>
      <c r="AE22" s="788"/>
      <c r="AF22" s="790"/>
      <c r="AG22" s="790"/>
      <c r="AH22" s="790"/>
      <c r="AI22" s="790"/>
      <c r="AJ22" s="790"/>
      <c r="AK22" s="790"/>
      <c r="AL22" s="790"/>
      <c r="AM22" s="798"/>
      <c r="AN22" s="795"/>
      <c r="AQ22" s="786"/>
      <c r="AR22" s="786"/>
      <c r="AS22" s="796"/>
      <c r="AT22" s="796"/>
      <c r="AU22" s="796"/>
      <c r="AV22" s="796"/>
      <c r="AW22" s="786"/>
    </row>
    <row r="23" spans="2:50" ht="20.100000000000001" customHeight="1">
      <c r="B23" s="787"/>
      <c r="C23" s="788"/>
      <c r="D23" s="1548">
        <v>1</v>
      </c>
      <c r="E23" s="1549"/>
      <c r="F23" s="788"/>
      <c r="G23" s="789"/>
      <c r="H23" s="1517"/>
      <c r="I23" s="1518"/>
      <c r="J23" s="1518"/>
      <c r="K23" s="1518"/>
      <c r="L23" s="1519"/>
      <c r="M23" s="800"/>
      <c r="N23" s="800"/>
      <c r="O23" s="789"/>
      <c r="P23" s="789"/>
      <c r="Q23" s="801"/>
      <c r="R23" s="789"/>
      <c r="S23" s="789"/>
      <c r="T23" s="789"/>
      <c r="U23" s="1554">
        <f>AVERAGE(AQ85:AQ98)</f>
        <v>0</v>
      </c>
      <c r="V23" s="1555"/>
      <c r="W23" s="802"/>
      <c r="X23" s="781"/>
      <c r="Y23" s="792"/>
      <c r="Z23" s="1548">
        <v>1</v>
      </c>
      <c r="AA23" s="1556"/>
      <c r="AB23" s="1549"/>
      <c r="AC23" s="788"/>
      <c r="AD23" s="1524"/>
      <c r="AE23" s="788"/>
      <c r="AF23" s="790"/>
      <c r="AG23" s="790"/>
      <c r="AH23" s="790"/>
      <c r="AI23" s="790"/>
      <c r="AJ23" s="790"/>
      <c r="AK23" s="790"/>
      <c r="AL23" s="790"/>
      <c r="AM23" s="803"/>
      <c r="AO23" s="786"/>
      <c r="AP23" s="786"/>
      <c r="AQ23" s="786"/>
      <c r="AR23" s="786"/>
      <c r="AS23" s="796"/>
      <c r="AT23" s="796"/>
      <c r="AU23" s="796"/>
      <c r="AV23" s="796"/>
      <c r="AW23" s="786"/>
      <c r="AX23" s="786"/>
    </row>
    <row r="24" spans="2:50" s="361" customFormat="1" ht="30" customHeight="1">
      <c r="B24" s="1532"/>
      <c r="C24" s="1533"/>
      <c r="D24" s="1550"/>
      <c r="E24" s="1551"/>
      <c r="F24" s="788"/>
      <c r="G24" s="804"/>
      <c r="H24" s="1517"/>
      <c r="I24" s="1518"/>
      <c r="J24" s="1518"/>
      <c r="K24" s="1518"/>
      <c r="L24" s="1519"/>
      <c r="M24" s="1534"/>
      <c r="N24" s="1534"/>
      <c r="O24" s="1535"/>
      <c r="P24" s="1428" t="str">
        <f>REPT("g",(U23))</f>
        <v/>
      </c>
      <c r="Q24" s="1429"/>
      <c r="R24" s="1429"/>
      <c r="S24" s="1430"/>
      <c r="T24" s="805"/>
      <c r="U24" s="1503"/>
      <c r="V24" s="1505"/>
      <c r="W24" s="806"/>
      <c r="X24" s="781"/>
      <c r="Y24" s="792"/>
      <c r="Z24" s="1550"/>
      <c r="AA24" s="1557"/>
      <c r="AB24" s="1551"/>
      <c r="AC24" s="788"/>
      <c r="AD24" s="1524"/>
      <c r="AE24" s="788"/>
      <c r="AF24" s="790"/>
      <c r="AG24" s="790"/>
      <c r="AH24" s="790"/>
      <c r="AI24" s="790"/>
      <c r="AJ24" s="790"/>
      <c r="AK24" s="790"/>
      <c r="AL24" s="790"/>
      <c r="AM24" s="807"/>
      <c r="AO24" s="786"/>
      <c r="AP24" s="786"/>
      <c r="AQ24" s="786"/>
      <c r="AR24" s="786"/>
      <c r="AS24" s="796"/>
      <c r="AT24" s="796"/>
      <c r="AU24" s="796"/>
      <c r="AV24" s="796"/>
      <c r="AW24" s="786"/>
      <c r="AX24" s="786"/>
    </row>
    <row r="25" spans="2:50" ht="20.100000000000001" customHeight="1">
      <c r="B25" s="787"/>
      <c r="C25" s="788"/>
      <c r="D25" s="1552"/>
      <c r="E25" s="1553"/>
      <c r="F25" s="788"/>
      <c r="G25" s="789"/>
      <c r="H25" s="1517"/>
      <c r="I25" s="1518"/>
      <c r="J25" s="1518"/>
      <c r="K25" s="1518"/>
      <c r="L25" s="1519"/>
      <c r="M25" s="800"/>
      <c r="N25" s="800"/>
      <c r="O25" s="789"/>
      <c r="P25" s="789"/>
      <c r="Q25" s="789"/>
      <c r="R25" s="789"/>
      <c r="S25" s="789"/>
      <c r="T25" s="789"/>
      <c r="U25" s="1506"/>
      <c r="V25" s="1508"/>
      <c r="W25" s="802"/>
      <c r="X25" s="781"/>
      <c r="Y25" s="792"/>
      <c r="Z25" s="1552"/>
      <c r="AA25" s="1558"/>
      <c r="AB25" s="1553"/>
      <c r="AC25" s="788"/>
      <c r="AD25" s="1524"/>
      <c r="AE25" s="788"/>
      <c r="AF25" s="789"/>
      <c r="AG25" s="789"/>
      <c r="AH25" s="789"/>
      <c r="AI25" s="789"/>
      <c r="AJ25" s="789"/>
      <c r="AK25" s="789"/>
      <c r="AL25" s="789"/>
      <c r="AM25" s="803"/>
      <c r="AO25" s="786"/>
      <c r="AP25" s="786"/>
      <c r="AQ25" s="786"/>
      <c r="AR25" s="786"/>
      <c r="AS25" s="796"/>
      <c r="AT25" s="796"/>
      <c r="AU25" s="796"/>
      <c r="AV25" s="796"/>
      <c r="AW25" s="786"/>
      <c r="AX25" s="786"/>
    </row>
    <row r="26" spans="2:50" ht="30" customHeight="1">
      <c r="B26" s="808"/>
      <c r="C26" s="809"/>
      <c r="D26" s="810"/>
      <c r="E26" s="789"/>
      <c r="F26" s="811"/>
      <c r="G26" s="789"/>
      <c r="H26" s="1517"/>
      <c r="I26" s="1518"/>
      <c r="J26" s="1518"/>
      <c r="K26" s="1518"/>
      <c r="L26" s="1519"/>
      <c r="M26" s="812"/>
      <c r="N26" s="812"/>
      <c r="O26" s="812"/>
      <c r="P26" s="789"/>
      <c r="Q26" s="789"/>
      <c r="R26" s="789"/>
      <c r="S26" s="789"/>
      <c r="T26" s="1536" t="s">
        <v>327</v>
      </c>
      <c r="U26" s="1536"/>
      <c r="V26" s="1536"/>
      <c r="W26" s="1537"/>
      <c r="X26" s="813"/>
      <c r="Y26" s="814"/>
      <c r="Z26" s="812"/>
      <c r="AA26" s="789"/>
      <c r="AB26" s="789"/>
      <c r="AC26" s="788"/>
      <c r="AD26" s="1524"/>
      <c r="AE26" s="788"/>
      <c r="AF26" s="790"/>
      <c r="AG26" s="790"/>
      <c r="AH26" s="790"/>
      <c r="AI26" s="789"/>
      <c r="AJ26" s="790"/>
      <c r="AK26" s="790"/>
      <c r="AL26" s="790"/>
      <c r="AM26" s="815"/>
      <c r="AO26" s="786"/>
      <c r="AP26" s="786"/>
      <c r="AQ26" s="786"/>
      <c r="AR26" s="786"/>
      <c r="AS26" s="796"/>
      <c r="AT26" s="796"/>
      <c r="AU26" s="796"/>
      <c r="AV26" s="796"/>
      <c r="AW26" s="786"/>
      <c r="AX26" s="786"/>
    </row>
    <row r="27" spans="2:50" ht="30" customHeight="1">
      <c r="B27" s="808"/>
      <c r="C27" s="809"/>
      <c r="D27" s="810"/>
      <c r="E27" s="789"/>
      <c r="F27" s="811"/>
      <c r="G27" s="789"/>
      <c r="H27" s="1517"/>
      <c r="I27" s="1518"/>
      <c r="J27" s="1518"/>
      <c r="K27" s="1518"/>
      <c r="L27" s="1519"/>
      <c r="M27" s="812"/>
      <c r="N27" s="812"/>
      <c r="O27" s="812"/>
      <c r="P27" s="1538" t="s">
        <v>328</v>
      </c>
      <c r="Q27" s="1538"/>
      <c r="R27" s="896">
        <f>'Donnees SN'!B28</f>
        <v>5</v>
      </c>
      <c r="S27" s="817" t="s">
        <v>326</v>
      </c>
      <c r="T27" s="818"/>
      <c r="U27" s="1539" t="e">
        <f>AVERAGE(AR85:AR98)</f>
        <v>#DIV/0!</v>
      </c>
      <c r="V27" s="1540"/>
      <c r="W27" s="819"/>
      <c r="X27" s="813"/>
      <c r="Y27" s="814"/>
      <c r="Z27" s="812"/>
      <c r="AA27" s="789"/>
      <c r="AB27" s="789"/>
      <c r="AC27" s="788"/>
      <c r="AD27" s="1524"/>
      <c r="AE27" s="788"/>
      <c r="AF27" s="790"/>
      <c r="AG27" s="790"/>
      <c r="AH27" s="790"/>
      <c r="AI27" s="817"/>
      <c r="AJ27" s="790"/>
      <c r="AK27" s="790"/>
      <c r="AL27" s="790"/>
      <c r="AM27" s="815"/>
      <c r="AO27" s="786"/>
      <c r="AP27" s="786"/>
      <c r="AQ27" s="786"/>
      <c r="AR27" s="786"/>
      <c r="AS27" s="820"/>
      <c r="AT27" s="820"/>
      <c r="AU27" s="820"/>
      <c r="AV27" s="820"/>
      <c r="AW27" s="786"/>
      <c r="AX27" s="786"/>
    </row>
    <row r="28" spans="2:50" ht="60" customHeight="1">
      <c r="B28" s="808"/>
      <c r="C28" s="809"/>
      <c r="D28" s="810"/>
      <c r="E28" s="789"/>
      <c r="F28" s="811"/>
      <c r="G28" s="789"/>
      <c r="H28" s="1517"/>
      <c r="I28" s="1518"/>
      <c r="J28" s="1518"/>
      <c r="K28" s="1518"/>
      <c r="L28" s="1519"/>
      <c r="M28" s="812"/>
      <c r="N28" s="812"/>
      <c r="O28" s="812"/>
      <c r="P28" s="812"/>
      <c r="Q28" s="812"/>
      <c r="R28" s="812"/>
      <c r="S28" s="812"/>
      <c r="T28" s="812"/>
      <c r="U28" s="812"/>
      <c r="V28" s="812"/>
      <c r="W28" s="819"/>
      <c r="X28" s="813"/>
      <c r="Y28" s="814"/>
      <c r="Z28" s="812"/>
      <c r="AA28" s="789"/>
      <c r="AB28" s="789"/>
      <c r="AC28" s="788"/>
      <c r="AD28" s="1524"/>
      <c r="AE28" s="788"/>
      <c r="AF28" s="790"/>
      <c r="AG28" s="790"/>
      <c r="AH28" s="790"/>
      <c r="AI28" s="788"/>
      <c r="AJ28" s="790"/>
      <c r="AK28" s="790"/>
      <c r="AL28" s="790"/>
      <c r="AM28" s="815"/>
      <c r="AO28" s="786"/>
      <c r="AP28" s="786"/>
      <c r="AQ28" s="786"/>
      <c r="AR28" s="786"/>
      <c r="AS28" s="820"/>
      <c r="AT28" s="820"/>
      <c r="AU28" s="820"/>
      <c r="AV28" s="820"/>
      <c r="AW28" s="786"/>
      <c r="AX28" s="786"/>
    </row>
    <row r="29" spans="2:50" ht="39.950000000000003" customHeight="1">
      <c r="B29" s="808"/>
      <c r="C29" s="809"/>
      <c r="D29" s="810"/>
      <c r="E29" s="789"/>
      <c r="F29" s="811"/>
      <c r="G29" s="789"/>
      <c r="H29" s="1520"/>
      <c r="I29" s="1521"/>
      <c r="J29" s="1521"/>
      <c r="K29" s="1521"/>
      <c r="L29" s="1522"/>
      <c r="M29" s="812"/>
      <c r="N29" s="812"/>
      <c r="O29" s="812"/>
      <c r="P29" s="1526" t="s">
        <v>329</v>
      </c>
      <c r="Q29" s="1527"/>
      <c r="R29" s="1527"/>
      <c r="S29" s="1527"/>
      <c r="T29" s="1527"/>
      <c r="U29" s="1527"/>
      <c r="V29" s="1528"/>
      <c r="W29" s="819"/>
      <c r="X29" s="813"/>
      <c r="Y29" s="814"/>
      <c r="Z29" s="812"/>
      <c r="AA29" s="789"/>
      <c r="AB29" s="789"/>
      <c r="AC29" s="788"/>
      <c r="AD29" s="1525"/>
      <c r="AE29" s="788"/>
      <c r="AF29" s="1526" t="s">
        <v>330</v>
      </c>
      <c r="AG29" s="1527"/>
      <c r="AH29" s="1527"/>
      <c r="AI29" s="1527"/>
      <c r="AJ29" s="1527"/>
      <c r="AK29" s="1527"/>
      <c r="AL29" s="1528"/>
      <c r="AM29" s="815"/>
      <c r="AO29" s="786"/>
      <c r="AP29" s="786"/>
      <c r="AQ29" s="786"/>
      <c r="AR29" s="786"/>
      <c r="AS29" s="820"/>
      <c r="AT29" s="820"/>
      <c r="AU29" s="820"/>
      <c r="AV29" s="820"/>
      <c r="AW29" s="786"/>
      <c r="AX29" s="786"/>
    </row>
    <row r="30" spans="2:50" ht="20.100000000000001" customHeight="1">
      <c r="B30" s="821"/>
      <c r="C30" s="822"/>
      <c r="D30" s="823"/>
      <c r="E30" s="824"/>
      <c r="F30" s="825"/>
      <c r="G30" s="824"/>
      <c r="H30" s="826"/>
      <c r="I30" s="826"/>
      <c r="J30" s="826"/>
      <c r="K30" s="826"/>
      <c r="L30" s="826"/>
      <c r="M30" s="827"/>
      <c r="N30" s="827"/>
      <c r="O30" s="827"/>
      <c r="P30" s="827"/>
      <c r="Q30" s="827"/>
      <c r="R30" s="827"/>
      <c r="S30" s="827"/>
      <c r="T30" s="827"/>
      <c r="U30" s="827"/>
      <c r="V30" s="827"/>
      <c r="W30" s="828"/>
      <c r="X30" s="813"/>
      <c r="Y30" s="829"/>
      <c r="Z30" s="827"/>
      <c r="AA30" s="824"/>
      <c r="AB30" s="824"/>
      <c r="AC30" s="830"/>
      <c r="AD30" s="830"/>
      <c r="AE30" s="830"/>
      <c r="AF30" s="830"/>
      <c r="AG30" s="830"/>
      <c r="AH30" s="830"/>
      <c r="AI30" s="830"/>
      <c r="AJ30" s="830"/>
      <c r="AK30" s="830"/>
      <c r="AL30" s="830"/>
      <c r="AM30" s="831"/>
      <c r="AO30" s="786"/>
      <c r="AP30" s="786"/>
      <c r="AQ30" s="786"/>
      <c r="AR30" s="786"/>
      <c r="AS30" s="820"/>
      <c r="AT30" s="820"/>
      <c r="AU30" s="820"/>
      <c r="AV30" s="820"/>
      <c r="AW30" s="786"/>
      <c r="AX30" s="786"/>
    </row>
    <row r="31" spans="2:50" ht="50.1" customHeight="1">
      <c r="B31" s="832"/>
      <c r="C31" s="833"/>
      <c r="D31" s="834"/>
      <c r="E31" s="775"/>
      <c r="F31" s="835"/>
      <c r="G31" s="775"/>
      <c r="H31" s="836"/>
      <c r="I31" s="836"/>
      <c r="J31" s="836"/>
      <c r="K31" s="836"/>
      <c r="L31" s="836"/>
      <c r="M31" s="837"/>
      <c r="N31" s="837"/>
      <c r="O31" s="837"/>
      <c r="P31" s="837"/>
      <c r="Q31" s="837"/>
      <c r="R31" s="837"/>
      <c r="S31" s="837"/>
      <c r="T31" s="837"/>
      <c r="U31" s="837"/>
      <c r="V31" s="837"/>
      <c r="W31" s="837"/>
      <c r="X31" s="838"/>
      <c r="Y31" s="838"/>
      <c r="Z31" s="838"/>
      <c r="AA31" s="839"/>
      <c r="AB31" s="839"/>
      <c r="AC31" s="840"/>
      <c r="AD31" s="840"/>
      <c r="AE31" s="840"/>
      <c r="AF31" s="840"/>
      <c r="AG31" s="840"/>
      <c r="AH31" s="840"/>
      <c r="AI31" s="840"/>
      <c r="AJ31" s="840"/>
      <c r="AK31" s="840"/>
      <c r="AL31" s="840"/>
      <c r="AM31" s="841"/>
      <c r="AO31" s="786"/>
      <c r="AP31" s="786"/>
      <c r="AQ31" s="786"/>
      <c r="AR31" s="786"/>
      <c r="AS31" s="820"/>
      <c r="AT31" s="820"/>
      <c r="AU31" s="820"/>
      <c r="AV31" s="820"/>
      <c r="AW31" s="786"/>
      <c r="AX31" s="786"/>
    </row>
    <row r="32" spans="2:50" ht="20.100000000000001" customHeight="1">
      <c r="B32" s="777"/>
      <c r="C32" s="778"/>
      <c r="D32" s="778"/>
      <c r="E32" s="778"/>
      <c r="F32" s="778"/>
      <c r="G32" s="779"/>
      <c r="H32" s="779"/>
      <c r="I32" s="779"/>
      <c r="J32" s="779"/>
      <c r="K32" s="779"/>
      <c r="L32" s="779"/>
      <c r="M32" s="779"/>
      <c r="N32" s="779"/>
      <c r="O32" s="779"/>
      <c r="P32" s="779"/>
      <c r="Q32" s="779"/>
      <c r="R32" s="779"/>
      <c r="S32" s="779"/>
      <c r="T32" s="779"/>
      <c r="U32" s="779"/>
      <c r="V32" s="779"/>
      <c r="W32" s="780"/>
      <c r="X32" s="781"/>
      <c r="Y32" s="782"/>
      <c r="Z32" s="783"/>
      <c r="AA32" s="783"/>
      <c r="AB32" s="783"/>
      <c r="AC32" s="784"/>
      <c r="AD32" s="784"/>
      <c r="AE32" s="783"/>
      <c r="AF32" s="783"/>
      <c r="AG32" s="783"/>
      <c r="AH32" s="783"/>
      <c r="AI32" s="783"/>
      <c r="AJ32" s="783"/>
      <c r="AK32" s="783"/>
      <c r="AL32" s="783"/>
      <c r="AM32" s="785"/>
      <c r="AQ32" s="786"/>
      <c r="AR32" s="786"/>
      <c r="AS32" s="786"/>
      <c r="AT32" s="786"/>
      <c r="AU32" s="786"/>
      <c r="AW32" s="786"/>
    </row>
    <row r="33" spans="2:50" ht="39.950000000000003" customHeight="1">
      <c r="B33" s="787"/>
      <c r="C33" s="788"/>
      <c r="D33" s="788"/>
      <c r="E33" s="788"/>
      <c r="F33" s="788"/>
      <c r="G33" s="789"/>
      <c r="H33" s="1514"/>
      <c r="I33" s="1515"/>
      <c r="J33" s="1515"/>
      <c r="K33" s="1515"/>
      <c r="L33" s="1516"/>
      <c r="M33" s="789"/>
      <c r="N33" s="789"/>
      <c r="O33" s="789"/>
      <c r="P33" s="790"/>
      <c r="Q33" s="790"/>
      <c r="R33" s="790"/>
      <c r="S33" s="790"/>
      <c r="T33" s="790"/>
      <c r="U33" s="790"/>
      <c r="V33" s="790"/>
      <c r="W33" s="791"/>
      <c r="X33" s="781"/>
      <c r="Y33" s="792"/>
      <c r="Z33" s="789"/>
      <c r="AA33" s="789"/>
      <c r="AB33" s="789"/>
      <c r="AC33" s="788"/>
      <c r="AD33" s="1523"/>
      <c r="AE33" s="788"/>
      <c r="AF33" s="788"/>
      <c r="AG33" s="788"/>
      <c r="AH33" s="788"/>
      <c r="AI33" s="788"/>
      <c r="AJ33" s="788"/>
      <c r="AK33" s="788"/>
      <c r="AL33" s="793"/>
      <c r="AM33" s="794"/>
      <c r="AN33" s="795"/>
      <c r="AQ33" s="786"/>
      <c r="AR33" s="786"/>
      <c r="AS33" s="796"/>
      <c r="AT33" s="796"/>
      <c r="AU33" s="796"/>
      <c r="AV33" s="796"/>
      <c r="AW33" s="786"/>
    </row>
    <row r="34" spans="2:50" ht="60" customHeight="1">
      <c r="B34" s="787"/>
      <c r="C34" s="788"/>
      <c r="D34" s="788"/>
      <c r="E34" s="788"/>
      <c r="F34" s="788"/>
      <c r="G34" s="789"/>
      <c r="H34" s="1517"/>
      <c r="I34" s="1518"/>
      <c r="J34" s="1518"/>
      <c r="K34" s="1518"/>
      <c r="L34" s="1519"/>
      <c r="M34" s="789"/>
      <c r="N34" s="789"/>
      <c r="O34" s="789"/>
      <c r="P34" s="1605" t="str">
        <f>'Donnees SN'!E29</f>
        <v>Sous-épreuve: situations de travail et réalisées en milieu professionnel</v>
      </c>
      <c r="Q34" s="1606"/>
      <c r="R34" s="1606"/>
      <c r="S34" s="1606"/>
      <c r="T34" s="1606"/>
      <c r="U34" s="1606"/>
      <c r="V34" s="1607"/>
      <c r="W34" s="797"/>
      <c r="X34" s="781"/>
      <c r="Y34" s="792"/>
      <c r="Z34" s="789"/>
      <c r="AA34" s="789"/>
      <c r="AB34" s="789"/>
      <c r="AC34" s="788"/>
      <c r="AD34" s="1524"/>
      <c r="AE34" s="788"/>
      <c r="AF34" s="1605" t="str">
        <f>'Donnees SN'!E29</f>
        <v>Sous-épreuve: situations de travail et réalisées en milieu professionnel</v>
      </c>
      <c r="AG34" s="1606"/>
      <c r="AH34" s="1606"/>
      <c r="AI34" s="1606"/>
      <c r="AJ34" s="1606"/>
      <c r="AK34" s="1606"/>
      <c r="AL34" s="1607"/>
      <c r="AM34" s="798"/>
      <c r="AN34" s="795"/>
      <c r="AQ34" s="786"/>
      <c r="AR34" s="786"/>
      <c r="AS34" s="796"/>
      <c r="AT34" s="796"/>
      <c r="AU34" s="796"/>
      <c r="AV34" s="796"/>
      <c r="AW34" s="786"/>
    </row>
    <row r="35" spans="2:50" ht="30" customHeight="1">
      <c r="B35" s="787"/>
      <c r="C35" s="788"/>
      <c r="D35" s="1541" t="s">
        <v>325</v>
      </c>
      <c r="E35" s="1541"/>
      <c r="F35" s="788"/>
      <c r="G35" s="789"/>
      <c r="H35" s="1517"/>
      <c r="I35" s="1518"/>
      <c r="J35" s="1518"/>
      <c r="K35" s="1518"/>
      <c r="L35" s="1519"/>
      <c r="M35" s="789"/>
      <c r="N35" s="789"/>
      <c r="O35" s="789"/>
      <c r="P35" s="799"/>
      <c r="Q35" s="799"/>
      <c r="R35" s="799"/>
      <c r="S35" s="799"/>
      <c r="T35" s="799"/>
      <c r="U35" s="799"/>
      <c r="V35" s="799"/>
      <c r="W35" s="797"/>
      <c r="X35" s="781"/>
      <c r="Y35" s="792"/>
      <c r="Z35" s="1541" t="s">
        <v>325</v>
      </c>
      <c r="AA35" s="1541"/>
      <c r="AB35" s="1541"/>
      <c r="AC35" s="788"/>
      <c r="AD35" s="1524"/>
      <c r="AE35" s="788"/>
      <c r="AF35" s="799"/>
      <c r="AG35" s="799"/>
      <c r="AH35" s="799"/>
      <c r="AI35" s="799"/>
      <c r="AJ35" s="799"/>
      <c r="AK35" s="799"/>
      <c r="AL35" s="799"/>
      <c r="AM35" s="798"/>
      <c r="AN35" s="795"/>
      <c r="AQ35" s="786"/>
      <c r="AR35" s="786"/>
      <c r="AS35" s="796"/>
      <c r="AT35" s="796"/>
      <c r="AU35" s="796"/>
      <c r="AV35" s="796"/>
      <c r="AW35" s="786"/>
    </row>
    <row r="36" spans="2:50" ht="30" customHeight="1">
      <c r="B36" s="787"/>
      <c r="C36" s="788"/>
      <c r="D36" s="1542"/>
      <c r="E36" s="1542"/>
      <c r="F36" s="788"/>
      <c r="G36" s="789"/>
      <c r="H36" s="1517"/>
      <c r="I36" s="1518"/>
      <c r="J36" s="1518"/>
      <c r="K36" s="1518"/>
      <c r="L36" s="1519"/>
      <c r="M36" s="789"/>
      <c r="N36" s="789"/>
      <c r="O36" s="789"/>
      <c r="P36" s="1545" t="s">
        <v>326</v>
      </c>
      <c r="Q36" s="1545"/>
      <c r="R36" s="1545"/>
      <c r="S36" s="1545"/>
      <c r="T36" s="1546" t="s">
        <v>120</v>
      </c>
      <c r="U36" s="1546"/>
      <c r="V36" s="1546"/>
      <c r="W36" s="1547"/>
      <c r="X36" s="781"/>
      <c r="Y36" s="792"/>
      <c r="Z36" s="1542"/>
      <c r="AA36" s="1542"/>
      <c r="AB36" s="1542"/>
      <c r="AC36" s="788"/>
      <c r="AD36" s="1524"/>
      <c r="AE36" s="788"/>
      <c r="AF36" s="790"/>
      <c r="AG36" s="790"/>
      <c r="AH36" s="790"/>
      <c r="AI36" s="790"/>
      <c r="AJ36" s="790"/>
      <c r="AK36" s="790"/>
      <c r="AL36" s="790"/>
      <c r="AM36" s="798"/>
      <c r="AN36" s="795"/>
      <c r="AQ36" s="786"/>
      <c r="AR36" s="786"/>
      <c r="AS36" s="796"/>
      <c r="AT36" s="796"/>
      <c r="AU36" s="796"/>
      <c r="AV36" s="796"/>
      <c r="AW36" s="786"/>
    </row>
    <row r="37" spans="2:50" ht="20.100000000000001" customHeight="1">
      <c r="B37" s="787"/>
      <c r="C37" s="788"/>
      <c r="D37" s="1548">
        <v>2</v>
      </c>
      <c r="E37" s="1549"/>
      <c r="F37" s="788"/>
      <c r="G37" s="789"/>
      <c r="H37" s="1517"/>
      <c r="I37" s="1518"/>
      <c r="J37" s="1518"/>
      <c r="K37" s="1518"/>
      <c r="L37" s="1519"/>
      <c r="M37" s="800"/>
      <c r="N37" s="800"/>
      <c r="O37" s="789"/>
      <c r="P37" s="789"/>
      <c r="Q37" s="801"/>
      <c r="R37" s="789"/>
      <c r="S37" s="789"/>
      <c r="T37" s="789"/>
      <c r="U37" s="1554">
        <f>AVERAGE(AV85:AV105)</f>
        <v>0</v>
      </c>
      <c r="V37" s="1555"/>
      <c r="W37" s="802"/>
      <c r="X37" s="781"/>
      <c r="Y37" s="792"/>
      <c r="Z37" s="1548">
        <v>2</v>
      </c>
      <c r="AA37" s="1556"/>
      <c r="AB37" s="1549"/>
      <c r="AC37" s="788"/>
      <c r="AD37" s="1524"/>
      <c r="AE37" s="788"/>
      <c r="AF37" s="790"/>
      <c r="AG37" s="790"/>
      <c r="AH37" s="790"/>
      <c r="AI37" s="790"/>
      <c r="AJ37" s="790"/>
      <c r="AK37" s="790"/>
      <c r="AL37" s="790"/>
      <c r="AM37" s="803"/>
      <c r="AO37" s="786"/>
      <c r="AP37" s="786"/>
      <c r="AQ37" s="786"/>
      <c r="AR37" s="786"/>
      <c r="AS37" s="796"/>
      <c r="AT37" s="796"/>
      <c r="AU37" s="796"/>
      <c r="AV37" s="796"/>
      <c r="AW37" s="786"/>
      <c r="AX37" s="786"/>
    </row>
    <row r="38" spans="2:50" s="361" customFormat="1" ht="30" customHeight="1">
      <c r="B38" s="1532"/>
      <c r="C38" s="1533"/>
      <c r="D38" s="1550"/>
      <c r="E38" s="1551"/>
      <c r="F38" s="788"/>
      <c r="G38" s="804"/>
      <c r="H38" s="1517"/>
      <c r="I38" s="1518"/>
      <c r="J38" s="1518"/>
      <c r="K38" s="1518"/>
      <c r="L38" s="1519"/>
      <c r="M38" s="1534"/>
      <c r="N38" s="1534"/>
      <c r="O38" s="1535"/>
      <c r="P38" s="1428" t="str">
        <f>REPT("g",(U37))</f>
        <v/>
      </c>
      <c r="Q38" s="1429"/>
      <c r="R38" s="1429"/>
      <c r="S38" s="1430"/>
      <c r="T38" s="805"/>
      <c r="U38" s="1503"/>
      <c r="V38" s="1505"/>
      <c r="W38" s="806"/>
      <c r="X38" s="781"/>
      <c r="Y38" s="792"/>
      <c r="Z38" s="1550"/>
      <c r="AA38" s="1557"/>
      <c r="AB38" s="1551"/>
      <c r="AC38" s="788"/>
      <c r="AD38" s="1524"/>
      <c r="AE38" s="788"/>
      <c r="AF38" s="790"/>
      <c r="AG38" s="790"/>
      <c r="AH38" s="790"/>
      <c r="AI38" s="790"/>
      <c r="AJ38" s="790"/>
      <c r="AK38" s="790"/>
      <c r="AL38" s="790"/>
      <c r="AM38" s="807"/>
      <c r="AO38" s="786"/>
      <c r="AP38" s="786"/>
      <c r="AQ38" s="786"/>
      <c r="AR38" s="786"/>
      <c r="AS38" s="796"/>
      <c r="AT38" s="796"/>
      <c r="AU38" s="796"/>
      <c r="AV38" s="796"/>
      <c r="AW38" s="786"/>
      <c r="AX38" s="786"/>
    </row>
    <row r="39" spans="2:50" ht="20.100000000000001" customHeight="1">
      <c r="B39" s="787"/>
      <c r="C39" s="788"/>
      <c r="D39" s="1552"/>
      <c r="E39" s="1553"/>
      <c r="F39" s="788"/>
      <c r="G39" s="789"/>
      <c r="H39" s="1517"/>
      <c r="I39" s="1518"/>
      <c r="J39" s="1518"/>
      <c r="K39" s="1518"/>
      <c r="L39" s="1519"/>
      <c r="M39" s="800"/>
      <c r="N39" s="800"/>
      <c r="O39" s="789"/>
      <c r="P39" s="789"/>
      <c r="Q39" s="789"/>
      <c r="R39" s="789"/>
      <c r="S39" s="789"/>
      <c r="T39" s="789"/>
      <c r="U39" s="1506"/>
      <c r="V39" s="1508"/>
      <c r="W39" s="802"/>
      <c r="X39" s="781"/>
      <c r="Y39" s="792"/>
      <c r="Z39" s="1552"/>
      <c r="AA39" s="1558"/>
      <c r="AB39" s="1553"/>
      <c r="AC39" s="788"/>
      <c r="AD39" s="1524"/>
      <c r="AE39" s="788"/>
      <c r="AF39" s="789"/>
      <c r="AG39" s="789"/>
      <c r="AH39" s="789"/>
      <c r="AI39" s="789"/>
      <c r="AJ39" s="789"/>
      <c r="AK39" s="789"/>
      <c r="AL39" s="789"/>
      <c r="AM39" s="803"/>
      <c r="AO39" s="786"/>
      <c r="AP39" s="786"/>
      <c r="AQ39" s="786"/>
      <c r="AR39" s="786"/>
      <c r="AS39" s="796"/>
      <c r="AT39" s="796"/>
      <c r="AU39" s="796"/>
      <c r="AV39" s="796"/>
      <c r="AW39" s="786"/>
      <c r="AX39" s="786"/>
    </row>
    <row r="40" spans="2:50" ht="35.1" customHeight="1">
      <c r="B40" s="808"/>
      <c r="C40" s="809"/>
      <c r="D40" s="810"/>
      <c r="E40" s="789"/>
      <c r="F40" s="811"/>
      <c r="G40" s="789"/>
      <c r="H40" s="1517"/>
      <c r="I40" s="1518"/>
      <c r="J40" s="1518"/>
      <c r="K40" s="1518"/>
      <c r="L40" s="1519"/>
      <c r="M40" s="812"/>
      <c r="N40" s="812"/>
      <c r="O40" s="812"/>
      <c r="P40" s="789"/>
      <c r="Q40" s="789"/>
      <c r="R40" s="789"/>
      <c r="S40" s="789"/>
      <c r="T40" s="1536" t="s">
        <v>327</v>
      </c>
      <c r="U40" s="1536"/>
      <c r="V40" s="1536"/>
      <c r="W40" s="1537"/>
      <c r="X40" s="813"/>
      <c r="Y40" s="814"/>
      <c r="Z40" s="812"/>
      <c r="AA40" s="789"/>
      <c r="AB40" s="789"/>
      <c r="AC40" s="788"/>
      <c r="AD40" s="1524"/>
      <c r="AE40" s="788"/>
      <c r="AF40" s="790"/>
      <c r="AG40" s="790"/>
      <c r="AH40" s="790"/>
      <c r="AI40" s="789"/>
      <c r="AJ40" s="790"/>
      <c r="AK40" s="790"/>
      <c r="AL40" s="790"/>
      <c r="AM40" s="815"/>
      <c r="AO40" s="786"/>
      <c r="AP40" s="786"/>
      <c r="AQ40" s="786"/>
      <c r="AR40" s="786"/>
      <c r="AS40" s="796"/>
      <c r="AT40" s="796"/>
      <c r="AU40" s="796"/>
      <c r="AV40" s="796"/>
      <c r="AW40" s="786"/>
      <c r="AX40" s="786"/>
    </row>
    <row r="41" spans="2:50" ht="30" customHeight="1">
      <c r="B41" s="808"/>
      <c r="C41" s="809"/>
      <c r="D41" s="810"/>
      <c r="E41" s="789"/>
      <c r="F41" s="811"/>
      <c r="G41" s="789"/>
      <c r="H41" s="1517"/>
      <c r="I41" s="1518"/>
      <c r="J41" s="1518"/>
      <c r="K41" s="1518"/>
      <c r="L41" s="1519"/>
      <c r="M41" s="812"/>
      <c r="N41" s="812"/>
      <c r="O41" s="812"/>
      <c r="P41" s="1538" t="s">
        <v>328</v>
      </c>
      <c r="Q41" s="1538"/>
      <c r="R41" s="896">
        <f>'Donnees SN'!B29</f>
        <v>3</v>
      </c>
      <c r="S41" s="817" t="s">
        <v>326</v>
      </c>
      <c r="T41" s="818"/>
      <c r="U41" s="1539" t="e">
        <f>AVERAGE(AW85:AW105)</f>
        <v>#DIV/0!</v>
      </c>
      <c r="V41" s="1540"/>
      <c r="W41" s="819"/>
      <c r="X41" s="813"/>
      <c r="Y41" s="814"/>
      <c r="Z41" s="812"/>
      <c r="AA41" s="789"/>
      <c r="AB41" s="789"/>
      <c r="AC41" s="788"/>
      <c r="AD41" s="1524"/>
      <c r="AE41" s="788"/>
      <c r="AF41" s="790"/>
      <c r="AG41" s="790"/>
      <c r="AH41" s="790"/>
      <c r="AI41" s="817"/>
      <c r="AJ41" s="790"/>
      <c r="AK41" s="790"/>
      <c r="AL41" s="790"/>
      <c r="AM41" s="815"/>
      <c r="AO41" s="786"/>
      <c r="AP41" s="786"/>
      <c r="AQ41" s="786"/>
      <c r="AR41" s="786"/>
      <c r="AS41" s="820"/>
      <c r="AT41" s="820"/>
      <c r="AU41" s="820"/>
      <c r="AV41" s="820"/>
      <c r="AW41" s="786"/>
      <c r="AX41" s="786"/>
    </row>
    <row r="42" spans="2:50" ht="60" customHeight="1">
      <c r="B42" s="808"/>
      <c r="C42" s="809"/>
      <c r="D42" s="810"/>
      <c r="E42" s="789"/>
      <c r="F42" s="811"/>
      <c r="G42" s="789"/>
      <c r="H42" s="1517"/>
      <c r="I42" s="1518"/>
      <c r="J42" s="1518"/>
      <c r="K42" s="1518"/>
      <c r="L42" s="1519"/>
      <c r="M42" s="812"/>
      <c r="N42" s="812"/>
      <c r="O42" s="812"/>
      <c r="P42" s="812"/>
      <c r="Q42" s="812"/>
      <c r="R42" s="812"/>
      <c r="S42" s="812"/>
      <c r="T42" s="812"/>
      <c r="U42" s="812"/>
      <c r="V42" s="812"/>
      <c r="W42" s="819"/>
      <c r="X42" s="813"/>
      <c r="Y42" s="814"/>
      <c r="Z42" s="812"/>
      <c r="AA42" s="789"/>
      <c r="AB42" s="789"/>
      <c r="AC42" s="788"/>
      <c r="AD42" s="1524"/>
      <c r="AE42" s="788"/>
      <c r="AF42" s="790"/>
      <c r="AG42" s="790"/>
      <c r="AH42" s="790"/>
      <c r="AI42" s="788"/>
      <c r="AJ42" s="790"/>
      <c r="AK42" s="790"/>
      <c r="AL42" s="790"/>
      <c r="AM42" s="815"/>
      <c r="AO42" s="786"/>
      <c r="AP42" s="786"/>
      <c r="AQ42" s="786"/>
      <c r="AR42" s="786"/>
      <c r="AS42" s="820"/>
      <c r="AT42" s="820"/>
      <c r="AU42" s="820"/>
      <c r="AV42" s="820"/>
      <c r="AW42" s="786"/>
      <c r="AX42" s="786"/>
    </row>
    <row r="43" spans="2:50" ht="39.950000000000003" customHeight="1">
      <c r="B43" s="808"/>
      <c r="C43" s="809"/>
      <c r="D43" s="810"/>
      <c r="E43" s="789"/>
      <c r="F43" s="811"/>
      <c r="G43" s="789"/>
      <c r="H43" s="1520"/>
      <c r="I43" s="1521"/>
      <c r="J43" s="1521"/>
      <c r="K43" s="1521"/>
      <c r="L43" s="1522"/>
      <c r="M43" s="812"/>
      <c r="N43" s="812"/>
      <c r="O43" s="812"/>
      <c r="P43" s="1526" t="s">
        <v>407</v>
      </c>
      <c r="Q43" s="1527"/>
      <c r="R43" s="1527"/>
      <c r="S43" s="1527"/>
      <c r="T43" s="1527"/>
      <c r="U43" s="1527"/>
      <c r="V43" s="1528"/>
      <c r="W43" s="819"/>
      <c r="X43" s="813"/>
      <c r="Y43" s="814"/>
      <c r="Z43" s="812"/>
      <c r="AA43" s="789"/>
      <c r="AB43" s="789"/>
      <c r="AC43" s="788"/>
      <c r="AD43" s="1525"/>
      <c r="AE43" s="788"/>
      <c r="AF43" s="1529" t="s">
        <v>408</v>
      </c>
      <c r="AG43" s="1530"/>
      <c r="AH43" s="1530"/>
      <c r="AI43" s="1530"/>
      <c r="AJ43" s="1530"/>
      <c r="AK43" s="1530"/>
      <c r="AL43" s="1531"/>
      <c r="AM43" s="815"/>
      <c r="AO43" s="786"/>
      <c r="AP43" s="786"/>
      <c r="AQ43" s="786"/>
      <c r="AR43" s="786"/>
      <c r="AS43" s="820"/>
      <c r="AT43" s="820"/>
      <c r="AU43" s="820"/>
      <c r="AV43" s="820"/>
      <c r="AW43" s="786"/>
      <c r="AX43" s="786"/>
    </row>
    <row r="44" spans="2:50" ht="20.100000000000001" customHeight="1">
      <c r="B44" s="821"/>
      <c r="C44" s="822"/>
      <c r="D44" s="823"/>
      <c r="E44" s="824"/>
      <c r="F44" s="825"/>
      <c r="G44" s="824"/>
      <c r="H44" s="826"/>
      <c r="I44" s="826"/>
      <c r="J44" s="826"/>
      <c r="K44" s="826"/>
      <c r="L44" s="826"/>
      <c r="M44" s="827"/>
      <c r="N44" s="827"/>
      <c r="O44" s="827"/>
      <c r="P44" s="827"/>
      <c r="Q44" s="827"/>
      <c r="R44" s="827"/>
      <c r="S44" s="827"/>
      <c r="T44" s="827"/>
      <c r="U44" s="827"/>
      <c r="V44" s="827"/>
      <c r="W44" s="828"/>
      <c r="X44" s="813"/>
      <c r="Y44" s="829"/>
      <c r="Z44" s="827"/>
      <c r="AA44" s="824"/>
      <c r="AB44" s="824"/>
      <c r="AC44" s="830"/>
      <c r="AD44" s="830"/>
      <c r="AE44" s="830"/>
      <c r="AF44" s="830"/>
      <c r="AG44" s="830"/>
      <c r="AH44" s="830"/>
      <c r="AI44" s="830"/>
      <c r="AJ44" s="830"/>
      <c r="AK44" s="830"/>
      <c r="AL44" s="830"/>
      <c r="AM44" s="831"/>
      <c r="AO44" s="786"/>
      <c r="AP44" s="786"/>
      <c r="AQ44" s="786"/>
      <c r="AR44" s="786"/>
      <c r="AS44" s="820"/>
      <c r="AT44" s="820"/>
      <c r="AU44" s="820"/>
      <c r="AV44" s="820"/>
      <c r="AW44" s="786"/>
      <c r="AX44" s="786"/>
    </row>
    <row r="45" spans="2:50" ht="50.1" customHeight="1">
      <c r="B45" s="832"/>
      <c r="C45" s="833"/>
      <c r="D45" s="834"/>
      <c r="E45" s="775"/>
      <c r="F45" s="835"/>
      <c r="G45" s="775"/>
      <c r="H45" s="836"/>
      <c r="I45" s="836"/>
      <c r="J45" s="836"/>
      <c r="K45" s="836"/>
      <c r="L45" s="836"/>
      <c r="M45" s="837"/>
      <c r="N45" s="837"/>
      <c r="O45" s="837"/>
      <c r="P45" s="837"/>
      <c r="Q45" s="837"/>
      <c r="R45" s="837"/>
      <c r="S45" s="837"/>
      <c r="T45" s="837"/>
      <c r="U45" s="837"/>
      <c r="V45" s="837"/>
      <c r="W45" s="837"/>
      <c r="X45" s="838"/>
      <c r="Y45" s="838"/>
      <c r="Z45" s="838"/>
      <c r="AA45" s="839"/>
      <c r="AB45" s="839"/>
      <c r="AC45" s="840"/>
      <c r="AD45" s="840"/>
      <c r="AE45" s="840"/>
      <c r="AF45" s="840"/>
      <c r="AG45" s="840"/>
      <c r="AH45" s="840"/>
      <c r="AI45" s="840"/>
      <c r="AJ45" s="840"/>
      <c r="AK45" s="840"/>
      <c r="AL45" s="840"/>
      <c r="AM45" s="841"/>
      <c r="AO45" s="786"/>
      <c r="AP45" s="786"/>
      <c r="AQ45" s="786"/>
      <c r="AR45" s="786"/>
      <c r="AS45" s="820"/>
      <c r="AT45" s="820"/>
      <c r="AU45" s="820"/>
      <c r="AV45" s="820"/>
      <c r="AW45" s="786"/>
      <c r="AX45" s="786"/>
    </row>
    <row r="46" spans="2:50" ht="20.100000000000001" customHeight="1">
      <c r="B46" s="777"/>
      <c r="C46" s="778"/>
      <c r="D46" s="778"/>
      <c r="E46" s="778"/>
      <c r="F46" s="778"/>
      <c r="G46" s="779"/>
      <c r="H46" s="779"/>
      <c r="I46" s="779"/>
      <c r="J46" s="779"/>
      <c r="K46" s="779"/>
      <c r="L46" s="779"/>
      <c r="M46" s="779"/>
      <c r="N46" s="779"/>
      <c r="O46" s="779"/>
      <c r="P46" s="779"/>
      <c r="Q46" s="779"/>
      <c r="R46" s="779"/>
      <c r="S46" s="779"/>
      <c r="T46" s="779"/>
      <c r="U46" s="779"/>
      <c r="V46" s="779"/>
      <c r="W46" s="780"/>
      <c r="X46" s="781"/>
      <c r="Y46" s="782"/>
      <c r="Z46" s="783"/>
      <c r="AA46" s="783"/>
      <c r="AB46" s="783"/>
      <c r="AC46" s="784"/>
      <c r="AD46" s="784"/>
      <c r="AE46" s="783"/>
      <c r="AF46" s="783"/>
      <c r="AG46" s="783"/>
      <c r="AH46" s="783"/>
      <c r="AI46" s="783"/>
      <c r="AJ46" s="783"/>
      <c r="AK46" s="783"/>
      <c r="AL46" s="783"/>
      <c r="AM46" s="785"/>
      <c r="AQ46" s="786"/>
      <c r="AR46" s="786"/>
      <c r="AS46" s="786"/>
      <c r="AT46" s="786"/>
      <c r="AU46" s="786"/>
      <c r="AW46" s="786"/>
    </row>
    <row r="47" spans="2:50" ht="39.950000000000003" customHeight="1">
      <c r="B47" s="787"/>
      <c r="C47" s="788"/>
      <c r="D47" s="788"/>
      <c r="E47" s="788"/>
      <c r="F47" s="788"/>
      <c r="G47" s="789"/>
      <c r="H47" s="1514"/>
      <c r="I47" s="1515"/>
      <c r="J47" s="1515"/>
      <c r="K47" s="1515"/>
      <c r="L47" s="1516"/>
      <c r="M47" s="789"/>
      <c r="N47" s="789"/>
      <c r="O47" s="789"/>
      <c r="P47" s="790"/>
      <c r="Q47" s="790"/>
      <c r="R47" s="790"/>
      <c r="S47" s="790"/>
      <c r="T47" s="790"/>
      <c r="U47" s="790"/>
      <c r="V47" s="790"/>
      <c r="W47" s="791"/>
      <c r="X47" s="781"/>
      <c r="Y47" s="792"/>
      <c r="Z47" s="789"/>
      <c r="AA47" s="789"/>
      <c r="AB47" s="789"/>
      <c r="AC47" s="788"/>
      <c r="AD47" s="1523"/>
      <c r="AE47" s="788"/>
      <c r="AF47" s="788"/>
      <c r="AG47" s="788"/>
      <c r="AH47" s="788"/>
      <c r="AI47" s="788"/>
      <c r="AJ47" s="788"/>
      <c r="AK47" s="788"/>
      <c r="AL47" s="793"/>
      <c r="AM47" s="794"/>
      <c r="AN47" s="795"/>
      <c r="AQ47" s="786"/>
      <c r="AR47" s="786"/>
      <c r="AS47" s="796"/>
      <c r="AT47" s="796"/>
      <c r="AU47" s="796"/>
      <c r="AV47" s="796"/>
      <c r="AW47" s="786"/>
    </row>
    <row r="48" spans="2:50" ht="60" customHeight="1">
      <c r="B48" s="787"/>
      <c r="C48" s="788"/>
      <c r="D48" s="788"/>
      <c r="E48" s="788"/>
      <c r="F48" s="788"/>
      <c r="G48" s="789"/>
      <c r="H48" s="1517"/>
      <c r="I48" s="1518"/>
      <c r="J48" s="1518"/>
      <c r="K48" s="1518"/>
      <c r="L48" s="1519"/>
      <c r="M48" s="789"/>
      <c r="N48" s="789"/>
      <c r="O48" s="789"/>
      <c r="P48" s="1526" t="str">
        <f>'Donnees SN'!E30</f>
        <v>Préparation, installation, mise en service, maintenance d'un système numérique</v>
      </c>
      <c r="Q48" s="1527"/>
      <c r="R48" s="1527"/>
      <c r="S48" s="1527"/>
      <c r="T48" s="1527"/>
      <c r="U48" s="1527"/>
      <c r="V48" s="1528"/>
      <c r="W48" s="797"/>
      <c r="X48" s="781"/>
      <c r="Y48" s="792"/>
      <c r="Z48" s="789"/>
      <c r="AA48" s="789"/>
      <c r="AB48" s="789"/>
      <c r="AC48" s="788"/>
      <c r="AD48" s="1524"/>
      <c r="AE48" s="788"/>
      <c r="AF48" s="1526" t="str">
        <f>'Donnees SN'!E30</f>
        <v>Préparation, installation, mise en service, maintenance d'un système numérique</v>
      </c>
      <c r="AG48" s="1527"/>
      <c r="AH48" s="1527"/>
      <c r="AI48" s="1527"/>
      <c r="AJ48" s="1527"/>
      <c r="AK48" s="1527"/>
      <c r="AL48" s="1528"/>
      <c r="AM48" s="798"/>
      <c r="AN48" s="795"/>
      <c r="AQ48" s="786"/>
      <c r="AR48" s="786"/>
      <c r="AS48" s="796"/>
      <c r="AT48" s="796"/>
      <c r="AU48" s="796"/>
      <c r="AV48" s="796"/>
      <c r="AW48" s="786"/>
    </row>
    <row r="49" spans="2:50" ht="30" customHeight="1">
      <c r="B49" s="787"/>
      <c r="C49" s="788"/>
      <c r="D49" s="1541" t="s">
        <v>325</v>
      </c>
      <c r="E49" s="1541"/>
      <c r="F49" s="788"/>
      <c r="G49" s="789"/>
      <c r="H49" s="1517"/>
      <c r="I49" s="1518"/>
      <c r="J49" s="1518"/>
      <c r="K49" s="1518"/>
      <c r="L49" s="1519"/>
      <c r="M49" s="789"/>
      <c r="N49" s="789"/>
      <c r="O49" s="789"/>
      <c r="P49" s="799"/>
      <c r="Q49" s="799"/>
      <c r="R49" s="799"/>
      <c r="S49" s="799"/>
      <c r="T49" s="799"/>
      <c r="U49" s="799"/>
      <c r="V49" s="799"/>
      <c r="W49" s="797"/>
      <c r="X49" s="781"/>
      <c r="Y49" s="792"/>
      <c r="Z49" s="1541" t="s">
        <v>325</v>
      </c>
      <c r="AA49" s="1541"/>
      <c r="AB49" s="1541"/>
      <c r="AC49" s="788"/>
      <c r="AD49" s="1524"/>
      <c r="AE49" s="788"/>
      <c r="AF49" s="799"/>
      <c r="AG49" s="799"/>
      <c r="AH49" s="799"/>
      <c r="AI49" s="799"/>
      <c r="AJ49" s="799"/>
      <c r="AK49" s="799"/>
      <c r="AL49" s="799"/>
      <c r="AM49" s="798"/>
      <c r="AN49" s="795"/>
      <c r="AQ49" s="786"/>
      <c r="AR49" s="786"/>
      <c r="AS49" s="796"/>
      <c r="AT49" s="796"/>
      <c r="AU49" s="796"/>
      <c r="AV49" s="796"/>
      <c r="AW49" s="786"/>
    </row>
    <row r="50" spans="2:50" ht="30" customHeight="1">
      <c r="B50" s="787"/>
      <c r="C50" s="788"/>
      <c r="D50" s="1542"/>
      <c r="E50" s="1542"/>
      <c r="F50" s="788"/>
      <c r="G50" s="789"/>
      <c r="H50" s="1517"/>
      <c r="I50" s="1518"/>
      <c r="J50" s="1518"/>
      <c r="K50" s="1518"/>
      <c r="L50" s="1519"/>
      <c r="M50" s="789"/>
      <c r="N50" s="789"/>
      <c r="O50" s="789"/>
      <c r="P50" s="1545" t="s">
        <v>326</v>
      </c>
      <c r="Q50" s="1545"/>
      <c r="R50" s="1545"/>
      <c r="S50" s="1545"/>
      <c r="T50" s="1546" t="s">
        <v>120</v>
      </c>
      <c r="U50" s="1546"/>
      <c r="V50" s="1546"/>
      <c r="W50" s="1547"/>
      <c r="X50" s="781"/>
      <c r="Y50" s="792"/>
      <c r="Z50" s="1542"/>
      <c r="AA50" s="1542"/>
      <c r="AB50" s="1542"/>
      <c r="AC50" s="788"/>
      <c r="AD50" s="1524"/>
      <c r="AE50" s="788"/>
      <c r="AF50" s="790"/>
      <c r="AG50" s="790"/>
      <c r="AH50" s="790"/>
      <c r="AI50" s="790"/>
      <c r="AJ50" s="790"/>
      <c r="AK50" s="790"/>
      <c r="AL50" s="790"/>
      <c r="AM50" s="798"/>
      <c r="AN50" s="795"/>
      <c r="AQ50" s="786"/>
      <c r="AR50" s="786"/>
      <c r="AS50" s="796"/>
      <c r="AT50" s="796"/>
      <c r="AU50" s="796"/>
      <c r="AV50" s="796"/>
      <c r="AW50" s="786"/>
    </row>
    <row r="51" spans="2:50" ht="20.100000000000001" customHeight="1">
      <c r="B51" s="787"/>
      <c r="C51" s="788"/>
      <c r="D51" s="1548">
        <v>3</v>
      </c>
      <c r="E51" s="1549"/>
      <c r="F51" s="788"/>
      <c r="G51" s="789"/>
      <c r="H51" s="1517"/>
      <c r="I51" s="1518"/>
      <c r="J51" s="1518"/>
      <c r="K51" s="1518"/>
      <c r="L51" s="1519"/>
      <c r="M51" s="800"/>
      <c r="N51" s="800"/>
      <c r="O51" s="789"/>
      <c r="P51" s="789"/>
      <c r="Q51" s="801"/>
      <c r="R51" s="789"/>
      <c r="S51" s="789"/>
      <c r="T51" s="789"/>
      <c r="U51" s="1554">
        <f>AVERAGE(AQ110:AQ124)</f>
        <v>0</v>
      </c>
      <c r="V51" s="1555"/>
      <c r="W51" s="802"/>
      <c r="X51" s="781"/>
      <c r="Y51" s="792"/>
      <c r="Z51" s="1548">
        <v>3</v>
      </c>
      <c r="AA51" s="1556"/>
      <c r="AB51" s="1549"/>
      <c r="AC51" s="788"/>
      <c r="AD51" s="1524"/>
      <c r="AE51" s="788"/>
      <c r="AF51" s="790"/>
      <c r="AG51" s="790"/>
      <c r="AH51" s="790"/>
      <c r="AI51" s="790"/>
      <c r="AJ51" s="790"/>
      <c r="AK51" s="790"/>
      <c r="AL51" s="790"/>
      <c r="AM51" s="803"/>
      <c r="AO51" s="786"/>
      <c r="AP51" s="786"/>
      <c r="AQ51" s="786"/>
      <c r="AR51" s="786"/>
      <c r="AS51" s="796"/>
      <c r="AT51" s="796"/>
      <c r="AU51" s="796"/>
      <c r="AV51" s="796"/>
      <c r="AW51" s="786"/>
      <c r="AX51" s="786"/>
    </row>
    <row r="52" spans="2:50" s="361" customFormat="1" ht="30" customHeight="1">
      <c r="B52" s="1532"/>
      <c r="C52" s="1608"/>
      <c r="D52" s="1550"/>
      <c r="E52" s="1551"/>
      <c r="F52" s="788"/>
      <c r="G52" s="804"/>
      <c r="H52" s="1517"/>
      <c r="I52" s="1518"/>
      <c r="J52" s="1518"/>
      <c r="K52" s="1518"/>
      <c r="L52" s="1519"/>
      <c r="M52" s="1609"/>
      <c r="N52" s="1534"/>
      <c r="O52" s="1610"/>
      <c r="P52" s="1428" t="str">
        <f>REPT("g",(U51))</f>
        <v/>
      </c>
      <c r="Q52" s="1429"/>
      <c r="R52" s="1429"/>
      <c r="S52" s="1430"/>
      <c r="T52" s="805"/>
      <c r="U52" s="1503"/>
      <c r="V52" s="1505"/>
      <c r="W52" s="806"/>
      <c r="X52" s="781"/>
      <c r="Y52" s="792"/>
      <c r="Z52" s="1550"/>
      <c r="AA52" s="1557"/>
      <c r="AB52" s="1551"/>
      <c r="AC52" s="788"/>
      <c r="AD52" s="1524"/>
      <c r="AE52" s="788"/>
      <c r="AF52" s="790"/>
      <c r="AG52" s="790"/>
      <c r="AH52" s="790"/>
      <c r="AI52" s="790"/>
      <c r="AJ52" s="790"/>
      <c r="AK52" s="790"/>
      <c r="AL52" s="790"/>
      <c r="AM52" s="807"/>
      <c r="AO52" s="786"/>
      <c r="AP52" s="786"/>
      <c r="AQ52" s="786"/>
      <c r="AR52" s="786"/>
      <c r="AS52" s="796"/>
      <c r="AT52" s="796"/>
      <c r="AU52" s="796"/>
      <c r="AV52" s="796"/>
      <c r="AW52" s="786"/>
      <c r="AX52" s="786"/>
    </row>
    <row r="53" spans="2:50" ht="20.100000000000001" customHeight="1">
      <c r="B53" s="787"/>
      <c r="C53" s="788"/>
      <c r="D53" s="1552"/>
      <c r="E53" s="1553"/>
      <c r="F53" s="788"/>
      <c r="G53" s="789"/>
      <c r="H53" s="1517"/>
      <c r="I53" s="1518"/>
      <c r="J53" s="1518"/>
      <c r="K53" s="1518"/>
      <c r="L53" s="1519"/>
      <c r="M53" s="800"/>
      <c r="N53" s="800"/>
      <c r="O53" s="789"/>
      <c r="P53" s="789"/>
      <c r="Q53" s="789"/>
      <c r="R53" s="789"/>
      <c r="S53" s="789"/>
      <c r="T53" s="789"/>
      <c r="U53" s="1506"/>
      <c r="V53" s="1508"/>
      <c r="W53" s="802"/>
      <c r="X53" s="781"/>
      <c r="Y53" s="792"/>
      <c r="Z53" s="1552"/>
      <c r="AA53" s="1558"/>
      <c r="AB53" s="1553"/>
      <c r="AC53" s="788"/>
      <c r="AD53" s="1524"/>
      <c r="AE53" s="788"/>
      <c r="AF53" s="789"/>
      <c r="AG53" s="789"/>
      <c r="AH53" s="789"/>
      <c r="AI53" s="789"/>
      <c r="AJ53" s="789"/>
      <c r="AK53" s="789"/>
      <c r="AL53" s="789"/>
      <c r="AM53" s="803"/>
      <c r="AO53" s="786"/>
      <c r="AP53" s="786"/>
      <c r="AQ53" s="786"/>
      <c r="AR53" s="786"/>
      <c r="AS53" s="796"/>
      <c r="AT53" s="796"/>
      <c r="AU53" s="796"/>
      <c r="AV53" s="796"/>
      <c r="AW53" s="786"/>
      <c r="AX53" s="786"/>
    </row>
    <row r="54" spans="2:50" ht="35.1" customHeight="1">
      <c r="B54" s="808"/>
      <c r="C54" s="809"/>
      <c r="D54" s="810"/>
      <c r="E54" s="789"/>
      <c r="F54" s="811"/>
      <c r="G54" s="789"/>
      <c r="H54" s="1517"/>
      <c r="I54" s="1518"/>
      <c r="J54" s="1518"/>
      <c r="K54" s="1518"/>
      <c r="L54" s="1519"/>
      <c r="M54" s="812"/>
      <c r="N54" s="812"/>
      <c r="O54" s="812"/>
      <c r="P54" s="789"/>
      <c r="Q54" s="789"/>
      <c r="R54" s="789"/>
      <c r="S54" s="789"/>
      <c r="T54" s="1536" t="s">
        <v>327</v>
      </c>
      <c r="U54" s="1536"/>
      <c r="V54" s="1536"/>
      <c r="W54" s="1537"/>
      <c r="X54" s="813"/>
      <c r="Y54" s="814"/>
      <c r="Z54" s="812"/>
      <c r="AA54" s="789"/>
      <c r="AB54" s="789"/>
      <c r="AC54" s="788"/>
      <c r="AD54" s="1524"/>
      <c r="AE54" s="788"/>
      <c r="AF54" s="790"/>
      <c r="AG54" s="790"/>
      <c r="AH54" s="790"/>
      <c r="AI54" s="789"/>
      <c r="AJ54" s="790"/>
      <c r="AK54" s="790"/>
      <c r="AL54" s="790"/>
      <c r="AM54" s="815"/>
      <c r="AO54" s="786"/>
      <c r="AP54" s="786"/>
      <c r="AQ54" s="786"/>
      <c r="AR54" s="786"/>
      <c r="AS54" s="796"/>
      <c r="AT54" s="796"/>
      <c r="AU54" s="796"/>
      <c r="AV54" s="796"/>
      <c r="AW54" s="786"/>
      <c r="AX54" s="786"/>
    </row>
    <row r="55" spans="2:50" ht="30" customHeight="1">
      <c r="B55" s="808"/>
      <c r="C55" s="809"/>
      <c r="D55" s="810"/>
      <c r="E55" s="789"/>
      <c r="F55" s="811"/>
      <c r="G55" s="789"/>
      <c r="H55" s="1517"/>
      <c r="I55" s="1518"/>
      <c r="J55" s="1518"/>
      <c r="K55" s="1518"/>
      <c r="L55" s="1519"/>
      <c r="M55" s="812"/>
      <c r="N55" s="812"/>
      <c r="O55" s="812"/>
      <c r="P55" s="1611" t="s">
        <v>328</v>
      </c>
      <c r="Q55" s="1612"/>
      <c r="R55" s="896">
        <f>'Donnees SN'!B30</f>
        <v>6</v>
      </c>
      <c r="S55" s="817" t="s">
        <v>326</v>
      </c>
      <c r="T55" s="818"/>
      <c r="U55" s="1539" t="e">
        <f>AVERAGE(AR110:AR124)</f>
        <v>#DIV/0!</v>
      </c>
      <c r="V55" s="1540"/>
      <c r="W55" s="819"/>
      <c r="X55" s="813"/>
      <c r="Y55" s="814"/>
      <c r="Z55" s="812"/>
      <c r="AA55" s="789"/>
      <c r="AB55" s="789"/>
      <c r="AC55" s="788"/>
      <c r="AD55" s="1524"/>
      <c r="AE55" s="788"/>
      <c r="AF55" s="790"/>
      <c r="AG55" s="790"/>
      <c r="AH55" s="790"/>
      <c r="AI55" s="817"/>
      <c r="AJ55" s="790"/>
      <c r="AK55" s="790"/>
      <c r="AL55" s="790"/>
      <c r="AM55" s="815"/>
      <c r="AO55" s="786"/>
      <c r="AP55" s="786"/>
      <c r="AQ55" s="786"/>
      <c r="AR55" s="786"/>
      <c r="AS55" s="820"/>
      <c r="AT55" s="820"/>
      <c r="AU55" s="820"/>
      <c r="AV55" s="820"/>
      <c r="AW55" s="786"/>
      <c r="AX55" s="786"/>
    </row>
    <row r="56" spans="2:50" ht="60" customHeight="1">
      <c r="B56" s="808"/>
      <c r="C56" s="809"/>
      <c r="D56" s="810"/>
      <c r="E56" s="789"/>
      <c r="F56" s="811"/>
      <c r="G56" s="789"/>
      <c r="H56" s="1517"/>
      <c r="I56" s="1518"/>
      <c r="J56" s="1518"/>
      <c r="K56" s="1518"/>
      <c r="L56" s="1519"/>
      <c r="M56" s="812"/>
      <c r="N56" s="812"/>
      <c r="O56" s="812"/>
      <c r="P56" s="812"/>
      <c r="Q56" s="812"/>
      <c r="R56" s="812"/>
      <c r="S56" s="812"/>
      <c r="T56" s="812"/>
      <c r="U56" s="812"/>
      <c r="V56" s="812"/>
      <c r="W56" s="819"/>
      <c r="X56" s="813"/>
      <c r="Y56" s="814"/>
      <c r="Z56" s="812"/>
      <c r="AA56" s="789"/>
      <c r="AB56" s="789"/>
      <c r="AC56" s="788"/>
      <c r="AD56" s="1524"/>
      <c r="AE56" s="788"/>
      <c r="AF56" s="790"/>
      <c r="AG56" s="790"/>
      <c r="AH56" s="790"/>
      <c r="AI56" s="788"/>
      <c r="AJ56" s="790"/>
      <c r="AK56" s="790"/>
      <c r="AL56" s="790"/>
      <c r="AM56" s="815"/>
      <c r="AO56" s="786"/>
      <c r="AP56" s="786"/>
      <c r="AQ56" s="786"/>
      <c r="AR56" s="786"/>
      <c r="AS56" s="820"/>
      <c r="AT56" s="820"/>
      <c r="AU56" s="820"/>
      <c r="AV56" s="820"/>
      <c r="AW56" s="786"/>
      <c r="AX56" s="786"/>
    </row>
    <row r="57" spans="2:50" ht="39.950000000000003" customHeight="1">
      <c r="B57" s="808"/>
      <c r="C57" s="809"/>
      <c r="D57" s="810"/>
      <c r="E57" s="789"/>
      <c r="F57" s="811"/>
      <c r="G57" s="789"/>
      <c r="H57" s="1520"/>
      <c r="I57" s="1521"/>
      <c r="J57" s="1521"/>
      <c r="K57" s="1521"/>
      <c r="L57" s="1522"/>
      <c r="M57" s="812"/>
      <c r="N57" s="812"/>
      <c r="O57" s="812"/>
      <c r="P57" s="1526" t="s">
        <v>409</v>
      </c>
      <c r="Q57" s="1527"/>
      <c r="R57" s="1527"/>
      <c r="S57" s="1527"/>
      <c r="T57" s="1527"/>
      <c r="U57" s="1527"/>
      <c r="V57" s="1528"/>
      <c r="W57" s="819"/>
      <c r="X57" s="813"/>
      <c r="Y57" s="814"/>
      <c r="Z57" s="812"/>
      <c r="AA57" s="789"/>
      <c r="AB57" s="789"/>
      <c r="AC57" s="788"/>
      <c r="AD57" s="1525"/>
      <c r="AE57" s="788"/>
      <c r="AF57" s="1529" t="s">
        <v>410</v>
      </c>
      <c r="AG57" s="1530"/>
      <c r="AH57" s="1530"/>
      <c r="AI57" s="1530"/>
      <c r="AJ57" s="1530"/>
      <c r="AK57" s="1530"/>
      <c r="AL57" s="1531"/>
      <c r="AM57" s="815"/>
      <c r="AO57" s="786"/>
      <c r="AP57" s="786"/>
      <c r="AQ57" s="786"/>
      <c r="AR57" s="786"/>
      <c r="AS57" s="820"/>
      <c r="AT57" s="820"/>
      <c r="AU57" s="820"/>
      <c r="AV57" s="820"/>
      <c r="AW57" s="786"/>
      <c r="AX57" s="786"/>
    </row>
    <row r="58" spans="2:50" ht="20.100000000000001" customHeight="1">
      <c r="B58" s="821"/>
      <c r="C58" s="822"/>
      <c r="D58" s="823"/>
      <c r="E58" s="824"/>
      <c r="F58" s="825"/>
      <c r="G58" s="824"/>
      <c r="H58" s="826"/>
      <c r="I58" s="826"/>
      <c r="J58" s="826"/>
      <c r="K58" s="826"/>
      <c r="L58" s="826"/>
      <c r="M58" s="827"/>
      <c r="N58" s="827"/>
      <c r="O58" s="827"/>
      <c r="P58" s="827"/>
      <c r="Q58" s="827"/>
      <c r="R58" s="827"/>
      <c r="S58" s="827"/>
      <c r="T58" s="827"/>
      <c r="U58" s="827"/>
      <c r="V58" s="827"/>
      <c r="W58" s="828"/>
      <c r="X58" s="813"/>
      <c r="Y58" s="829"/>
      <c r="Z58" s="827"/>
      <c r="AA58" s="824"/>
      <c r="AB58" s="824"/>
      <c r="AC58" s="830"/>
      <c r="AD58" s="830"/>
      <c r="AE58" s="830"/>
      <c r="AF58" s="830"/>
      <c r="AG58" s="830"/>
      <c r="AH58" s="830"/>
      <c r="AI58" s="830"/>
      <c r="AJ58" s="830"/>
      <c r="AK58" s="830"/>
      <c r="AL58" s="830"/>
      <c r="AM58" s="831"/>
      <c r="AO58" s="786"/>
      <c r="AP58" s="786"/>
      <c r="AQ58" s="786"/>
      <c r="AR58" s="786"/>
      <c r="AS58" s="820"/>
      <c r="AT58" s="820"/>
      <c r="AU58" s="820"/>
      <c r="AV58" s="820"/>
      <c r="AW58" s="786"/>
      <c r="AX58" s="786"/>
    </row>
    <row r="59" spans="2:50" ht="50.1" hidden="1" customHeight="1">
      <c r="B59" s="832"/>
      <c r="C59" s="833"/>
      <c r="D59" s="834"/>
      <c r="E59" s="775"/>
      <c r="F59" s="835"/>
      <c r="G59" s="775"/>
      <c r="H59" s="836"/>
      <c r="I59" s="836"/>
      <c r="J59" s="836"/>
      <c r="K59" s="836"/>
      <c r="L59" s="836"/>
      <c r="M59" s="837"/>
      <c r="N59" s="837"/>
      <c r="O59" s="837"/>
      <c r="P59" s="837"/>
      <c r="Q59" s="837"/>
      <c r="R59" s="837"/>
      <c r="S59" s="837"/>
      <c r="T59" s="837"/>
      <c r="U59" s="837"/>
      <c r="V59" s="837"/>
      <c r="W59" s="837"/>
      <c r="X59" s="838"/>
      <c r="Y59" s="838"/>
      <c r="Z59" s="838"/>
      <c r="AA59" s="839"/>
      <c r="AB59" s="839"/>
      <c r="AC59" s="840"/>
      <c r="AD59" s="840"/>
      <c r="AE59" s="840"/>
      <c r="AF59" s="840"/>
      <c r="AG59" s="840"/>
      <c r="AH59" s="840"/>
      <c r="AI59" s="840"/>
      <c r="AJ59" s="840"/>
      <c r="AK59" s="840"/>
      <c r="AL59" s="840"/>
      <c r="AM59" s="841"/>
      <c r="AO59" s="786"/>
      <c r="AP59" s="786"/>
      <c r="AQ59" s="786"/>
      <c r="AR59" s="786"/>
      <c r="AS59" s="820"/>
      <c r="AT59" s="820"/>
      <c r="AU59" s="820"/>
      <c r="AV59" s="820"/>
      <c r="AW59" s="786"/>
      <c r="AX59" s="786"/>
    </row>
    <row r="60" spans="2:50" ht="20.100000000000001" hidden="1" customHeight="1">
      <c r="B60" s="777"/>
      <c r="C60" s="778"/>
      <c r="D60" s="778"/>
      <c r="E60" s="778"/>
      <c r="F60" s="778"/>
      <c r="G60" s="779"/>
      <c r="H60" s="779"/>
      <c r="I60" s="779"/>
      <c r="J60" s="779"/>
      <c r="K60" s="779"/>
      <c r="L60" s="779"/>
      <c r="M60" s="779"/>
      <c r="N60" s="779"/>
      <c r="O60" s="779"/>
      <c r="P60" s="779"/>
      <c r="Q60" s="779"/>
      <c r="R60" s="779"/>
      <c r="S60" s="779"/>
      <c r="T60" s="779"/>
      <c r="U60" s="779"/>
      <c r="V60" s="779"/>
      <c r="W60" s="780"/>
      <c r="X60" s="781"/>
      <c r="Y60" s="782"/>
      <c r="Z60" s="783"/>
      <c r="AA60" s="783"/>
      <c r="AB60" s="783"/>
      <c r="AC60" s="784"/>
      <c r="AD60" s="784"/>
      <c r="AE60" s="783"/>
      <c r="AF60" s="783"/>
      <c r="AG60" s="783"/>
      <c r="AH60" s="783"/>
      <c r="AI60" s="783"/>
      <c r="AJ60" s="783"/>
      <c r="AK60" s="783"/>
      <c r="AL60" s="783"/>
      <c r="AM60" s="785"/>
      <c r="AQ60" s="786"/>
      <c r="AR60" s="786"/>
      <c r="AS60" s="786"/>
      <c r="AT60" s="786"/>
      <c r="AU60" s="786"/>
      <c r="AW60" s="786"/>
    </row>
    <row r="61" spans="2:50" ht="39.950000000000003" hidden="1" customHeight="1">
      <c r="B61" s="787"/>
      <c r="C61" s="788"/>
      <c r="D61" s="788"/>
      <c r="E61" s="788"/>
      <c r="F61" s="788"/>
      <c r="G61" s="789"/>
      <c r="H61" s="1514"/>
      <c r="I61" s="1515"/>
      <c r="J61" s="1515"/>
      <c r="K61" s="1515"/>
      <c r="L61" s="1516"/>
      <c r="M61" s="789"/>
      <c r="N61" s="789"/>
      <c r="O61" s="789"/>
      <c r="P61" s="790"/>
      <c r="Q61" s="790"/>
      <c r="R61" s="790"/>
      <c r="S61" s="790"/>
      <c r="T61" s="790"/>
      <c r="U61" s="790"/>
      <c r="V61" s="790"/>
      <c r="W61" s="791"/>
      <c r="X61" s="781"/>
      <c r="Y61" s="792"/>
      <c r="Z61" s="789"/>
      <c r="AA61" s="789"/>
      <c r="AB61" s="789"/>
      <c r="AC61" s="788"/>
      <c r="AD61" s="1523"/>
      <c r="AE61" s="788"/>
      <c r="AF61" s="788"/>
      <c r="AG61" s="788"/>
      <c r="AH61" s="788"/>
      <c r="AI61" s="788"/>
      <c r="AJ61" s="788"/>
      <c r="AK61" s="788"/>
      <c r="AL61" s="793"/>
      <c r="AM61" s="794"/>
      <c r="AN61" s="795"/>
      <c r="AQ61" s="786"/>
      <c r="AR61" s="786"/>
      <c r="AS61" s="796"/>
      <c r="AT61" s="796"/>
      <c r="AU61" s="796"/>
      <c r="AV61" s="796"/>
      <c r="AW61" s="786"/>
    </row>
    <row r="62" spans="2:50" ht="60" hidden="1" customHeight="1">
      <c r="B62" s="787"/>
      <c r="C62" s="788"/>
      <c r="D62" s="788"/>
      <c r="E62" s="788"/>
      <c r="F62" s="788"/>
      <c r="G62" s="789"/>
      <c r="H62" s="1517"/>
      <c r="I62" s="1518"/>
      <c r="J62" s="1518"/>
      <c r="K62" s="1518"/>
      <c r="L62" s="1519"/>
      <c r="M62" s="789"/>
      <c r="N62" s="789"/>
      <c r="O62" s="789"/>
      <c r="P62" s="1526"/>
      <c r="Q62" s="1527"/>
      <c r="R62" s="1527"/>
      <c r="S62" s="1527"/>
      <c r="T62" s="1527"/>
      <c r="U62" s="1527"/>
      <c r="V62" s="1528"/>
      <c r="W62" s="797"/>
      <c r="X62" s="781"/>
      <c r="Y62" s="792"/>
      <c r="Z62" s="789"/>
      <c r="AA62" s="789"/>
      <c r="AB62" s="789"/>
      <c r="AC62" s="788"/>
      <c r="AD62" s="1524"/>
      <c r="AE62" s="788"/>
      <c r="AF62" s="1526"/>
      <c r="AG62" s="1527"/>
      <c r="AH62" s="1527"/>
      <c r="AI62" s="1527"/>
      <c r="AJ62" s="1527"/>
      <c r="AK62" s="1527"/>
      <c r="AL62" s="1528"/>
      <c r="AM62" s="798"/>
      <c r="AN62" s="795"/>
      <c r="AQ62" s="786"/>
      <c r="AR62" s="786"/>
      <c r="AS62" s="796"/>
      <c r="AT62" s="796"/>
      <c r="AU62" s="796"/>
      <c r="AV62" s="796"/>
      <c r="AW62" s="786"/>
    </row>
    <row r="63" spans="2:50" ht="30" hidden="1" customHeight="1">
      <c r="B63" s="787"/>
      <c r="C63" s="788"/>
      <c r="D63" s="1541"/>
      <c r="E63" s="1541"/>
      <c r="F63" s="788"/>
      <c r="G63" s="789"/>
      <c r="H63" s="1517"/>
      <c r="I63" s="1518"/>
      <c r="J63" s="1518"/>
      <c r="K63" s="1518"/>
      <c r="L63" s="1519"/>
      <c r="M63" s="789"/>
      <c r="N63" s="789"/>
      <c r="O63" s="789"/>
      <c r="P63" s="799"/>
      <c r="Q63" s="799"/>
      <c r="R63" s="799"/>
      <c r="S63" s="799"/>
      <c r="T63" s="799"/>
      <c r="U63" s="799"/>
      <c r="V63" s="799"/>
      <c r="W63" s="797"/>
      <c r="X63" s="781"/>
      <c r="Y63" s="792"/>
      <c r="Z63" s="1541"/>
      <c r="AA63" s="1541"/>
      <c r="AB63" s="1541"/>
      <c r="AC63" s="788"/>
      <c r="AD63" s="1524"/>
      <c r="AE63" s="788"/>
      <c r="AF63" s="799"/>
      <c r="AG63" s="799"/>
      <c r="AH63" s="799"/>
      <c r="AI63" s="799"/>
      <c r="AJ63" s="799"/>
      <c r="AK63" s="799"/>
      <c r="AL63" s="799"/>
      <c r="AM63" s="798"/>
      <c r="AN63" s="795"/>
      <c r="AQ63" s="786"/>
      <c r="AR63" s="786"/>
      <c r="AS63" s="796"/>
      <c r="AT63" s="796"/>
      <c r="AU63" s="796"/>
      <c r="AV63" s="796"/>
      <c r="AW63" s="786"/>
    </row>
    <row r="64" spans="2:50" ht="30" hidden="1" customHeight="1">
      <c r="B64" s="787"/>
      <c r="C64" s="788"/>
      <c r="D64" s="1542"/>
      <c r="E64" s="1542"/>
      <c r="F64" s="788"/>
      <c r="G64" s="789"/>
      <c r="H64" s="1517"/>
      <c r="I64" s="1518"/>
      <c r="J64" s="1518"/>
      <c r="K64" s="1518"/>
      <c r="L64" s="1519"/>
      <c r="M64" s="789"/>
      <c r="N64" s="789"/>
      <c r="O64" s="789"/>
      <c r="P64" s="1545"/>
      <c r="Q64" s="1545"/>
      <c r="R64" s="1545"/>
      <c r="S64" s="1545"/>
      <c r="T64" s="1546"/>
      <c r="U64" s="1546"/>
      <c r="V64" s="1546"/>
      <c r="W64" s="1547"/>
      <c r="X64" s="781"/>
      <c r="Y64" s="792"/>
      <c r="Z64" s="1542"/>
      <c r="AA64" s="1542"/>
      <c r="AB64" s="1542"/>
      <c r="AC64" s="788"/>
      <c r="AD64" s="1524"/>
      <c r="AE64" s="788"/>
      <c r="AF64" s="790"/>
      <c r="AG64" s="790"/>
      <c r="AH64" s="790"/>
      <c r="AI64" s="790"/>
      <c r="AJ64" s="790"/>
      <c r="AK64" s="790"/>
      <c r="AL64" s="790"/>
      <c r="AM64" s="798"/>
      <c r="AN64" s="795"/>
      <c r="AQ64" s="786"/>
      <c r="AR64" s="786"/>
      <c r="AS64" s="796"/>
      <c r="AT64" s="796"/>
      <c r="AU64" s="796"/>
      <c r="AV64" s="796"/>
      <c r="AW64" s="786"/>
    </row>
    <row r="65" spans="1:50" ht="20.100000000000001" hidden="1" customHeight="1">
      <c r="B65" s="787"/>
      <c r="C65" s="788"/>
      <c r="D65" s="1548"/>
      <c r="E65" s="1549"/>
      <c r="F65" s="788"/>
      <c r="G65" s="789"/>
      <c r="H65" s="1517"/>
      <c r="I65" s="1518"/>
      <c r="J65" s="1518"/>
      <c r="K65" s="1518"/>
      <c r="L65" s="1519"/>
      <c r="M65" s="800"/>
      <c r="N65" s="800"/>
      <c r="O65" s="789"/>
      <c r="P65" s="789"/>
      <c r="Q65" s="801"/>
      <c r="R65" s="789"/>
      <c r="S65" s="789"/>
      <c r="T65" s="789"/>
      <c r="U65" s="1554"/>
      <c r="V65" s="1555"/>
      <c r="W65" s="802"/>
      <c r="X65" s="781"/>
      <c r="Y65" s="792"/>
      <c r="Z65" s="1548"/>
      <c r="AA65" s="1556"/>
      <c r="AB65" s="1549"/>
      <c r="AC65" s="788"/>
      <c r="AD65" s="1524"/>
      <c r="AE65" s="788"/>
      <c r="AF65" s="790"/>
      <c r="AG65" s="790"/>
      <c r="AH65" s="790"/>
      <c r="AI65" s="790"/>
      <c r="AJ65" s="790"/>
      <c r="AK65" s="790"/>
      <c r="AL65" s="790"/>
      <c r="AM65" s="803"/>
      <c r="AO65" s="786"/>
      <c r="AP65" s="786"/>
      <c r="AQ65" s="786"/>
      <c r="AR65" s="786"/>
      <c r="AS65" s="796"/>
      <c r="AT65" s="796"/>
      <c r="AU65" s="796"/>
      <c r="AV65" s="796"/>
      <c r="AW65" s="786"/>
      <c r="AX65" s="786"/>
    </row>
    <row r="66" spans="1:50" s="361" customFormat="1" ht="30" hidden="1" customHeight="1">
      <c r="B66" s="1532"/>
      <c r="C66" s="1608"/>
      <c r="D66" s="1550"/>
      <c r="E66" s="1551"/>
      <c r="F66" s="788"/>
      <c r="G66" s="804"/>
      <c r="H66" s="1517"/>
      <c r="I66" s="1518"/>
      <c r="J66" s="1518"/>
      <c r="K66" s="1518"/>
      <c r="L66" s="1519"/>
      <c r="M66" s="1609"/>
      <c r="N66" s="1534"/>
      <c r="O66" s="1610"/>
      <c r="P66" s="1428"/>
      <c r="Q66" s="1429"/>
      <c r="R66" s="1429"/>
      <c r="S66" s="1430"/>
      <c r="T66" s="805"/>
      <c r="U66" s="1503"/>
      <c r="V66" s="1505"/>
      <c r="W66" s="806"/>
      <c r="X66" s="781"/>
      <c r="Y66" s="792"/>
      <c r="Z66" s="1550"/>
      <c r="AA66" s="1557"/>
      <c r="AB66" s="1551"/>
      <c r="AC66" s="788"/>
      <c r="AD66" s="1524"/>
      <c r="AE66" s="788"/>
      <c r="AF66" s="790"/>
      <c r="AG66" s="790"/>
      <c r="AH66" s="790"/>
      <c r="AI66" s="790"/>
      <c r="AJ66" s="790"/>
      <c r="AK66" s="790"/>
      <c r="AL66" s="790"/>
      <c r="AM66" s="807"/>
      <c r="AO66" s="786"/>
      <c r="AP66" s="786"/>
      <c r="AQ66" s="786"/>
      <c r="AR66" s="786"/>
      <c r="AS66" s="796"/>
      <c r="AT66" s="796"/>
      <c r="AU66" s="796"/>
      <c r="AV66" s="796"/>
      <c r="AW66" s="786"/>
      <c r="AX66" s="786"/>
    </row>
    <row r="67" spans="1:50" ht="20.100000000000001" hidden="1" customHeight="1">
      <c r="B67" s="787"/>
      <c r="C67" s="788"/>
      <c r="D67" s="1552"/>
      <c r="E67" s="1553"/>
      <c r="F67" s="788"/>
      <c r="G67" s="789"/>
      <c r="H67" s="1517"/>
      <c r="I67" s="1518"/>
      <c r="J67" s="1518"/>
      <c r="K67" s="1518"/>
      <c r="L67" s="1519"/>
      <c r="M67" s="800"/>
      <c r="N67" s="800"/>
      <c r="O67" s="789"/>
      <c r="P67" s="789"/>
      <c r="Q67" s="789"/>
      <c r="R67" s="789"/>
      <c r="S67" s="789"/>
      <c r="T67" s="789"/>
      <c r="U67" s="1506"/>
      <c r="V67" s="1508"/>
      <c r="W67" s="802"/>
      <c r="X67" s="781"/>
      <c r="Y67" s="792"/>
      <c r="Z67" s="1552"/>
      <c r="AA67" s="1558"/>
      <c r="AB67" s="1553"/>
      <c r="AC67" s="788"/>
      <c r="AD67" s="1524"/>
      <c r="AE67" s="788"/>
      <c r="AF67" s="789"/>
      <c r="AG67" s="789"/>
      <c r="AH67" s="789"/>
      <c r="AI67" s="789"/>
      <c r="AJ67" s="789"/>
      <c r="AK67" s="789"/>
      <c r="AL67" s="789"/>
      <c r="AM67" s="803"/>
      <c r="AO67" s="786"/>
      <c r="AP67" s="786"/>
      <c r="AQ67" s="786"/>
      <c r="AR67" s="786"/>
      <c r="AS67" s="796"/>
      <c r="AT67" s="796"/>
      <c r="AU67" s="796"/>
      <c r="AV67" s="796"/>
      <c r="AW67" s="786"/>
      <c r="AX67" s="786"/>
    </row>
    <row r="68" spans="1:50" ht="30" hidden="1" customHeight="1">
      <c r="B68" s="808"/>
      <c r="C68" s="809"/>
      <c r="D68" s="810"/>
      <c r="E68" s="789"/>
      <c r="F68" s="811"/>
      <c r="G68" s="789"/>
      <c r="H68" s="1517"/>
      <c r="I68" s="1518"/>
      <c r="J68" s="1518"/>
      <c r="K68" s="1518"/>
      <c r="L68" s="1519"/>
      <c r="M68" s="812"/>
      <c r="N68" s="812"/>
      <c r="O68" s="812"/>
      <c r="P68" s="789"/>
      <c r="Q68" s="789"/>
      <c r="R68" s="789"/>
      <c r="S68" s="789"/>
      <c r="T68" s="1536"/>
      <c r="U68" s="1536"/>
      <c r="V68" s="1536"/>
      <c r="W68" s="1537"/>
      <c r="X68" s="813"/>
      <c r="Y68" s="814"/>
      <c r="Z68" s="812"/>
      <c r="AA68" s="789"/>
      <c r="AB68" s="789"/>
      <c r="AC68" s="788"/>
      <c r="AD68" s="1524"/>
      <c r="AE68" s="788"/>
      <c r="AF68" s="790"/>
      <c r="AG68" s="790"/>
      <c r="AH68" s="790"/>
      <c r="AI68" s="789"/>
      <c r="AJ68" s="790"/>
      <c r="AK68" s="790"/>
      <c r="AL68" s="790"/>
      <c r="AM68" s="815"/>
      <c r="AO68" s="786"/>
      <c r="AP68" s="786"/>
      <c r="AQ68" s="786"/>
      <c r="AR68" s="786"/>
      <c r="AS68" s="796"/>
      <c r="AT68" s="796"/>
      <c r="AU68" s="796"/>
      <c r="AV68" s="796"/>
      <c r="AW68" s="786"/>
      <c r="AX68" s="786"/>
    </row>
    <row r="69" spans="1:50" ht="30" hidden="1" customHeight="1">
      <c r="B69" s="808"/>
      <c r="C69" s="809"/>
      <c r="D69" s="810"/>
      <c r="E69" s="789"/>
      <c r="F69" s="811"/>
      <c r="G69" s="789"/>
      <c r="H69" s="1517"/>
      <c r="I69" s="1518"/>
      <c r="J69" s="1518"/>
      <c r="K69" s="1518"/>
      <c r="L69" s="1519"/>
      <c r="M69" s="812"/>
      <c r="N69" s="812"/>
      <c r="O69" s="812"/>
      <c r="P69" s="1611"/>
      <c r="Q69" s="1612"/>
      <c r="R69" s="896"/>
      <c r="S69" s="817"/>
      <c r="T69" s="818"/>
      <c r="U69" s="1539"/>
      <c r="V69" s="1540"/>
      <c r="W69" s="819"/>
      <c r="X69" s="813"/>
      <c r="Y69" s="814"/>
      <c r="Z69" s="812"/>
      <c r="AA69" s="789"/>
      <c r="AB69" s="789"/>
      <c r="AC69" s="788"/>
      <c r="AD69" s="1524"/>
      <c r="AE69" s="788"/>
      <c r="AF69" s="790"/>
      <c r="AG69" s="790"/>
      <c r="AH69" s="790"/>
      <c r="AI69" s="817"/>
      <c r="AJ69" s="790"/>
      <c r="AK69" s="790"/>
      <c r="AL69" s="790"/>
      <c r="AM69" s="815"/>
      <c r="AO69" s="786"/>
      <c r="AP69" s="786"/>
      <c r="AQ69" s="786"/>
      <c r="AR69" s="786"/>
      <c r="AS69" s="820"/>
      <c r="AT69" s="820"/>
      <c r="AU69" s="820"/>
      <c r="AV69" s="820"/>
      <c r="AW69" s="786"/>
      <c r="AX69" s="786"/>
    </row>
    <row r="70" spans="1:50" ht="60" hidden="1" customHeight="1">
      <c r="B70" s="808"/>
      <c r="C70" s="809"/>
      <c r="D70" s="810"/>
      <c r="E70" s="789"/>
      <c r="F70" s="811"/>
      <c r="G70" s="789"/>
      <c r="H70" s="1517"/>
      <c r="I70" s="1518"/>
      <c r="J70" s="1518"/>
      <c r="K70" s="1518"/>
      <c r="L70" s="1519"/>
      <c r="M70" s="812"/>
      <c r="N70" s="812"/>
      <c r="O70" s="812"/>
      <c r="P70" s="812"/>
      <c r="Q70" s="812"/>
      <c r="R70" s="812"/>
      <c r="S70" s="812"/>
      <c r="T70" s="812"/>
      <c r="U70" s="812"/>
      <c r="V70" s="812"/>
      <c r="W70" s="819"/>
      <c r="X70" s="813"/>
      <c r="Y70" s="814"/>
      <c r="Z70" s="812"/>
      <c r="AA70" s="789"/>
      <c r="AB70" s="789"/>
      <c r="AC70" s="788"/>
      <c r="AD70" s="1524"/>
      <c r="AE70" s="788"/>
      <c r="AF70" s="790"/>
      <c r="AG70" s="790"/>
      <c r="AH70" s="790"/>
      <c r="AI70" s="788"/>
      <c r="AJ70" s="790"/>
      <c r="AK70" s="790"/>
      <c r="AL70" s="790"/>
      <c r="AM70" s="815"/>
      <c r="AO70" s="786"/>
      <c r="AP70" s="786"/>
      <c r="AQ70" s="786"/>
      <c r="AR70" s="786"/>
      <c r="AS70" s="820"/>
      <c r="AT70" s="820"/>
      <c r="AU70" s="820"/>
      <c r="AV70" s="820"/>
      <c r="AW70" s="786"/>
      <c r="AX70" s="786"/>
    </row>
    <row r="71" spans="1:50" ht="39.950000000000003" hidden="1" customHeight="1">
      <c r="B71" s="808"/>
      <c r="C71" s="809"/>
      <c r="D71" s="810"/>
      <c r="E71" s="789"/>
      <c r="F71" s="811"/>
      <c r="G71" s="789"/>
      <c r="H71" s="1520"/>
      <c r="I71" s="1521"/>
      <c r="J71" s="1521"/>
      <c r="K71" s="1521"/>
      <c r="L71" s="1522"/>
      <c r="M71" s="812"/>
      <c r="N71" s="812"/>
      <c r="O71" s="812"/>
      <c r="P71" s="1526"/>
      <c r="Q71" s="1527"/>
      <c r="R71" s="1527"/>
      <c r="S71" s="1527"/>
      <c r="T71" s="1527"/>
      <c r="U71" s="1527"/>
      <c r="V71" s="1528"/>
      <c r="W71" s="819"/>
      <c r="X71" s="813"/>
      <c r="Y71" s="814"/>
      <c r="Z71" s="812"/>
      <c r="AA71" s="789"/>
      <c r="AB71" s="789"/>
      <c r="AC71" s="788"/>
      <c r="AD71" s="1525"/>
      <c r="AE71" s="788"/>
      <c r="AF71" s="1529"/>
      <c r="AG71" s="1530"/>
      <c r="AH71" s="1530"/>
      <c r="AI71" s="1530"/>
      <c r="AJ71" s="1530"/>
      <c r="AK71" s="1530"/>
      <c r="AL71" s="1531"/>
      <c r="AM71" s="815"/>
      <c r="AO71" s="786"/>
      <c r="AP71" s="786"/>
      <c r="AQ71" s="786"/>
      <c r="AR71" s="786"/>
      <c r="AS71" s="820"/>
      <c r="AT71" s="820"/>
      <c r="AU71" s="820"/>
      <c r="AV71" s="820"/>
      <c r="AW71" s="786"/>
      <c r="AX71" s="786"/>
    </row>
    <row r="72" spans="1:50" ht="20.100000000000001" hidden="1" customHeight="1">
      <c r="B72" s="821"/>
      <c r="C72" s="822"/>
      <c r="D72" s="823"/>
      <c r="E72" s="824"/>
      <c r="F72" s="825"/>
      <c r="G72" s="824"/>
      <c r="H72" s="826"/>
      <c r="I72" s="826"/>
      <c r="J72" s="826"/>
      <c r="K72" s="826"/>
      <c r="L72" s="826"/>
      <c r="M72" s="827"/>
      <c r="N72" s="827"/>
      <c r="O72" s="827"/>
      <c r="P72" s="827"/>
      <c r="Q72" s="827"/>
      <c r="R72" s="827"/>
      <c r="S72" s="827"/>
      <c r="T72" s="827"/>
      <c r="U72" s="827"/>
      <c r="V72" s="827"/>
      <c r="W72" s="828"/>
      <c r="X72" s="813"/>
      <c r="Y72" s="829"/>
      <c r="Z72" s="827"/>
      <c r="AA72" s="824"/>
      <c r="AB72" s="824"/>
      <c r="AC72" s="830"/>
      <c r="AD72" s="830"/>
      <c r="AE72" s="830"/>
      <c r="AF72" s="830"/>
      <c r="AG72" s="830"/>
      <c r="AH72" s="830"/>
      <c r="AI72" s="830"/>
      <c r="AJ72" s="830"/>
      <c r="AK72" s="830"/>
      <c r="AL72" s="830"/>
      <c r="AM72" s="831"/>
      <c r="AO72" s="786"/>
      <c r="AP72" s="786"/>
      <c r="AQ72" s="786"/>
      <c r="AR72" s="786"/>
      <c r="AS72" s="820"/>
      <c r="AT72" s="820"/>
      <c r="AU72" s="820"/>
      <c r="AV72" s="820"/>
      <c r="AW72" s="786"/>
      <c r="AX72" s="786"/>
    </row>
    <row r="73" spans="1:50" s="361" customFormat="1" ht="65.099999999999994" customHeight="1">
      <c r="B73" s="842"/>
      <c r="C73" s="843"/>
      <c r="D73" s="843"/>
      <c r="E73" s="843"/>
      <c r="F73" s="844"/>
      <c r="G73" s="845"/>
      <c r="H73" s="845"/>
      <c r="I73" s="845"/>
      <c r="J73" s="845"/>
      <c r="K73" s="845"/>
      <c r="L73" s="845"/>
      <c r="M73" s="845"/>
      <c r="N73" s="845"/>
      <c r="O73" s="845"/>
      <c r="P73" s="845"/>
      <c r="Q73" s="845"/>
      <c r="R73" s="845"/>
      <c r="S73" s="845"/>
      <c r="T73" s="845"/>
      <c r="U73" s="845"/>
      <c r="V73" s="845"/>
      <c r="W73" s="846"/>
      <c r="X73" s="845"/>
      <c r="Y73" s="847"/>
      <c r="Z73" s="847"/>
      <c r="AA73" s="847"/>
      <c r="AB73" s="847"/>
      <c r="AC73" s="844"/>
      <c r="AD73" s="844"/>
      <c r="AE73" s="845"/>
      <c r="AF73" s="845"/>
      <c r="AG73" s="845"/>
      <c r="AH73" s="845"/>
      <c r="AI73" s="845"/>
      <c r="AJ73" s="845"/>
      <c r="AK73" s="845"/>
      <c r="AL73" s="846"/>
      <c r="AM73" s="848"/>
      <c r="AO73" s="849"/>
      <c r="AP73" s="849"/>
      <c r="AQ73" s="849"/>
      <c r="AR73" s="849"/>
      <c r="AS73" s="849"/>
      <c r="AT73" s="849"/>
      <c r="AU73" s="849"/>
      <c r="AW73" s="849"/>
    </row>
    <row r="74" spans="1:50" s="361" customFormat="1" ht="50.1" customHeight="1">
      <c r="B74" s="850"/>
      <c r="F74" s="851"/>
      <c r="G74" s="365"/>
      <c r="H74" s="365"/>
      <c r="I74" s="365"/>
      <c r="J74" s="365"/>
      <c r="K74" s="365"/>
      <c r="L74" s="365"/>
      <c r="M74" s="365"/>
      <c r="N74" s="365"/>
      <c r="O74" s="365"/>
      <c r="P74" s="365"/>
      <c r="Q74" s="365"/>
      <c r="R74" s="365"/>
      <c r="S74" s="365"/>
      <c r="T74" s="365"/>
      <c r="U74" s="365"/>
      <c r="V74" s="365"/>
      <c r="W74" s="1561" t="s">
        <v>120</v>
      </c>
      <c r="X74" s="1561"/>
      <c r="Y74" s="1561"/>
      <c r="Z74" s="1561"/>
      <c r="AA74" s="763"/>
      <c r="AB74" s="852" t="s">
        <v>327</v>
      </c>
      <c r="AC74" s="851"/>
      <c r="AD74" s="851"/>
      <c r="AE74" s="365"/>
      <c r="AF74" s="365"/>
      <c r="AG74" s="365"/>
      <c r="AH74" s="365"/>
      <c r="AI74" s="365"/>
      <c r="AJ74" s="365"/>
      <c r="AK74" s="365"/>
      <c r="AL74" s="853"/>
      <c r="AM74" s="854"/>
      <c r="AO74" s="849"/>
      <c r="AP74" s="849"/>
      <c r="AQ74" s="849"/>
      <c r="AR74" s="849"/>
      <c r="AS74" s="849"/>
      <c r="AT74" s="849"/>
      <c r="AU74" s="849"/>
      <c r="AW74" s="849"/>
    </row>
    <row r="75" spans="1:50" s="855" customFormat="1" ht="35.1" customHeight="1">
      <c r="A75" s="745"/>
      <c r="B75" s="752"/>
      <c r="C75" s="745"/>
      <c r="D75" s="745"/>
      <c r="E75" s="745"/>
      <c r="F75" s="745"/>
      <c r="G75" s="745"/>
      <c r="H75" s="856"/>
      <c r="I75" s="857"/>
      <c r="J75" s="858"/>
      <c r="K75" s="1498"/>
      <c r="L75" s="1498"/>
      <c r="M75" s="860"/>
      <c r="N75" s="860"/>
      <c r="O75" s="860"/>
      <c r="P75" s="1499"/>
      <c r="Q75" s="1499"/>
      <c r="R75" s="1499"/>
      <c r="S75" s="1499"/>
      <c r="T75" s="1499"/>
      <c r="U75" s="861"/>
      <c r="V75" s="862"/>
      <c r="W75" s="1500">
        <f>AVERAGE(U23,U37,U51,U65)</f>
        <v>0</v>
      </c>
      <c r="X75" s="1501"/>
      <c r="Y75" s="1501"/>
      <c r="Z75" s="1502"/>
      <c r="AA75" s="863"/>
      <c r="AB75" s="1509" t="e">
        <f>AVERAGE(U27,U41,U55,U69)</f>
        <v>#DIV/0!</v>
      </c>
      <c r="AC75" s="897"/>
      <c r="AD75" s="745"/>
      <c r="AE75" s="1499"/>
      <c r="AF75" s="1499"/>
      <c r="AG75" s="1499"/>
      <c r="AH75" s="1499"/>
      <c r="AI75" s="1499"/>
      <c r="AJ75" s="861"/>
      <c r="AK75" s="862"/>
      <c r="AL75" s="859"/>
      <c r="AM75" s="864"/>
    </row>
    <row r="76" spans="1:50" s="855" customFormat="1" ht="35.1" customHeight="1">
      <c r="A76" s="745"/>
      <c r="B76" s="752"/>
      <c r="C76" s="745"/>
      <c r="D76" s="745"/>
      <c r="E76" s="745"/>
      <c r="F76" s="745"/>
      <c r="G76" s="745"/>
      <c r="H76" s="865"/>
      <c r="I76" s="745"/>
      <c r="J76" s="866" t="e">
        <f>SUM(#REF!)</f>
        <v>#REF!</v>
      </c>
      <c r="K76" s="745"/>
      <c r="L76" s="745"/>
      <c r="M76" s="745"/>
      <c r="N76" s="745"/>
      <c r="O76" s="745"/>
      <c r="P76" s="745"/>
      <c r="Q76" s="745"/>
      <c r="R76" s="745"/>
      <c r="S76" s="745"/>
      <c r="T76" s="745"/>
      <c r="U76" s="745"/>
      <c r="V76" s="745"/>
      <c r="W76" s="1503"/>
      <c r="X76" s="1504"/>
      <c r="Y76" s="1504"/>
      <c r="Z76" s="1505"/>
      <c r="AA76" s="745"/>
      <c r="AB76" s="1510"/>
      <c r="AC76" s="745"/>
      <c r="AD76" s="745"/>
      <c r="AE76" s="745"/>
      <c r="AF76" s="745"/>
      <c r="AG76" s="745"/>
      <c r="AH76" s="745"/>
      <c r="AI76" s="745"/>
      <c r="AJ76" s="745"/>
      <c r="AK76" s="745"/>
      <c r="AL76" s="745"/>
      <c r="AM76" s="755"/>
    </row>
    <row r="77" spans="1:50" s="855" customFormat="1" ht="36.950000000000003" customHeight="1">
      <c r="A77" s="745"/>
      <c r="B77" s="752"/>
      <c r="C77" s="745"/>
      <c r="D77" s="745"/>
      <c r="E77" s="745"/>
      <c r="F77" s="745"/>
      <c r="G77" s="745"/>
      <c r="H77" s="745"/>
      <c r="I77" s="745"/>
      <c r="J77" s="745"/>
      <c r="K77" s="745"/>
      <c r="L77" s="867"/>
      <c r="M77" s="867"/>
      <c r="N77" s="867"/>
      <c r="O77" s="867"/>
      <c r="P77" s="867"/>
      <c r="Q77" s="867"/>
      <c r="R77" s="867"/>
      <c r="S77" s="867"/>
      <c r="T77" s="867"/>
      <c r="U77" s="868"/>
      <c r="V77" s="868"/>
      <c r="W77" s="1506"/>
      <c r="X77" s="1507"/>
      <c r="Y77" s="1507"/>
      <c r="Z77" s="1508"/>
      <c r="AA77" s="745"/>
      <c r="AB77" s="1511"/>
      <c r="AC77" s="745"/>
      <c r="AD77" s="745"/>
      <c r="AE77" s="867"/>
      <c r="AF77" s="867"/>
      <c r="AG77" s="867"/>
      <c r="AH77" s="867"/>
      <c r="AI77" s="867"/>
      <c r="AJ77" s="869"/>
      <c r="AK77" s="870"/>
      <c r="AL77" s="870"/>
      <c r="AM77" s="871"/>
    </row>
    <row r="78" spans="1:50" s="855" customFormat="1" ht="9" customHeight="1">
      <c r="A78" s="745"/>
      <c r="B78" s="752"/>
      <c r="C78" s="872"/>
      <c r="D78" s="745"/>
      <c r="E78" s="745"/>
      <c r="F78" s="868"/>
      <c r="G78" s="365"/>
      <c r="H78" s="365"/>
      <c r="I78" s="365"/>
      <c r="J78" s="365"/>
      <c r="K78" s="365"/>
      <c r="L78" s="365"/>
      <c r="M78" s="365"/>
      <c r="N78" s="365"/>
      <c r="O78" s="365"/>
      <c r="P78" s="365"/>
      <c r="Q78" s="365"/>
      <c r="R78" s="365"/>
      <c r="S78" s="365"/>
      <c r="T78" s="365"/>
      <c r="U78" s="868"/>
      <c r="V78" s="868"/>
      <c r="W78" s="898"/>
      <c r="X78" s="898"/>
      <c r="Y78" s="898"/>
      <c r="Z78" s="365"/>
      <c r="AA78" s="365"/>
      <c r="AB78" s="868"/>
      <c r="AC78" s="868"/>
      <c r="AD78" s="868"/>
      <c r="AE78" s="365"/>
      <c r="AF78" s="365"/>
      <c r="AG78" s="365"/>
      <c r="AH78" s="365"/>
      <c r="AI78" s="365"/>
      <c r="AJ78" s="365"/>
      <c r="AK78" s="365"/>
      <c r="AL78" s="365"/>
      <c r="AM78" s="772"/>
    </row>
    <row r="79" spans="1:50" s="855" customFormat="1" ht="9" customHeight="1">
      <c r="A79" s="745"/>
      <c r="B79" s="752"/>
      <c r="C79" s="872"/>
      <c r="D79" s="872"/>
      <c r="E79" s="872"/>
      <c r="F79" s="868"/>
      <c r="G79" s="868"/>
      <c r="H79" s="868"/>
      <c r="I79" s="868"/>
      <c r="J79" s="868"/>
      <c r="K79" s="868"/>
      <c r="L79" s="873"/>
      <c r="M79" s="873"/>
      <c r="N79" s="873"/>
      <c r="O79" s="873"/>
      <c r="P79" s="873"/>
      <c r="Q79" s="868"/>
      <c r="R79" s="868"/>
      <c r="S79" s="868"/>
      <c r="T79" s="868"/>
      <c r="U79" s="868"/>
      <c r="V79" s="868"/>
      <c r="W79" s="874"/>
      <c r="X79" s="874"/>
      <c r="Y79" s="868"/>
      <c r="Z79" s="868"/>
      <c r="AA79" s="868"/>
      <c r="AB79" s="868"/>
      <c r="AC79" s="868"/>
      <c r="AD79" s="868"/>
      <c r="AE79" s="873"/>
      <c r="AF79" s="868"/>
      <c r="AG79" s="868"/>
      <c r="AH79" s="868"/>
      <c r="AI79" s="868"/>
      <c r="AJ79" s="868"/>
      <c r="AK79" s="868"/>
      <c r="AL79" s="874"/>
      <c r="AM79" s="875"/>
    </row>
    <row r="80" spans="1:50" s="855" customFormat="1" ht="24.95" customHeight="1">
      <c r="A80" s="745"/>
      <c r="B80" s="752"/>
      <c r="C80" s="745"/>
      <c r="D80" s="745"/>
      <c r="E80" s="745"/>
      <c r="F80" s="868"/>
      <c r="G80" s="876"/>
      <c r="H80" s="876"/>
      <c r="I80" s="876"/>
      <c r="J80" s="876"/>
      <c r="K80" s="876"/>
      <c r="L80" s="876"/>
      <c r="M80" s="876"/>
      <c r="N80" s="876"/>
      <c r="O80" s="876"/>
      <c r="P80" s="876"/>
      <c r="Q80" s="876"/>
      <c r="R80" s="876"/>
      <c r="S80" s="876"/>
      <c r="T80" s="876"/>
      <c r="U80" s="868"/>
      <c r="V80" s="868"/>
      <c r="W80" s="868"/>
      <c r="X80" s="868"/>
      <c r="Y80" s="868"/>
      <c r="Z80" s="868"/>
      <c r="AA80" s="868"/>
      <c r="AB80" s="868"/>
      <c r="AC80" s="868"/>
      <c r="AD80" s="868"/>
      <c r="AE80" s="876"/>
      <c r="AF80" s="876"/>
      <c r="AG80" s="876"/>
      <c r="AH80" s="876"/>
      <c r="AI80" s="876"/>
      <c r="AJ80" s="868"/>
      <c r="AK80" s="868"/>
      <c r="AL80" s="868"/>
      <c r="AM80" s="877"/>
    </row>
    <row r="81" spans="1:49" s="855" customFormat="1" ht="15" customHeight="1">
      <c r="A81" s="745"/>
      <c r="B81" s="878"/>
      <c r="C81" s="879"/>
      <c r="D81" s="879"/>
      <c r="E81" s="879"/>
      <c r="F81" s="879"/>
      <c r="G81" s="879"/>
      <c r="H81" s="879"/>
      <c r="I81" s="879"/>
      <c r="J81" s="879"/>
      <c r="K81" s="879"/>
      <c r="L81" s="879"/>
      <c r="M81" s="879"/>
      <c r="N81" s="879"/>
      <c r="O81" s="879"/>
      <c r="P81" s="879"/>
      <c r="Q81" s="879"/>
      <c r="R81" s="879"/>
      <c r="S81" s="879"/>
      <c r="T81" s="879"/>
      <c r="U81" s="879"/>
      <c r="V81" s="879"/>
      <c r="W81" s="880"/>
      <c r="X81" s="880"/>
      <c r="Y81" s="1623" t="str">
        <f>Données!AF3</f>
        <v xml:space="preserve">Conception et réalisation : Thierry GÉRARD IEN-ET STI Design &amp; Métiers d'art - Version 5.2 • Septembre 2020    
Adaptation Equipe Académique Rennes [ 07 83 77 09 55 ] - Version 5.2 • Mars 2021 </v>
      </c>
      <c r="Z81" s="1623"/>
      <c r="AA81" s="1623"/>
      <c r="AB81" s="1623"/>
      <c r="AC81" s="1623"/>
      <c r="AD81" s="1623"/>
      <c r="AE81" s="1623"/>
      <c r="AF81" s="1623"/>
      <c r="AG81" s="1623"/>
      <c r="AH81" s="1623"/>
      <c r="AI81" s="1623"/>
      <c r="AJ81" s="1623"/>
      <c r="AK81" s="1623"/>
      <c r="AL81" s="1623"/>
      <c r="AM81" s="1624"/>
    </row>
    <row r="82" spans="1:49" s="855" customFormat="1" ht="35.1" customHeight="1"/>
    <row r="83" spans="1:49" s="855" customFormat="1" ht="35.1" customHeight="1">
      <c r="AO83" s="1496" t="s">
        <v>1010</v>
      </c>
      <c r="AP83" s="1497"/>
      <c r="AQ83" s="1497"/>
      <c r="AR83" s="1497"/>
      <c r="AT83" s="1496" t="s">
        <v>1009</v>
      </c>
      <c r="AU83" s="1497"/>
      <c r="AV83" s="1497"/>
      <c r="AW83" s="1497"/>
    </row>
    <row r="84" spans="1:49" ht="35.1" customHeight="1">
      <c r="AO84" s="598" t="s">
        <v>16</v>
      </c>
      <c r="AP84" s="599" t="s">
        <v>17</v>
      </c>
      <c r="AQ84" s="599" t="s">
        <v>18</v>
      </c>
      <c r="AR84" s="599" t="s">
        <v>341</v>
      </c>
      <c r="AT84" s="598" t="s">
        <v>16</v>
      </c>
      <c r="AU84" s="599" t="s">
        <v>17</v>
      </c>
      <c r="AV84" s="599" t="s">
        <v>18</v>
      </c>
      <c r="AW84" s="599" t="s">
        <v>341</v>
      </c>
    </row>
    <row r="85" spans="1:49" ht="35.1" customHeight="1">
      <c r="AO85" s="1002" t="s">
        <v>19</v>
      </c>
      <c r="AP85" s="598">
        <v>10</v>
      </c>
      <c r="AQ85" s="899">
        <f>'Profil MELEC'!U26</f>
        <v>0</v>
      </c>
      <c r="AR85" s="899" t="str">
        <f>'Profil MELEC'!W26</f>
        <v xml:space="preserve"> </v>
      </c>
      <c r="AT85" s="1009" t="s">
        <v>32</v>
      </c>
      <c r="AU85" s="598">
        <v>10</v>
      </c>
      <c r="AV85" s="881">
        <f>'Profil MELEC'!AV26</f>
        <v>0</v>
      </c>
      <c r="AW85" s="899" t="str">
        <f>'Profil MELEC'!AX26</f>
        <v xml:space="preserve"> </v>
      </c>
    </row>
    <row r="86" spans="1:49" ht="35.1" customHeight="1">
      <c r="AO86" s="1003" t="s">
        <v>24</v>
      </c>
      <c r="AP86" s="598">
        <v>10</v>
      </c>
      <c r="AQ86" s="899">
        <f>'Profil MELEC'!U30</f>
        <v>0</v>
      </c>
      <c r="AR86" s="899" t="str">
        <f>'Profil MELEC'!W30</f>
        <v xml:space="preserve"> </v>
      </c>
      <c r="AT86" s="1009" t="s">
        <v>33</v>
      </c>
      <c r="AU86" s="598">
        <v>10</v>
      </c>
      <c r="AV86" s="881">
        <f>'Profil MELEC'!AV30</f>
        <v>0</v>
      </c>
      <c r="AW86" s="899" t="str">
        <f>'Profil MELEC'!AX30</f>
        <v xml:space="preserve"> </v>
      </c>
    </row>
    <row r="87" spans="1:49" ht="35.1" customHeight="1">
      <c r="AO87" s="1003" t="s">
        <v>25</v>
      </c>
      <c r="AP87" s="598">
        <v>10</v>
      </c>
      <c r="AQ87" s="899">
        <f>'Profil MELEC'!U34</f>
        <v>0</v>
      </c>
      <c r="AR87" s="899" t="str">
        <f>'Profil MELEC'!W34</f>
        <v xml:space="preserve"> </v>
      </c>
      <c r="AT87" s="1009" t="s">
        <v>34</v>
      </c>
      <c r="AU87" s="598">
        <v>10</v>
      </c>
      <c r="AV87" s="881">
        <f>'Profil MELEC'!AV34</f>
        <v>0</v>
      </c>
      <c r="AW87" s="899" t="str">
        <f>'Profil MELEC'!AX34</f>
        <v xml:space="preserve"> </v>
      </c>
    </row>
    <row r="88" spans="1:49" ht="35.1" customHeight="1">
      <c r="AO88" s="1004" t="s">
        <v>40</v>
      </c>
      <c r="AP88" s="598">
        <v>10</v>
      </c>
      <c r="AQ88" s="899">
        <f>'Profil MELEC'!U38</f>
        <v>0</v>
      </c>
      <c r="AR88" s="899" t="str">
        <f>'Profil MELEC'!W38</f>
        <v xml:space="preserve"> </v>
      </c>
      <c r="AT88" s="1010" t="s">
        <v>391</v>
      </c>
      <c r="AU88" s="598">
        <v>10</v>
      </c>
      <c r="AV88" s="881">
        <f>'Profil MELEC'!AV38</f>
        <v>0</v>
      </c>
      <c r="AW88" s="899" t="str">
        <f>'Profil MELEC'!AX38</f>
        <v xml:space="preserve"> </v>
      </c>
    </row>
    <row r="89" spans="1:49" ht="35.1" customHeight="1">
      <c r="AO89" s="1005" t="s">
        <v>722</v>
      </c>
      <c r="AP89" s="598">
        <v>10</v>
      </c>
      <c r="AQ89" s="899">
        <f>'Profil MELEC'!U42</f>
        <v>0</v>
      </c>
      <c r="AR89" s="899" t="str">
        <f>'Profil MELEC'!W42</f>
        <v xml:space="preserve"> </v>
      </c>
      <c r="AT89" s="1011" t="s">
        <v>41</v>
      </c>
      <c r="AU89" s="598">
        <v>10</v>
      </c>
      <c r="AV89" s="881">
        <f>'Profil MELEC'!AV42</f>
        <v>0</v>
      </c>
      <c r="AW89" s="899" t="str">
        <f>'Profil MELEC'!AX42</f>
        <v xml:space="preserve"> </v>
      </c>
    </row>
    <row r="90" spans="1:49" ht="35.1" customHeight="1">
      <c r="AO90" s="1006"/>
      <c r="AP90" s="598"/>
      <c r="AQ90" s="899"/>
      <c r="AR90" s="899"/>
      <c r="AT90" s="1011" t="s">
        <v>728</v>
      </c>
      <c r="AU90" s="598">
        <v>10</v>
      </c>
      <c r="AV90" s="881">
        <f>'Profil MELEC'!AV46</f>
        <v>0</v>
      </c>
      <c r="AW90" s="899" t="str">
        <f>'Profil MELEC'!AX46</f>
        <v xml:space="preserve"> </v>
      </c>
    </row>
    <row r="91" spans="1:49" ht="35.1" customHeight="1">
      <c r="AO91" s="1006"/>
      <c r="AP91" s="598"/>
      <c r="AQ91" s="899"/>
      <c r="AR91" s="899"/>
      <c r="AT91" s="1012" t="s">
        <v>343</v>
      </c>
      <c r="AU91" s="598">
        <v>10</v>
      </c>
      <c r="AV91" s="881">
        <f>'Profil MELEC'!AV50</f>
        <v>0</v>
      </c>
      <c r="AW91" s="899" t="str">
        <f>'Profil MELEC'!AX50</f>
        <v xml:space="preserve"> </v>
      </c>
    </row>
    <row r="92" spans="1:49" ht="35.1" customHeight="1">
      <c r="AO92" s="1006"/>
      <c r="AP92" s="598"/>
      <c r="AQ92" s="899"/>
      <c r="AR92" s="899"/>
      <c r="AT92" s="1012" t="s">
        <v>344</v>
      </c>
      <c r="AU92" s="598">
        <v>10</v>
      </c>
      <c r="AV92" s="881">
        <f>'Profil MELEC'!AV54</f>
        <v>0</v>
      </c>
      <c r="AW92" s="899" t="str">
        <f>'Profil MELEC'!AX54</f>
        <v xml:space="preserve"> </v>
      </c>
    </row>
    <row r="93" spans="1:49" ht="35.1" customHeight="1">
      <c r="AO93" s="1007"/>
      <c r="AP93" s="598"/>
      <c r="AQ93" s="881"/>
      <c r="AR93" s="899"/>
      <c r="AT93" s="1012" t="s">
        <v>345</v>
      </c>
      <c r="AU93" s="598">
        <v>10</v>
      </c>
      <c r="AV93" s="881">
        <f>'Profil MELEC'!AV58</f>
        <v>0</v>
      </c>
      <c r="AW93" s="899" t="str">
        <f>'Profil MELEC'!AX58</f>
        <v xml:space="preserve"> </v>
      </c>
    </row>
    <row r="94" spans="1:49" ht="35.1" customHeight="1">
      <c r="AO94" s="1007"/>
      <c r="AP94" s="598"/>
      <c r="AQ94" s="881"/>
      <c r="AR94" s="899"/>
      <c r="AT94" s="1013" t="s">
        <v>351</v>
      </c>
      <c r="AU94" s="598">
        <v>10</v>
      </c>
      <c r="AV94" s="881">
        <f>'Profil MELEC'!AV62</f>
        <v>0</v>
      </c>
      <c r="AW94" s="899" t="str">
        <f>'Profil MELEC'!AX62</f>
        <v xml:space="preserve"> </v>
      </c>
    </row>
    <row r="95" spans="1:49" ht="35.1" customHeight="1">
      <c r="AO95" s="1007"/>
      <c r="AP95" s="598"/>
      <c r="AQ95" s="881"/>
      <c r="AR95" s="899"/>
      <c r="AT95" s="1014" t="s">
        <v>363</v>
      </c>
      <c r="AU95" s="598">
        <v>10</v>
      </c>
      <c r="AV95" s="881">
        <f>'Profil MELEC'!AV66</f>
        <v>0</v>
      </c>
      <c r="AW95" s="899" t="str">
        <f>'Profil MELEC'!AX66</f>
        <v xml:space="preserve"> </v>
      </c>
    </row>
    <row r="96" spans="1:49" ht="35.1" customHeight="1">
      <c r="AO96" s="1008"/>
      <c r="AP96" s="598"/>
      <c r="AQ96" s="881"/>
      <c r="AR96" s="899"/>
      <c r="AT96" s="1008"/>
      <c r="AU96" s="598"/>
      <c r="AV96" s="881"/>
      <c r="AW96" s="899"/>
    </row>
    <row r="97" spans="41:49" ht="35.1" customHeight="1">
      <c r="AO97" s="1008"/>
      <c r="AP97" s="598"/>
      <c r="AQ97" s="881"/>
      <c r="AR97" s="899"/>
      <c r="AT97" s="1008"/>
      <c r="AU97" s="598"/>
      <c r="AV97" s="881"/>
      <c r="AW97" s="899"/>
    </row>
    <row r="98" spans="41:49" ht="35.1" customHeight="1">
      <c r="AO98" s="1008"/>
      <c r="AP98" s="598"/>
      <c r="AQ98" s="881"/>
      <c r="AR98" s="899"/>
      <c r="AT98" s="1008"/>
      <c r="AU98" s="598"/>
      <c r="AV98" s="881"/>
      <c r="AW98" s="899"/>
    </row>
    <row r="99" spans="41:49" ht="35.1" customHeight="1">
      <c r="AO99" s="598"/>
      <c r="AP99" s="598"/>
      <c r="AQ99" s="881"/>
      <c r="AR99" s="899"/>
      <c r="AT99" s="1008"/>
      <c r="AU99" s="598"/>
      <c r="AV99" s="881"/>
      <c r="AW99" s="899"/>
    </row>
    <row r="100" spans="41:49" ht="35.1" customHeight="1">
      <c r="AO100" s="598"/>
      <c r="AP100" s="598"/>
      <c r="AQ100" s="881"/>
      <c r="AR100" s="899"/>
      <c r="AT100" s="1008"/>
      <c r="AU100" s="598"/>
      <c r="AV100" s="881"/>
      <c r="AW100" s="899"/>
    </row>
    <row r="101" spans="41:49" ht="35.1" customHeight="1">
      <c r="AO101" s="598"/>
      <c r="AP101" s="598"/>
      <c r="AQ101" s="881"/>
      <c r="AR101" s="899"/>
      <c r="AT101" s="1008"/>
      <c r="AU101" s="598"/>
      <c r="AV101" s="881"/>
      <c r="AW101" s="899"/>
    </row>
    <row r="102" spans="41:49" ht="35.1" customHeight="1">
      <c r="AO102" s="598"/>
      <c r="AP102" s="598"/>
      <c r="AQ102" s="881"/>
      <c r="AR102" s="899"/>
      <c r="AT102" s="1008"/>
      <c r="AU102" s="598"/>
      <c r="AV102" s="881"/>
      <c r="AW102" s="899"/>
    </row>
    <row r="103" spans="41:49" ht="35.1" customHeight="1">
      <c r="AO103" s="598"/>
      <c r="AP103" s="598"/>
      <c r="AQ103" s="881"/>
      <c r="AR103" s="899"/>
      <c r="AT103" s="1008"/>
      <c r="AU103" s="598"/>
      <c r="AV103" s="881"/>
      <c r="AW103" s="899"/>
    </row>
    <row r="104" spans="41:49" ht="35.1" customHeight="1">
      <c r="AO104" s="598"/>
      <c r="AP104" s="598"/>
      <c r="AQ104" s="881"/>
      <c r="AR104" s="899"/>
      <c r="AT104" s="1008"/>
      <c r="AU104" s="598"/>
      <c r="AV104" s="881"/>
      <c r="AW104" s="899"/>
    </row>
    <row r="105" spans="41:49" ht="35.1" customHeight="1">
      <c r="AO105" s="598"/>
      <c r="AP105" s="598"/>
      <c r="AQ105" s="881"/>
      <c r="AR105" s="899"/>
      <c r="AT105" s="1008"/>
      <c r="AU105" s="598"/>
      <c r="AV105" s="881"/>
      <c r="AW105" s="899"/>
    </row>
    <row r="106" spans="41:49" ht="35.1" customHeight="1">
      <c r="AO106" s="882"/>
      <c r="AP106" s="882"/>
      <c r="AQ106" s="883"/>
      <c r="AR106" s="882"/>
      <c r="AT106" s="882"/>
      <c r="AU106" s="882"/>
      <c r="AV106" s="883"/>
      <c r="AW106" s="882"/>
    </row>
    <row r="107" spans="41:49" ht="35.1" customHeight="1"/>
    <row r="108" spans="41:49" ht="47.25" customHeight="1">
      <c r="AO108" s="1496" t="s">
        <v>1011</v>
      </c>
      <c r="AP108" s="1497"/>
      <c r="AQ108" s="1497"/>
      <c r="AR108" s="1497"/>
      <c r="AS108" s="855"/>
      <c r="AT108" s="1496"/>
      <c r="AU108" s="1497"/>
      <c r="AV108" s="1497"/>
      <c r="AW108" s="1497"/>
    </row>
    <row r="109" spans="41:49" ht="35.1" customHeight="1">
      <c r="AO109" s="598" t="s">
        <v>16</v>
      </c>
      <c r="AP109" s="599" t="s">
        <v>17</v>
      </c>
      <c r="AQ109" s="599" t="s">
        <v>18</v>
      </c>
      <c r="AR109" s="599" t="s">
        <v>341</v>
      </c>
      <c r="AT109" s="598" t="s">
        <v>16</v>
      </c>
      <c r="AU109" s="599" t="s">
        <v>17</v>
      </c>
      <c r="AV109" s="599" t="s">
        <v>18</v>
      </c>
      <c r="AW109" s="599" t="s">
        <v>341</v>
      </c>
    </row>
    <row r="110" spans="41:49" ht="35.1" customHeight="1">
      <c r="AO110" s="1015" t="s">
        <v>392</v>
      </c>
      <c r="AP110" s="598">
        <v>10</v>
      </c>
      <c r="AQ110" s="881">
        <f>'Profil MELEC'!U124</f>
        <v>0</v>
      </c>
      <c r="AR110" s="899" t="str">
        <f>'Profil MELEC'!W124</f>
        <v xml:space="preserve"> </v>
      </c>
      <c r="AT110" s="1007"/>
      <c r="AU110" s="598"/>
      <c r="AV110" s="881"/>
      <c r="AW110" s="899"/>
    </row>
    <row r="111" spans="41:49" ht="35.1" customHeight="1">
      <c r="AO111" s="1015" t="s">
        <v>420</v>
      </c>
      <c r="AP111" s="598">
        <v>10</v>
      </c>
      <c r="AQ111" s="881">
        <f>'Profil MELEC'!U128</f>
        <v>0</v>
      </c>
      <c r="AR111" s="899" t="str">
        <f>'Profil MELEC'!W128</f>
        <v xml:space="preserve"> </v>
      </c>
      <c r="AT111" s="1007"/>
      <c r="AU111" s="598"/>
      <c r="AV111" s="881"/>
      <c r="AW111" s="899"/>
    </row>
    <row r="112" spans="41:49" ht="35.1" customHeight="1">
      <c r="AO112" s="1016" t="s">
        <v>342</v>
      </c>
      <c r="AP112" s="598">
        <v>10</v>
      </c>
      <c r="AQ112" s="881">
        <f>'Profil MELEC'!U132</f>
        <v>0</v>
      </c>
      <c r="AR112" s="899" t="str">
        <f>'Profil MELEC'!W132</f>
        <v xml:space="preserve"> </v>
      </c>
      <c r="AT112" s="1007"/>
      <c r="AU112" s="598"/>
      <c r="AV112" s="881"/>
      <c r="AW112" s="899"/>
    </row>
    <row r="113" spans="41:49" ht="35.1" customHeight="1">
      <c r="AO113" s="1016" t="s">
        <v>724</v>
      </c>
      <c r="AP113" s="598">
        <v>10</v>
      </c>
      <c r="AQ113" s="881">
        <f>'Profil MELEC'!U136</f>
        <v>0</v>
      </c>
      <c r="AR113" s="899" t="str">
        <f>'Profil MELEC'!W136</f>
        <v xml:space="preserve"> </v>
      </c>
      <c r="AT113" s="1007"/>
      <c r="AU113" s="598"/>
      <c r="AV113" s="881"/>
      <c r="AW113" s="899"/>
    </row>
    <row r="114" spans="41:49" ht="35.1" customHeight="1">
      <c r="AO114" s="1016" t="s">
        <v>726</v>
      </c>
      <c r="AP114" s="598">
        <v>10</v>
      </c>
      <c r="AQ114" s="881">
        <f>'Profil MELEC'!AV124</f>
        <v>0</v>
      </c>
      <c r="AR114" s="899" t="str">
        <f>'Profil MELEC'!AX124</f>
        <v xml:space="preserve"> </v>
      </c>
      <c r="AT114" s="1007"/>
      <c r="AU114" s="598"/>
      <c r="AV114" s="881"/>
      <c r="AW114" s="899"/>
    </row>
    <row r="115" spans="41:49" ht="35.1" customHeight="1">
      <c r="AO115" s="1007"/>
      <c r="AP115" s="598"/>
      <c r="AQ115" s="881"/>
      <c r="AR115" s="899"/>
      <c r="AT115" s="1008"/>
      <c r="AU115" s="598"/>
      <c r="AV115" s="881"/>
      <c r="AW115" s="899"/>
    </row>
    <row r="116" spans="41:49" ht="35.1" customHeight="1">
      <c r="AO116" s="1007"/>
      <c r="AP116" s="598"/>
      <c r="AQ116" s="881"/>
      <c r="AR116" s="899"/>
      <c r="AT116" s="1008"/>
      <c r="AU116" s="598"/>
      <c r="AV116" s="881"/>
      <c r="AW116" s="899"/>
    </row>
    <row r="117" spans="41:49" ht="35.1" customHeight="1">
      <c r="AO117" s="1007"/>
      <c r="AP117" s="598"/>
      <c r="AQ117" s="881"/>
      <c r="AR117" s="899"/>
      <c r="AT117" s="1008"/>
      <c r="AU117" s="598"/>
      <c r="AV117" s="881"/>
      <c r="AW117" s="899"/>
    </row>
    <row r="118" spans="41:49" ht="35.1" customHeight="1">
      <c r="AO118" s="1007"/>
      <c r="AP118" s="598"/>
      <c r="AQ118" s="881"/>
      <c r="AR118" s="899"/>
      <c r="AT118" s="1008"/>
      <c r="AU118" s="598"/>
      <c r="AV118" s="881"/>
      <c r="AW118" s="899"/>
    </row>
    <row r="119" spans="41:49" ht="35.1" customHeight="1">
      <c r="AO119" s="1007"/>
      <c r="AP119" s="598"/>
      <c r="AQ119" s="881"/>
      <c r="AR119" s="899"/>
      <c r="AT119" s="1008"/>
      <c r="AU119" s="598"/>
      <c r="AV119" s="881"/>
      <c r="AW119" s="899"/>
    </row>
    <row r="120" spans="41:49" ht="35.1" customHeight="1">
      <c r="AO120" s="1007"/>
      <c r="AP120" s="598"/>
      <c r="AQ120" s="881"/>
      <c r="AR120" s="899"/>
      <c r="AT120" s="1008"/>
      <c r="AU120" s="598"/>
      <c r="AV120" s="881"/>
      <c r="AW120" s="899"/>
    </row>
    <row r="121" spans="41:49" ht="35.1" customHeight="1">
      <c r="AO121" s="1007"/>
      <c r="AP121" s="598"/>
      <c r="AQ121" s="881"/>
      <c r="AR121" s="899"/>
      <c r="AT121" s="598"/>
      <c r="AU121" s="598"/>
      <c r="AV121" s="881"/>
      <c r="AW121" s="899"/>
    </row>
    <row r="122" spans="41:49" ht="35.1" customHeight="1">
      <c r="AO122" s="1007"/>
      <c r="AP122" s="598"/>
      <c r="AQ122" s="881"/>
      <c r="AR122" s="899"/>
      <c r="AT122" s="598"/>
      <c r="AU122" s="598"/>
      <c r="AV122" s="881"/>
      <c r="AW122" s="899"/>
    </row>
    <row r="123" spans="41:49" ht="35.1" customHeight="1">
      <c r="AO123" s="1007"/>
      <c r="AP123" s="598"/>
      <c r="AQ123" s="881"/>
      <c r="AR123" s="899"/>
      <c r="AT123" s="598"/>
      <c r="AU123" s="598"/>
      <c r="AV123" s="881"/>
      <c r="AW123" s="899"/>
    </row>
    <row r="124" spans="41:49" ht="35.1" customHeight="1">
      <c r="AO124" s="1007"/>
      <c r="AP124" s="598"/>
      <c r="AQ124" s="881"/>
      <c r="AR124" s="899"/>
      <c r="AT124" s="598"/>
      <c r="AU124" s="598"/>
      <c r="AV124" s="881"/>
      <c r="AW124" s="899"/>
    </row>
    <row r="125" spans="41:49" ht="35.1" customHeight="1">
      <c r="AO125" s="598"/>
      <c r="AP125" s="598"/>
      <c r="AQ125" s="881"/>
      <c r="AR125" s="899"/>
      <c r="AT125" s="598"/>
      <c r="AU125" s="598"/>
      <c r="AV125" s="881"/>
      <c r="AW125" s="899"/>
    </row>
    <row r="126" spans="41:49" ht="35.1" customHeight="1">
      <c r="AO126" s="598"/>
      <c r="AP126" s="598"/>
      <c r="AQ126" s="881"/>
      <c r="AR126" s="899"/>
      <c r="AT126" s="598"/>
      <c r="AU126" s="598"/>
      <c r="AV126" s="881"/>
      <c r="AW126" s="899"/>
    </row>
    <row r="127" spans="41:49" ht="35.1" customHeight="1">
      <c r="AO127" s="598"/>
      <c r="AP127" s="598"/>
      <c r="AQ127" s="881"/>
      <c r="AR127" s="899"/>
      <c r="AT127" s="598"/>
      <c r="AU127" s="598"/>
      <c r="AV127" s="881"/>
      <c r="AW127" s="899"/>
    </row>
    <row r="128" spans="41:49" ht="35.1" customHeight="1">
      <c r="AO128" s="598"/>
      <c r="AP128" s="598"/>
      <c r="AQ128" s="881"/>
      <c r="AR128" s="899"/>
      <c r="AT128" s="598"/>
      <c r="AU128" s="598"/>
      <c r="AV128" s="881"/>
      <c r="AW128" s="899"/>
    </row>
    <row r="129" spans="41:49" ht="35.1" customHeight="1">
      <c r="AO129" s="598"/>
      <c r="AP129" s="598"/>
      <c r="AQ129" s="881"/>
      <c r="AR129" s="899"/>
      <c r="AT129" s="598"/>
      <c r="AU129" s="598"/>
      <c r="AV129" s="881"/>
      <c r="AW129" s="899"/>
    </row>
    <row r="130" spans="41:49" ht="35.1" customHeight="1">
      <c r="AO130" s="598"/>
      <c r="AP130" s="598"/>
      <c r="AQ130" s="881"/>
      <c r="AR130" s="899"/>
      <c r="AT130" s="598"/>
      <c r="AU130" s="598"/>
      <c r="AV130" s="881"/>
      <c r="AW130" s="899"/>
    </row>
    <row r="131" spans="41:49" ht="35.1" customHeight="1">
      <c r="AO131" s="598"/>
      <c r="AP131" s="598"/>
      <c r="AQ131" s="881"/>
      <c r="AR131" s="598"/>
      <c r="AT131" s="598"/>
      <c r="AU131" s="598"/>
      <c r="AV131" s="881"/>
      <c r="AW131" s="899"/>
    </row>
    <row r="132" spans="41:49" ht="35.1" customHeight="1">
      <c r="AO132" s="882"/>
      <c r="AP132" s="882"/>
      <c r="AQ132" s="883"/>
      <c r="AR132" s="882"/>
      <c r="AT132" s="882"/>
      <c r="AU132" s="882"/>
      <c r="AV132" s="883"/>
      <c r="AW132" s="882"/>
    </row>
    <row r="133" spans="41:49" ht="35.1" customHeight="1"/>
    <row r="134" spans="41:49" ht="35.1" customHeight="1">
      <c r="AO134" s="1496"/>
      <c r="AP134" s="1497"/>
      <c r="AQ134" s="1497"/>
      <c r="AR134" s="1497"/>
      <c r="AS134" s="855"/>
      <c r="AT134" s="1496"/>
      <c r="AU134" s="1497"/>
      <c r="AV134" s="1497"/>
      <c r="AW134" s="1497"/>
    </row>
    <row r="135" spans="41:49" ht="35.1" customHeight="1">
      <c r="AO135" s="598" t="s">
        <v>16</v>
      </c>
      <c r="AP135" s="599" t="s">
        <v>17</v>
      </c>
      <c r="AQ135" s="599" t="s">
        <v>18</v>
      </c>
      <c r="AR135" s="599" t="s">
        <v>341</v>
      </c>
      <c r="AT135" s="598" t="s">
        <v>16</v>
      </c>
      <c r="AU135" s="599" t="s">
        <v>17</v>
      </c>
      <c r="AV135" s="599" t="s">
        <v>18</v>
      </c>
      <c r="AW135" s="599" t="s">
        <v>341</v>
      </c>
    </row>
    <row r="136" spans="41:49" ht="35.1" customHeight="1">
      <c r="AO136" s="598"/>
      <c r="AP136" s="598"/>
      <c r="AQ136" s="881"/>
      <c r="AR136" s="899"/>
      <c r="AT136" s="598"/>
      <c r="AU136" s="598"/>
      <c r="AV136" s="881"/>
      <c r="AW136" s="881"/>
    </row>
    <row r="137" spans="41:49" ht="35.1" customHeight="1">
      <c r="AO137" s="598"/>
      <c r="AP137" s="598"/>
      <c r="AQ137" s="881"/>
      <c r="AR137" s="899"/>
      <c r="AT137" s="598"/>
      <c r="AU137" s="598"/>
      <c r="AV137" s="881"/>
      <c r="AW137" s="881"/>
    </row>
    <row r="138" spans="41:49" ht="35.1" customHeight="1">
      <c r="AO138" s="598"/>
      <c r="AP138" s="598"/>
      <c r="AQ138" s="881"/>
      <c r="AR138" s="899"/>
      <c r="AT138" s="598"/>
      <c r="AU138" s="598"/>
      <c r="AV138" s="881"/>
      <c r="AW138" s="881"/>
    </row>
    <row r="139" spans="41:49" ht="35.1" customHeight="1">
      <c r="AO139" s="598"/>
      <c r="AP139" s="598"/>
      <c r="AQ139" s="881"/>
      <c r="AR139" s="899"/>
      <c r="AT139" s="598"/>
      <c r="AU139" s="598"/>
      <c r="AV139" s="881"/>
      <c r="AW139" s="881"/>
    </row>
    <row r="140" spans="41:49" ht="35.1" customHeight="1">
      <c r="AO140" s="598"/>
      <c r="AP140" s="598"/>
      <c r="AQ140" s="881"/>
      <c r="AR140" s="899"/>
      <c r="AT140" s="598"/>
      <c r="AU140" s="598"/>
      <c r="AV140" s="881"/>
      <c r="AW140" s="881"/>
    </row>
    <row r="141" spans="41:49" ht="35.1" customHeight="1">
      <c r="AO141" s="598"/>
      <c r="AP141" s="598"/>
      <c r="AQ141" s="881"/>
      <c r="AR141" s="899"/>
      <c r="AT141" s="598"/>
      <c r="AU141" s="598"/>
      <c r="AV141" s="881"/>
      <c r="AW141" s="598"/>
    </row>
    <row r="142" spans="41:49" ht="35.1" customHeight="1">
      <c r="AO142" s="598"/>
      <c r="AP142" s="598"/>
      <c r="AQ142" s="881"/>
      <c r="AR142" s="899"/>
      <c r="AT142" s="598"/>
      <c r="AU142" s="598"/>
      <c r="AV142" s="881"/>
      <c r="AW142" s="598"/>
    </row>
    <row r="143" spans="41:49" ht="35.1" customHeight="1">
      <c r="AO143" s="598"/>
      <c r="AP143" s="598"/>
      <c r="AQ143" s="881"/>
      <c r="AR143" s="899"/>
      <c r="AT143" s="598"/>
      <c r="AU143" s="598"/>
      <c r="AV143" s="881"/>
      <c r="AW143" s="598"/>
    </row>
    <row r="144" spans="41:49" ht="35.1" customHeight="1">
      <c r="AO144" s="598"/>
      <c r="AP144" s="598"/>
      <c r="AQ144" s="881"/>
      <c r="AR144" s="899"/>
      <c r="AT144" s="598"/>
      <c r="AU144" s="598"/>
      <c r="AV144" s="881"/>
      <c r="AW144" s="598"/>
    </row>
    <row r="145" spans="41:49" ht="35.1" customHeight="1">
      <c r="AO145" s="598"/>
      <c r="AP145" s="598"/>
      <c r="AQ145" s="881"/>
      <c r="AR145" s="899"/>
      <c r="AT145" s="598"/>
      <c r="AU145" s="598"/>
      <c r="AV145" s="881"/>
      <c r="AW145" s="598"/>
    </row>
    <row r="146" spans="41:49" ht="35.1" customHeight="1">
      <c r="AO146" s="598"/>
      <c r="AP146" s="598"/>
      <c r="AQ146" s="881"/>
      <c r="AR146" s="899"/>
      <c r="AT146" s="598"/>
      <c r="AU146" s="598"/>
      <c r="AV146" s="881"/>
      <c r="AW146" s="598"/>
    </row>
    <row r="147" spans="41:49" ht="35.1" customHeight="1">
      <c r="AO147" s="598"/>
      <c r="AP147" s="598"/>
      <c r="AQ147" s="881"/>
      <c r="AR147" s="899"/>
      <c r="AT147" s="598"/>
      <c r="AU147" s="598"/>
      <c r="AV147" s="881"/>
      <c r="AW147" s="598"/>
    </row>
    <row r="148" spans="41:49" ht="35.1" customHeight="1">
      <c r="AO148" s="598"/>
      <c r="AP148" s="598"/>
      <c r="AQ148" s="881"/>
      <c r="AR148" s="899"/>
      <c r="AT148" s="598"/>
      <c r="AU148" s="598"/>
      <c r="AV148" s="881"/>
      <c r="AW148" s="598"/>
    </row>
    <row r="149" spans="41:49" ht="35.1" customHeight="1">
      <c r="AO149" s="598"/>
      <c r="AP149" s="598"/>
      <c r="AQ149" s="881"/>
      <c r="AR149" s="899"/>
      <c r="AT149" s="598"/>
      <c r="AU149" s="598"/>
      <c r="AV149" s="881"/>
      <c r="AW149" s="598"/>
    </row>
    <row r="150" spans="41:49" ht="35.1" customHeight="1">
      <c r="AO150" s="598"/>
      <c r="AP150" s="598"/>
      <c r="AQ150" s="881"/>
      <c r="AR150" s="899"/>
      <c r="AT150" s="598"/>
      <c r="AU150" s="598"/>
      <c r="AV150" s="881"/>
      <c r="AW150" s="598"/>
    </row>
    <row r="151" spans="41:49" ht="35.1" customHeight="1">
      <c r="AO151" s="598"/>
      <c r="AP151" s="598"/>
      <c r="AQ151" s="881"/>
      <c r="AR151" s="899"/>
      <c r="AT151" s="598"/>
      <c r="AU151" s="598"/>
      <c r="AV151" s="881"/>
      <c r="AW151" s="598"/>
    </row>
    <row r="152" spans="41:49" ht="35.1" customHeight="1">
      <c r="AO152" s="598"/>
      <c r="AP152" s="598"/>
      <c r="AQ152" s="881"/>
      <c r="AR152" s="899"/>
      <c r="AT152" s="598"/>
      <c r="AU152" s="598"/>
      <c r="AV152" s="881"/>
      <c r="AW152" s="598"/>
    </row>
    <row r="153" spans="41:49" ht="35.1" customHeight="1">
      <c r="AO153" s="598"/>
      <c r="AP153" s="598"/>
      <c r="AQ153" s="881"/>
      <c r="AR153" s="899"/>
      <c r="AT153" s="598"/>
      <c r="AU153" s="598"/>
      <c r="AV153" s="881"/>
      <c r="AW153" s="598"/>
    </row>
    <row r="154" spans="41:49" ht="35.1" customHeight="1">
      <c r="AO154" s="598"/>
      <c r="AP154" s="598"/>
      <c r="AQ154" s="881"/>
      <c r="AR154" s="899"/>
      <c r="AT154" s="598"/>
      <c r="AU154" s="598"/>
      <c r="AV154" s="881"/>
      <c r="AW154" s="598"/>
    </row>
    <row r="155" spans="41:49" ht="35.1" customHeight="1">
      <c r="AO155" s="598"/>
      <c r="AP155" s="598"/>
      <c r="AQ155" s="881"/>
      <c r="AR155" s="899"/>
      <c r="AT155" s="598"/>
      <c r="AU155" s="598"/>
      <c r="AV155" s="881"/>
      <c r="AW155" s="598"/>
    </row>
    <row r="156" spans="41:49" ht="35.1" customHeight="1">
      <c r="AO156" s="598"/>
      <c r="AP156" s="598"/>
      <c r="AQ156" s="881"/>
      <c r="AR156" s="899"/>
      <c r="AT156" s="598"/>
      <c r="AU156" s="598"/>
      <c r="AV156" s="881"/>
      <c r="AW156" s="598"/>
    </row>
    <row r="157" spans="41:49" ht="35.1" customHeight="1">
      <c r="AO157" s="598"/>
      <c r="AP157" s="598"/>
      <c r="AQ157" s="881"/>
      <c r="AR157" s="899"/>
      <c r="AT157" s="598"/>
      <c r="AU157" s="598"/>
      <c r="AV157" s="881"/>
      <c r="AW157" s="598"/>
    </row>
    <row r="158" spans="41:49" ht="35.1" customHeight="1">
      <c r="AO158" s="882"/>
      <c r="AP158" s="882"/>
      <c r="AQ158" s="883"/>
      <c r="AR158" s="882"/>
      <c r="AT158" s="882"/>
      <c r="AU158" s="882"/>
      <c r="AV158" s="883"/>
      <c r="AW158" s="882"/>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04">
    <mergeCell ref="O5:T6"/>
    <mergeCell ref="W5:AB8"/>
    <mergeCell ref="AC5:AC8"/>
    <mergeCell ref="AD5:AL9"/>
    <mergeCell ref="G6:H6"/>
    <mergeCell ref="B9:E9"/>
    <mergeCell ref="G5:H5"/>
    <mergeCell ref="I5:I6"/>
    <mergeCell ref="J5:J6"/>
    <mergeCell ref="K5:K6"/>
    <mergeCell ref="L5:M6"/>
    <mergeCell ref="N5:N6"/>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Y81:AM81"/>
    <mergeCell ref="AO83:AR83"/>
    <mergeCell ref="AT83:AW83"/>
    <mergeCell ref="AO108:AR108"/>
    <mergeCell ref="AT108:AW108"/>
    <mergeCell ref="AO134:AR134"/>
    <mergeCell ref="AT134:AW134"/>
    <mergeCell ref="W74:Z74"/>
    <mergeCell ref="K75:L75"/>
    <mergeCell ref="P75:T75"/>
    <mergeCell ref="W75:Z77"/>
    <mergeCell ref="AB75:AB77"/>
    <mergeCell ref="AE75:AI75"/>
  </mergeCells>
  <conditionalFormatting sqref="T24">
    <cfRule type="iconSet" priority="85">
      <iconSet showValue="0">
        <cfvo type="percent" val="0"/>
        <cfvo type="num" val="5"/>
        <cfvo type="num" val="10"/>
      </iconSet>
    </cfRule>
  </conditionalFormatting>
  <conditionalFormatting sqref="T38">
    <cfRule type="iconSet" priority="37">
      <iconSet showValue="0">
        <cfvo type="percent" val="0"/>
        <cfvo type="num" val="5"/>
        <cfvo type="num" val="10"/>
      </iconSet>
    </cfRule>
  </conditionalFormatting>
  <conditionalFormatting sqref="T52">
    <cfRule type="iconSet" priority="26">
      <iconSet showValue="0">
        <cfvo type="percent" val="0"/>
        <cfvo type="num" val="5"/>
        <cfvo type="num" val="10"/>
      </iconSet>
    </cfRule>
  </conditionalFormatting>
  <conditionalFormatting sqref="T66">
    <cfRule type="iconSet" priority="15">
      <iconSet showValue="0">
        <cfvo type="percent" val="0"/>
        <cfvo type="num" val="5"/>
        <cfvo type="num" val="10"/>
      </iconSet>
    </cfRule>
  </conditionalFormatting>
  <conditionalFormatting sqref="AS19:AS22">
    <cfRule type="beginsWith" dxfId="1573" priority="86" operator="beginsWith" text="?">
      <formula>LEFT(AS19,LEN("?"))="?"</formula>
    </cfRule>
  </conditionalFormatting>
  <conditionalFormatting sqref="AS33:AS36">
    <cfRule type="beginsWith" dxfId="1572" priority="75" operator="beginsWith" text="?">
      <formula>LEFT(AS33,LEN("?"))="?"</formula>
    </cfRule>
  </conditionalFormatting>
  <conditionalFormatting sqref="B24">
    <cfRule type="beginsWith" dxfId="1571" priority="84" operator="beginsWith" text="?">
      <formula>LEFT(B24,LEN("?"))="?"</formula>
    </cfRule>
  </conditionalFormatting>
  <conditionalFormatting sqref="D23">
    <cfRule type="beginsWith" dxfId="1570" priority="83" operator="beginsWith" text="?">
      <formula>LEFT(D23,LEN("?"))="?"</formula>
    </cfRule>
  </conditionalFormatting>
  <conditionalFormatting sqref="U27">
    <cfRule type="cellIs" dxfId="1569" priority="81" operator="equal">
      <formula>2</formula>
    </cfRule>
  </conditionalFormatting>
  <conditionalFormatting sqref="U27">
    <cfRule type="cellIs" dxfId="1568" priority="82" operator="equal">
      <formula>1</formula>
    </cfRule>
  </conditionalFormatting>
  <conditionalFormatting sqref="U27">
    <cfRule type="cellIs" dxfId="1567" priority="77" operator="equal">
      <formula>6</formula>
    </cfRule>
  </conditionalFormatting>
  <conditionalFormatting sqref="U27">
    <cfRule type="cellIs" dxfId="1566" priority="78" operator="equal">
      <formula>5</formula>
    </cfRule>
  </conditionalFormatting>
  <conditionalFormatting sqref="U27">
    <cfRule type="cellIs" dxfId="1565" priority="79" operator="equal">
      <formula>4</formula>
    </cfRule>
  </conditionalFormatting>
  <conditionalFormatting sqref="U27">
    <cfRule type="cellIs" dxfId="1564" priority="80" operator="equal">
      <formula>3</formula>
    </cfRule>
  </conditionalFormatting>
  <conditionalFormatting sqref="Z23">
    <cfRule type="beginsWith" dxfId="1563" priority="76" operator="beginsWith" text="?">
      <formula>LEFT(Z23,LEN("?"))="?"</formula>
    </cfRule>
  </conditionalFormatting>
  <conditionalFormatting sqref="B38">
    <cfRule type="beginsWith" dxfId="1562" priority="74" operator="beginsWith" text="?">
      <formula>LEFT(B38,LEN("?"))="?"</formula>
    </cfRule>
  </conditionalFormatting>
  <conditionalFormatting sqref="AS61:AS64">
    <cfRule type="beginsWith" dxfId="1561" priority="73" operator="beginsWith" text="?">
      <formula>LEFT(AS61,LEN("?"))="?"</formula>
    </cfRule>
  </conditionalFormatting>
  <conditionalFormatting sqref="B66">
    <cfRule type="beginsWith" dxfId="1560" priority="72" operator="beginsWith" text="?">
      <formula>LEFT(B66,LEN("?"))="?"</formula>
    </cfRule>
  </conditionalFormatting>
  <conditionalFormatting sqref="L5">
    <cfRule type="beginsWith" dxfId="1559" priority="69" operator="beginsWith" text="?">
      <formula>LEFT(L5,LEN("?"))="?"</formula>
    </cfRule>
  </conditionalFormatting>
  <conditionalFormatting sqref="G5:H5">
    <cfRule type="beginsWith" dxfId="1558" priority="71" operator="beginsWith" text="?">
      <formula>LEFT(G5,LEN("?"))="?"</formula>
    </cfRule>
  </conditionalFormatting>
  <conditionalFormatting sqref="G6:H6">
    <cfRule type="beginsWith" dxfId="1557" priority="70" operator="beginsWith" text="?">
      <formula>LEFT(G6,LEN("?"))="?"</formula>
    </cfRule>
  </conditionalFormatting>
  <conditionalFormatting sqref="J5">
    <cfRule type="beginsWith" dxfId="1556" priority="68" operator="beginsWith" text="?">
      <formula>LEFT(J5,LEN("?"))="?"</formula>
    </cfRule>
  </conditionalFormatting>
  <conditionalFormatting sqref="O5:T6">
    <cfRule type="beginsWith" dxfId="1555" priority="67" operator="beginsWith" text="?">
      <formula>LEFT(O5,LEN("?"))="?"</formula>
    </cfRule>
  </conditionalFormatting>
  <conditionalFormatting sqref="AD5">
    <cfRule type="beginsWith" dxfId="1554" priority="66" operator="beginsWith" text="?">
      <formula>LEFT(AD5,LEN("?"))="?"</formula>
    </cfRule>
  </conditionalFormatting>
  <conditionalFormatting sqref="P24:S24">
    <cfRule type="containsText" dxfId="1553" priority="62" operator="containsText" text="ggggggggggggggg">
      <formula>NOT(ISERROR(SEARCH("ggggggggggggggg",P24)))</formula>
    </cfRule>
  </conditionalFormatting>
  <conditionalFormatting sqref="P24:S24">
    <cfRule type="containsText" dxfId="1552" priority="63" operator="containsText" text="gggggggggg">
      <formula>NOT(ISERROR(SEARCH("gggggggggg",P24)))</formula>
    </cfRule>
  </conditionalFormatting>
  <conditionalFormatting sqref="P24:S24">
    <cfRule type="containsText" dxfId="1551" priority="64" operator="containsText" text="ggggg">
      <formula>NOT(ISERROR(SEARCH("ggggg",P24)))</formula>
    </cfRule>
  </conditionalFormatting>
  <conditionalFormatting sqref="P24:S24">
    <cfRule type="containsText" dxfId="1550" priority="65" operator="containsText" text="g">
      <formula>NOT(ISERROR(SEARCH("g",P24)))</formula>
    </cfRule>
  </conditionalFormatting>
  <conditionalFormatting sqref="U23">
    <cfRule type="cellIs" dxfId="1549" priority="58" operator="between">
      <formula>15</formula>
      <formula>20</formula>
    </cfRule>
  </conditionalFormatting>
  <conditionalFormatting sqref="U23">
    <cfRule type="cellIs" dxfId="1548" priority="59" operator="between">
      <formula>10</formula>
      <formula>14.999</formula>
    </cfRule>
  </conditionalFormatting>
  <conditionalFormatting sqref="U23">
    <cfRule type="cellIs" dxfId="1547" priority="60" operator="between">
      <formula>5</formula>
      <formula>9.999</formula>
    </cfRule>
  </conditionalFormatting>
  <conditionalFormatting sqref="U23">
    <cfRule type="cellIs" dxfId="1546" priority="61" operator="between">
      <formula>0.001</formula>
      <formula>4.999</formula>
    </cfRule>
  </conditionalFormatting>
  <conditionalFormatting sqref="P38:S38">
    <cfRule type="containsText" dxfId="1545" priority="54" operator="containsText" text="ggggggggggggggg">
      <formula>NOT(ISERROR(SEARCH("ggggggggggggggg",P38)))</formula>
    </cfRule>
  </conditionalFormatting>
  <conditionalFormatting sqref="P38:S38">
    <cfRule type="containsText" dxfId="1544" priority="55" operator="containsText" text="gggggggggg">
      <formula>NOT(ISERROR(SEARCH("gggggggggg",P38)))</formula>
    </cfRule>
  </conditionalFormatting>
  <conditionalFormatting sqref="P38:S38">
    <cfRule type="containsText" dxfId="1543" priority="56" operator="containsText" text="ggggg">
      <formula>NOT(ISERROR(SEARCH("ggggg",P38)))</formula>
    </cfRule>
  </conditionalFormatting>
  <conditionalFormatting sqref="P38:S38">
    <cfRule type="containsText" dxfId="1542" priority="57" operator="containsText" text="g">
      <formula>NOT(ISERROR(SEARCH("g",P38)))</formula>
    </cfRule>
  </conditionalFormatting>
  <conditionalFormatting sqref="P66:S66">
    <cfRule type="containsText" dxfId="1541" priority="50" operator="containsText" text="ggggggggggggggg">
      <formula>NOT(ISERROR(SEARCH("ggggggggggggggg",P66)))</formula>
    </cfRule>
  </conditionalFormatting>
  <conditionalFormatting sqref="P66:S66">
    <cfRule type="containsText" dxfId="1540" priority="51" operator="containsText" text="gggggggggg">
      <formula>NOT(ISERROR(SEARCH("gggggggggg",P66)))</formula>
    </cfRule>
  </conditionalFormatting>
  <conditionalFormatting sqref="P66:S66">
    <cfRule type="containsText" dxfId="1539" priority="52" operator="containsText" text="ggggg">
      <formula>NOT(ISERROR(SEARCH("ggggg",P66)))</formula>
    </cfRule>
  </conditionalFormatting>
  <conditionalFormatting sqref="P66:S66">
    <cfRule type="containsText" dxfId="1538" priority="53" operator="containsText" text="g">
      <formula>NOT(ISERROR(SEARCH("g",P66)))</formula>
    </cfRule>
  </conditionalFormatting>
  <conditionalFormatting sqref="D37">
    <cfRule type="beginsWith" dxfId="1537" priority="49" operator="beginsWith" text="?">
      <formula>LEFT(D37,LEN("?"))="?"</formula>
    </cfRule>
  </conditionalFormatting>
  <conditionalFormatting sqref="D65">
    <cfRule type="beginsWith" dxfId="1536" priority="48" operator="beginsWith" text="?">
      <formula>LEFT(D65,LEN("?"))="?"</formula>
    </cfRule>
  </conditionalFormatting>
  <conditionalFormatting sqref="Z37">
    <cfRule type="beginsWith" dxfId="1535" priority="47" operator="beginsWith" text="?">
      <formula>LEFT(Z37,LEN("?"))="?"</formula>
    </cfRule>
  </conditionalFormatting>
  <conditionalFormatting sqref="Z65">
    <cfRule type="beginsWith" dxfId="1534" priority="46" operator="beginsWith" text="?">
      <formula>LEFT(Z65,LEN("?"))="?"</formula>
    </cfRule>
  </conditionalFormatting>
  <conditionalFormatting sqref="AS47:AS50">
    <cfRule type="beginsWith" dxfId="1533" priority="45" operator="beginsWith" text="?">
      <formula>LEFT(AS47,LEN("?"))="?"</formula>
    </cfRule>
  </conditionalFormatting>
  <conditionalFormatting sqref="B52">
    <cfRule type="beginsWith" dxfId="1532" priority="44" operator="beginsWith" text="?">
      <formula>LEFT(B52,LEN("?"))="?"</formula>
    </cfRule>
  </conditionalFormatting>
  <conditionalFormatting sqref="P52:S52">
    <cfRule type="containsText" dxfId="1531" priority="40" operator="containsText" text="ggggggggggggggg">
      <formula>NOT(ISERROR(SEARCH("ggggggggggggggg",P52)))</formula>
    </cfRule>
  </conditionalFormatting>
  <conditionalFormatting sqref="P52:S52">
    <cfRule type="containsText" dxfId="1530" priority="41" operator="containsText" text="gggggggggg">
      <formula>NOT(ISERROR(SEARCH("gggggggggg",P52)))</formula>
    </cfRule>
  </conditionalFormatting>
  <conditionalFormatting sqref="P52:S52">
    <cfRule type="containsText" dxfId="1529" priority="42" operator="containsText" text="ggggg">
      <formula>NOT(ISERROR(SEARCH("ggggg",P52)))</formula>
    </cfRule>
  </conditionalFormatting>
  <conditionalFormatting sqref="P52:S52">
    <cfRule type="containsText" dxfId="1528" priority="43" operator="containsText" text="g">
      <formula>NOT(ISERROR(SEARCH("g",P52)))</formula>
    </cfRule>
  </conditionalFormatting>
  <conditionalFormatting sqref="D51">
    <cfRule type="beginsWith" dxfId="1527" priority="39" operator="beginsWith" text="?">
      <formula>LEFT(D51,LEN("?"))="?"</formula>
    </cfRule>
  </conditionalFormatting>
  <conditionalFormatting sqref="Z51">
    <cfRule type="beginsWith" dxfId="1526" priority="38" operator="beginsWith" text="?">
      <formula>LEFT(Z51,LEN("?"))="?"</formula>
    </cfRule>
  </conditionalFormatting>
  <conditionalFormatting sqref="U41">
    <cfRule type="cellIs" dxfId="1525" priority="35" operator="equal">
      <formula>2</formula>
    </cfRule>
  </conditionalFormatting>
  <conditionalFormatting sqref="U41">
    <cfRule type="cellIs" dxfId="1524" priority="36" operator="equal">
      <formula>1</formula>
    </cfRule>
  </conditionalFormatting>
  <conditionalFormatting sqref="U41">
    <cfRule type="cellIs" dxfId="1523" priority="31" operator="equal">
      <formula>6</formula>
    </cfRule>
  </conditionalFormatting>
  <conditionalFormatting sqref="U41">
    <cfRule type="cellIs" dxfId="1522" priority="32" operator="equal">
      <formula>5</formula>
    </cfRule>
  </conditionalFormatting>
  <conditionalFormatting sqref="U41">
    <cfRule type="cellIs" dxfId="1521" priority="33" operator="equal">
      <formula>4</formula>
    </cfRule>
  </conditionalFormatting>
  <conditionalFormatting sqref="U41">
    <cfRule type="cellIs" dxfId="1520" priority="34" operator="equal">
      <formula>3</formula>
    </cfRule>
  </conditionalFormatting>
  <conditionalFormatting sqref="U37">
    <cfRule type="cellIs" dxfId="1519" priority="27" operator="between">
      <formula>15</formula>
      <formula>20</formula>
    </cfRule>
  </conditionalFormatting>
  <conditionalFormatting sqref="U37">
    <cfRule type="cellIs" dxfId="1518" priority="28" operator="between">
      <formula>10</formula>
      <formula>14.999</formula>
    </cfRule>
  </conditionalFormatting>
  <conditionalFormatting sqref="U37">
    <cfRule type="cellIs" dxfId="1517" priority="29" operator="between">
      <formula>5</formula>
      <formula>9.999</formula>
    </cfRule>
  </conditionalFormatting>
  <conditionalFormatting sqref="U37">
    <cfRule type="cellIs" dxfId="1516" priority="30" operator="between">
      <formula>0.001</formula>
      <formula>4.999</formula>
    </cfRule>
  </conditionalFormatting>
  <conditionalFormatting sqref="U55">
    <cfRule type="cellIs" dxfId="1515" priority="24" operator="equal">
      <formula>2</formula>
    </cfRule>
  </conditionalFormatting>
  <conditionalFormatting sqref="U55">
    <cfRule type="cellIs" dxfId="1514" priority="25" operator="equal">
      <formula>1</formula>
    </cfRule>
  </conditionalFormatting>
  <conditionalFormatting sqref="U55">
    <cfRule type="cellIs" dxfId="1513" priority="20" operator="equal">
      <formula>6</formula>
    </cfRule>
  </conditionalFormatting>
  <conditionalFormatting sqref="U55">
    <cfRule type="cellIs" dxfId="1512" priority="21" operator="equal">
      <formula>5</formula>
    </cfRule>
  </conditionalFormatting>
  <conditionalFormatting sqref="U55">
    <cfRule type="cellIs" dxfId="1511" priority="22" operator="equal">
      <formula>4</formula>
    </cfRule>
  </conditionalFormatting>
  <conditionalFormatting sqref="U55">
    <cfRule type="cellIs" dxfId="1510" priority="23" operator="equal">
      <formula>3</formula>
    </cfRule>
  </conditionalFormatting>
  <conditionalFormatting sqref="U51">
    <cfRule type="cellIs" dxfId="1509" priority="16" operator="between">
      <formula>15</formula>
      <formula>20</formula>
    </cfRule>
  </conditionalFormatting>
  <conditionalFormatting sqref="U51">
    <cfRule type="cellIs" dxfId="1508" priority="17" operator="between">
      <formula>10</formula>
      <formula>14.999</formula>
    </cfRule>
  </conditionalFormatting>
  <conditionalFormatting sqref="U51">
    <cfRule type="cellIs" dxfId="1507" priority="18" operator="between">
      <formula>5</formula>
      <formula>9.999</formula>
    </cfRule>
  </conditionalFormatting>
  <conditionalFormatting sqref="U51">
    <cfRule type="cellIs" dxfId="1506" priority="19" operator="between">
      <formula>0.001</formula>
      <formula>4.999</formula>
    </cfRule>
  </conditionalFormatting>
  <conditionalFormatting sqref="U69">
    <cfRule type="cellIs" dxfId="1505" priority="13" operator="equal">
      <formula>2</formula>
    </cfRule>
  </conditionalFormatting>
  <conditionalFormatting sqref="U69">
    <cfRule type="cellIs" dxfId="1504" priority="14" operator="equal">
      <formula>1</formula>
    </cfRule>
  </conditionalFormatting>
  <conditionalFormatting sqref="U69">
    <cfRule type="cellIs" dxfId="1503" priority="9" operator="equal">
      <formula>6</formula>
    </cfRule>
  </conditionalFormatting>
  <conditionalFormatting sqref="U69">
    <cfRule type="cellIs" dxfId="1502" priority="10" operator="equal">
      <formula>5</formula>
    </cfRule>
  </conditionalFormatting>
  <conditionalFormatting sqref="U69">
    <cfRule type="cellIs" dxfId="1501" priority="11" operator="equal">
      <formula>4</formula>
    </cfRule>
  </conditionalFormatting>
  <conditionalFormatting sqref="U69">
    <cfRule type="cellIs" dxfId="1500" priority="12" operator="equal">
      <formula>3</formula>
    </cfRule>
  </conditionalFormatting>
  <conditionalFormatting sqref="U65">
    <cfRule type="cellIs" dxfId="1499" priority="5" operator="between">
      <formula>15</formula>
      <formula>20</formula>
    </cfRule>
  </conditionalFormatting>
  <conditionalFormatting sqref="U65">
    <cfRule type="cellIs" dxfId="1498" priority="6" operator="between">
      <formula>10</formula>
      <formula>14.999</formula>
    </cfRule>
  </conditionalFormatting>
  <conditionalFormatting sqref="U65">
    <cfRule type="cellIs" dxfId="1497" priority="7" operator="between">
      <formula>5</formula>
      <formula>9.999</formula>
    </cfRule>
  </conditionalFormatting>
  <conditionalFormatting sqref="U65">
    <cfRule type="cellIs" dxfId="1496" priority="8" operator="between">
      <formula>0.001</formula>
      <formula>4.999</formula>
    </cfRule>
  </conditionalFormatting>
  <conditionalFormatting sqref="W75">
    <cfRule type="cellIs" dxfId="1495" priority="1" operator="between">
      <formula>15</formula>
      <formula>20</formula>
    </cfRule>
  </conditionalFormatting>
  <conditionalFormatting sqref="W75">
    <cfRule type="cellIs" dxfId="1494" priority="2" operator="between">
      <formula>10</formula>
      <formula>14.999</formula>
    </cfRule>
  </conditionalFormatting>
  <conditionalFormatting sqref="W75">
    <cfRule type="cellIs" dxfId="1493" priority="3" operator="between">
      <formula>5</formula>
      <formula>9.999</formula>
    </cfRule>
  </conditionalFormatting>
  <conditionalFormatting sqref="W75">
    <cfRule type="cellIs" dxfId="1492" priority="4" operator="between">
      <formula>0.001</formula>
      <formula>4.999</formula>
    </cfRule>
  </conditionalFormatting>
  <pageMargins left="0.7" right="0.7" top="0.75" bottom="0.75" header="0.3" footer="0.3"/>
  <pageSetup paperSize="9" scale="2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1" tint="4.9989318521683403E-2"/>
    <pageSetUpPr fitToPage="1"/>
  </sheetPr>
  <dimension ref="A1:BC244"/>
  <sheetViews>
    <sheetView zoomScale="25" zoomScaleNormal="25" workbookViewId="0">
      <selection activeCell="AX238" activeCellId="157" sqref="U26 W26 U30 W30 U34 W34 U38 W38 U42 W42 U46 W46 U50 W50 AV26 AX26 AV30 AX30 AV34 AX34 AV38 AX38 AV42 AX42 AV46 AX46 AV50 AX50 U62 W62 U66 W66 U70 W70 U74 W74 AV62 AX62 AV66 AX66 AV70 AX70 U89 W89 U93 W93 AV89 AX89 AV93 AX93 AV97 AX97 AV101 AX101 U112 W112 U116 W116 U120 W120 U124 W124 U128 W128 U132 W132 AV112 AX112 AV116 AX116 AV120 AX120 AV124 AX124 AV128 AX128 U143 W143 U147 W147 U151 W151 U155 W155 U159 W159 U163 W163 U167 W167 U171 W171 U175 W175 AV143 AX143 AV147 AX147 AV151 AX151 AV155 AX155 AV159 AX159 AV163 AX163 AV167 AX167 AV171 AX171 AV175 AX175 AV179 AX179 AV183 AX183 AV187 AX187 AV191 AX191 U202 W202 U206 W206 AV202 AX202 AV206 AX206 AV210 AX210 U222 W222 U226 W226 U230 W230 U234 W234 AE222:AF222 AI221:AM223 AV222 AX222 AE226:AF226 AI225:AM227 AV226 AX226 AE230:AF230 AI229:AM231 AV230 AX230 AE234:AF234 AI233:AM235 AV234 AX234 AE238:AF238 AI237:AM239 AV238 AX238"/>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ol min="5" max="5" width="14.1406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5" width="1.7109375" style="1" customWidth="1"/>
    <col min="26" max="26" width="2.42578125" style="1" customWidth="1"/>
    <col min="27" max="27" width="10" style="1" customWidth="1"/>
    <col min="28" max="28" width="1.7109375" style="1" customWidth="1"/>
    <col min="29" max="29" width="3.28515625" style="1" customWidth="1"/>
    <col min="30" max="30" width="1.7109375" style="1" customWidth="1"/>
    <col min="31" max="31" width="10.85546875" style="1" customWidth="1"/>
    <col min="32" max="32" width="14.140625" style="1" customWidth="1"/>
    <col min="33" max="33" width="1.7109375" style="1" customWidth="1"/>
    <col min="34" max="34" width="5" style="1" customWidth="1"/>
    <col min="35" max="35" width="37" style="1" customWidth="1"/>
    <col min="36" max="36" width="1.7109375" style="1" customWidth="1"/>
    <col min="37" max="37" width="21.85546875" style="1" customWidth="1"/>
    <col min="38" max="38" width="1.7109375" style="1" customWidth="1"/>
    <col min="39" max="39" width="11.85546875" style="1" customWidth="1"/>
    <col min="40" max="40" width="8.28515625" style="1" customWidth="1"/>
    <col min="41" max="41" width="3.28515625" style="1" customWidth="1"/>
    <col min="42" max="42" width="1.7109375" style="1" customWidth="1"/>
    <col min="43" max="46" width="8.85546875" style="1" customWidth="1"/>
    <col min="47" max="47" width="7.42578125" style="1" customWidth="1"/>
    <col min="48" max="48" width="11.7109375" style="1" customWidth="1"/>
    <col min="49" max="49" width="3.42578125" style="1" customWidth="1"/>
    <col min="50" max="50" width="8.28515625" style="1" customWidth="1"/>
    <col min="51" max="53" width="3.42578125" style="1" customWidth="1"/>
    <col min="54" max="54" width="3.5703125" style="1" customWidth="1"/>
    <col min="55" max="58" width="13.28515625" style="1" customWidth="1"/>
    <col min="59" max="60" width="10.85546875" style="1" customWidth="1"/>
    <col min="61" max="61" width="2.42578125" style="1" customWidth="1"/>
    <col min="62" max="64" width="26.28515625" style="1" customWidth="1"/>
    <col min="65" max="16384" width="10.85546875" style="1"/>
  </cols>
  <sheetData>
    <row r="1" spans="2:54" ht="9.9499999999999993" customHeight="1">
      <c r="AR1" s="106"/>
      <c r="AS1" s="106"/>
      <c r="AT1" s="106"/>
    </row>
    <row r="2" spans="2:54" ht="15" customHeight="1">
      <c r="B2" s="2"/>
      <c r="C2" s="3"/>
      <c r="D2" s="3"/>
      <c r="E2" s="3"/>
      <c r="F2" s="3"/>
      <c r="G2" s="3"/>
      <c r="H2" s="3"/>
      <c r="I2" s="3"/>
      <c r="J2" s="3"/>
      <c r="K2" s="3"/>
      <c r="L2" s="3"/>
      <c r="M2" s="3"/>
      <c r="N2" s="3"/>
      <c r="O2" s="3"/>
      <c r="P2" s="3"/>
      <c r="Q2" s="3"/>
      <c r="R2" s="3"/>
      <c r="S2" s="3"/>
      <c r="T2" s="3"/>
      <c r="U2" s="3"/>
      <c r="V2" s="3"/>
      <c r="W2" s="3"/>
      <c r="X2" s="3"/>
      <c r="Y2" s="3"/>
      <c r="Z2" s="3"/>
      <c r="AA2" s="3"/>
      <c r="AB2" s="525"/>
      <c r="AC2" s="525"/>
      <c r="AD2" s="525"/>
      <c r="AE2" s="525"/>
      <c r="AF2" s="525"/>
      <c r="AG2" s="3"/>
      <c r="AH2" s="3"/>
      <c r="AI2" s="3"/>
      <c r="AJ2" s="3"/>
      <c r="AK2" s="3"/>
      <c r="AL2" s="3"/>
      <c r="AM2" s="3"/>
      <c r="AN2" s="3"/>
      <c r="AO2" s="3"/>
      <c r="AP2" s="3"/>
      <c r="AQ2" s="3"/>
      <c r="AR2" s="3"/>
      <c r="AS2" s="3"/>
      <c r="AT2" s="3"/>
      <c r="AU2" s="3"/>
      <c r="AV2" s="3"/>
      <c r="AW2" s="3"/>
      <c r="AX2" s="3"/>
      <c r="AY2" s="3"/>
      <c r="AZ2" s="3"/>
      <c r="BA2" s="4"/>
    </row>
    <row r="3" spans="2:54" ht="9.9499999999999993" customHeight="1">
      <c r="B3" s="5"/>
      <c r="F3" s="6"/>
      <c r="G3" s="6"/>
      <c r="H3" s="7"/>
      <c r="I3" s="6"/>
      <c r="J3" s="6"/>
      <c r="K3" s="8"/>
      <c r="L3" s="8"/>
      <c r="M3" s="8"/>
      <c r="N3" s="8"/>
      <c r="O3" s="8"/>
      <c r="P3" s="8"/>
      <c r="Q3" s="8"/>
      <c r="AK3" s="19"/>
      <c r="AL3" s="19"/>
      <c r="AM3" s="19"/>
      <c r="AP3" s="19"/>
      <c r="AQ3" s="19"/>
      <c r="AT3" s="19"/>
      <c r="AU3" s="19"/>
      <c r="AV3" s="19"/>
      <c r="AX3" s="9"/>
      <c r="AY3" s="9"/>
      <c r="AZ3" s="9"/>
      <c r="BA3" s="10"/>
    </row>
    <row r="4" spans="2:54" ht="9.9499999999999993" customHeight="1">
      <c r="B4" s="5"/>
      <c r="F4" s="6"/>
      <c r="G4" s="6"/>
      <c r="H4" s="7"/>
      <c r="I4" s="6"/>
      <c r="J4" s="6"/>
      <c r="K4" s="8"/>
      <c r="L4" s="8"/>
      <c r="M4" s="8"/>
      <c r="N4" s="8"/>
      <c r="O4" s="8"/>
      <c r="P4" s="8"/>
      <c r="Q4" s="8"/>
      <c r="AK4" s="19"/>
      <c r="AL4" s="19"/>
      <c r="AM4" s="19"/>
      <c r="AP4" s="19"/>
      <c r="AQ4" s="19"/>
      <c r="AT4" s="19"/>
      <c r="AU4" s="19"/>
      <c r="AV4" s="19"/>
      <c r="AZ4" s="9"/>
      <c r="BA4" s="10"/>
    </row>
    <row r="5" spans="2:5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495" t="s">
        <v>434</v>
      </c>
      <c r="AD5" s="1495"/>
      <c r="AE5" s="1495"/>
      <c r="AF5" s="1495"/>
      <c r="AG5" s="1495"/>
      <c r="AH5" s="1495"/>
      <c r="AI5" s="1495"/>
      <c r="AJ5" s="1495"/>
      <c r="AK5" s="1495"/>
      <c r="AL5" s="1495"/>
      <c r="AM5" s="1495"/>
      <c r="AN5" s="1495"/>
      <c r="AO5" s="1495"/>
      <c r="AP5" s="1495"/>
      <c r="AQ5" s="1495"/>
      <c r="AR5" s="1495"/>
      <c r="AS5" s="1495"/>
      <c r="AT5" s="19"/>
      <c r="AW5" s="19"/>
      <c r="BA5" s="20"/>
    </row>
    <row r="6" spans="2:5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495"/>
      <c r="AD6" s="1495"/>
      <c r="AE6" s="1495"/>
      <c r="AF6" s="1495"/>
      <c r="AG6" s="1495"/>
      <c r="AH6" s="1495"/>
      <c r="AI6" s="1495"/>
      <c r="AJ6" s="1495"/>
      <c r="AK6" s="1495"/>
      <c r="AL6" s="1495"/>
      <c r="AM6" s="1495"/>
      <c r="AN6" s="1495"/>
      <c r="AO6" s="1495"/>
      <c r="AP6" s="1495"/>
      <c r="AQ6" s="1495"/>
      <c r="AR6" s="1495"/>
      <c r="AS6" s="1495"/>
      <c r="AT6" s="19"/>
      <c r="AW6" s="19"/>
      <c r="BA6" s="20"/>
    </row>
    <row r="7" spans="2:54" s="21" customFormat="1" ht="9.9499999999999993" customHeight="1">
      <c r="B7" s="22"/>
      <c r="G7" s="23"/>
      <c r="H7" s="23"/>
      <c r="I7" s="23"/>
      <c r="J7" s="24"/>
      <c r="K7" s="24"/>
      <c r="L7" s="24"/>
      <c r="M7" s="24"/>
      <c r="N7" s="24"/>
      <c r="O7" s="600"/>
      <c r="P7" s="600"/>
      <c r="Q7" s="600"/>
      <c r="R7" s="600"/>
      <c r="S7" s="600"/>
      <c r="T7" s="600"/>
      <c r="U7" s="1"/>
      <c r="V7" s="1"/>
      <c r="W7" s="1359"/>
      <c r="X7" s="1359"/>
      <c r="Y7" s="1359"/>
      <c r="Z7" s="1359"/>
      <c r="AA7" s="1359"/>
      <c r="AF7" s="1"/>
      <c r="AG7" s="1"/>
      <c r="AH7" s="1"/>
      <c r="AI7" s="25"/>
      <c r="AJ7" s="25"/>
      <c r="AK7" s="25"/>
      <c r="AN7" s="25"/>
      <c r="AO7" s="25"/>
      <c r="AP7" s="25"/>
      <c r="AR7" s="25"/>
      <c r="AS7" s="25"/>
      <c r="AT7" s="25"/>
      <c r="AW7" s="25"/>
      <c r="BA7" s="26"/>
    </row>
    <row r="8" spans="2:54" ht="9.9499999999999993" customHeight="1">
      <c r="B8" s="5"/>
      <c r="D8" s="27"/>
      <c r="E8" s="27"/>
      <c r="O8" s="600"/>
      <c r="P8" s="600"/>
      <c r="Q8" s="600"/>
      <c r="R8" s="600"/>
      <c r="S8" s="600"/>
      <c r="T8" s="600"/>
      <c r="W8" s="1359"/>
      <c r="X8" s="1359"/>
      <c r="Y8" s="1359"/>
      <c r="Z8" s="1359"/>
      <c r="AA8" s="1359"/>
      <c r="AE8" s="27"/>
      <c r="AI8" s="28"/>
      <c r="AJ8" s="28"/>
      <c r="AK8" s="28"/>
      <c r="AN8" s="28"/>
      <c r="AO8" s="28"/>
      <c r="AP8" s="28"/>
      <c r="AR8" s="28"/>
      <c r="AS8" s="28"/>
      <c r="AT8" s="28"/>
      <c r="AW8" s="28"/>
      <c r="BA8" s="10"/>
    </row>
    <row r="9" spans="2:54" s="21" customFormat="1" ht="60" customHeight="1">
      <c r="B9" s="1067" t="s">
        <v>0</v>
      </c>
      <c r="C9" s="1068"/>
      <c r="D9" s="1068"/>
      <c r="E9" s="1068"/>
      <c r="F9" s="29"/>
      <c r="G9" s="30"/>
      <c r="H9" s="130" t="s">
        <v>234</v>
      </c>
      <c r="I9" s="131"/>
      <c r="J9" s="131"/>
      <c r="K9" s="132"/>
      <c r="L9" s="132"/>
      <c r="M9" s="132"/>
      <c r="N9" s="132"/>
      <c r="O9" s="132"/>
      <c r="P9" s="132"/>
      <c r="Q9" s="132"/>
      <c r="R9" s="132"/>
      <c r="S9" s="132"/>
      <c r="T9" s="132"/>
      <c r="U9" s="132"/>
      <c r="V9" s="132"/>
      <c r="W9" s="132"/>
      <c r="X9" s="132"/>
      <c r="Y9" s="29"/>
      <c r="Z9" s="29"/>
      <c r="AA9" s="29"/>
      <c r="AB9" s="29"/>
      <c r="AC9" s="29"/>
      <c r="AD9" s="29"/>
      <c r="AF9" s="132"/>
      <c r="AG9" s="132"/>
      <c r="AH9" s="132"/>
      <c r="AI9" s="132"/>
      <c r="AJ9" s="29"/>
      <c r="AK9" s="29"/>
      <c r="AL9" s="29"/>
      <c r="AM9" s="29"/>
      <c r="AN9" s="132"/>
      <c r="AO9" s="29"/>
      <c r="AP9" s="29"/>
      <c r="AQ9" s="29"/>
      <c r="AR9" s="132"/>
      <c r="AS9" s="29"/>
      <c r="AT9" s="29"/>
      <c r="AU9" s="29"/>
      <c r="AV9" s="29"/>
      <c r="AW9" s="29"/>
      <c r="AX9" s="29"/>
      <c r="AY9" s="29"/>
      <c r="AZ9" s="29"/>
      <c r="BA9" s="29"/>
      <c r="BB9" s="628"/>
    </row>
    <row r="10" spans="2:54" ht="30" customHeight="1">
      <c r="B10" s="506"/>
      <c r="C10" s="507"/>
      <c r="D10" s="507"/>
      <c r="E10" s="507"/>
      <c r="F10" s="507"/>
      <c r="G10" s="508"/>
      <c r="H10" s="509" t="s">
        <v>92</v>
      </c>
      <c r="I10" s="369">
        <f ca="1">TODAY()</f>
        <v>44545</v>
      </c>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628"/>
    </row>
    <row r="11" spans="2:5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629"/>
    </row>
    <row r="12" spans="2:5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37"/>
      <c r="AC12" s="40"/>
      <c r="AD12" s="241"/>
      <c r="AE12" s="241"/>
      <c r="AF12" s="241"/>
      <c r="AG12" s="241"/>
      <c r="AH12" s="241"/>
      <c r="AI12" s="241"/>
      <c r="AJ12" s="241"/>
      <c r="AK12" s="241"/>
      <c r="AL12" s="41"/>
      <c r="AM12" s="41"/>
      <c r="AN12" s="41"/>
      <c r="AO12" s="41"/>
      <c r="AP12" s="37"/>
      <c r="AQ12" s="40"/>
      <c r="AR12" s="42"/>
      <c r="AS12" s="43"/>
      <c r="AT12" s="44"/>
      <c r="AU12" s="45"/>
      <c r="AV12" s="46"/>
      <c r="AW12" s="47"/>
      <c r="AX12" s="46"/>
      <c r="AY12" s="48"/>
      <c r="AZ12" s="241"/>
      <c r="BA12" s="241"/>
      <c r="BB12" s="630"/>
    </row>
    <row r="13" spans="2:5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630"/>
    </row>
    <row r="14" spans="2:5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C14" s="37"/>
      <c r="AG14" s="41"/>
      <c r="AH14" s="41"/>
      <c r="AI14" s="41"/>
      <c r="AJ14" s="41"/>
      <c r="AK14" s="37"/>
      <c r="AL14" s="463"/>
      <c r="AM14" s="37"/>
      <c r="AN14" s="194"/>
      <c r="AO14" s="37"/>
      <c r="AP14" s="37"/>
      <c r="AQ14" s="457" t="s">
        <v>66</v>
      </c>
      <c r="AR14" s="458" t="s">
        <v>62</v>
      </c>
      <c r="AS14" s="459" t="s">
        <v>57</v>
      </c>
      <c r="AT14" s="460" t="s">
        <v>52</v>
      </c>
      <c r="AU14" s="37"/>
      <c r="AV14" s="461" t="s">
        <v>120</v>
      </c>
      <c r="AW14" s="37"/>
      <c r="AX14" s="462" t="s">
        <v>121</v>
      </c>
      <c r="AY14" s="194"/>
      <c r="AZ14" s="37"/>
      <c r="BA14" s="37"/>
      <c r="BB14" s="628"/>
    </row>
    <row r="15" spans="2:5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C15" s="37"/>
      <c r="AG15" s="510"/>
      <c r="AH15" s="41"/>
      <c r="AI15" s="41"/>
      <c r="AJ15" s="510"/>
      <c r="AK15" s="37"/>
      <c r="AL15" s="40"/>
      <c r="AM15" s="37"/>
      <c r="AN15" s="40"/>
      <c r="AO15" s="37"/>
      <c r="AP15" s="37"/>
      <c r="AQ15" s="37"/>
      <c r="AR15" s="37"/>
      <c r="AS15" s="37"/>
      <c r="AT15" s="37"/>
      <c r="AW15" s="40"/>
      <c r="AX15" s="37"/>
      <c r="AY15" s="40"/>
      <c r="AZ15" s="37"/>
      <c r="BA15" s="37"/>
      <c r="BB15" s="628"/>
    </row>
    <row r="16" spans="2:54" ht="35.1"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D16" s="37"/>
      <c r="AG16" s="37"/>
      <c r="AH16" s="37"/>
      <c r="AI16" s="37"/>
      <c r="AJ16" s="37"/>
      <c r="AK16" s="37"/>
      <c r="AL16" s="37"/>
      <c r="AM16" s="37"/>
      <c r="AN16" s="37"/>
      <c r="AO16" s="37"/>
      <c r="AP16" s="37"/>
      <c r="AQ16" s="37"/>
      <c r="AR16" s="37"/>
      <c r="AS16" s="37"/>
      <c r="AT16" s="37"/>
      <c r="AU16" s="37"/>
      <c r="AW16" s="37"/>
      <c r="AX16" s="37"/>
      <c r="AY16" s="37"/>
      <c r="AZ16" s="37"/>
      <c r="BA16" s="37"/>
      <c r="BB16" s="629"/>
    </row>
    <row r="17" spans="2:55" ht="22.5" customHeight="1">
      <c r="B17" s="631"/>
      <c r="C17" s="632"/>
      <c r="D17" s="633"/>
      <c r="E17" s="633"/>
      <c r="F17" s="633"/>
      <c r="G17" s="633"/>
      <c r="H17" s="633"/>
      <c r="I17" s="633"/>
      <c r="J17" s="633"/>
      <c r="K17" s="633"/>
      <c r="L17" s="633"/>
      <c r="M17" s="634"/>
      <c r="N17" s="634"/>
      <c r="O17" s="634"/>
      <c r="P17" s="634"/>
      <c r="Q17" s="634"/>
      <c r="R17" s="634"/>
      <c r="S17" s="634"/>
      <c r="T17" s="634"/>
      <c r="U17" s="634"/>
      <c r="V17" s="634"/>
      <c r="W17" s="634"/>
      <c r="X17" s="634"/>
      <c r="Y17" s="634"/>
      <c r="Z17" s="634"/>
      <c r="AA17" s="634"/>
      <c r="AB17" s="634"/>
      <c r="AC17" s="633"/>
      <c r="AD17" s="633"/>
      <c r="AE17" s="633"/>
      <c r="AF17" s="633"/>
      <c r="AG17" s="633"/>
      <c r="AH17" s="634"/>
      <c r="AI17" s="634"/>
      <c r="AJ17" s="634"/>
      <c r="AK17" s="634"/>
      <c r="AL17" s="634"/>
      <c r="AM17" s="634"/>
      <c r="AN17" s="634"/>
      <c r="AO17" s="634"/>
      <c r="AP17" s="634"/>
      <c r="AQ17" s="634"/>
      <c r="AR17" s="634"/>
      <c r="AS17" s="634"/>
      <c r="AT17" s="634"/>
      <c r="AU17" s="634"/>
      <c r="AV17" s="634"/>
      <c r="AW17" s="634"/>
      <c r="AX17" s="634"/>
      <c r="AY17" s="634"/>
      <c r="AZ17" s="634"/>
      <c r="BA17" s="634"/>
      <c r="BB17" s="630"/>
    </row>
    <row r="18" spans="2:55" ht="27" customHeight="1">
      <c r="B18" s="635"/>
      <c r="C18" s="586"/>
      <c r="D18" s="586"/>
      <c r="E18" s="586"/>
      <c r="F18" s="586"/>
      <c r="G18" s="586"/>
      <c r="H18" s="586"/>
      <c r="I18" s="586"/>
      <c r="J18" s="586"/>
      <c r="K18" s="586"/>
      <c r="L18" s="586"/>
      <c r="M18" s="583"/>
      <c r="N18" s="583"/>
      <c r="O18" s="583"/>
      <c r="P18" s="583"/>
      <c r="Q18" s="583"/>
      <c r="R18" s="583"/>
      <c r="S18" s="583"/>
      <c r="T18" s="583"/>
      <c r="U18" s="583"/>
      <c r="V18" s="583"/>
      <c r="W18" s="583"/>
      <c r="X18" s="583"/>
      <c r="Y18" s="583"/>
      <c r="Z18" s="583"/>
      <c r="AA18" s="583"/>
      <c r="AB18" s="583"/>
      <c r="AC18" s="586"/>
      <c r="AD18" s="586"/>
      <c r="AE18" s="586"/>
      <c r="AF18" s="586"/>
      <c r="AG18" s="586"/>
      <c r="AH18" s="583"/>
      <c r="AI18" s="583"/>
      <c r="AJ18" s="583"/>
      <c r="AK18" s="583"/>
      <c r="AL18" s="583"/>
      <c r="AM18" s="583"/>
      <c r="AN18" s="583"/>
      <c r="AO18" s="583"/>
      <c r="AP18" s="583"/>
      <c r="AQ18" s="583"/>
      <c r="AR18" s="583"/>
      <c r="AS18" s="583"/>
      <c r="AT18" s="583"/>
      <c r="AU18" s="583"/>
      <c r="AV18" s="583"/>
      <c r="AW18" s="583"/>
      <c r="AX18" s="583"/>
      <c r="AY18" s="583"/>
      <c r="AZ18" s="583"/>
      <c r="BA18" s="636"/>
    </row>
    <row r="19" spans="2:55" ht="12" customHeight="1">
      <c r="B19" s="637"/>
      <c r="C19" s="638"/>
      <c r="D19" s="1453" t="s">
        <v>126</v>
      </c>
      <c r="E19" s="1453"/>
      <c r="F19" s="1456"/>
      <c r="G19" s="1484" t="s">
        <v>247</v>
      </c>
      <c r="H19" s="1484"/>
      <c r="I19" s="1484"/>
      <c r="J19" s="1484"/>
      <c r="K19" s="1484"/>
      <c r="L19" s="1484"/>
      <c r="M19" s="1484"/>
      <c r="N19" s="1484"/>
      <c r="O19" s="1484"/>
      <c r="P19" s="1484"/>
      <c r="Q19" s="1484"/>
      <c r="R19" s="1484"/>
      <c r="S19" s="1484"/>
      <c r="T19" s="1419"/>
      <c r="U19" s="639"/>
      <c r="V19" s="1419"/>
      <c r="W19" s="639"/>
      <c r="X19" s="1419"/>
      <c r="Y19" s="1419"/>
      <c r="Z19" s="1449"/>
      <c r="AA19" s="583"/>
      <c r="AB19" s="583"/>
      <c r="AC19" s="640"/>
      <c r="AD19" s="638"/>
      <c r="AE19" s="1453" t="s">
        <v>126</v>
      </c>
      <c r="AF19" s="1453"/>
      <c r="AG19" s="1456"/>
      <c r="AH19" s="1446" t="s">
        <v>435</v>
      </c>
      <c r="AI19" s="1446"/>
      <c r="AJ19" s="1446"/>
      <c r="AK19" s="1446"/>
      <c r="AL19" s="1446"/>
      <c r="AM19" s="1446"/>
      <c r="AN19" s="1446"/>
      <c r="AO19" s="1446"/>
      <c r="AP19" s="1446"/>
      <c r="AQ19" s="1446"/>
      <c r="AR19" s="1446"/>
      <c r="AS19" s="1446"/>
      <c r="AT19" s="1446"/>
      <c r="AU19" s="1419"/>
      <c r="AV19" s="639"/>
      <c r="AW19" s="1419"/>
      <c r="AX19" s="639"/>
      <c r="AY19" s="1419"/>
      <c r="AZ19" s="1419"/>
      <c r="BA19" s="1422"/>
    </row>
    <row r="20" spans="2:55" ht="13.5" customHeight="1">
      <c r="B20" s="641"/>
      <c r="C20" s="642"/>
      <c r="D20" s="1454"/>
      <c r="E20" s="1454"/>
      <c r="F20" s="1457"/>
      <c r="G20" s="1485"/>
      <c r="H20" s="1485"/>
      <c r="I20" s="1485"/>
      <c r="J20" s="1485"/>
      <c r="K20" s="1485"/>
      <c r="L20" s="1485"/>
      <c r="M20" s="1485"/>
      <c r="N20" s="1485"/>
      <c r="O20" s="1485"/>
      <c r="P20" s="1485"/>
      <c r="Q20" s="1485"/>
      <c r="R20" s="1485"/>
      <c r="S20" s="1485"/>
      <c r="T20" s="1420"/>
      <c r="U20" s="1440">
        <f>AVERAGE(U26:U50)</f>
        <v>0</v>
      </c>
      <c r="V20" s="1420"/>
      <c r="W20" s="1425" t="e">
        <f>AVERAGE(W26:W50)</f>
        <v>#DIV/0!</v>
      </c>
      <c r="X20" s="1420"/>
      <c r="Y20" s="1420"/>
      <c r="Z20" s="1450"/>
      <c r="AA20" s="583"/>
      <c r="AB20" s="583"/>
      <c r="AC20" s="643"/>
      <c r="AD20" s="642"/>
      <c r="AE20" s="1454"/>
      <c r="AF20" s="1454"/>
      <c r="AG20" s="1457"/>
      <c r="AH20" s="1447"/>
      <c r="AI20" s="1447"/>
      <c r="AJ20" s="1447"/>
      <c r="AK20" s="1447"/>
      <c r="AL20" s="1447"/>
      <c r="AM20" s="1447"/>
      <c r="AN20" s="1447"/>
      <c r="AO20" s="1447"/>
      <c r="AP20" s="1447"/>
      <c r="AQ20" s="1447"/>
      <c r="AR20" s="1447"/>
      <c r="AS20" s="1447"/>
      <c r="AT20" s="1447"/>
      <c r="AU20" s="1420"/>
      <c r="AV20" s="1440">
        <f>AVERAGE(AV26:AV50)</f>
        <v>0</v>
      </c>
      <c r="AW20" s="1420"/>
      <c r="AX20" s="1425" t="e">
        <f>AVERAGE(AX26:AX50)</f>
        <v>#DIV/0!</v>
      </c>
      <c r="AY20" s="1420"/>
      <c r="AZ20" s="1420"/>
      <c r="BA20" s="1423"/>
    </row>
    <row r="21" spans="2:55" ht="13.5" customHeight="1">
      <c r="B21" s="641"/>
      <c r="C21" s="642"/>
      <c r="D21" s="1454"/>
      <c r="E21" s="1454"/>
      <c r="F21" s="1457"/>
      <c r="G21" s="1485"/>
      <c r="H21" s="1485"/>
      <c r="I21" s="1485"/>
      <c r="J21" s="1485"/>
      <c r="K21" s="1485"/>
      <c r="L21" s="1485"/>
      <c r="M21" s="1485"/>
      <c r="N21" s="1485"/>
      <c r="O21" s="1485"/>
      <c r="P21" s="1485"/>
      <c r="Q21" s="1485"/>
      <c r="R21" s="1485"/>
      <c r="S21" s="1485"/>
      <c r="T21" s="1420"/>
      <c r="U21" s="1441"/>
      <c r="V21" s="1420"/>
      <c r="W21" s="1426"/>
      <c r="X21" s="1420"/>
      <c r="Y21" s="1420"/>
      <c r="Z21" s="1450"/>
      <c r="AA21" s="583"/>
      <c r="AB21" s="583"/>
      <c r="AC21" s="643"/>
      <c r="AD21" s="642"/>
      <c r="AE21" s="1454"/>
      <c r="AF21" s="1454"/>
      <c r="AG21" s="1457"/>
      <c r="AH21" s="1447"/>
      <c r="AI21" s="1447"/>
      <c r="AJ21" s="1447"/>
      <c r="AK21" s="1447"/>
      <c r="AL21" s="1447"/>
      <c r="AM21" s="1447"/>
      <c r="AN21" s="1447"/>
      <c r="AO21" s="1447"/>
      <c r="AP21" s="1447"/>
      <c r="AQ21" s="1447"/>
      <c r="AR21" s="1447"/>
      <c r="AS21" s="1447"/>
      <c r="AT21" s="1447"/>
      <c r="AU21" s="1420"/>
      <c r="AV21" s="1441"/>
      <c r="AW21" s="1420"/>
      <c r="AX21" s="1426"/>
      <c r="AY21" s="1420"/>
      <c r="AZ21" s="1420"/>
      <c r="BA21" s="1423"/>
    </row>
    <row r="22" spans="2:55" ht="10.5" customHeight="1">
      <c r="B22" s="641"/>
      <c r="C22" s="642"/>
      <c r="D22" s="1454"/>
      <c r="E22" s="1454"/>
      <c r="F22" s="1457"/>
      <c r="G22" s="1485"/>
      <c r="H22" s="1485"/>
      <c r="I22" s="1485"/>
      <c r="J22" s="1485"/>
      <c r="K22" s="1485"/>
      <c r="L22" s="1485"/>
      <c r="M22" s="1485"/>
      <c r="N22" s="1485"/>
      <c r="O22" s="1485"/>
      <c r="P22" s="1485"/>
      <c r="Q22" s="1485"/>
      <c r="R22" s="1485"/>
      <c r="S22" s="1485"/>
      <c r="T22" s="1420"/>
      <c r="U22" s="1442"/>
      <c r="V22" s="1420"/>
      <c r="W22" s="1427"/>
      <c r="X22" s="1420"/>
      <c r="Y22" s="1420"/>
      <c r="Z22" s="1450"/>
      <c r="AA22" s="583"/>
      <c r="AB22" s="583"/>
      <c r="AC22" s="643"/>
      <c r="AD22" s="642"/>
      <c r="AE22" s="1454"/>
      <c r="AF22" s="1454"/>
      <c r="AG22" s="1457"/>
      <c r="AH22" s="1447"/>
      <c r="AI22" s="1447"/>
      <c r="AJ22" s="1447"/>
      <c r="AK22" s="1447"/>
      <c r="AL22" s="1447"/>
      <c r="AM22" s="1447"/>
      <c r="AN22" s="1447"/>
      <c r="AO22" s="1447"/>
      <c r="AP22" s="1447"/>
      <c r="AQ22" s="1447"/>
      <c r="AR22" s="1447"/>
      <c r="AS22" s="1447"/>
      <c r="AT22" s="1447"/>
      <c r="AU22" s="1420"/>
      <c r="AV22" s="1442"/>
      <c r="AW22" s="1420"/>
      <c r="AX22" s="1427"/>
      <c r="AY22" s="1420"/>
      <c r="AZ22" s="1420"/>
      <c r="BA22" s="1423"/>
    </row>
    <row r="23" spans="2:55" ht="12" customHeight="1">
      <c r="B23" s="644"/>
      <c r="C23" s="645"/>
      <c r="D23" s="1455"/>
      <c r="E23" s="1455"/>
      <c r="F23" s="1458"/>
      <c r="G23" s="1486"/>
      <c r="H23" s="1486"/>
      <c r="I23" s="1486"/>
      <c r="J23" s="1486"/>
      <c r="K23" s="1486"/>
      <c r="L23" s="1486"/>
      <c r="M23" s="1486"/>
      <c r="N23" s="1486"/>
      <c r="O23" s="1486"/>
      <c r="P23" s="1486"/>
      <c r="Q23" s="1486"/>
      <c r="R23" s="1486"/>
      <c r="S23" s="1486"/>
      <c r="T23" s="1421"/>
      <c r="U23" s="646"/>
      <c r="V23" s="1421"/>
      <c r="W23" s="646"/>
      <c r="X23" s="1421"/>
      <c r="Y23" s="1421"/>
      <c r="Z23" s="1451"/>
      <c r="AA23" s="583"/>
      <c r="AB23" s="583"/>
      <c r="AC23" s="647"/>
      <c r="AD23" s="645"/>
      <c r="AE23" s="1455"/>
      <c r="AF23" s="1455"/>
      <c r="AG23" s="1458"/>
      <c r="AH23" s="1448"/>
      <c r="AI23" s="1448"/>
      <c r="AJ23" s="1448"/>
      <c r="AK23" s="1448"/>
      <c r="AL23" s="1448"/>
      <c r="AM23" s="1448"/>
      <c r="AN23" s="1448"/>
      <c r="AO23" s="1448"/>
      <c r="AP23" s="1448"/>
      <c r="AQ23" s="1448"/>
      <c r="AR23" s="1448"/>
      <c r="AS23" s="1448"/>
      <c r="AT23" s="1448"/>
      <c r="AU23" s="1421"/>
      <c r="AV23" s="646"/>
      <c r="AW23" s="1421"/>
      <c r="AX23" s="646"/>
      <c r="AY23" s="1421"/>
      <c r="AZ23" s="1421"/>
      <c r="BA23" s="1424"/>
    </row>
    <row r="24" spans="2:55" ht="30" customHeight="1">
      <c r="B24" s="637"/>
      <c r="C24" s="638"/>
      <c r="D24" s="638"/>
      <c r="E24" s="638"/>
      <c r="F24" s="638"/>
      <c r="G24" s="639"/>
      <c r="H24" s="639"/>
      <c r="I24" s="639"/>
      <c r="J24" s="639"/>
      <c r="K24" s="639"/>
      <c r="L24" s="639"/>
      <c r="M24" s="639"/>
      <c r="N24" s="639"/>
      <c r="O24" s="639"/>
      <c r="P24" s="639"/>
      <c r="Q24" s="639"/>
      <c r="R24" s="639"/>
      <c r="S24" s="639"/>
      <c r="T24" s="639"/>
      <c r="U24" s="639"/>
      <c r="V24" s="639"/>
      <c r="W24" s="639"/>
      <c r="X24" s="639"/>
      <c r="Y24" s="639"/>
      <c r="Z24" s="648"/>
      <c r="AA24" s="649"/>
      <c r="AB24" s="583"/>
      <c r="AC24" s="640"/>
      <c r="AD24" s="638"/>
      <c r="AE24" s="638"/>
      <c r="AF24" s="638"/>
      <c r="AG24" s="638"/>
      <c r="AH24" s="639"/>
      <c r="AI24" s="639"/>
      <c r="AJ24" s="639"/>
      <c r="AK24" s="639"/>
      <c r="AL24" s="639"/>
      <c r="AM24" s="639"/>
      <c r="AN24" s="639"/>
      <c r="AO24" s="639"/>
      <c r="AP24" s="639"/>
      <c r="AQ24" s="639"/>
      <c r="AR24" s="639"/>
      <c r="AS24" s="639"/>
      <c r="AT24" s="639"/>
      <c r="AU24" s="639"/>
      <c r="AV24" s="639"/>
      <c r="AW24" s="639"/>
      <c r="AX24" s="639"/>
      <c r="AY24" s="639"/>
      <c r="AZ24" s="639"/>
      <c r="BA24" s="650"/>
    </row>
    <row r="25" spans="2:55" ht="20.100000000000001" customHeight="1">
      <c r="B25" s="641"/>
      <c r="C25" s="651"/>
      <c r="D25" s="1416"/>
      <c r="E25" s="1416"/>
      <c r="F25" s="651"/>
      <c r="G25" s="653"/>
      <c r="H25" s="1431" t="str">
        <f>'Donnees MFER'!$E$4</f>
        <v>C1.1 Collecter les données nécessaires à l’intervention</v>
      </c>
      <c r="I25" s="1432"/>
      <c r="J25" s="1432"/>
      <c r="K25" s="1432"/>
      <c r="L25" s="1433"/>
      <c r="M25" s="642"/>
      <c r="N25" s="642"/>
      <c r="O25" s="653"/>
      <c r="P25" s="653"/>
      <c r="Q25" s="654"/>
      <c r="R25" s="653"/>
      <c r="S25" s="653"/>
      <c r="T25" s="653"/>
      <c r="U25" s="653"/>
      <c r="V25" s="653"/>
      <c r="W25" s="653"/>
      <c r="X25" s="653"/>
      <c r="Y25" s="653"/>
      <c r="Z25" s="655"/>
      <c r="AA25" s="649"/>
      <c r="AB25" s="583"/>
      <c r="AC25" s="643"/>
      <c r="AD25" s="651"/>
      <c r="AE25" s="1416"/>
      <c r="AF25" s="1416"/>
      <c r="AG25" s="651"/>
      <c r="AH25" s="653"/>
      <c r="AI25" s="1475" t="str">
        <f>'Donnees MFER'!$E$11</f>
        <v>C2.1 Identifier les éléments d'un réseau fluidique et d'un réseau électrique</v>
      </c>
      <c r="AJ25" s="1476"/>
      <c r="AK25" s="1476"/>
      <c r="AL25" s="1476"/>
      <c r="AM25" s="1477"/>
      <c r="AN25" s="642"/>
      <c r="AO25" s="642"/>
      <c r="AP25" s="653"/>
      <c r="AQ25" s="653"/>
      <c r="AR25" s="654"/>
      <c r="AS25" s="653"/>
      <c r="AT25" s="653"/>
      <c r="AU25" s="653"/>
      <c r="AV25" s="653"/>
      <c r="AW25" s="653"/>
      <c r="AX25" s="653"/>
      <c r="AY25" s="653"/>
      <c r="AZ25" s="653"/>
      <c r="BA25" s="656"/>
    </row>
    <row r="26" spans="2:55" s="21" customFormat="1" ht="30" customHeight="1">
      <c r="B26" s="1414">
        <f>'Donnees MFER'!$B$4</f>
        <v>1</v>
      </c>
      <c r="C26" s="1459"/>
      <c r="D26" s="1417" t="str">
        <f>'Donnees MFER'!$C$4</f>
        <v>C1.1</v>
      </c>
      <c r="E26" s="1418"/>
      <c r="F26" s="651"/>
      <c r="G26" s="658" t="s">
        <v>211</v>
      </c>
      <c r="H26" s="1434"/>
      <c r="I26" s="1351"/>
      <c r="J26" s="1351"/>
      <c r="K26" s="1351"/>
      <c r="L26" s="1435"/>
      <c r="M26" s="1444" t="s">
        <v>212</v>
      </c>
      <c r="N26" s="1444"/>
      <c r="O26" s="1445"/>
      <c r="P26" s="1428" t="str">
        <f>REPT("g",(U26))</f>
        <v/>
      </c>
      <c r="Q26" s="1429"/>
      <c r="R26" s="1429"/>
      <c r="S26" s="1430"/>
      <c r="T26" s="663"/>
      <c r="U26" s="1036">
        <f>Bilan!$AK$18</f>
        <v>0</v>
      </c>
      <c r="V26" s="653"/>
      <c r="W26" s="1037" t="str">
        <f>Bilan!$AM$18</f>
        <v xml:space="preserve"> </v>
      </c>
      <c r="X26" s="665"/>
      <c r="Y26" s="653"/>
      <c r="Z26" s="655"/>
      <c r="AA26" s="649"/>
      <c r="AB26" s="583"/>
      <c r="AC26" s="1452">
        <v>8</v>
      </c>
      <c r="AD26" s="1459"/>
      <c r="AE26" s="1417" t="str">
        <f>'Donnees MFER'!$C$11</f>
        <v>C2.1</v>
      </c>
      <c r="AF26" s="1418"/>
      <c r="AG26" s="651"/>
      <c r="AH26" s="658" t="s">
        <v>211</v>
      </c>
      <c r="AI26" s="1478"/>
      <c r="AJ26" s="1479"/>
      <c r="AK26" s="1479"/>
      <c r="AL26" s="1479"/>
      <c r="AM26" s="1480"/>
      <c r="AN26" s="1444" t="s">
        <v>212</v>
      </c>
      <c r="AO26" s="1444"/>
      <c r="AP26" s="1445"/>
      <c r="AQ26" s="1428" t="str">
        <f>REPT("g",(AV26))</f>
        <v/>
      </c>
      <c r="AR26" s="1429"/>
      <c r="AS26" s="1429"/>
      <c r="AT26" s="1430"/>
      <c r="AU26" s="663"/>
      <c r="AV26" s="1036">
        <f>Bilan!$AK$26</f>
        <v>0</v>
      </c>
      <c r="AW26" s="653"/>
      <c r="AX26" s="1037" t="str">
        <f>Bilan!$AM$26</f>
        <v xml:space="preserve"> </v>
      </c>
      <c r="AY26" s="665"/>
      <c r="AZ26" s="653"/>
      <c r="BA26" s="656"/>
    </row>
    <row r="27" spans="2:55" ht="20.100000000000001" customHeight="1">
      <c r="B27" s="641"/>
      <c r="C27" s="651"/>
      <c r="D27" s="1416"/>
      <c r="E27" s="1416"/>
      <c r="F27" s="651"/>
      <c r="G27" s="653"/>
      <c r="H27" s="1436"/>
      <c r="I27" s="1437"/>
      <c r="J27" s="1437"/>
      <c r="K27" s="1437"/>
      <c r="L27" s="1438"/>
      <c r="M27" s="642"/>
      <c r="N27" s="642"/>
      <c r="O27" s="653"/>
      <c r="P27" s="653"/>
      <c r="Q27" s="653"/>
      <c r="R27" s="653"/>
      <c r="S27" s="653"/>
      <c r="T27" s="653"/>
      <c r="U27" s="653"/>
      <c r="V27" s="653"/>
      <c r="W27" s="653"/>
      <c r="X27" s="653"/>
      <c r="Y27" s="653"/>
      <c r="Z27" s="655"/>
      <c r="AA27" s="649"/>
      <c r="AB27" s="583"/>
      <c r="AC27" s="643"/>
      <c r="AD27" s="651"/>
      <c r="AE27" s="1416"/>
      <c r="AF27" s="1416"/>
      <c r="AG27" s="651"/>
      <c r="AH27" s="653"/>
      <c r="AI27" s="1481"/>
      <c r="AJ27" s="1482"/>
      <c r="AK27" s="1482"/>
      <c r="AL27" s="1482"/>
      <c r="AM27" s="1483"/>
      <c r="AN27" s="642"/>
      <c r="AO27" s="642"/>
      <c r="AP27" s="653"/>
      <c r="AQ27" s="653"/>
      <c r="AR27" s="653"/>
      <c r="AS27" s="653"/>
      <c r="AT27" s="653"/>
      <c r="AU27" s="653"/>
      <c r="AV27" s="653"/>
      <c r="AW27" s="653"/>
      <c r="AX27" s="653"/>
      <c r="AY27" s="653"/>
      <c r="AZ27" s="653"/>
      <c r="BA27" s="656"/>
    </row>
    <row r="28" spans="2:55" ht="15" customHeight="1">
      <c r="B28" s="666"/>
      <c r="C28" s="667"/>
      <c r="D28" s="668"/>
      <c r="E28" s="653"/>
      <c r="F28" s="669"/>
      <c r="G28" s="653"/>
      <c r="H28" s="653"/>
      <c r="I28" s="653"/>
      <c r="J28" s="653"/>
      <c r="K28" s="653"/>
      <c r="L28" s="653"/>
      <c r="M28" s="670"/>
      <c r="N28" s="670"/>
      <c r="O28" s="670"/>
      <c r="P28" s="670"/>
      <c r="Q28" s="670"/>
      <c r="R28" s="670"/>
      <c r="S28" s="670"/>
      <c r="T28" s="670"/>
      <c r="U28" s="670"/>
      <c r="V28" s="670"/>
      <c r="W28" s="670"/>
      <c r="X28" s="670"/>
      <c r="Y28" s="670"/>
      <c r="Z28" s="671"/>
      <c r="AA28" s="672"/>
      <c r="AB28" s="673"/>
      <c r="AC28" s="674"/>
      <c r="AD28" s="667"/>
      <c r="AE28" s="668"/>
      <c r="AF28" s="653"/>
      <c r="AG28" s="669"/>
      <c r="AH28" s="653"/>
      <c r="AI28" s="653"/>
      <c r="AJ28" s="653"/>
      <c r="AK28" s="653"/>
      <c r="AL28" s="653"/>
      <c r="AM28" s="653"/>
      <c r="AN28" s="670"/>
      <c r="AO28" s="670"/>
      <c r="AP28" s="670"/>
      <c r="AQ28" s="670"/>
      <c r="AR28" s="670"/>
      <c r="AS28" s="670"/>
      <c r="AT28" s="670"/>
      <c r="AU28" s="670"/>
      <c r="AV28" s="670"/>
      <c r="AW28" s="670"/>
      <c r="AX28" s="670"/>
      <c r="AY28" s="670"/>
      <c r="AZ28" s="670"/>
      <c r="BA28" s="675"/>
    </row>
    <row r="29" spans="2:55" ht="20.100000000000001" customHeight="1">
      <c r="B29" s="641"/>
      <c r="C29" s="651"/>
      <c r="D29" s="1416"/>
      <c r="E29" s="1416"/>
      <c r="F29" s="651"/>
      <c r="G29" s="653"/>
      <c r="H29" s="1431" t="str">
        <f>'Donnees MFER'!$E$5</f>
        <v>C1.2 Ordonner les données nécessaires à l’intervention</v>
      </c>
      <c r="I29" s="1432"/>
      <c r="J29" s="1432"/>
      <c r="K29" s="1432"/>
      <c r="L29" s="1433"/>
      <c r="M29" s="642"/>
      <c r="N29" s="642"/>
      <c r="O29" s="653"/>
      <c r="P29" s="653"/>
      <c r="Q29" s="654"/>
      <c r="R29" s="653"/>
      <c r="S29" s="653"/>
      <c r="T29" s="653"/>
      <c r="U29" s="653"/>
      <c r="V29" s="653"/>
      <c r="W29" s="653"/>
      <c r="X29" s="653"/>
      <c r="Y29" s="653"/>
      <c r="Z29" s="655"/>
      <c r="AA29" s="649"/>
      <c r="AB29" s="583"/>
      <c r="AC29" s="643"/>
      <c r="AD29" s="651"/>
      <c r="AE29" s="1416"/>
      <c r="AF29" s="1416"/>
      <c r="AG29" s="651"/>
      <c r="AH29" s="653"/>
      <c r="AI29" s="1431" t="str">
        <f>'Donnees MFER'!$E$12</f>
        <v xml:space="preserve">C2.2 Déterminer les  caractéristiques des différents éléments de l’installation </v>
      </c>
      <c r="AJ29" s="1432"/>
      <c r="AK29" s="1432"/>
      <c r="AL29" s="1432"/>
      <c r="AM29" s="1433"/>
      <c r="AN29" s="642"/>
      <c r="AO29" s="642"/>
      <c r="AP29" s="653"/>
      <c r="AQ29" s="653"/>
      <c r="AR29" s="654"/>
      <c r="AS29" s="653"/>
      <c r="AT29" s="653"/>
      <c r="AU29" s="653"/>
      <c r="AV29" s="653"/>
      <c r="AW29" s="653"/>
      <c r="AX29" s="653"/>
      <c r="AY29" s="653"/>
      <c r="AZ29" s="653"/>
      <c r="BA29" s="656"/>
    </row>
    <row r="30" spans="2:55" ht="30" customHeight="1">
      <c r="B30" s="1414">
        <f>'Donnees MFER'!$B$5</f>
        <v>2</v>
      </c>
      <c r="C30" s="1459"/>
      <c r="D30" s="1417" t="str">
        <f>'Donnees MFER'!$C$5</f>
        <v>C1.2</v>
      </c>
      <c r="E30" s="1418"/>
      <c r="F30" s="651"/>
      <c r="G30" s="658" t="s">
        <v>211</v>
      </c>
      <c r="H30" s="1434"/>
      <c r="I30" s="1351"/>
      <c r="J30" s="1351"/>
      <c r="K30" s="1351"/>
      <c r="L30" s="1435"/>
      <c r="M30" s="1444" t="s">
        <v>212</v>
      </c>
      <c r="N30" s="1444"/>
      <c r="O30" s="1445"/>
      <c r="P30" s="1428" t="str">
        <f>REPT("g",(U30))</f>
        <v/>
      </c>
      <c r="Q30" s="1429"/>
      <c r="R30" s="1429"/>
      <c r="S30" s="1430"/>
      <c r="T30" s="663"/>
      <c r="U30" s="1036">
        <f>Bilan!$AK$18</f>
        <v>0</v>
      </c>
      <c r="V30" s="653"/>
      <c r="W30" s="1037" t="str">
        <f>Bilan!$AM$18</f>
        <v xml:space="preserve"> </v>
      </c>
      <c r="X30" s="665"/>
      <c r="Y30" s="653"/>
      <c r="Z30" s="655"/>
      <c r="AA30" s="649"/>
      <c r="AB30" s="583"/>
      <c r="AC30" s="1452">
        <v>9</v>
      </c>
      <c r="AD30" s="1459"/>
      <c r="AE30" s="1417" t="str">
        <f>'Donnees MFER'!$C$12</f>
        <v>C2.2</v>
      </c>
      <c r="AF30" s="1418"/>
      <c r="AG30" s="651"/>
      <c r="AH30" s="658" t="s">
        <v>211</v>
      </c>
      <c r="AI30" s="1434"/>
      <c r="AJ30" s="1351"/>
      <c r="AK30" s="1351"/>
      <c r="AL30" s="1351"/>
      <c r="AM30" s="1435"/>
      <c r="AN30" s="1444" t="s">
        <v>212</v>
      </c>
      <c r="AO30" s="1444"/>
      <c r="AP30" s="1445"/>
      <c r="AQ30" s="1428" t="str">
        <f>REPT("g",(AV30))</f>
        <v/>
      </c>
      <c r="AR30" s="1429"/>
      <c r="AS30" s="1429"/>
      <c r="AT30" s="1430"/>
      <c r="AU30" s="663"/>
      <c r="AV30" s="1036">
        <f>Bilan!$AK$26</f>
        <v>0</v>
      </c>
      <c r="AW30" s="653"/>
      <c r="AX30" s="1037" t="str">
        <f>Bilan!$AM$26</f>
        <v xml:space="preserve"> </v>
      </c>
      <c r="AY30" s="665"/>
      <c r="AZ30" s="653"/>
      <c r="BA30" s="656"/>
    </row>
    <row r="31" spans="2:55" ht="20.100000000000001" customHeight="1">
      <c r="B31" s="641"/>
      <c r="C31" s="651"/>
      <c r="D31" s="1416"/>
      <c r="E31" s="1416"/>
      <c r="F31" s="651"/>
      <c r="G31" s="653"/>
      <c r="H31" s="1436"/>
      <c r="I31" s="1437"/>
      <c r="J31" s="1437"/>
      <c r="K31" s="1437"/>
      <c r="L31" s="1438"/>
      <c r="M31" s="642"/>
      <c r="N31" s="642"/>
      <c r="O31" s="653"/>
      <c r="P31" s="653"/>
      <c r="Q31" s="653"/>
      <c r="R31" s="653"/>
      <c r="S31" s="653"/>
      <c r="T31" s="653"/>
      <c r="U31" s="653"/>
      <c r="V31" s="653"/>
      <c r="W31" s="653"/>
      <c r="X31" s="653"/>
      <c r="Y31" s="653"/>
      <c r="Z31" s="655"/>
      <c r="AA31" s="649"/>
      <c r="AB31" s="583"/>
      <c r="AC31" s="643"/>
      <c r="AD31" s="651"/>
      <c r="AE31" s="1416"/>
      <c r="AF31" s="1416"/>
      <c r="AG31" s="651"/>
      <c r="AH31" s="653"/>
      <c r="AI31" s="1436"/>
      <c r="AJ31" s="1437"/>
      <c r="AK31" s="1437"/>
      <c r="AL31" s="1437"/>
      <c r="AM31" s="1438"/>
      <c r="AN31" s="642"/>
      <c r="AO31" s="642"/>
      <c r="AP31" s="653"/>
      <c r="AQ31" s="653"/>
      <c r="AR31" s="653"/>
      <c r="AS31" s="653"/>
      <c r="AT31" s="653"/>
      <c r="AU31" s="653"/>
      <c r="AV31" s="653"/>
      <c r="AW31" s="653"/>
      <c r="AX31" s="653"/>
      <c r="AY31" s="653"/>
      <c r="AZ31" s="653"/>
      <c r="BA31" s="656"/>
      <c r="BB31" s="676"/>
      <c r="BC31" s="676"/>
    </row>
    <row r="32" spans="2:55" ht="15" customHeight="1">
      <c r="B32" s="641"/>
      <c r="C32" s="651"/>
      <c r="D32" s="668"/>
      <c r="E32" s="653"/>
      <c r="F32" s="651"/>
      <c r="G32" s="653"/>
      <c r="H32" s="677"/>
      <c r="I32" s="678"/>
      <c r="J32" s="678"/>
      <c r="K32" s="679"/>
      <c r="L32" s="680"/>
      <c r="M32" s="642"/>
      <c r="N32" s="642"/>
      <c r="O32" s="653"/>
      <c r="P32" s="653"/>
      <c r="Q32" s="653"/>
      <c r="R32" s="653"/>
      <c r="S32" s="653"/>
      <c r="T32" s="653"/>
      <c r="U32" s="653"/>
      <c r="V32" s="653"/>
      <c r="W32" s="653"/>
      <c r="X32" s="653"/>
      <c r="Y32" s="653"/>
      <c r="Z32" s="655"/>
      <c r="AA32" s="1439"/>
      <c r="AB32" s="682"/>
      <c r="AC32" s="643"/>
      <c r="AD32" s="651"/>
      <c r="AE32" s="1416"/>
      <c r="AF32" s="1416"/>
      <c r="AG32" s="651"/>
      <c r="AH32" s="653"/>
      <c r="AI32" s="677"/>
      <c r="AJ32" s="678"/>
      <c r="AK32" s="678"/>
      <c r="AL32" s="679"/>
      <c r="AM32" s="680"/>
      <c r="AN32" s="642"/>
      <c r="AO32" s="642"/>
      <c r="AP32" s="653"/>
      <c r="AQ32" s="653"/>
      <c r="AR32" s="653"/>
      <c r="AS32" s="653"/>
      <c r="AT32" s="653"/>
      <c r="AU32" s="653"/>
      <c r="AV32" s="653"/>
      <c r="AW32" s="653"/>
      <c r="AX32" s="653"/>
      <c r="AY32" s="653"/>
      <c r="AZ32" s="653"/>
      <c r="BA32" s="656"/>
      <c r="BB32" s="250"/>
      <c r="BC32" s="250"/>
    </row>
    <row r="33" spans="2:55" ht="20.100000000000001" customHeight="1">
      <c r="B33" s="641"/>
      <c r="C33" s="651"/>
      <c r="D33" s="1416"/>
      <c r="E33" s="1416"/>
      <c r="F33" s="651"/>
      <c r="G33" s="653"/>
      <c r="H33" s="1431" t="str">
        <f>'Donnees MFER'!$E$6</f>
        <v>C1.3 Repérer les contraintes techniques liées à l’intervention</v>
      </c>
      <c r="I33" s="1432"/>
      <c r="J33" s="1432"/>
      <c r="K33" s="1432"/>
      <c r="L33" s="1433"/>
      <c r="M33" s="642"/>
      <c r="N33" s="642"/>
      <c r="O33" s="653"/>
      <c r="P33" s="653"/>
      <c r="Q33" s="654"/>
      <c r="R33" s="653"/>
      <c r="S33" s="653"/>
      <c r="T33" s="653"/>
      <c r="U33" s="653"/>
      <c r="V33" s="653"/>
      <c r="W33" s="653"/>
      <c r="X33" s="653"/>
      <c r="Y33" s="653"/>
      <c r="Z33" s="655"/>
      <c r="AA33" s="1439"/>
      <c r="AB33" s="682"/>
      <c r="AC33" s="643"/>
      <c r="AD33" s="651"/>
      <c r="AE33" s="1416"/>
      <c r="AF33" s="1416"/>
      <c r="AG33" s="651"/>
      <c r="AH33" s="653"/>
      <c r="AI33" s="1475" t="str">
        <f>'Donnees MFER'!$E$13</f>
        <v>C2.3 Identifier les grandeurs physiques nominales associées à l’installation (températures, pression, puissances, intensités, tensions, …)</v>
      </c>
      <c r="AJ33" s="1476"/>
      <c r="AK33" s="1476"/>
      <c r="AL33" s="1476"/>
      <c r="AM33" s="1477"/>
      <c r="AN33" s="642"/>
      <c r="AO33" s="642"/>
      <c r="AP33" s="653"/>
      <c r="AQ33" s="653"/>
      <c r="AR33" s="654"/>
      <c r="AS33" s="653"/>
      <c r="AT33" s="653"/>
      <c r="AU33" s="653"/>
      <c r="AV33" s="653"/>
      <c r="AW33" s="653"/>
      <c r="AX33" s="653"/>
      <c r="AY33" s="653"/>
      <c r="AZ33" s="653"/>
      <c r="BA33" s="656"/>
    </row>
    <row r="34" spans="2:55" ht="30" customHeight="1">
      <c r="B34" s="1414">
        <f>'Donnees MFER'!$B$6</f>
        <v>3</v>
      </c>
      <c r="C34" s="1459"/>
      <c r="D34" s="1417" t="str">
        <f>'Donnees MFER'!$C$6</f>
        <v>C1.3</v>
      </c>
      <c r="E34" s="1418"/>
      <c r="F34" s="651"/>
      <c r="G34" s="658" t="s">
        <v>211</v>
      </c>
      <c r="H34" s="1434"/>
      <c r="I34" s="1351"/>
      <c r="J34" s="1351"/>
      <c r="K34" s="1351"/>
      <c r="L34" s="1435"/>
      <c r="M34" s="1444" t="s">
        <v>212</v>
      </c>
      <c r="N34" s="1444"/>
      <c r="O34" s="1445"/>
      <c r="P34" s="1428" t="str">
        <f>REPT("g",(U34))</f>
        <v/>
      </c>
      <c r="Q34" s="1429"/>
      <c r="R34" s="1429"/>
      <c r="S34" s="1430"/>
      <c r="T34" s="663"/>
      <c r="U34" s="1036">
        <f>Bilan!$AK$18</f>
        <v>0</v>
      </c>
      <c r="V34" s="653"/>
      <c r="W34" s="1037" t="str">
        <f>Bilan!$AM$18</f>
        <v xml:space="preserve"> </v>
      </c>
      <c r="X34" s="665"/>
      <c r="Y34" s="653"/>
      <c r="Z34" s="655"/>
      <c r="AA34" s="649"/>
      <c r="AB34" s="583"/>
      <c r="AC34" s="1452">
        <v>10</v>
      </c>
      <c r="AD34" s="1459"/>
      <c r="AE34" s="1417" t="str">
        <f>'Donnees MFER'!$C$13</f>
        <v>C2.3</v>
      </c>
      <c r="AF34" s="1418"/>
      <c r="AG34" s="651"/>
      <c r="AH34" s="658" t="s">
        <v>211</v>
      </c>
      <c r="AI34" s="1478"/>
      <c r="AJ34" s="1479"/>
      <c r="AK34" s="1479"/>
      <c r="AL34" s="1479"/>
      <c r="AM34" s="1480"/>
      <c r="AN34" s="1444" t="s">
        <v>212</v>
      </c>
      <c r="AO34" s="1444"/>
      <c r="AP34" s="1445"/>
      <c r="AQ34" s="1428" t="str">
        <f>REPT("g",(AV34))</f>
        <v/>
      </c>
      <c r="AR34" s="1429"/>
      <c r="AS34" s="1429"/>
      <c r="AT34" s="1430"/>
      <c r="AU34" s="663"/>
      <c r="AV34" s="1036">
        <f>Bilan!$AK$26</f>
        <v>0</v>
      </c>
      <c r="AW34" s="653"/>
      <c r="AX34" s="1037" t="str">
        <f>Bilan!$AM$26</f>
        <v xml:space="preserve"> </v>
      </c>
      <c r="AY34" s="665"/>
      <c r="AZ34" s="653"/>
      <c r="BA34" s="656"/>
    </row>
    <row r="35" spans="2:55" ht="20.100000000000001" customHeight="1">
      <c r="B35" s="683"/>
      <c r="C35" s="651"/>
      <c r="D35" s="1416"/>
      <c r="E35" s="1416"/>
      <c r="F35" s="651"/>
      <c r="G35" s="653"/>
      <c r="H35" s="1436"/>
      <c r="I35" s="1437"/>
      <c r="J35" s="1437"/>
      <c r="K35" s="1437"/>
      <c r="L35" s="1438"/>
      <c r="M35" s="642"/>
      <c r="N35" s="642"/>
      <c r="O35" s="653"/>
      <c r="P35" s="653"/>
      <c r="Q35" s="653"/>
      <c r="R35" s="653"/>
      <c r="S35" s="653"/>
      <c r="T35" s="653"/>
      <c r="U35" s="653"/>
      <c r="V35" s="653"/>
      <c r="W35" s="653"/>
      <c r="X35" s="653"/>
      <c r="Y35" s="653"/>
      <c r="Z35" s="655"/>
      <c r="AA35" s="1460"/>
      <c r="AB35" s="685"/>
      <c r="AC35" s="686"/>
      <c r="AD35" s="651"/>
      <c r="AE35" s="1416"/>
      <c r="AF35" s="1416"/>
      <c r="AG35" s="651"/>
      <c r="AH35" s="653"/>
      <c r="AI35" s="1481"/>
      <c r="AJ35" s="1482"/>
      <c r="AK35" s="1482"/>
      <c r="AL35" s="1482"/>
      <c r="AM35" s="1483"/>
      <c r="AN35" s="642"/>
      <c r="AO35" s="642"/>
      <c r="AP35" s="653"/>
      <c r="AQ35" s="653"/>
      <c r="AR35" s="653"/>
      <c r="AS35" s="653"/>
      <c r="AT35" s="653"/>
      <c r="AU35" s="653"/>
      <c r="AV35" s="653"/>
      <c r="AW35" s="653"/>
      <c r="AX35" s="653"/>
      <c r="AY35" s="653"/>
      <c r="AZ35" s="653"/>
      <c r="BA35" s="656"/>
    </row>
    <row r="36" spans="2:55" ht="15" customHeight="1">
      <c r="B36" s="683"/>
      <c r="C36" s="651"/>
      <c r="D36" s="668"/>
      <c r="E36" s="653"/>
      <c r="F36" s="651"/>
      <c r="G36" s="653"/>
      <c r="H36" s="677"/>
      <c r="I36" s="678"/>
      <c r="J36" s="678"/>
      <c r="K36" s="679"/>
      <c r="L36" s="680"/>
      <c r="M36" s="642"/>
      <c r="N36" s="642"/>
      <c r="O36" s="653"/>
      <c r="P36" s="653"/>
      <c r="Q36" s="653"/>
      <c r="R36" s="653"/>
      <c r="S36" s="653"/>
      <c r="T36" s="653"/>
      <c r="U36" s="653"/>
      <c r="V36" s="653"/>
      <c r="W36" s="653"/>
      <c r="X36" s="653"/>
      <c r="Y36" s="653"/>
      <c r="Z36" s="655"/>
      <c r="AA36" s="1460"/>
      <c r="AB36" s="685"/>
      <c r="AC36" s="686"/>
      <c r="AD36" s="651"/>
      <c r="AE36" s="668"/>
      <c r="AF36" s="653"/>
      <c r="AG36" s="651"/>
      <c r="AH36" s="653"/>
      <c r="AI36" s="677"/>
      <c r="AJ36" s="678"/>
      <c r="AK36" s="678"/>
      <c r="AL36" s="679"/>
      <c r="AM36" s="680"/>
      <c r="AN36" s="642"/>
      <c r="AO36" s="642"/>
      <c r="AP36" s="653"/>
      <c r="AQ36" s="653"/>
      <c r="AR36" s="653"/>
      <c r="AS36" s="653"/>
      <c r="AT36" s="653"/>
      <c r="AU36" s="653"/>
      <c r="AV36" s="653"/>
      <c r="AW36" s="653"/>
      <c r="AX36" s="653"/>
      <c r="AY36" s="653"/>
      <c r="AZ36" s="653"/>
      <c r="BA36" s="656"/>
    </row>
    <row r="37" spans="2:55" ht="20.100000000000001" customHeight="1">
      <c r="B37" s="683"/>
      <c r="C37" s="651"/>
      <c r="D37" s="1416"/>
      <c r="E37" s="1416"/>
      <c r="F37" s="651"/>
      <c r="G37" s="653"/>
      <c r="H37" s="1431" t="str">
        <f>'Donnees MFER'!$E$7</f>
        <v>C1.4 Repérer les contraintes  d’environnement de travail liées à l’intervention</v>
      </c>
      <c r="I37" s="1432"/>
      <c r="J37" s="1432"/>
      <c r="K37" s="1432"/>
      <c r="L37" s="1433"/>
      <c r="M37" s="642"/>
      <c r="N37" s="642"/>
      <c r="O37" s="653"/>
      <c r="P37" s="653"/>
      <c r="Q37" s="654"/>
      <c r="R37" s="653"/>
      <c r="S37" s="653"/>
      <c r="T37" s="653"/>
      <c r="U37" s="653"/>
      <c r="V37" s="653"/>
      <c r="W37" s="653"/>
      <c r="X37" s="653"/>
      <c r="Y37" s="653"/>
      <c r="Z37" s="655"/>
      <c r="AA37" s="649"/>
      <c r="AB37" s="583"/>
      <c r="AC37" s="686"/>
      <c r="AD37" s="651"/>
      <c r="AE37" s="1416"/>
      <c r="AF37" s="1416"/>
      <c r="AG37" s="651"/>
      <c r="AH37" s="653"/>
      <c r="AI37" s="1431" t="str">
        <f>'Donnees MFER'!$E$14</f>
        <v>C2.4 Identifier les consignes de réglage et de sécurité spécifiques à l’installation</v>
      </c>
      <c r="AJ37" s="1432"/>
      <c r="AK37" s="1432"/>
      <c r="AL37" s="1432"/>
      <c r="AM37" s="1433"/>
      <c r="AN37" s="642"/>
      <c r="AO37" s="642"/>
      <c r="AP37" s="653"/>
      <c r="AQ37" s="653"/>
      <c r="AR37" s="654"/>
      <c r="AS37" s="653"/>
      <c r="AT37" s="653"/>
      <c r="AU37" s="653"/>
      <c r="AV37" s="653"/>
      <c r="AW37" s="653"/>
      <c r="AX37" s="653"/>
      <c r="AY37" s="653"/>
      <c r="AZ37" s="653"/>
      <c r="BA37" s="656"/>
    </row>
    <row r="38" spans="2:55" s="21" customFormat="1" ht="30" customHeight="1">
      <c r="B38" s="1414">
        <f>'Donnees MFER'!$B$7</f>
        <v>4</v>
      </c>
      <c r="C38" s="1459"/>
      <c r="D38" s="1417" t="str">
        <f>'Donnees MFER'!$C$7</f>
        <v>C1.4</v>
      </c>
      <c r="E38" s="1418"/>
      <c r="F38" s="651"/>
      <c r="G38" s="658" t="s">
        <v>211</v>
      </c>
      <c r="H38" s="1434"/>
      <c r="I38" s="1351"/>
      <c r="J38" s="1351"/>
      <c r="K38" s="1351"/>
      <c r="L38" s="1435"/>
      <c r="M38" s="1444" t="s">
        <v>212</v>
      </c>
      <c r="N38" s="1444"/>
      <c r="O38" s="1445"/>
      <c r="P38" s="1428" t="str">
        <f>REPT("g",(U38))</f>
        <v/>
      </c>
      <c r="Q38" s="1429"/>
      <c r="R38" s="1429"/>
      <c r="S38" s="1430"/>
      <c r="T38" s="663"/>
      <c r="U38" s="1036">
        <f>Bilan!$AK$18</f>
        <v>0</v>
      </c>
      <c r="V38" s="653"/>
      <c r="W38" s="1037" t="str">
        <f>Bilan!$AM$18</f>
        <v xml:space="preserve"> </v>
      </c>
      <c r="X38" s="665"/>
      <c r="Y38" s="653"/>
      <c r="Z38" s="655"/>
      <c r="AA38" s="649"/>
      <c r="AB38" s="583"/>
      <c r="AC38" s="1452">
        <v>11</v>
      </c>
      <c r="AD38" s="1459"/>
      <c r="AE38" s="1417" t="str">
        <f>'Donnees MFER'!$C$14</f>
        <v>C2.4</v>
      </c>
      <c r="AF38" s="1418"/>
      <c r="AG38" s="651"/>
      <c r="AH38" s="658" t="s">
        <v>211</v>
      </c>
      <c r="AI38" s="1434"/>
      <c r="AJ38" s="1351"/>
      <c r="AK38" s="1351"/>
      <c r="AL38" s="1351"/>
      <c r="AM38" s="1435"/>
      <c r="AN38" s="1444" t="s">
        <v>212</v>
      </c>
      <c r="AO38" s="1444"/>
      <c r="AP38" s="1445"/>
      <c r="AQ38" s="1428" t="str">
        <f>REPT("g",(AV38))</f>
        <v/>
      </c>
      <c r="AR38" s="1429"/>
      <c r="AS38" s="1429"/>
      <c r="AT38" s="1430"/>
      <c r="AU38" s="663"/>
      <c r="AV38" s="1036">
        <f>Bilan!$AK$26</f>
        <v>0</v>
      </c>
      <c r="AW38" s="653"/>
      <c r="AX38" s="1037" t="str">
        <f>Bilan!$AM$26</f>
        <v xml:space="preserve"> </v>
      </c>
      <c r="AY38" s="665"/>
      <c r="AZ38" s="653"/>
      <c r="BA38" s="656"/>
    </row>
    <row r="39" spans="2:55" ht="20.100000000000001" customHeight="1">
      <c r="B39" s="683"/>
      <c r="C39" s="651"/>
      <c r="D39" s="1416"/>
      <c r="E39" s="1416"/>
      <c r="F39" s="651"/>
      <c r="G39" s="653"/>
      <c r="H39" s="1436"/>
      <c r="I39" s="1437"/>
      <c r="J39" s="1437"/>
      <c r="K39" s="1437"/>
      <c r="L39" s="1438"/>
      <c r="M39" s="642"/>
      <c r="N39" s="642"/>
      <c r="O39" s="653"/>
      <c r="P39" s="653"/>
      <c r="Q39" s="653"/>
      <c r="R39" s="653"/>
      <c r="S39" s="653"/>
      <c r="T39" s="653"/>
      <c r="U39" s="653"/>
      <c r="V39" s="653"/>
      <c r="W39" s="653"/>
      <c r="X39" s="653"/>
      <c r="Y39" s="653"/>
      <c r="Z39" s="655"/>
      <c r="AA39" s="649"/>
      <c r="AB39" s="583"/>
      <c r="AC39" s="686"/>
      <c r="AD39" s="651"/>
      <c r="AE39" s="1416"/>
      <c r="AF39" s="1416"/>
      <c r="AG39" s="651"/>
      <c r="AH39" s="653"/>
      <c r="AI39" s="1436"/>
      <c r="AJ39" s="1437"/>
      <c r="AK39" s="1437"/>
      <c r="AL39" s="1437"/>
      <c r="AM39" s="1438"/>
      <c r="AN39" s="642"/>
      <c r="AO39" s="642"/>
      <c r="AP39" s="653"/>
      <c r="AQ39" s="653"/>
      <c r="AR39" s="653"/>
      <c r="AS39" s="653"/>
      <c r="AT39" s="653"/>
      <c r="AU39" s="653"/>
      <c r="AV39" s="653"/>
      <c r="AW39" s="653"/>
      <c r="AX39" s="653"/>
      <c r="AY39" s="653"/>
      <c r="AZ39" s="653"/>
      <c r="BA39" s="656"/>
    </row>
    <row r="40" spans="2:55" ht="17.100000000000001" customHeight="1">
      <c r="B40" s="683"/>
      <c r="C40" s="667"/>
      <c r="D40" s="668"/>
      <c r="E40" s="653"/>
      <c r="F40" s="669"/>
      <c r="G40" s="653"/>
      <c r="H40" s="687"/>
      <c r="I40" s="679"/>
      <c r="J40" s="679"/>
      <c r="K40" s="679"/>
      <c r="L40" s="679"/>
      <c r="M40" s="653"/>
      <c r="N40" s="653"/>
      <c r="O40" s="653"/>
      <c r="P40" s="653"/>
      <c r="Q40" s="653"/>
      <c r="R40" s="653"/>
      <c r="S40" s="653"/>
      <c r="T40" s="653"/>
      <c r="U40" s="653"/>
      <c r="V40" s="653"/>
      <c r="W40" s="653"/>
      <c r="X40" s="653"/>
      <c r="Y40" s="653"/>
      <c r="Z40" s="655"/>
      <c r="AA40" s="688"/>
      <c r="AB40" s="689"/>
      <c r="AC40" s="686"/>
      <c r="AD40" s="667"/>
      <c r="AE40" s="668"/>
      <c r="AF40" s="653"/>
      <c r="AG40" s="669"/>
      <c r="AH40" s="653"/>
      <c r="AI40" s="687"/>
      <c r="AJ40" s="679"/>
      <c r="AK40" s="679"/>
      <c r="AL40" s="679"/>
      <c r="AM40" s="679"/>
      <c r="AN40" s="653"/>
      <c r="AO40" s="653"/>
      <c r="AP40" s="653"/>
      <c r="AQ40" s="653"/>
      <c r="AR40" s="653"/>
      <c r="AS40" s="653"/>
      <c r="AT40" s="653"/>
      <c r="AU40" s="653"/>
      <c r="AV40" s="653"/>
      <c r="AW40" s="653"/>
      <c r="AX40" s="653"/>
      <c r="AY40" s="653"/>
      <c r="AZ40" s="653"/>
      <c r="BA40" s="656"/>
    </row>
    <row r="41" spans="2:55" ht="18.95" customHeight="1">
      <c r="B41" s="683"/>
      <c r="C41" s="651"/>
      <c r="D41" s="1416"/>
      <c r="E41" s="1416"/>
      <c r="F41" s="651"/>
      <c r="G41" s="653"/>
      <c r="H41" s="1431" t="str">
        <f>'Donnees MFER'!$E$8</f>
        <v>C1.5 S'assurer la planification de l’intervention</v>
      </c>
      <c r="I41" s="1432"/>
      <c r="J41" s="1432"/>
      <c r="K41" s="1432"/>
      <c r="L41" s="1433"/>
      <c r="M41" s="642"/>
      <c r="N41" s="642"/>
      <c r="O41" s="653"/>
      <c r="P41" s="653"/>
      <c r="Q41" s="654"/>
      <c r="R41" s="653"/>
      <c r="S41" s="653"/>
      <c r="T41" s="653"/>
      <c r="U41" s="653"/>
      <c r="V41" s="653"/>
      <c r="W41" s="653"/>
      <c r="X41" s="653"/>
      <c r="Y41" s="653"/>
      <c r="Z41" s="655"/>
      <c r="AA41" s="690"/>
      <c r="AB41" s="691"/>
      <c r="AC41" s="686"/>
      <c r="AD41" s="651"/>
      <c r="AE41" s="1416"/>
      <c r="AF41" s="1416"/>
      <c r="AG41" s="651"/>
      <c r="AH41" s="653"/>
      <c r="AI41" s="1431" t="str">
        <f>'Donnees MFER'!$E$15</f>
        <v xml:space="preserve">C2.5 Schématiser tout ou partie d’une installation, manuellement ou avec un outil numérique </v>
      </c>
      <c r="AJ41" s="1432"/>
      <c r="AK41" s="1432"/>
      <c r="AL41" s="1432"/>
      <c r="AM41" s="1433"/>
      <c r="AN41" s="642"/>
      <c r="AO41" s="642"/>
      <c r="AP41" s="653"/>
      <c r="AQ41" s="653"/>
      <c r="AR41" s="654"/>
      <c r="AS41" s="653"/>
      <c r="AT41" s="653"/>
      <c r="AU41" s="653"/>
      <c r="AV41" s="653"/>
      <c r="AW41" s="653"/>
      <c r="AX41" s="653"/>
      <c r="AY41" s="653"/>
      <c r="AZ41" s="653"/>
      <c r="BA41" s="656"/>
    </row>
    <row r="42" spans="2:55" ht="27.95" customHeight="1">
      <c r="B42" s="1414">
        <f>'Donnees MFER'!$B$8</f>
        <v>5</v>
      </c>
      <c r="C42" s="1459"/>
      <c r="D42" s="1417" t="str">
        <f>'Donnees MFER'!$C$8</f>
        <v>C1.5</v>
      </c>
      <c r="E42" s="1418"/>
      <c r="F42" s="651"/>
      <c r="G42" s="658" t="s">
        <v>211</v>
      </c>
      <c r="H42" s="1434"/>
      <c r="I42" s="1351"/>
      <c r="J42" s="1351"/>
      <c r="K42" s="1351"/>
      <c r="L42" s="1435"/>
      <c r="M42" s="1444" t="s">
        <v>212</v>
      </c>
      <c r="N42" s="1444"/>
      <c r="O42" s="1445"/>
      <c r="P42" s="1428" t="str">
        <f>REPT("g",(U42))</f>
        <v/>
      </c>
      <c r="Q42" s="1429"/>
      <c r="R42" s="1429"/>
      <c r="S42" s="1430"/>
      <c r="T42" s="663"/>
      <c r="U42" s="1036">
        <f>Bilan!$AK$18</f>
        <v>0</v>
      </c>
      <c r="V42" s="653"/>
      <c r="W42" s="1037" t="str">
        <f>Bilan!$AM$18</f>
        <v xml:space="preserve"> </v>
      </c>
      <c r="X42" s="665"/>
      <c r="Y42" s="653"/>
      <c r="Z42" s="655"/>
      <c r="AA42" s="649"/>
      <c r="AB42" s="583"/>
      <c r="AC42" s="1452">
        <v>12</v>
      </c>
      <c r="AD42" s="1459"/>
      <c r="AE42" s="1417" t="str">
        <f>'Donnees MFER'!$C$15</f>
        <v>C2.5</v>
      </c>
      <c r="AF42" s="1418"/>
      <c r="AG42" s="651"/>
      <c r="AH42" s="658" t="s">
        <v>211</v>
      </c>
      <c r="AI42" s="1434"/>
      <c r="AJ42" s="1351"/>
      <c r="AK42" s="1351"/>
      <c r="AL42" s="1351"/>
      <c r="AM42" s="1435"/>
      <c r="AN42" s="1444" t="s">
        <v>212</v>
      </c>
      <c r="AO42" s="1444"/>
      <c r="AP42" s="1445"/>
      <c r="AQ42" s="1428" t="str">
        <f>REPT("g",(AV42))</f>
        <v/>
      </c>
      <c r="AR42" s="1429"/>
      <c r="AS42" s="1429"/>
      <c r="AT42" s="1430"/>
      <c r="AU42" s="663"/>
      <c r="AV42" s="1036">
        <f>Bilan!$AK$26</f>
        <v>0</v>
      </c>
      <c r="AW42" s="653"/>
      <c r="AX42" s="1037" t="str">
        <f>Bilan!$AM$26</f>
        <v xml:space="preserve"> </v>
      </c>
      <c r="AY42" s="665"/>
      <c r="AZ42" s="653"/>
      <c r="BA42" s="656"/>
    </row>
    <row r="43" spans="2:55" ht="20.100000000000001" customHeight="1">
      <c r="B43" s="1414"/>
      <c r="C43" s="1415"/>
      <c r="D43" s="1474"/>
      <c r="E43" s="1474"/>
      <c r="F43" s="651"/>
      <c r="G43" s="653"/>
      <c r="H43" s="1436"/>
      <c r="I43" s="1437"/>
      <c r="J43" s="1437"/>
      <c r="K43" s="1437"/>
      <c r="L43" s="1438"/>
      <c r="M43" s="642"/>
      <c r="N43" s="642"/>
      <c r="O43" s="653"/>
      <c r="P43" s="653"/>
      <c r="Q43" s="653"/>
      <c r="R43" s="653"/>
      <c r="S43" s="653"/>
      <c r="T43" s="653"/>
      <c r="U43" s="653"/>
      <c r="V43" s="653"/>
      <c r="W43" s="653"/>
      <c r="X43" s="653"/>
      <c r="Y43" s="653"/>
      <c r="Z43" s="655"/>
      <c r="AA43" s="692"/>
      <c r="AB43" s="693"/>
      <c r="AC43" s="686"/>
      <c r="AD43" s="651"/>
      <c r="AE43" s="1416"/>
      <c r="AF43" s="1416"/>
      <c r="AG43" s="651"/>
      <c r="AH43" s="653"/>
      <c r="AI43" s="1436"/>
      <c r="AJ43" s="1437"/>
      <c r="AK43" s="1437"/>
      <c r="AL43" s="1437"/>
      <c r="AM43" s="1438"/>
      <c r="AN43" s="642"/>
      <c r="AO43" s="642"/>
      <c r="AP43" s="653"/>
      <c r="AQ43" s="653"/>
      <c r="AR43" s="653"/>
      <c r="AS43" s="653"/>
      <c r="AT43" s="653"/>
      <c r="AU43" s="653"/>
      <c r="AV43" s="653"/>
      <c r="AW43" s="653"/>
      <c r="AX43" s="653"/>
      <c r="AY43" s="653"/>
      <c r="AZ43" s="653"/>
      <c r="BA43" s="656"/>
    </row>
    <row r="44" spans="2:55" ht="15" customHeight="1">
      <c r="B44" s="1414"/>
      <c r="C44" s="1415"/>
      <c r="D44" s="694"/>
      <c r="E44" s="651"/>
      <c r="F44" s="651"/>
      <c r="G44" s="651"/>
      <c r="H44" s="651"/>
      <c r="I44" s="651"/>
      <c r="J44" s="651"/>
      <c r="K44" s="651"/>
      <c r="L44" s="651"/>
      <c r="M44" s="651"/>
      <c r="N44" s="651"/>
      <c r="O44" s="651"/>
      <c r="P44" s="651"/>
      <c r="Q44" s="651"/>
      <c r="R44" s="651"/>
      <c r="S44" s="651"/>
      <c r="T44" s="651"/>
      <c r="U44" s="651"/>
      <c r="V44" s="651"/>
      <c r="W44" s="651"/>
      <c r="X44" s="651"/>
      <c r="Y44" s="695"/>
      <c r="Z44" s="696"/>
      <c r="AA44" s="1439"/>
      <c r="AB44" s="682"/>
      <c r="AC44" s="686"/>
      <c r="AD44" s="651"/>
      <c r="AE44" s="694"/>
      <c r="AF44" s="651"/>
      <c r="AG44" s="651"/>
      <c r="AH44" s="651"/>
      <c r="AI44" s="651"/>
      <c r="AJ44" s="651"/>
      <c r="AK44" s="651"/>
      <c r="AL44" s="651"/>
      <c r="AM44" s="651"/>
      <c r="AN44" s="651"/>
      <c r="AO44" s="651"/>
      <c r="AP44" s="651"/>
      <c r="AQ44" s="651"/>
      <c r="AR44" s="651"/>
      <c r="AS44" s="651"/>
      <c r="AT44" s="651"/>
      <c r="AU44" s="651"/>
      <c r="AV44" s="651"/>
      <c r="AW44" s="651"/>
      <c r="AX44" s="651"/>
      <c r="AY44" s="651"/>
      <c r="AZ44" s="695"/>
      <c r="BA44" s="697"/>
    </row>
    <row r="45" spans="2:55" ht="20.100000000000001" customHeight="1">
      <c r="B45" s="1414"/>
      <c r="C45" s="1415"/>
      <c r="D45" s="889"/>
      <c r="E45" s="889"/>
      <c r="F45" s="889"/>
      <c r="G45" s="889"/>
      <c r="H45" s="1475" t="str">
        <f>'Donnees MFER'!$E$9</f>
        <v>C1.6 Identifier les habilitations et les certifications nécessaires aux opérations</v>
      </c>
      <c r="I45" s="1476"/>
      <c r="J45" s="1476"/>
      <c r="K45" s="1476"/>
      <c r="L45" s="1477"/>
      <c r="M45" s="889"/>
      <c r="N45" s="889"/>
      <c r="O45" s="889"/>
      <c r="P45" s="889"/>
      <c r="Q45" s="936"/>
      <c r="R45" s="889"/>
      <c r="S45" s="889"/>
      <c r="T45" s="889"/>
      <c r="U45" s="889"/>
      <c r="V45" s="889"/>
      <c r="W45" s="889"/>
      <c r="X45" s="889"/>
      <c r="Y45" s="889"/>
      <c r="Z45" s="890"/>
      <c r="AA45" s="1439"/>
      <c r="AB45" s="682"/>
      <c r="AC45" s="686"/>
      <c r="AD45" s="651"/>
      <c r="AE45" s="1416"/>
      <c r="AF45" s="1416"/>
      <c r="AG45" s="651"/>
      <c r="AH45" s="653"/>
      <c r="AI45" s="1431" t="str">
        <f>'Donnees MFER'!$E$16</f>
        <v>C2.6 Repérer, Identifier la connectique des schémas électriques d'une installation</v>
      </c>
      <c r="AJ45" s="1432"/>
      <c r="AK45" s="1432"/>
      <c r="AL45" s="1432"/>
      <c r="AM45" s="1433"/>
      <c r="AN45" s="642"/>
      <c r="AO45" s="642"/>
      <c r="AP45" s="653"/>
      <c r="AQ45" s="653"/>
      <c r="AR45" s="654"/>
      <c r="AS45" s="653"/>
      <c r="AT45" s="653"/>
      <c r="AU45" s="653"/>
      <c r="AV45" s="653"/>
      <c r="AW45" s="653"/>
      <c r="AX45" s="653"/>
      <c r="AY45" s="653"/>
      <c r="AZ45" s="653"/>
      <c r="BA45" s="656"/>
    </row>
    <row r="46" spans="2:55" ht="30" customHeight="1">
      <c r="B46" s="1414">
        <f>'Donnees MFER'!$B$9</f>
        <v>6</v>
      </c>
      <c r="C46" s="1415"/>
      <c r="D46" s="1417" t="str">
        <f>'Donnees MFER'!$C$9</f>
        <v>C1.6</v>
      </c>
      <c r="E46" s="1418"/>
      <c r="F46" s="889"/>
      <c r="G46" s="937" t="s">
        <v>211</v>
      </c>
      <c r="H46" s="1478"/>
      <c r="I46" s="1479"/>
      <c r="J46" s="1479"/>
      <c r="K46" s="1479"/>
      <c r="L46" s="1480"/>
      <c r="M46" s="1571" t="s">
        <v>212</v>
      </c>
      <c r="N46" s="1444"/>
      <c r="O46" s="1444"/>
      <c r="P46" s="1428" t="str">
        <f>REPT("g",(U46))</f>
        <v/>
      </c>
      <c r="Q46" s="1429"/>
      <c r="R46" s="1429"/>
      <c r="S46" s="1430"/>
      <c r="T46" s="889"/>
      <c r="U46" s="1036">
        <f>Bilan!$AK$18</f>
        <v>0</v>
      </c>
      <c r="V46" s="889"/>
      <c r="W46" s="1037" t="str">
        <f>Bilan!$AM$18</f>
        <v xml:space="preserve"> </v>
      </c>
      <c r="X46" s="889"/>
      <c r="Y46" s="889"/>
      <c r="Z46" s="890"/>
      <c r="AA46" s="649"/>
      <c r="AB46" s="583"/>
      <c r="AC46" s="1452">
        <v>13</v>
      </c>
      <c r="AD46" s="1459"/>
      <c r="AE46" s="1417" t="str">
        <f>'Donnees MFER'!$C$16</f>
        <v>C2.6</v>
      </c>
      <c r="AF46" s="1418"/>
      <c r="AG46" s="651"/>
      <c r="AH46" s="658" t="s">
        <v>211</v>
      </c>
      <c r="AI46" s="1434"/>
      <c r="AJ46" s="1351"/>
      <c r="AK46" s="1351"/>
      <c r="AL46" s="1351"/>
      <c r="AM46" s="1435"/>
      <c r="AN46" s="1444" t="s">
        <v>212</v>
      </c>
      <c r="AO46" s="1444"/>
      <c r="AP46" s="1445"/>
      <c r="AQ46" s="1428" t="str">
        <f>REPT("g",(AV46))</f>
        <v/>
      </c>
      <c r="AR46" s="1429"/>
      <c r="AS46" s="1429"/>
      <c r="AT46" s="1430"/>
      <c r="AU46" s="663"/>
      <c r="AV46" s="1036">
        <f>Bilan!$AK$26</f>
        <v>0</v>
      </c>
      <c r="AW46" s="653"/>
      <c r="AX46" s="1037" t="str">
        <f>Bilan!$AM$26</f>
        <v xml:space="preserve"> </v>
      </c>
      <c r="AY46" s="665"/>
      <c r="AZ46" s="653"/>
      <c r="BA46" s="656"/>
    </row>
    <row r="47" spans="2:55" ht="20.100000000000001" customHeight="1">
      <c r="B47" s="1414"/>
      <c r="C47" s="1415"/>
      <c r="D47" s="889"/>
      <c r="E47" s="889"/>
      <c r="F47" s="889"/>
      <c r="G47" s="889"/>
      <c r="H47" s="1481"/>
      <c r="I47" s="1482"/>
      <c r="J47" s="1482"/>
      <c r="K47" s="1482"/>
      <c r="L47" s="1483"/>
      <c r="M47" s="889"/>
      <c r="N47" s="889"/>
      <c r="O47" s="889"/>
      <c r="P47" s="889"/>
      <c r="Q47" s="889"/>
      <c r="R47" s="889"/>
      <c r="S47" s="889"/>
      <c r="T47" s="889"/>
      <c r="U47" s="889"/>
      <c r="V47" s="889"/>
      <c r="W47" s="889"/>
      <c r="X47" s="889"/>
      <c r="Y47" s="889"/>
      <c r="Z47" s="890"/>
      <c r="AA47" s="1460"/>
      <c r="AB47" s="685"/>
      <c r="AC47" s="686"/>
      <c r="AD47" s="651"/>
      <c r="AE47" s="1474"/>
      <c r="AF47" s="1474"/>
      <c r="AG47" s="651"/>
      <c r="AH47" s="653"/>
      <c r="AI47" s="1436"/>
      <c r="AJ47" s="1437"/>
      <c r="AK47" s="1437"/>
      <c r="AL47" s="1437"/>
      <c r="AM47" s="1438"/>
      <c r="AN47" s="642"/>
      <c r="AO47" s="642"/>
      <c r="AP47" s="653"/>
      <c r="AQ47" s="653"/>
      <c r="AR47" s="653"/>
      <c r="AS47" s="653"/>
      <c r="AT47" s="653"/>
      <c r="AU47" s="653"/>
      <c r="AV47" s="653"/>
      <c r="AW47" s="653"/>
      <c r="AX47" s="653"/>
      <c r="AY47" s="653"/>
      <c r="AZ47" s="653"/>
      <c r="BA47" s="656"/>
      <c r="BB47" s="676"/>
      <c r="BC47" s="676"/>
    </row>
    <row r="48" spans="2:55" ht="15" customHeight="1">
      <c r="B48" s="1414"/>
      <c r="C48" s="1415"/>
      <c r="D48" s="889"/>
      <c r="E48" s="889"/>
      <c r="F48" s="889"/>
      <c r="G48" s="889"/>
      <c r="H48" s="889"/>
      <c r="I48" s="889"/>
      <c r="J48" s="889"/>
      <c r="K48" s="889"/>
      <c r="L48" s="889"/>
      <c r="M48" s="889"/>
      <c r="N48" s="889"/>
      <c r="O48" s="889"/>
      <c r="P48" s="889"/>
      <c r="Q48" s="889"/>
      <c r="R48" s="889"/>
      <c r="S48" s="889"/>
      <c r="T48" s="889"/>
      <c r="U48" s="889"/>
      <c r="V48" s="889"/>
      <c r="W48" s="889"/>
      <c r="X48" s="889"/>
      <c r="Y48" s="889"/>
      <c r="Z48" s="890"/>
      <c r="AA48" s="1460"/>
      <c r="AB48" s="685"/>
      <c r="AC48" s="686"/>
      <c r="AD48" s="651"/>
      <c r="AE48" s="694"/>
      <c r="AF48" s="651"/>
      <c r="AG48" s="651"/>
      <c r="AH48" s="653"/>
      <c r="AI48" s="677"/>
      <c r="AJ48" s="678"/>
      <c r="AK48" s="678"/>
      <c r="AL48" s="679"/>
      <c r="AM48" s="680"/>
      <c r="AN48" s="642"/>
      <c r="AO48" s="642"/>
      <c r="AP48" s="653"/>
      <c r="AQ48" s="653"/>
      <c r="AR48" s="653"/>
      <c r="AS48" s="653"/>
      <c r="AT48" s="653"/>
      <c r="AU48" s="653"/>
      <c r="AV48" s="653"/>
      <c r="AW48" s="653"/>
      <c r="AX48" s="653"/>
      <c r="AY48" s="653"/>
      <c r="AZ48" s="653"/>
      <c r="BA48" s="656"/>
      <c r="BB48" s="250"/>
      <c r="BC48" s="250"/>
    </row>
    <row r="49" spans="2:53" ht="20.100000000000001" customHeight="1">
      <c r="B49" s="1414"/>
      <c r="C49" s="1415"/>
      <c r="D49" s="889"/>
      <c r="E49" s="889"/>
      <c r="F49" s="889"/>
      <c r="G49" s="889"/>
      <c r="H49" s="1431" t="str">
        <f>'Donnees MFER'!$E$10</f>
        <v>C1.7 Informer à l'interne et à l'externe des contraintes liées à l'intervention</v>
      </c>
      <c r="I49" s="1432"/>
      <c r="J49" s="1432"/>
      <c r="K49" s="1432"/>
      <c r="L49" s="1433"/>
      <c r="M49" s="889"/>
      <c r="N49" s="889"/>
      <c r="O49" s="889"/>
      <c r="P49" s="889"/>
      <c r="Q49" s="936"/>
      <c r="R49" s="889"/>
      <c r="S49" s="889"/>
      <c r="T49" s="889"/>
      <c r="U49" s="889"/>
      <c r="V49" s="889"/>
      <c r="W49" s="889"/>
      <c r="X49" s="889"/>
      <c r="Y49" s="889"/>
      <c r="Z49" s="890"/>
      <c r="AA49" s="690"/>
      <c r="AB49" s="691"/>
      <c r="AC49" s="686"/>
      <c r="AD49" s="651"/>
      <c r="AE49" s="1416"/>
      <c r="AF49" s="1416"/>
      <c r="AG49" s="651"/>
      <c r="AH49" s="653"/>
      <c r="AI49" s="1431" t="str">
        <f>'Donnees MFER'!$E$17</f>
        <v>C2.7 Proposer une modification technique en fonction des contraintes repérées</v>
      </c>
      <c r="AJ49" s="1432"/>
      <c r="AK49" s="1432"/>
      <c r="AL49" s="1432"/>
      <c r="AM49" s="1433"/>
      <c r="AN49" s="642"/>
      <c r="AO49" s="642"/>
      <c r="AP49" s="653"/>
      <c r="AQ49" s="653"/>
      <c r="AR49" s="654"/>
      <c r="AS49" s="653"/>
      <c r="AT49" s="653"/>
      <c r="AU49" s="653"/>
      <c r="AV49" s="653"/>
      <c r="AW49" s="653"/>
      <c r="AX49" s="653"/>
      <c r="AY49" s="653"/>
      <c r="AZ49" s="653"/>
      <c r="BA49" s="656"/>
    </row>
    <row r="50" spans="2:53" ht="30" customHeight="1">
      <c r="B50" s="1414">
        <f>'Donnees MFER'!$B$10</f>
        <v>7</v>
      </c>
      <c r="C50" s="1415"/>
      <c r="D50" s="1417" t="str">
        <f>'Donnees MFER'!$C$10</f>
        <v>C1.7</v>
      </c>
      <c r="E50" s="1418"/>
      <c r="F50" s="889"/>
      <c r="G50" s="937" t="s">
        <v>211</v>
      </c>
      <c r="H50" s="1434"/>
      <c r="I50" s="1351"/>
      <c r="J50" s="1351"/>
      <c r="K50" s="1351"/>
      <c r="L50" s="1435"/>
      <c r="M50" s="1571" t="s">
        <v>212</v>
      </c>
      <c r="N50" s="1444"/>
      <c r="O50" s="1444"/>
      <c r="P50" s="1428" t="str">
        <f>REPT("g",(U50))</f>
        <v/>
      </c>
      <c r="Q50" s="1429"/>
      <c r="R50" s="1429"/>
      <c r="S50" s="1430"/>
      <c r="T50" s="889"/>
      <c r="U50" s="1036">
        <f>Bilan!$AK$18</f>
        <v>0</v>
      </c>
      <c r="V50" s="889"/>
      <c r="W50" s="1037" t="str">
        <f>Bilan!$AM$18</f>
        <v xml:space="preserve"> </v>
      </c>
      <c r="X50" s="889"/>
      <c r="Y50" s="889"/>
      <c r="Z50" s="890"/>
      <c r="AA50" s="649"/>
      <c r="AB50" s="583"/>
      <c r="AC50" s="1452">
        <v>14</v>
      </c>
      <c r="AD50" s="1459"/>
      <c r="AE50" s="1417" t="str">
        <f>'Donnees MFER'!$C$17</f>
        <v>C2.7</v>
      </c>
      <c r="AF50" s="1418"/>
      <c r="AG50" s="651"/>
      <c r="AH50" s="658" t="s">
        <v>211</v>
      </c>
      <c r="AI50" s="1434"/>
      <c r="AJ50" s="1351"/>
      <c r="AK50" s="1351"/>
      <c r="AL50" s="1351"/>
      <c r="AM50" s="1435"/>
      <c r="AN50" s="1444" t="s">
        <v>212</v>
      </c>
      <c r="AO50" s="1444"/>
      <c r="AP50" s="1445"/>
      <c r="AQ50" s="1428" t="str">
        <f>REPT("g",(AV50))</f>
        <v/>
      </c>
      <c r="AR50" s="1429"/>
      <c r="AS50" s="1429"/>
      <c r="AT50" s="1430"/>
      <c r="AU50" s="663"/>
      <c r="AV50" s="1036">
        <f>Bilan!$AK$26</f>
        <v>0</v>
      </c>
      <c r="AW50" s="653"/>
      <c r="AX50" s="1037" t="str">
        <f>Bilan!$AM$26</f>
        <v xml:space="preserve"> </v>
      </c>
      <c r="AY50" s="665"/>
      <c r="AZ50" s="653"/>
      <c r="BA50" s="656"/>
    </row>
    <row r="51" spans="2:53" ht="20.100000000000001" customHeight="1">
      <c r="B51" s="888"/>
      <c r="C51" s="889"/>
      <c r="D51" s="889"/>
      <c r="E51" s="889"/>
      <c r="F51" s="889"/>
      <c r="G51" s="889"/>
      <c r="H51" s="1436"/>
      <c r="I51" s="1437"/>
      <c r="J51" s="1437"/>
      <c r="K51" s="1437"/>
      <c r="L51" s="1438"/>
      <c r="M51" s="889"/>
      <c r="N51" s="889"/>
      <c r="O51" s="889"/>
      <c r="P51" s="889"/>
      <c r="Q51" s="889"/>
      <c r="R51" s="889"/>
      <c r="S51" s="889"/>
      <c r="T51" s="889"/>
      <c r="U51" s="889"/>
      <c r="V51" s="889"/>
      <c r="W51" s="889"/>
      <c r="X51" s="889"/>
      <c r="Y51" s="889"/>
      <c r="Z51" s="890"/>
      <c r="AA51" s="699"/>
      <c r="AB51" s="685"/>
      <c r="AC51" s="686"/>
      <c r="AD51" s="651"/>
      <c r="AE51" s="1416"/>
      <c r="AF51" s="1416"/>
      <c r="AG51" s="651"/>
      <c r="AH51" s="653"/>
      <c r="AI51" s="1436"/>
      <c r="AJ51" s="1437"/>
      <c r="AK51" s="1437"/>
      <c r="AL51" s="1437"/>
      <c r="AM51" s="1438"/>
      <c r="AN51" s="642"/>
      <c r="AO51" s="642"/>
      <c r="AP51" s="653"/>
      <c r="AQ51" s="653"/>
      <c r="AR51" s="653"/>
      <c r="AS51" s="653"/>
      <c r="AT51" s="653"/>
      <c r="AU51" s="653"/>
      <c r="AV51" s="653"/>
      <c r="AW51" s="653"/>
      <c r="AX51" s="653"/>
      <c r="AY51" s="653"/>
      <c r="AZ51" s="653"/>
      <c r="BA51" s="656"/>
    </row>
    <row r="52" spans="2:53" ht="17.100000000000001" customHeight="1">
      <c r="B52" s="683"/>
      <c r="C52" s="651"/>
      <c r="D52" s="694"/>
      <c r="E52" s="651"/>
      <c r="F52" s="651"/>
      <c r="G52" s="651"/>
      <c r="H52" s="651"/>
      <c r="I52" s="651"/>
      <c r="J52" s="651"/>
      <c r="K52" s="651"/>
      <c r="L52" s="651"/>
      <c r="M52" s="651"/>
      <c r="N52" s="651"/>
      <c r="O52" s="651"/>
      <c r="P52" s="651"/>
      <c r="Q52" s="651"/>
      <c r="R52" s="651"/>
      <c r="S52" s="651"/>
      <c r="T52" s="651"/>
      <c r="U52" s="651"/>
      <c r="V52" s="651"/>
      <c r="W52" s="651"/>
      <c r="X52" s="651"/>
      <c r="Y52" s="651"/>
      <c r="Z52" s="700"/>
      <c r="AA52" s="692"/>
      <c r="AB52" s="693"/>
      <c r="AC52" s="686"/>
      <c r="AD52" s="651"/>
      <c r="AE52" s="694"/>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701"/>
    </row>
    <row r="53" spans="2:53" ht="35.1" customHeight="1">
      <c r="B53" s="702"/>
      <c r="C53" s="703"/>
      <c r="D53" s="703"/>
      <c r="E53" s="703"/>
      <c r="F53" s="704"/>
      <c r="G53" s="646"/>
      <c r="H53" s="646"/>
      <c r="I53" s="646"/>
      <c r="J53" s="646"/>
      <c r="K53" s="646"/>
      <c r="L53" s="646"/>
      <c r="M53" s="646"/>
      <c r="N53" s="646"/>
      <c r="O53" s="646"/>
      <c r="P53" s="646"/>
      <c r="Q53" s="646"/>
      <c r="R53" s="646"/>
      <c r="S53" s="646"/>
      <c r="T53" s="646"/>
      <c r="U53" s="646"/>
      <c r="V53" s="646"/>
      <c r="W53" s="705"/>
      <c r="X53" s="646"/>
      <c r="Y53" s="646"/>
      <c r="Z53" s="706"/>
      <c r="AA53" s="692"/>
      <c r="AB53" s="693"/>
      <c r="AC53" s="707"/>
      <c r="AD53" s="703"/>
      <c r="AE53" s="703"/>
      <c r="AF53" s="703"/>
      <c r="AG53" s="704"/>
      <c r="AH53" s="646"/>
      <c r="AI53" s="646"/>
      <c r="AJ53" s="646"/>
      <c r="AK53" s="646"/>
      <c r="AL53" s="646"/>
      <c r="AM53" s="646"/>
      <c r="AN53" s="646"/>
      <c r="AO53" s="646"/>
      <c r="AP53" s="646"/>
      <c r="AQ53" s="646"/>
      <c r="AR53" s="646"/>
      <c r="AS53" s="646"/>
      <c r="AT53" s="646"/>
      <c r="AU53" s="646"/>
      <c r="AV53" s="646"/>
      <c r="AW53" s="646"/>
      <c r="AX53" s="705"/>
      <c r="AY53" s="646"/>
      <c r="AZ53" s="646"/>
      <c r="BA53" s="708"/>
    </row>
    <row r="54" spans="2:53" ht="27" customHeight="1">
      <c r="B54" s="635"/>
      <c r="C54" s="586"/>
      <c r="D54" s="586"/>
      <c r="E54" s="586"/>
      <c r="F54" s="586"/>
      <c r="G54" s="586"/>
      <c r="H54" s="586"/>
      <c r="I54" s="586"/>
      <c r="J54" s="586"/>
      <c r="K54" s="586"/>
      <c r="L54" s="586"/>
      <c r="M54" s="583"/>
      <c r="N54" s="583"/>
      <c r="O54" s="583"/>
      <c r="P54" s="583"/>
      <c r="Q54" s="583"/>
      <c r="R54" s="583"/>
      <c r="S54" s="583"/>
      <c r="T54" s="583"/>
      <c r="U54" s="583"/>
      <c r="V54" s="583"/>
      <c r="W54" s="583"/>
      <c r="X54" s="583"/>
      <c r="Y54" s="583"/>
      <c r="Z54" s="583"/>
      <c r="AA54" s="583"/>
      <c r="AB54" s="583"/>
      <c r="AC54" s="586"/>
      <c r="AD54" s="586"/>
      <c r="AE54" s="586"/>
      <c r="AF54" s="586"/>
      <c r="AG54" s="586"/>
      <c r="AH54" s="583"/>
      <c r="AI54" s="583"/>
      <c r="AJ54" s="583"/>
      <c r="AK54" s="583"/>
      <c r="AL54" s="583"/>
      <c r="AM54" s="583"/>
      <c r="AN54" s="583"/>
      <c r="AO54" s="583"/>
      <c r="AP54" s="583"/>
      <c r="AQ54" s="583"/>
      <c r="AR54" s="583"/>
      <c r="AS54" s="583"/>
      <c r="AT54" s="583"/>
      <c r="AU54" s="583"/>
      <c r="AV54" s="583"/>
      <c r="AW54" s="583"/>
      <c r="AX54" s="583"/>
      <c r="AY54" s="583"/>
      <c r="AZ54" s="583"/>
      <c r="BA54" s="636"/>
    </row>
    <row r="55" spans="2:53" ht="12" customHeight="1">
      <c r="B55" s="637"/>
      <c r="C55" s="638"/>
      <c r="D55" s="1453" t="s">
        <v>126</v>
      </c>
      <c r="E55" s="1453"/>
      <c r="F55" s="1456"/>
      <c r="G55" s="1446" t="s">
        <v>252</v>
      </c>
      <c r="H55" s="1446"/>
      <c r="I55" s="1446"/>
      <c r="J55" s="1446"/>
      <c r="K55" s="1446"/>
      <c r="L55" s="1446"/>
      <c r="M55" s="1446"/>
      <c r="N55" s="1446"/>
      <c r="O55" s="1446"/>
      <c r="P55" s="1446"/>
      <c r="Q55" s="1446"/>
      <c r="R55" s="1446"/>
      <c r="S55" s="1446"/>
      <c r="T55" s="1419"/>
      <c r="U55" s="639"/>
      <c r="V55" s="1419"/>
      <c r="W55" s="639"/>
      <c r="X55" s="1419"/>
      <c r="Y55" s="1419"/>
      <c r="Z55" s="1449"/>
      <c r="AA55" s="583"/>
      <c r="AB55" s="583"/>
      <c r="AC55" s="640"/>
      <c r="AD55" s="638"/>
      <c r="AE55" s="1453" t="s">
        <v>126</v>
      </c>
      <c r="AF55" s="1453"/>
      <c r="AG55" s="1456"/>
      <c r="AH55" s="1446" t="s">
        <v>253</v>
      </c>
      <c r="AI55" s="1446"/>
      <c r="AJ55" s="1446"/>
      <c r="AK55" s="1446"/>
      <c r="AL55" s="1446"/>
      <c r="AM55" s="1446"/>
      <c r="AN55" s="1446"/>
      <c r="AO55" s="1446"/>
      <c r="AP55" s="1446"/>
      <c r="AQ55" s="1446"/>
      <c r="AR55" s="1446"/>
      <c r="AS55" s="1446"/>
      <c r="AT55" s="1446"/>
      <c r="AU55" s="1419"/>
      <c r="AV55" s="639"/>
      <c r="AW55" s="1419"/>
      <c r="AX55" s="639"/>
      <c r="AY55" s="1419"/>
      <c r="AZ55" s="1419"/>
      <c r="BA55" s="1422"/>
    </row>
    <row r="56" spans="2:53" ht="13.5" customHeight="1">
      <c r="B56" s="641"/>
      <c r="C56" s="642"/>
      <c r="D56" s="1454"/>
      <c r="E56" s="1454"/>
      <c r="F56" s="1457"/>
      <c r="G56" s="1447"/>
      <c r="H56" s="1447"/>
      <c r="I56" s="1447"/>
      <c r="J56" s="1447"/>
      <c r="K56" s="1447"/>
      <c r="L56" s="1447"/>
      <c r="M56" s="1447"/>
      <c r="N56" s="1447"/>
      <c r="O56" s="1447"/>
      <c r="P56" s="1447"/>
      <c r="Q56" s="1447"/>
      <c r="R56" s="1447"/>
      <c r="S56" s="1447"/>
      <c r="T56" s="1420"/>
      <c r="U56" s="1440">
        <f>AVERAGE(U62:U74)</f>
        <v>0</v>
      </c>
      <c r="V56" s="1420"/>
      <c r="W56" s="1425" t="e">
        <f>AVERAGE(W62:W74)</f>
        <v>#DIV/0!</v>
      </c>
      <c r="X56" s="1420"/>
      <c r="Y56" s="1420"/>
      <c r="Z56" s="1450"/>
      <c r="AA56" s="583"/>
      <c r="AB56" s="583"/>
      <c r="AC56" s="643"/>
      <c r="AD56" s="642"/>
      <c r="AE56" s="1454"/>
      <c r="AF56" s="1454"/>
      <c r="AG56" s="1457"/>
      <c r="AH56" s="1447"/>
      <c r="AI56" s="1447"/>
      <c r="AJ56" s="1447"/>
      <c r="AK56" s="1447"/>
      <c r="AL56" s="1447"/>
      <c r="AM56" s="1447"/>
      <c r="AN56" s="1447"/>
      <c r="AO56" s="1447"/>
      <c r="AP56" s="1447"/>
      <c r="AQ56" s="1447"/>
      <c r="AR56" s="1447"/>
      <c r="AS56" s="1447"/>
      <c r="AT56" s="1447"/>
      <c r="AU56" s="1420"/>
      <c r="AV56" s="1440">
        <f>AVERAGE(AV62:AV70)</f>
        <v>0</v>
      </c>
      <c r="AW56" s="1420"/>
      <c r="AX56" s="1425" t="e">
        <f>AVERAGE(AX62:AX70)</f>
        <v>#DIV/0!</v>
      </c>
      <c r="AY56" s="1420"/>
      <c r="AZ56" s="1420"/>
      <c r="BA56" s="1423"/>
    </row>
    <row r="57" spans="2:53" ht="13.5" customHeight="1">
      <c r="B57" s="641"/>
      <c r="C57" s="642"/>
      <c r="D57" s="1454"/>
      <c r="E57" s="1454"/>
      <c r="F57" s="1457"/>
      <c r="G57" s="1447"/>
      <c r="H57" s="1447"/>
      <c r="I57" s="1447"/>
      <c r="J57" s="1447"/>
      <c r="K57" s="1447"/>
      <c r="L57" s="1447"/>
      <c r="M57" s="1447"/>
      <c r="N57" s="1447"/>
      <c r="O57" s="1447"/>
      <c r="P57" s="1447"/>
      <c r="Q57" s="1447"/>
      <c r="R57" s="1447"/>
      <c r="S57" s="1447"/>
      <c r="T57" s="1420"/>
      <c r="U57" s="1441"/>
      <c r="V57" s="1420"/>
      <c r="W57" s="1426"/>
      <c r="X57" s="1420"/>
      <c r="Y57" s="1420"/>
      <c r="Z57" s="1450"/>
      <c r="AA57" s="583"/>
      <c r="AB57" s="583"/>
      <c r="AC57" s="643"/>
      <c r="AD57" s="642"/>
      <c r="AE57" s="1454"/>
      <c r="AF57" s="1454"/>
      <c r="AG57" s="1457"/>
      <c r="AH57" s="1447"/>
      <c r="AI57" s="1447"/>
      <c r="AJ57" s="1447"/>
      <c r="AK57" s="1447"/>
      <c r="AL57" s="1447"/>
      <c r="AM57" s="1447"/>
      <c r="AN57" s="1447"/>
      <c r="AO57" s="1447"/>
      <c r="AP57" s="1447"/>
      <c r="AQ57" s="1447"/>
      <c r="AR57" s="1447"/>
      <c r="AS57" s="1447"/>
      <c r="AT57" s="1447"/>
      <c r="AU57" s="1420"/>
      <c r="AV57" s="1441"/>
      <c r="AW57" s="1420"/>
      <c r="AX57" s="1426"/>
      <c r="AY57" s="1420"/>
      <c r="AZ57" s="1420"/>
      <c r="BA57" s="1423"/>
    </row>
    <row r="58" spans="2:53" ht="10.5" customHeight="1">
      <c r="B58" s="641"/>
      <c r="C58" s="642"/>
      <c r="D58" s="1454"/>
      <c r="E58" s="1454"/>
      <c r="F58" s="1457"/>
      <c r="G58" s="1447"/>
      <c r="H58" s="1447"/>
      <c r="I58" s="1447"/>
      <c r="J58" s="1447"/>
      <c r="K58" s="1447"/>
      <c r="L58" s="1447"/>
      <c r="M58" s="1447"/>
      <c r="N58" s="1447"/>
      <c r="O58" s="1447"/>
      <c r="P58" s="1447"/>
      <c r="Q58" s="1447"/>
      <c r="R58" s="1447"/>
      <c r="S58" s="1447"/>
      <c r="T58" s="1420"/>
      <c r="U58" s="1442"/>
      <c r="V58" s="1420"/>
      <c r="W58" s="1427"/>
      <c r="X58" s="1420"/>
      <c r="Y58" s="1420"/>
      <c r="Z58" s="1450"/>
      <c r="AA58" s="583"/>
      <c r="AB58" s="583"/>
      <c r="AC58" s="643"/>
      <c r="AD58" s="642"/>
      <c r="AE58" s="1454"/>
      <c r="AF58" s="1454"/>
      <c r="AG58" s="1457"/>
      <c r="AH58" s="1447"/>
      <c r="AI58" s="1447"/>
      <c r="AJ58" s="1447"/>
      <c r="AK58" s="1447"/>
      <c r="AL58" s="1447"/>
      <c r="AM58" s="1447"/>
      <c r="AN58" s="1447"/>
      <c r="AO58" s="1447"/>
      <c r="AP58" s="1447"/>
      <c r="AQ58" s="1447"/>
      <c r="AR58" s="1447"/>
      <c r="AS58" s="1447"/>
      <c r="AT58" s="1447"/>
      <c r="AU58" s="1420"/>
      <c r="AV58" s="1442"/>
      <c r="AW58" s="1420"/>
      <c r="AX58" s="1427"/>
      <c r="AY58" s="1420"/>
      <c r="AZ58" s="1420"/>
      <c r="BA58" s="1423"/>
    </row>
    <row r="59" spans="2:53" ht="12" customHeight="1">
      <c r="B59" s="644"/>
      <c r="C59" s="645"/>
      <c r="D59" s="1455"/>
      <c r="E59" s="1455"/>
      <c r="F59" s="1458"/>
      <c r="G59" s="1448"/>
      <c r="H59" s="1448"/>
      <c r="I59" s="1448"/>
      <c r="J59" s="1448"/>
      <c r="K59" s="1448"/>
      <c r="L59" s="1448"/>
      <c r="M59" s="1448"/>
      <c r="N59" s="1448"/>
      <c r="O59" s="1448"/>
      <c r="P59" s="1448"/>
      <c r="Q59" s="1448"/>
      <c r="R59" s="1448"/>
      <c r="S59" s="1448"/>
      <c r="T59" s="1421"/>
      <c r="U59" s="646"/>
      <c r="V59" s="1421"/>
      <c r="W59" s="646"/>
      <c r="X59" s="1421"/>
      <c r="Y59" s="1421"/>
      <c r="Z59" s="1451"/>
      <c r="AA59" s="583"/>
      <c r="AB59" s="583"/>
      <c r="AC59" s="647"/>
      <c r="AD59" s="645"/>
      <c r="AE59" s="1455"/>
      <c r="AF59" s="1455"/>
      <c r="AG59" s="1458"/>
      <c r="AH59" s="1448"/>
      <c r="AI59" s="1448"/>
      <c r="AJ59" s="1448"/>
      <c r="AK59" s="1448"/>
      <c r="AL59" s="1448"/>
      <c r="AM59" s="1448"/>
      <c r="AN59" s="1448"/>
      <c r="AO59" s="1448"/>
      <c r="AP59" s="1448"/>
      <c r="AQ59" s="1448"/>
      <c r="AR59" s="1448"/>
      <c r="AS59" s="1448"/>
      <c r="AT59" s="1448"/>
      <c r="AU59" s="1421"/>
      <c r="AV59" s="646"/>
      <c r="AW59" s="1421"/>
      <c r="AX59" s="646"/>
      <c r="AY59" s="1421"/>
      <c r="AZ59" s="1421"/>
      <c r="BA59" s="1424"/>
    </row>
    <row r="60" spans="2:53" ht="30" customHeight="1">
      <c r="B60" s="637"/>
      <c r="C60" s="638"/>
      <c r="D60" s="638"/>
      <c r="E60" s="638"/>
      <c r="F60" s="638"/>
      <c r="G60" s="639"/>
      <c r="H60" s="639"/>
      <c r="I60" s="639"/>
      <c r="J60" s="639"/>
      <c r="K60" s="639"/>
      <c r="L60" s="639"/>
      <c r="M60" s="639"/>
      <c r="N60" s="639"/>
      <c r="O60" s="639"/>
      <c r="P60" s="639"/>
      <c r="Q60" s="639"/>
      <c r="R60" s="639"/>
      <c r="S60" s="639"/>
      <c r="T60" s="639"/>
      <c r="U60" s="639"/>
      <c r="V60" s="639"/>
      <c r="W60" s="639"/>
      <c r="X60" s="639"/>
      <c r="Y60" s="639"/>
      <c r="Z60" s="648"/>
      <c r="AA60" s="649"/>
      <c r="AB60" s="583"/>
      <c r="AC60" s="640"/>
      <c r="AD60" s="638"/>
      <c r="AE60" s="638"/>
      <c r="AF60" s="638"/>
      <c r="AG60" s="638"/>
      <c r="AH60" s="639"/>
      <c r="AI60" s="639"/>
      <c r="AJ60" s="639"/>
      <c r="AK60" s="639"/>
      <c r="AL60" s="639"/>
      <c r="AM60" s="639"/>
      <c r="AN60" s="639"/>
      <c r="AO60" s="639"/>
      <c r="AP60" s="639"/>
      <c r="AQ60" s="639"/>
      <c r="AR60" s="639"/>
      <c r="AS60" s="639"/>
      <c r="AT60" s="639"/>
      <c r="AU60" s="639"/>
      <c r="AV60" s="639"/>
      <c r="AW60" s="639"/>
      <c r="AX60" s="639"/>
      <c r="AY60" s="639"/>
      <c r="AZ60" s="639"/>
      <c r="BA60" s="650"/>
    </row>
    <row r="61" spans="2:53" ht="20.100000000000001" customHeight="1">
      <c r="B61" s="641"/>
      <c r="C61" s="651"/>
      <c r="D61" s="1416"/>
      <c r="E61" s="1416"/>
      <c r="F61" s="651"/>
      <c r="G61" s="653"/>
      <c r="H61" s="1431" t="str">
        <f>'Donnees MFER'!$E$18</f>
        <v>C3.1 Identifier les matériels outillages nécessaires à la réalisation de son intervention</v>
      </c>
      <c r="I61" s="1432"/>
      <c r="J61" s="1432"/>
      <c r="K61" s="1432"/>
      <c r="L61" s="1433"/>
      <c r="M61" s="642"/>
      <c r="N61" s="642"/>
      <c r="O61" s="653"/>
      <c r="P61" s="653"/>
      <c r="Q61" s="654"/>
      <c r="R61" s="653"/>
      <c r="S61" s="653"/>
      <c r="T61" s="653"/>
      <c r="U61" s="653"/>
      <c r="V61" s="653"/>
      <c r="W61" s="653"/>
      <c r="X61" s="653"/>
      <c r="Y61" s="653"/>
      <c r="Z61" s="655"/>
      <c r="AA61" s="649"/>
      <c r="AB61" s="583"/>
      <c r="AC61" s="643"/>
      <c r="AD61" s="651"/>
      <c r="AE61" s="1416"/>
      <c r="AF61" s="1416"/>
      <c r="AG61" s="651"/>
      <c r="AH61" s="653"/>
      <c r="AI61" s="1431" t="str">
        <f>'Donnees MFER'!$E$22</f>
        <v xml:space="preserve">C4.1 Organiser son poste de travail </v>
      </c>
      <c r="AJ61" s="1432"/>
      <c r="AK61" s="1432"/>
      <c r="AL61" s="1432"/>
      <c r="AM61" s="1433"/>
      <c r="AN61" s="642"/>
      <c r="AO61" s="642"/>
      <c r="AP61" s="653"/>
      <c r="AQ61" s="653"/>
      <c r="AR61" s="654"/>
      <c r="AS61" s="653"/>
      <c r="AT61" s="653"/>
      <c r="AU61" s="653"/>
      <c r="AV61" s="653"/>
      <c r="AW61" s="653"/>
      <c r="AX61" s="653"/>
      <c r="AY61" s="653"/>
      <c r="AZ61" s="653"/>
      <c r="BA61" s="656"/>
    </row>
    <row r="62" spans="2:53" s="21" customFormat="1" ht="30" customHeight="1">
      <c r="B62" s="1414">
        <v>15</v>
      </c>
      <c r="C62" s="1459"/>
      <c r="D62" s="1417" t="str">
        <f>'Donnees MFER'!C18</f>
        <v>C3.1</v>
      </c>
      <c r="E62" s="1418"/>
      <c r="F62" s="651"/>
      <c r="G62" s="658" t="s">
        <v>211</v>
      </c>
      <c r="H62" s="1434"/>
      <c r="I62" s="1351"/>
      <c r="J62" s="1351"/>
      <c r="K62" s="1351"/>
      <c r="L62" s="1435"/>
      <c r="M62" s="1444" t="s">
        <v>212</v>
      </c>
      <c r="N62" s="1444"/>
      <c r="O62" s="1445"/>
      <c r="P62" s="1428" t="str">
        <f>REPT("g",(U62))</f>
        <v/>
      </c>
      <c r="Q62" s="1429"/>
      <c r="R62" s="1429"/>
      <c r="S62" s="1430"/>
      <c r="T62" s="663"/>
      <c r="U62" s="1036">
        <f>Bilan!$AK$22</f>
        <v>0</v>
      </c>
      <c r="V62" s="653"/>
      <c r="W62" s="1037" t="str">
        <f>Bilan!$AM$22</f>
        <v xml:space="preserve"> </v>
      </c>
      <c r="X62" s="665"/>
      <c r="Y62" s="653"/>
      <c r="Z62" s="655"/>
      <c r="AA62" s="649"/>
      <c r="AB62" s="583"/>
      <c r="AC62" s="1452">
        <v>19</v>
      </c>
      <c r="AD62" s="1459"/>
      <c r="AE62" s="1417" t="str">
        <f>'Donnees MFER'!$C$22</f>
        <v>C4.1</v>
      </c>
      <c r="AF62" s="1418"/>
      <c r="AG62" s="651"/>
      <c r="AH62" s="658" t="s">
        <v>211</v>
      </c>
      <c r="AI62" s="1434"/>
      <c r="AJ62" s="1351"/>
      <c r="AK62" s="1351"/>
      <c r="AL62" s="1351"/>
      <c r="AM62" s="1435"/>
      <c r="AN62" s="1444" t="s">
        <v>212</v>
      </c>
      <c r="AO62" s="1444"/>
      <c r="AP62" s="1445"/>
      <c r="AQ62" s="1428" t="str">
        <f>REPT("g",(AV62))</f>
        <v/>
      </c>
      <c r="AR62" s="1429"/>
      <c r="AS62" s="1429"/>
      <c r="AT62" s="1430"/>
      <c r="AU62" s="663"/>
      <c r="AV62" s="1036">
        <f>Bilan!$AK$22</f>
        <v>0</v>
      </c>
      <c r="AW62" s="653"/>
      <c r="AX62" s="1037" t="str">
        <f>Bilan!$AM$22</f>
        <v xml:space="preserve"> </v>
      </c>
      <c r="AY62" s="665"/>
      <c r="AZ62" s="653"/>
      <c r="BA62" s="656"/>
    </row>
    <row r="63" spans="2:53" ht="20.100000000000001" customHeight="1">
      <c r="B63" s="641"/>
      <c r="C63" s="651"/>
      <c r="D63" s="1416"/>
      <c r="E63" s="1416"/>
      <c r="F63" s="651"/>
      <c r="G63" s="653"/>
      <c r="H63" s="1436"/>
      <c r="I63" s="1437"/>
      <c r="J63" s="1437"/>
      <c r="K63" s="1437"/>
      <c r="L63" s="1438"/>
      <c r="M63" s="642"/>
      <c r="N63" s="642"/>
      <c r="O63" s="653"/>
      <c r="P63" s="653"/>
      <c r="Q63" s="653"/>
      <c r="R63" s="653"/>
      <c r="S63" s="653"/>
      <c r="T63" s="653"/>
      <c r="U63" s="653"/>
      <c r="V63" s="653"/>
      <c r="W63" s="653"/>
      <c r="X63" s="653"/>
      <c r="Y63" s="653"/>
      <c r="Z63" s="655"/>
      <c r="AA63" s="649"/>
      <c r="AB63" s="583"/>
      <c r="AC63" s="643"/>
      <c r="AD63" s="651"/>
      <c r="AE63" s="1416"/>
      <c r="AF63" s="1416"/>
      <c r="AG63" s="651"/>
      <c r="AH63" s="653"/>
      <c r="AI63" s="1436"/>
      <c r="AJ63" s="1437"/>
      <c r="AK63" s="1437"/>
      <c r="AL63" s="1437"/>
      <c r="AM63" s="1438"/>
      <c r="AN63" s="642"/>
      <c r="AO63" s="642"/>
      <c r="AP63" s="653"/>
      <c r="AQ63" s="653"/>
      <c r="AR63" s="653"/>
      <c r="AS63" s="653"/>
      <c r="AT63" s="653"/>
      <c r="AU63" s="653"/>
      <c r="AV63" s="653"/>
      <c r="AW63" s="653"/>
      <c r="AX63" s="653"/>
      <c r="AY63" s="653"/>
      <c r="AZ63" s="653"/>
      <c r="BA63" s="656"/>
    </row>
    <row r="64" spans="2:53" ht="15" customHeight="1">
      <c r="B64" s="666"/>
      <c r="C64" s="667"/>
      <c r="D64" s="668"/>
      <c r="E64" s="653"/>
      <c r="F64" s="669"/>
      <c r="G64" s="653"/>
      <c r="H64" s="653"/>
      <c r="I64" s="653"/>
      <c r="J64" s="653"/>
      <c r="K64" s="653"/>
      <c r="L64" s="653"/>
      <c r="M64" s="670"/>
      <c r="N64" s="670"/>
      <c r="O64" s="670"/>
      <c r="P64" s="670"/>
      <c r="Q64" s="670"/>
      <c r="R64" s="670"/>
      <c r="S64" s="670"/>
      <c r="T64" s="670"/>
      <c r="U64" s="670"/>
      <c r="V64" s="670"/>
      <c r="W64" s="670"/>
      <c r="X64" s="670"/>
      <c r="Y64" s="670"/>
      <c r="Z64" s="671"/>
      <c r="AA64" s="672"/>
      <c r="AB64" s="673"/>
      <c r="AC64" s="674"/>
      <c r="AD64" s="667"/>
      <c r="AE64" s="668"/>
      <c r="AF64" s="653"/>
      <c r="AG64" s="669"/>
      <c r="AH64" s="653"/>
      <c r="AI64" s="653"/>
      <c r="AJ64" s="653"/>
      <c r="AK64" s="653"/>
      <c r="AL64" s="653"/>
      <c r="AM64" s="653"/>
      <c r="AN64" s="670"/>
      <c r="AO64" s="670"/>
      <c r="AP64" s="670"/>
      <c r="AQ64" s="670"/>
      <c r="AR64" s="670"/>
      <c r="AS64" s="670"/>
      <c r="AT64" s="670"/>
      <c r="AU64" s="670"/>
      <c r="AV64" s="670"/>
      <c r="AW64" s="670"/>
      <c r="AX64" s="670"/>
      <c r="AY64" s="670"/>
      <c r="AZ64" s="670"/>
      <c r="BA64" s="675"/>
    </row>
    <row r="65" spans="2:55" ht="20.100000000000001" customHeight="1">
      <c r="B65" s="641"/>
      <c r="C65" s="651"/>
      <c r="D65" s="1416"/>
      <c r="E65" s="1416"/>
      <c r="F65" s="651"/>
      <c r="G65" s="653"/>
      <c r="H65" s="1431" t="str">
        <f>'Donnees MFER'!$E$19</f>
        <v>C3.2 Inventorier les EPI et EPC adaptés à l'intervention</v>
      </c>
      <c r="I65" s="1432"/>
      <c r="J65" s="1432"/>
      <c r="K65" s="1432"/>
      <c r="L65" s="1433"/>
      <c r="M65" s="642"/>
      <c r="N65" s="642"/>
      <c r="O65" s="653"/>
      <c r="P65" s="653"/>
      <c r="Q65" s="654"/>
      <c r="R65" s="653"/>
      <c r="S65" s="653"/>
      <c r="T65" s="653"/>
      <c r="U65" s="653"/>
      <c r="V65" s="653"/>
      <c r="W65" s="653"/>
      <c r="X65" s="653"/>
      <c r="Y65" s="653"/>
      <c r="Z65" s="655"/>
      <c r="AA65" s="649"/>
      <c r="AB65" s="583"/>
      <c r="AC65" s="643"/>
      <c r="AD65" s="651"/>
      <c r="AE65" s="651"/>
      <c r="AF65" s="651"/>
      <c r="AG65" s="651"/>
      <c r="AH65" s="651"/>
      <c r="AI65" s="1431" t="str">
        <f>'Donnees MFER'!$E$23</f>
        <v>C4.2 Sécuriser le poste de travail</v>
      </c>
      <c r="AJ65" s="1432"/>
      <c r="AK65" s="1432"/>
      <c r="AL65" s="1432"/>
      <c r="AM65" s="1433"/>
      <c r="AN65" s="651"/>
      <c r="AO65" s="651"/>
      <c r="AP65" s="651"/>
      <c r="AQ65" s="651"/>
      <c r="AR65" s="938"/>
      <c r="AS65" s="651"/>
      <c r="AT65" s="651"/>
      <c r="AU65" s="651"/>
      <c r="AV65" s="651"/>
      <c r="AW65" s="651"/>
      <c r="AX65" s="651"/>
      <c r="AY65" s="653"/>
      <c r="AZ65" s="653"/>
      <c r="BA65" s="656"/>
    </row>
    <row r="66" spans="2:55" ht="30" customHeight="1">
      <c r="B66" s="1414">
        <v>16</v>
      </c>
      <c r="C66" s="1459"/>
      <c r="D66" s="1417" t="str">
        <f>'Donnees MFER'!C19</f>
        <v>C3.2</v>
      </c>
      <c r="E66" s="1418"/>
      <c r="F66" s="651"/>
      <c r="G66" s="658" t="s">
        <v>211</v>
      </c>
      <c r="H66" s="1434"/>
      <c r="I66" s="1351"/>
      <c r="J66" s="1351"/>
      <c r="K66" s="1351"/>
      <c r="L66" s="1435"/>
      <c r="M66" s="1444" t="s">
        <v>212</v>
      </c>
      <c r="N66" s="1444"/>
      <c r="O66" s="1445"/>
      <c r="P66" s="1428" t="str">
        <f>REPT("g",(U66))</f>
        <v/>
      </c>
      <c r="Q66" s="1429"/>
      <c r="R66" s="1429"/>
      <c r="S66" s="1430"/>
      <c r="T66" s="663"/>
      <c r="U66" s="1036">
        <f>Bilan!$AK$22</f>
        <v>0</v>
      </c>
      <c r="V66" s="653"/>
      <c r="W66" s="1037" t="str">
        <f>Bilan!$AM$22</f>
        <v xml:space="preserve"> </v>
      </c>
      <c r="X66" s="665"/>
      <c r="Y66" s="653"/>
      <c r="Z66" s="655"/>
      <c r="AA66" s="649"/>
      <c r="AB66" s="583"/>
      <c r="AC66" s="1452">
        <v>20</v>
      </c>
      <c r="AD66" s="1415"/>
      <c r="AE66" s="1417" t="str">
        <f>'Donnees MFER'!$C$23</f>
        <v>C4.2</v>
      </c>
      <c r="AF66" s="1418"/>
      <c r="AG66" s="651"/>
      <c r="AH66" s="658" t="s">
        <v>211</v>
      </c>
      <c r="AI66" s="1434"/>
      <c r="AJ66" s="1351"/>
      <c r="AK66" s="1351"/>
      <c r="AL66" s="1351"/>
      <c r="AM66" s="1435"/>
      <c r="AN66" s="1571" t="s">
        <v>212</v>
      </c>
      <c r="AO66" s="1444"/>
      <c r="AP66" s="1444"/>
      <c r="AQ66" s="1428" t="str">
        <f>REPT("g",(AV66))</f>
        <v/>
      </c>
      <c r="AR66" s="1429"/>
      <c r="AS66" s="1429"/>
      <c r="AT66" s="1430"/>
      <c r="AU66" s="651"/>
      <c r="AV66" s="1036">
        <f>Bilan!$AK$22</f>
        <v>0</v>
      </c>
      <c r="AW66" s="651"/>
      <c r="AX66" s="1037" t="str">
        <f>Bilan!$AM$22</f>
        <v xml:space="preserve"> </v>
      </c>
      <c r="AY66" s="653"/>
      <c r="AZ66" s="653"/>
      <c r="BA66" s="656"/>
    </row>
    <row r="67" spans="2:55" ht="20.100000000000001" customHeight="1">
      <c r="B67" s="641"/>
      <c r="C67" s="651"/>
      <c r="D67" s="1416"/>
      <c r="E67" s="1416"/>
      <c r="F67" s="651"/>
      <c r="G67" s="653"/>
      <c r="H67" s="1436"/>
      <c r="I67" s="1437"/>
      <c r="J67" s="1437"/>
      <c r="K67" s="1437"/>
      <c r="L67" s="1438"/>
      <c r="M67" s="642"/>
      <c r="N67" s="642"/>
      <c r="O67" s="653"/>
      <c r="P67" s="653"/>
      <c r="Q67" s="653"/>
      <c r="R67" s="653"/>
      <c r="S67" s="653"/>
      <c r="T67" s="653"/>
      <c r="U67" s="653"/>
      <c r="V67" s="653"/>
      <c r="W67" s="653"/>
      <c r="X67" s="653"/>
      <c r="Y67" s="653"/>
      <c r="Z67" s="655"/>
      <c r="AA67" s="649"/>
      <c r="AB67" s="583"/>
      <c r="AC67" s="643"/>
      <c r="AD67" s="651"/>
      <c r="AE67" s="651"/>
      <c r="AF67" s="651"/>
      <c r="AG67" s="651"/>
      <c r="AH67" s="651"/>
      <c r="AI67" s="1436"/>
      <c r="AJ67" s="1437"/>
      <c r="AK67" s="1437"/>
      <c r="AL67" s="1437"/>
      <c r="AM67" s="1438"/>
      <c r="AN67" s="651"/>
      <c r="AO67" s="651"/>
      <c r="AP67" s="651"/>
      <c r="AQ67" s="651"/>
      <c r="AR67" s="651"/>
      <c r="AS67" s="651"/>
      <c r="AT67" s="651"/>
      <c r="AU67" s="651"/>
      <c r="AV67" s="651"/>
      <c r="AW67" s="651"/>
      <c r="AX67" s="651"/>
      <c r="AY67" s="653"/>
      <c r="AZ67" s="653"/>
      <c r="BA67" s="656"/>
      <c r="BB67" s="676"/>
      <c r="BC67" s="676"/>
    </row>
    <row r="68" spans="2:55" ht="15" customHeight="1">
      <c r="B68" s="641"/>
      <c r="C68" s="651"/>
      <c r="D68" s="668"/>
      <c r="E68" s="653"/>
      <c r="F68" s="651"/>
      <c r="G68" s="653"/>
      <c r="H68" s="677"/>
      <c r="I68" s="678"/>
      <c r="J68" s="678"/>
      <c r="K68" s="679"/>
      <c r="L68" s="680"/>
      <c r="M68" s="642"/>
      <c r="N68" s="642"/>
      <c r="O68" s="653"/>
      <c r="P68" s="653"/>
      <c r="Q68" s="653"/>
      <c r="R68" s="653"/>
      <c r="S68" s="653"/>
      <c r="T68" s="653"/>
      <c r="U68" s="653"/>
      <c r="V68" s="653"/>
      <c r="W68" s="653"/>
      <c r="X68" s="653"/>
      <c r="Y68" s="653"/>
      <c r="Z68" s="655"/>
      <c r="AA68" s="1439"/>
      <c r="AB68" s="682"/>
      <c r="AC68" s="643"/>
      <c r="AD68" s="651"/>
      <c r="AE68" s="651"/>
      <c r="AF68" s="651"/>
      <c r="AG68" s="651"/>
      <c r="AH68" s="651"/>
      <c r="AI68" s="651"/>
      <c r="AJ68" s="651"/>
      <c r="AK68" s="651"/>
      <c r="AL68" s="651"/>
      <c r="AM68" s="651"/>
      <c r="AN68" s="651"/>
      <c r="AO68" s="651"/>
      <c r="AP68" s="651"/>
      <c r="AQ68" s="651"/>
      <c r="AR68" s="651"/>
      <c r="AS68" s="651"/>
      <c r="AT68" s="651"/>
      <c r="AU68" s="651"/>
      <c r="AV68" s="651"/>
      <c r="AW68" s="651"/>
      <c r="AX68" s="651"/>
      <c r="AY68" s="653"/>
      <c r="AZ68" s="653"/>
      <c r="BA68" s="656"/>
      <c r="BB68" s="250"/>
      <c r="BC68" s="250"/>
    </row>
    <row r="69" spans="2:55" ht="20.100000000000001" customHeight="1">
      <c r="B69" s="641"/>
      <c r="C69" s="651"/>
      <c r="D69" s="1416"/>
      <c r="E69" s="1416"/>
      <c r="F69" s="651"/>
      <c r="G69" s="653"/>
      <c r="H69" s="1431" t="str">
        <f>'Donnees MFER'!$E$20</f>
        <v>C3.3 Identifier les équipements spécifiques (engin de manutention, échafaudage…) nécessaires à l'intervention</v>
      </c>
      <c r="I69" s="1432"/>
      <c r="J69" s="1432"/>
      <c r="K69" s="1432"/>
      <c r="L69" s="1433"/>
      <c r="M69" s="642"/>
      <c r="N69" s="642"/>
      <c r="O69" s="653"/>
      <c r="P69" s="653"/>
      <c r="Q69" s="654"/>
      <c r="R69" s="653"/>
      <c r="S69" s="653"/>
      <c r="T69" s="653"/>
      <c r="U69" s="653"/>
      <c r="V69" s="653"/>
      <c r="W69" s="653"/>
      <c r="X69" s="653"/>
      <c r="Y69" s="653"/>
      <c r="Z69" s="655"/>
      <c r="AA69" s="1439"/>
      <c r="AB69" s="682"/>
      <c r="AC69" s="643"/>
      <c r="AD69" s="651"/>
      <c r="AE69" s="651"/>
      <c r="AF69" s="651"/>
      <c r="AG69" s="651"/>
      <c r="AH69" s="651"/>
      <c r="AI69" s="1431" t="str">
        <f>'Donnees MFER'!$E$24</f>
        <v>C4.3 Organiser l'intervention</v>
      </c>
      <c r="AJ69" s="1432"/>
      <c r="AK69" s="1432"/>
      <c r="AL69" s="1432"/>
      <c r="AM69" s="1433"/>
      <c r="AN69" s="651"/>
      <c r="AO69" s="651"/>
      <c r="AP69" s="651"/>
      <c r="AQ69" s="651"/>
      <c r="AR69" s="938"/>
      <c r="AS69" s="651"/>
      <c r="AT69" s="651"/>
      <c r="AU69" s="651"/>
      <c r="AV69" s="651"/>
      <c r="AW69" s="651"/>
      <c r="AX69" s="651"/>
      <c r="AY69" s="653"/>
      <c r="AZ69" s="653"/>
      <c r="BA69" s="656"/>
    </row>
    <row r="70" spans="2:55" ht="30" customHeight="1">
      <c r="B70" s="1414">
        <v>17</v>
      </c>
      <c r="C70" s="1459"/>
      <c r="D70" s="1417" t="str">
        <f>'Donnees MFER'!C20</f>
        <v>C3.3</v>
      </c>
      <c r="E70" s="1418"/>
      <c r="F70" s="651"/>
      <c r="G70" s="658" t="s">
        <v>211</v>
      </c>
      <c r="H70" s="1434"/>
      <c r="I70" s="1351"/>
      <c r="J70" s="1351"/>
      <c r="K70" s="1351"/>
      <c r="L70" s="1435"/>
      <c r="M70" s="1444" t="s">
        <v>212</v>
      </c>
      <c r="N70" s="1444"/>
      <c r="O70" s="1445"/>
      <c r="P70" s="1428" t="str">
        <f>REPT("g",(U70))</f>
        <v/>
      </c>
      <c r="Q70" s="1429"/>
      <c r="R70" s="1429"/>
      <c r="S70" s="1430"/>
      <c r="T70" s="663"/>
      <c r="U70" s="1036">
        <f>Bilan!$AK$22</f>
        <v>0</v>
      </c>
      <c r="V70" s="653"/>
      <c r="W70" s="1037" t="str">
        <f>Bilan!$AM$22</f>
        <v xml:space="preserve"> </v>
      </c>
      <c r="X70" s="665"/>
      <c r="Y70" s="653"/>
      <c r="Z70" s="655"/>
      <c r="AA70" s="649"/>
      <c r="AB70" s="583"/>
      <c r="AC70" s="1452">
        <v>21</v>
      </c>
      <c r="AD70" s="1415"/>
      <c r="AE70" s="1417" t="str">
        <f>'Donnees MFER'!$C$24</f>
        <v>C4.3</v>
      </c>
      <c r="AF70" s="1418"/>
      <c r="AG70" s="651"/>
      <c r="AH70" s="658" t="s">
        <v>211</v>
      </c>
      <c r="AI70" s="1434"/>
      <c r="AJ70" s="1351"/>
      <c r="AK70" s="1351"/>
      <c r="AL70" s="1351"/>
      <c r="AM70" s="1435"/>
      <c r="AN70" s="1571" t="s">
        <v>212</v>
      </c>
      <c r="AO70" s="1444"/>
      <c r="AP70" s="1444"/>
      <c r="AQ70" s="1428" t="str">
        <f>REPT("g",(AV70))</f>
        <v/>
      </c>
      <c r="AR70" s="1429"/>
      <c r="AS70" s="1429"/>
      <c r="AT70" s="1430"/>
      <c r="AU70" s="651"/>
      <c r="AV70" s="1036">
        <f>Bilan!$AK$22</f>
        <v>0</v>
      </c>
      <c r="AW70" s="651"/>
      <c r="AX70" s="1037" t="str">
        <f>Bilan!$AM$22</f>
        <v xml:space="preserve"> </v>
      </c>
      <c r="AY70" s="653"/>
      <c r="AZ70" s="653"/>
      <c r="BA70" s="656"/>
    </row>
    <row r="71" spans="2:55" ht="20.100000000000001" customHeight="1">
      <c r="B71" s="683"/>
      <c r="C71" s="651"/>
      <c r="D71" s="1416"/>
      <c r="E71" s="1416"/>
      <c r="F71" s="651"/>
      <c r="G71" s="653"/>
      <c r="H71" s="1436"/>
      <c r="I71" s="1437"/>
      <c r="J71" s="1437"/>
      <c r="K71" s="1437"/>
      <c r="L71" s="1438"/>
      <c r="M71" s="642"/>
      <c r="N71" s="642"/>
      <c r="O71" s="653"/>
      <c r="P71" s="653"/>
      <c r="Q71" s="653"/>
      <c r="R71" s="653"/>
      <c r="S71" s="653"/>
      <c r="T71" s="653"/>
      <c r="U71" s="653"/>
      <c r="V71" s="653"/>
      <c r="W71" s="653"/>
      <c r="X71" s="653"/>
      <c r="Y71" s="653"/>
      <c r="Z71" s="655"/>
      <c r="AA71" s="1460"/>
      <c r="AB71" s="685"/>
      <c r="AC71" s="643"/>
      <c r="AD71" s="651"/>
      <c r="AE71" s="651"/>
      <c r="AF71" s="651"/>
      <c r="AG71" s="651"/>
      <c r="AH71" s="651"/>
      <c r="AI71" s="1436"/>
      <c r="AJ71" s="1437"/>
      <c r="AK71" s="1437"/>
      <c r="AL71" s="1437"/>
      <c r="AM71" s="1438"/>
      <c r="AN71" s="651"/>
      <c r="AO71" s="651"/>
      <c r="AP71" s="651"/>
      <c r="AQ71" s="651"/>
      <c r="AR71" s="651"/>
      <c r="AS71" s="651"/>
      <c r="AT71" s="651"/>
      <c r="AU71" s="651"/>
      <c r="AV71" s="651"/>
      <c r="AW71" s="651"/>
      <c r="AX71" s="651"/>
      <c r="AY71" s="653"/>
      <c r="AZ71" s="653"/>
      <c r="BA71" s="656"/>
    </row>
    <row r="72" spans="2:55" ht="15" customHeight="1">
      <c r="B72" s="683"/>
      <c r="C72" s="651"/>
      <c r="D72" s="668"/>
      <c r="E72" s="653"/>
      <c r="F72" s="651"/>
      <c r="G72" s="653"/>
      <c r="H72" s="709"/>
      <c r="I72" s="710"/>
      <c r="J72" s="710"/>
      <c r="K72" s="711"/>
      <c r="L72" s="712"/>
      <c r="M72" s="642"/>
      <c r="N72" s="642"/>
      <c r="O72" s="653"/>
      <c r="P72" s="653"/>
      <c r="Q72" s="653"/>
      <c r="R72" s="653"/>
      <c r="S72" s="653"/>
      <c r="T72" s="653"/>
      <c r="U72" s="653"/>
      <c r="V72" s="653"/>
      <c r="W72" s="653"/>
      <c r="X72" s="653"/>
      <c r="Y72" s="653"/>
      <c r="Z72" s="655"/>
      <c r="AA72" s="1460"/>
      <c r="AB72" s="685"/>
      <c r="AC72" s="643"/>
      <c r="AD72" s="651"/>
      <c r="AE72" s="651"/>
      <c r="AF72" s="651"/>
      <c r="AG72" s="651"/>
      <c r="AH72" s="651"/>
      <c r="AI72" s="651"/>
      <c r="AJ72" s="651"/>
      <c r="AK72" s="651"/>
      <c r="AL72" s="651"/>
      <c r="AM72" s="651"/>
      <c r="AN72" s="651"/>
      <c r="AO72" s="651"/>
      <c r="AP72" s="651"/>
      <c r="AQ72" s="651"/>
      <c r="AR72" s="651"/>
      <c r="AS72" s="651"/>
      <c r="AT72" s="651"/>
      <c r="AU72" s="651"/>
      <c r="AV72" s="651"/>
      <c r="AW72" s="651"/>
      <c r="AX72" s="651"/>
      <c r="AY72" s="653"/>
      <c r="AZ72" s="653"/>
      <c r="BA72" s="656"/>
    </row>
    <row r="73" spans="2:55" ht="18" customHeight="1">
      <c r="B73" s="1414"/>
      <c r="C73" s="1415"/>
      <c r="D73" s="668"/>
      <c r="E73" s="653"/>
      <c r="F73" s="651"/>
      <c r="G73" s="653"/>
      <c r="H73" s="1431" t="str">
        <f>'Donnees MFER'!$E$21</f>
        <v>C3.4 Informer à l'interne et à l'externe des contraintes liées à l'intervention</v>
      </c>
      <c r="I73" s="1432"/>
      <c r="J73" s="1432"/>
      <c r="K73" s="1432"/>
      <c r="L73" s="1433"/>
      <c r="M73" s="642"/>
      <c r="N73" s="642"/>
      <c r="O73" s="653"/>
      <c r="P73" s="653"/>
      <c r="Q73" s="939"/>
      <c r="R73" s="653"/>
      <c r="S73" s="653"/>
      <c r="T73" s="653"/>
      <c r="U73" s="653"/>
      <c r="V73" s="653"/>
      <c r="W73" s="653"/>
      <c r="X73" s="653"/>
      <c r="Y73" s="653"/>
      <c r="Z73" s="653"/>
      <c r="AA73" s="714"/>
      <c r="AB73" s="685"/>
      <c r="AC73" s="652"/>
      <c r="AD73" s="652"/>
      <c r="AE73" s="652"/>
      <c r="AF73" s="652"/>
      <c r="AG73" s="652"/>
      <c r="AH73" s="652"/>
      <c r="AI73" s="652"/>
      <c r="AJ73" s="652"/>
      <c r="AK73" s="652"/>
      <c r="AL73" s="652"/>
      <c r="AM73" s="652"/>
      <c r="AN73" s="652"/>
      <c r="AO73" s="652"/>
      <c r="AP73" s="652"/>
      <c r="AQ73" s="652"/>
      <c r="AR73" s="652"/>
      <c r="AS73" s="652"/>
      <c r="AT73" s="652"/>
      <c r="AU73" s="652"/>
      <c r="AV73" s="652"/>
      <c r="AW73" s="652"/>
      <c r="AX73" s="652"/>
      <c r="AY73" s="653"/>
      <c r="AZ73" s="653"/>
      <c r="BA73" s="656"/>
    </row>
    <row r="74" spans="2:55" ht="30" customHeight="1">
      <c r="B74" s="1414">
        <v>18</v>
      </c>
      <c r="C74" s="1415"/>
      <c r="D74" s="1417" t="str">
        <f>'Donnees MFER'!C21</f>
        <v>C3.4</v>
      </c>
      <c r="E74" s="1418"/>
      <c r="F74" s="651"/>
      <c r="G74" s="658" t="s">
        <v>211</v>
      </c>
      <c r="H74" s="1434"/>
      <c r="I74" s="1351"/>
      <c r="J74" s="1351"/>
      <c r="K74" s="1351"/>
      <c r="L74" s="1435"/>
      <c r="M74" s="1444" t="s">
        <v>212</v>
      </c>
      <c r="N74" s="1444"/>
      <c r="O74" s="1445"/>
      <c r="P74" s="1428" t="str">
        <f>REPT("g",(U74))</f>
        <v/>
      </c>
      <c r="Q74" s="1429"/>
      <c r="R74" s="1429"/>
      <c r="S74" s="1430"/>
      <c r="T74" s="653"/>
      <c r="U74" s="1036">
        <f>Bilan!$AK$22</f>
        <v>0</v>
      </c>
      <c r="V74" s="653"/>
      <c r="W74" s="1037" t="str">
        <f>Bilan!$AM$22</f>
        <v xml:space="preserve"> </v>
      </c>
      <c r="X74" s="653"/>
      <c r="Y74" s="653"/>
      <c r="Z74" s="653"/>
      <c r="AA74" s="714"/>
      <c r="AB74" s="685"/>
      <c r="AC74" s="652"/>
      <c r="AD74" s="652"/>
      <c r="AE74" s="652"/>
      <c r="AF74" s="652"/>
      <c r="AG74" s="652"/>
      <c r="AH74" s="652"/>
      <c r="AI74" s="652"/>
      <c r="AJ74" s="652"/>
      <c r="AK74" s="652"/>
      <c r="AL74" s="652"/>
      <c r="AM74" s="652"/>
      <c r="AN74" s="652"/>
      <c r="AO74" s="652"/>
      <c r="AP74" s="652"/>
      <c r="AQ74" s="652"/>
      <c r="AR74" s="652"/>
      <c r="AS74" s="652"/>
      <c r="AT74" s="652"/>
      <c r="AU74" s="652"/>
      <c r="AV74" s="652"/>
      <c r="AW74" s="652"/>
      <c r="AX74" s="652"/>
      <c r="AY74" s="653"/>
      <c r="AZ74" s="653"/>
      <c r="BA74" s="656"/>
    </row>
    <row r="75" spans="2:55" ht="15" customHeight="1">
      <c r="B75" s="683"/>
      <c r="C75" s="651"/>
      <c r="D75" s="668"/>
      <c r="E75" s="653"/>
      <c r="F75" s="651"/>
      <c r="G75" s="653"/>
      <c r="H75" s="1436"/>
      <c r="I75" s="1437"/>
      <c r="J75" s="1437"/>
      <c r="K75" s="1437"/>
      <c r="L75" s="1438"/>
      <c r="M75" s="642"/>
      <c r="N75" s="642"/>
      <c r="O75" s="653"/>
      <c r="P75" s="653"/>
      <c r="Q75" s="653"/>
      <c r="R75" s="653"/>
      <c r="S75" s="653"/>
      <c r="T75" s="653"/>
      <c r="U75" s="653"/>
      <c r="V75" s="653"/>
      <c r="W75" s="653"/>
      <c r="X75" s="653"/>
      <c r="Y75" s="653"/>
      <c r="Z75" s="653"/>
      <c r="AA75" s="714"/>
      <c r="AB75" s="685"/>
      <c r="AC75" s="652"/>
      <c r="AD75" s="652"/>
      <c r="AE75" s="652"/>
      <c r="AF75" s="652"/>
      <c r="AG75" s="652"/>
      <c r="AH75" s="652"/>
      <c r="AI75" s="652"/>
      <c r="AJ75" s="652"/>
      <c r="AK75" s="652"/>
      <c r="AL75" s="652"/>
      <c r="AM75" s="652"/>
      <c r="AN75" s="652"/>
      <c r="AO75" s="652"/>
      <c r="AP75" s="652"/>
      <c r="AQ75" s="652"/>
      <c r="AR75" s="652"/>
      <c r="AS75" s="652"/>
      <c r="AT75" s="652"/>
      <c r="AU75" s="652"/>
      <c r="AV75" s="652"/>
      <c r="AW75" s="652"/>
      <c r="AX75" s="652"/>
      <c r="AY75" s="653"/>
      <c r="AZ75" s="653"/>
      <c r="BA75" s="656"/>
    </row>
    <row r="76" spans="2:55" ht="15" customHeight="1">
      <c r="B76" s="683"/>
      <c r="C76" s="651"/>
      <c r="D76" s="668"/>
      <c r="E76" s="653"/>
      <c r="F76" s="651"/>
      <c r="G76" s="653"/>
      <c r="H76" s="709"/>
      <c r="I76" s="710"/>
      <c r="J76" s="710"/>
      <c r="K76" s="711"/>
      <c r="L76" s="712"/>
      <c r="M76" s="642"/>
      <c r="N76" s="642"/>
      <c r="O76" s="653"/>
      <c r="P76" s="653"/>
      <c r="Q76" s="653"/>
      <c r="R76" s="653"/>
      <c r="S76" s="653"/>
      <c r="T76" s="653"/>
      <c r="U76" s="653"/>
      <c r="V76" s="653"/>
      <c r="W76" s="653"/>
      <c r="X76" s="653"/>
      <c r="Y76" s="653"/>
      <c r="Z76" s="653"/>
      <c r="AA76" s="714"/>
      <c r="AB76" s="685"/>
      <c r="AC76" s="652"/>
      <c r="AD76" s="652"/>
      <c r="AE76" s="652"/>
      <c r="AF76" s="652"/>
      <c r="AG76" s="652"/>
      <c r="AH76" s="652"/>
      <c r="AI76" s="652"/>
      <c r="AJ76" s="652"/>
      <c r="AK76" s="652"/>
      <c r="AL76" s="652"/>
      <c r="AM76" s="652"/>
      <c r="AN76" s="652"/>
      <c r="AO76" s="652"/>
      <c r="AP76" s="652"/>
      <c r="AQ76" s="652"/>
      <c r="AR76" s="652"/>
      <c r="AS76" s="652"/>
      <c r="AT76" s="652"/>
      <c r="AU76" s="652"/>
      <c r="AV76" s="652"/>
      <c r="AW76" s="652"/>
      <c r="AX76" s="652"/>
      <c r="AY76" s="653"/>
      <c r="AZ76" s="653"/>
      <c r="BA76" s="656"/>
    </row>
    <row r="77" spans="2:55" ht="15" customHeight="1">
      <c r="B77" s="683"/>
      <c r="C77" s="651"/>
      <c r="D77" s="668"/>
      <c r="E77" s="653"/>
      <c r="F77" s="651"/>
      <c r="G77" s="653"/>
      <c r="H77" s="709"/>
      <c r="I77" s="710"/>
      <c r="J77" s="710"/>
      <c r="K77" s="711"/>
      <c r="L77" s="712"/>
      <c r="M77" s="642"/>
      <c r="N77" s="642"/>
      <c r="O77" s="653"/>
      <c r="P77" s="653"/>
      <c r="Q77" s="653"/>
      <c r="R77" s="653"/>
      <c r="S77" s="653"/>
      <c r="T77" s="653"/>
      <c r="U77" s="653"/>
      <c r="V77" s="653"/>
      <c r="W77" s="653"/>
      <c r="X77" s="653"/>
      <c r="Y77" s="653"/>
      <c r="Z77" s="653"/>
      <c r="AA77" s="714"/>
      <c r="AB77" s="685"/>
      <c r="AC77" s="652"/>
      <c r="AD77" s="652"/>
      <c r="AE77" s="652"/>
      <c r="AF77" s="652"/>
      <c r="AG77" s="652"/>
      <c r="AH77" s="652"/>
      <c r="AI77" s="652"/>
      <c r="AJ77" s="652"/>
      <c r="AK77" s="652"/>
      <c r="AL77" s="652"/>
      <c r="AM77" s="652"/>
      <c r="AN77" s="652"/>
      <c r="AO77" s="652"/>
      <c r="AP77" s="652"/>
      <c r="AQ77" s="652"/>
      <c r="AR77" s="652"/>
      <c r="AS77" s="652"/>
      <c r="AT77" s="652"/>
      <c r="AU77" s="652"/>
      <c r="AV77" s="652"/>
      <c r="AW77" s="652"/>
      <c r="AX77" s="652"/>
      <c r="AY77" s="653"/>
      <c r="AZ77" s="653"/>
      <c r="BA77" s="656"/>
    </row>
    <row r="78" spans="2:55" ht="15" customHeight="1">
      <c r="B78" s="683"/>
      <c r="C78" s="651"/>
      <c r="D78" s="668"/>
      <c r="E78" s="653"/>
      <c r="F78" s="651"/>
      <c r="G78" s="653"/>
      <c r="H78" s="709"/>
      <c r="I78" s="710"/>
      <c r="J78" s="710"/>
      <c r="K78" s="711"/>
      <c r="L78" s="712"/>
      <c r="M78" s="642"/>
      <c r="N78" s="642"/>
      <c r="O78" s="653"/>
      <c r="P78" s="653"/>
      <c r="Q78" s="653"/>
      <c r="R78" s="653"/>
      <c r="S78" s="653"/>
      <c r="T78" s="653"/>
      <c r="U78" s="653"/>
      <c r="V78" s="653"/>
      <c r="W78" s="653"/>
      <c r="X78" s="653"/>
      <c r="Y78" s="653"/>
      <c r="Z78" s="653"/>
      <c r="AA78" s="714"/>
      <c r="AB78" s="685"/>
      <c r="AC78" s="652"/>
      <c r="AD78" s="652"/>
      <c r="AE78" s="652"/>
      <c r="AF78" s="652"/>
      <c r="AG78" s="652"/>
      <c r="AH78" s="652"/>
      <c r="AI78" s="652"/>
      <c r="AJ78" s="652"/>
      <c r="AK78" s="652"/>
      <c r="AL78" s="652"/>
      <c r="AM78" s="652"/>
      <c r="AN78" s="652"/>
      <c r="AO78" s="652"/>
      <c r="AP78" s="652"/>
      <c r="AQ78" s="652"/>
      <c r="AR78" s="652"/>
      <c r="AS78" s="652"/>
      <c r="AT78" s="652"/>
      <c r="AU78" s="652"/>
      <c r="AV78" s="652"/>
      <c r="AW78" s="652"/>
      <c r="AX78" s="652"/>
      <c r="AY78" s="653"/>
      <c r="AZ78" s="653"/>
      <c r="BA78" s="656"/>
    </row>
    <row r="79" spans="2:55" ht="15" customHeight="1">
      <c r="B79" s="683"/>
      <c r="C79" s="651"/>
      <c r="D79" s="668"/>
      <c r="E79" s="653"/>
      <c r="F79" s="651"/>
      <c r="G79" s="653"/>
      <c r="H79" s="709"/>
      <c r="I79" s="710"/>
      <c r="J79" s="710"/>
      <c r="K79" s="711"/>
      <c r="L79" s="712"/>
      <c r="M79" s="642"/>
      <c r="N79" s="642"/>
      <c r="O79" s="653"/>
      <c r="P79" s="653"/>
      <c r="Q79" s="653"/>
      <c r="R79" s="653"/>
      <c r="S79" s="653"/>
      <c r="T79" s="653"/>
      <c r="U79" s="653"/>
      <c r="V79" s="653"/>
      <c r="W79" s="653"/>
      <c r="X79" s="653"/>
      <c r="Y79" s="653"/>
      <c r="Z79" s="653"/>
      <c r="AA79" s="714"/>
      <c r="AB79" s="685"/>
      <c r="AC79" s="652"/>
      <c r="AD79" s="652"/>
      <c r="AE79" s="652"/>
      <c r="AF79" s="652"/>
      <c r="AG79" s="652"/>
      <c r="AH79" s="652"/>
      <c r="AI79" s="652"/>
      <c r="AJ79" s="652"/>
      <c r="AK79" s="652"/>
      <c r="AL79" s="652"/>
      <c r="AM79" s="652"/>
      <c r="AN79" s="652"/>
      <c r="AO79" s="652"/>
      <c r="AP79" s="652"/>
      <c r="AQ79" s="652"/>
      <c r="AR79" s="652"/>
      <c r="AS79" s="652"/>
      <c r="AT79" s="652"/>
      <c r="AU79" s="652"/>
      <c r="AV79" s="652"/>
      <c r="AW79" s="652"/>
      <c r="AX79" s="652"/>
      <c r="AY79" s="653"/>
      <c r="AZ79" s="653"/>
      <c r="BA79" s="656"/>
    </row>
    <row r="80" spans="2:55" ht="15" customHeight="1">
      <c r="B80" s="683"/>
      <c r="C80" s="651"/>
      <c r="D80" s="668"/>
      <c r="E80" s="653"/>
      <c r="F80" s="651"/>
      <c r="G80" s="653"/>
      <c r="H80" s="709"/>
      <c r="I80" s="710"/>
      <c r="J80" s="710"/>
      <c r="K80" s="711"/>
      <c r="L80" s="712"/>
      <c r="M80" s="642"/>
      <c r="N80" s="642"/>
      <c r="O80" s="653"/>
      <c r="P80" s="653"/>
      <c r="Q80" s="653"/>
      <c r="R80" s="653"/>
      <c r="S80" s="653"/>
      <c r="T80" s="653"/>
      <c r="U80" s="653"/>
      <c r="V80" s="653"/>
      <c r="W80" s="653"/>
      <c r="X80" s="653"/>
      <c r="Y80" s="653"/>
      <c r="Z80" s="653"/>
      <c r="AA80" s="714"/>
      <c r="AB80" s="685"/>
      <c r="AC80" s="652"/>
      <c r="AD80" s="652"/>
      <c r="AE80" s="652"/>
      <c r="AF80" s="652"/>
      <c r="AG80" s="652"/>
      <c r="AH80" s="652"/>
      <c r="AI80" s="652"/>
      <c r="AJ80" s="652"/>
      <c r="AK80" s="652"/>
      <c r="AL80" s="652"/>
      <c r="AM80" s="652"/>
      <c r="AN80" s="652"/>
      <c r="AO80" s="652"/>
      <c r="AP80" s="652"/>
      <c r="AQ80" s="652"/>
      <c r="AR80" s="652"/>
      <c r="AS80" s="652"/>
      <c r="AT80" s="652"/>
      <c r="AU80" s="652"/>
      <c r="AV80" s="652"/>
      <c r="AW80" s="652"/>
      <c r="AX80" s="652"/>
      <c r="AY80" s="653"/>
      <c r="AZ80" s="653"/>
      <c r="BA80" s="656"/>
    </row>
    <row r="81" spans="2:55" ht="27" customHeight="1">
      <c r="B81" s="635"/>
      <c r="C81" s="586"/>
      <c r="D81" s="586"/>
      <c r="E81" s="586"/>
      <c r="F81" s="586"/>
      <c r="G81" s="586"/>
      <c r="H81" s="586"/>
      <c r="I81" s="586"/>
      <c r="J81" s="586"/>
      <c r="K81" s="586"/>
      <c r="L81" s="586"/>
      <c r="M81" s="583"/>
      <c r="N81" s="583"/>
      <c r="O81" s="583"/>
      <c r="P81" s="583"/>
      <c r="Q81" s="583"/>
      <c r="R81" s="583"/>
      <c r="S81" s="583"/>
      <c r="T81" s="583"/>
      <c r="U81" s="583"/>
      <c r="V81" s="583"/>
      <c r="W81" s="583"/>
      <c r="X81" s="583"/>
      <c r="Y81" s="583"/>
      <c r="Z81" s="583"/>
      <c r="AA81" s="583"/>
      <c r="AB81" s="583"/>
      <c r="AC81" s="586"/>
      <c r="AD81" s="586"/>
      <c r="AE81" s="586"/>
      <c r="AF81" s="586"/>
      <c r="AG81" s="586"/>
      <c r="AH81" s="583"/>
      <c r="AI81" s="583"/>
      <c r="AJ81" s="583"/>
      <c r="AK81" s="583"/>
      <c r="AL81" s="583"/>
      <c r="AM81" s="583"/>
      <c r="AN81" s="583"/>
      <c r="AO81" s="583"/>
      <c r="AP81" s="583"/>
      <c r="AQ81" s="583"/>
      <c r="AR81" s="583"/>
      <c r="AS81" s="583"/>
      <c r="AT81" s="583"/>
      <c r="AU81" s="583"/>
      <c r="AV81" s="583"/>
      <c r="AW81" s="583"/>
      <c r="AX81" s="583"/>
      <c r="AY81" s="583"/>
      <c r="AZ81" s="583"/>
      <c r="BA81" s="636"/>
    </row>
    <row r="82" spans="2:55" ht="12" customHeight="1">
      <c r="B82" s="637"/>
      <c r="C82" s="638"/>
      <c r="D82" s="1453" t="s">
        <v>126</v>
      </c>
      <c r="E82" s="1453"/>
      <c r="F82" s="1456"/>
      <c r="G82" s="1446" t="s">
        <v>303</v>
      </c>
      <c r="H82" s="1446"/>
      <c r="I82" s="1446"/>
      <c r="J82" s="1446"/>
      <c r="K82" s="1446"/>
      <c r="L82" s="1446"/>
      <c r="M82" s="1446"/>
      <c r="N82" s="1446"/>
      <c r="O82" s="1446"/>
      <c r="P82" s="1446"/>
      <c r="Q82" s="1446"/>
      <c r="R82" s="1446"/>
      <c r="S82" s="1446"/>
      <c r="T82" s="1419"/>
      <c r="U82" s="639"/>
      <c r="V82" s="1419"/>
      <c r="W82" s="639"/>
      <c r="X82" s="1419"/>
      <c r="Y82" s="1419"/>
      <c r="Z82" s="1449"/>
      <c r="AA82" s="583"/>
      <c r="AB82" s="583"/>
      <c r="AC82" s="640"/>
      <c r="AD82" s="638"/>
      <c r="AE82" s="1453" t="s">
        <v>126</v>
      </c>
      <c r="AF82" s="1453"/>
      <c r="AG82" s="1456"/>
      <c r="AH82" s="1484" t="s">
        <v>436</v>
      </c>
      <c r="AI82" s="1484"/>
      <c r="AJ82" s="1484"/>
      <c r="AK82" s="1484"/>
      <c r="AL82" s="1484"/>
      <c r="AM82" s="1484"/>
      <c r="AN82" s="1484"/>
      <c r="AO82" s="1484"/>
      <c r="AP82" s="1484"/>
      <c r="AQ82" s="1484"/>
      <c r="AR82" s="1484"/>
      <c r="AS82" s="1484"/>
      <c r="AT82" s="1484"/>
      <c r="AU82" s="1419"/>
      <c r="AV82" s="639"/>
      <c r="AW82" s="1419"/>
      <c r="AX82" s="639"/>
      <c r="AY82" s="1419"/>
      <c r="AZ82" s="1419"/>
      <c r="BA82" s="1422"/>
    </row>
    <row r="83" spans="2:55" ht="13.5" customHeight="1">
      <c r="B83" s="641"/>
      <c r="C83" s="642"/>
      <c r="D83" s="1454"/>
      <c r="E83" s="1454"/>
      <c r="F83" s="1457"/>
      <c r="G83" s="1447"/>
      <c r="H83" s="1447"/>
      <c r="I83" s="1447"/>
      <c r="J83" s="1447"/>
      <c r="K83" s="1447"/>
      <c r="L83" s="1447"/>
      <c r="M83" s="1447"/>
      <c r="N83" s="1447"/>
      <c r="O83" s="1447"/>
      <c r="P83" s="1447"/>
      <c r="Q83" s="1447"/>
      <c r="R83" s="1447"/>
      <c r="S83" s="1447"/>
      <c r="T83" s="1420"/>
      <c r="U83" s="1440" t="e">
        <f>AVERAGE(U89:U93)</f>
        <v>#DIV/0!</v>
      </c>
      <c r="V83" s="1420"/>
      <c r="W83" s="1425" t="e">
        <f>AVERAGE(W89:W93)</f>
        <v>#DIV/0!</v>
      </c>
      <c r="X83" s="1420"/>
      <c r="Y83" s="1420"/>
      <c r="Z83" s="1450"/>
      <c r="AA83" s="583"/>
      <c r="AB83" s="583"/>
      <c r="AC83" s="643"/>
      <c r="AD83" s="642"/>
      <c r="AE83" s="1454"/>
      <c r="AF83" s="1454"/>
      <c r="AG83" s="1457"/>
      <c r="AH83" s="1485"/>
      <c r="AI83" s="1485"/>
      <c r="AJ83" s="1485"/>
      <c r="AK83" s="1485"/>
      <c r="AL83" s="1485"/>
      <c r="AM83" s="1485"/>
      <c r="AN83" s="1485"/>
      <c r="AO83" s="1485"/>
      <c r="AP83" s="1485"/>
      <c r="AQ83" s="1485"/>
      <c r="AR83" s="1485"/>
      <c r="AS83" s="1485"/>
      <c r="AT83" s="1485"/>
      <c r="AU83" s="1420"/>
      <c r="AV83" s="1440">
        <f>AVERAGE(AV89:AV101)</f>
        <v>0</v>
      </c>
      <c r="AW83" s="1420"/>
      <c r="AX83" s="1425" t="e">
        <f>AVERAGE(AX89:AX101)</f>
        <v>#DIV/0!</v>
      </c>
      <c r="AY83" s="1420"/>
      <c r="AZ83" s="1420"/>
      <c r="BA83" s="1423"/>
    </row>
    <row r="84" spans="2:55" ht="13.5" customHeight="1">
      <c r="B84" s="641"/>
      <c r="C84" s="642"/>
      <c r="D84" s="1454"/>
      <c r="E84" s="1454"/>
      <c r="F84" s="1457"/>
      <c r="G84" s="1447"/>
      <c r="H84" s="1447"/>
      <c r="I84" s="1447"/>
      <c r="J84" s="1447"/>
      <c r="K84" s="1447"/>
      <c r="L84" s="1447"/>
      <c r="M84" s="1447"/>
      <c r="N84" s="1447"/>
      <c r="O84" s="1447"/>
      <c r="P84" s="1447"/>
      <c r="Q84" s="1447"/>
      <c r="R84" s="1447"/>
      <c r="S84" s="1447"/>
      <c r="T84" s="1420"/>
      <c r="U84" s="1441"/>
      <c r="V84" s="1420"/>
      <c r="W84" s="1426"/>
      <c r="X84" s="1420"/>
      <c r="Y84" s="1420"/>
      <c r="Z84" s="1450"/>
      <c r="AA84" s="583"/>
      <c r="AB84" s="583"/>
      <c r="AC84" s="643"/>
      <c r="AD84" s="642"/>
      <c r="AE84" s="1454"/>
      <c r="AF84" s="1454"/>
      <c r="AG84" s="1457"/>
      <c r="AH84" s="1485"/>
      <c r="AI84" s="1485"/>
      <c r="AJ84" s="1485"/>
      <c r="AK84" s="1485"/>
      <c r="AL84" s="1485"/>
      <c r="AM84" s="1485"/>
      <c r="AN84" s="1485"/>
      <c r="AO84" s="1485"/>
      <c r="AP84" s="1485"/>
      <c r="AQ84" s="1485"/>
      <c r="AR84" s="1485"/>
      <c r="AS84" s="1485"/>
      <c r="AT84" s="1485"/>
      <c r="AU84" s="1420"/>
      <c r="AV84" s="1441"/>
      <c r="AW84" s="1420"/>
      <c r="AX84" s="1426"/>
      <c r="AY84" s="1420"/>
      <c r="AZ84" s="1420"/>
      <c r="BA84" s="1423"/>
    </row>
    <row r="85" spans="2:55" ht="10.5" customHeight="1">
      <c r="B85" s="641"/>
      <c r="C85" s="642"/>
      <c r="D85" s="1454"/>
      <c r="E85" s="1454"/>
      <c r="F85" s="1457"/>
      <c r="G85" s="1447"/>
      <c r="H85" s="1447"/>
      <c r="I85" s="1447"/>
      <c r="J85" s="1447"/>
      <c r="K85" s="1447"/>
      <c r="L85" s="1447"/>
      <c r="M85" s="1447"/>
      <c r="N85" s="1447"/>
      <c r="O85" s="1447"/>
      <c r="P85" s="1447"/>
      <c r="Q85" s="1447"/>
      <c r="R85" s="1447"/>
      <c r="S85" s="1447"/>
      <c r="T85" s="1420"/>
      <c r="U85" s="1442"/>
      <c r="V85" s="1420"/>
      <c r="W85" s="1427"/>
      <c r="X85" s="1420"/>
      <c r="Y85" s="1420"/>
      <c r="Z85" s="1450"/>
      <c r="AA85" s="583"/>
      <c r="AB85" s="583"/>
      <c r="AC85" s="643"/>
      <c r="AD85" s="642"/>
      <c r="AE85" s="1454"/>
      <c r="AF85" s="1454"/>
      <c r="AG85" s="1457"/>
      <c r="AH85" s="1485"/>
      <c r="AI85" s="1485"/>
      <c r="AJ85" s="1485"/>
      <c r="AK85" s="1485"/>
      <c r="AL85" s="1485"/>
      <c r="AM85" s="1485"/>
      <c r="AN85" s="1485"/>
      <c r="AO85" s="1485"/>
      <c r="AP85" s="1485"/>
      <c r="AQ85" s="1485"/>
      <c r="AR85" s="1485"/>
      <c r="AS85" s="1485"/>
      <c r="AT85" s="1485"/>
      <c r="AU85" s="1420"/>
      <c r="AV85" s="1442"/>
      <c r="AW85" s="1420"/>
      <c r="AX85" s="1427"/>
      <c r="AY85" s="1420"/>
      <c r="AZ85" s="1420"/>
      <c r="BA85" s="1423"/>
    </row>
    <row r="86" spans="2:55" ht="12" customHeight="1">
      <c r="B86" s="644"/>
      <c r="C86" s="645"/>
      <c r="D86" s="1455"/>
      <c r="E86" s="1455"/>
      <c r="F86" s="1458"/>
      <c r="G86" s="1448"/>
      <c r="H86" s="1448"/>
      <c r="I86" s="1448"/>
      <c r="J86" s="1448"/>
      <c r="K86" s="1448"/>
      <c r="L86" s="1448"/>
      <c r="M86" s="1448"/>
      <c r="N86" s="1448"/>
      <c r="O86" s="1448"/>
      <c r="P86" s="1448"/>
      <c r="Q86" s="1448"/>
      <c r="R86" s="1448"/>
      <c r="S86" s="1448"/>
      <c r="T86" s="1421"/>
      <c r="U86" s="646"/>
      <c r="V86" s="1421"/>
      <c r="W86" s="646"/>
      <c r="X86" s="1421"/>
      <c r="Y86" s="1421"/>
      <c r="Z86" s="1451"/>
      <c r="AA86" s="583"/>
      <c r="AB86" s="583"/>
      <c r="AC86" s="647"/>
      <c r="AD86" s="645"/>
      <c r="AE86" s="1455"/>
      <c r="AF86" s="1455"/>
      <c r="AG86" s="1458"/>
      <c r="AH86" s="1486"/>
      <c r="AI86" s="1486"/>
      <c r="AJ86" s="1486"/>
      <c r="AK86" s="1486"/>
      <c r="AL86" s="1486"/>
      <c r="AM86" s="1486"/>
      <c r="AN86" s="1486"/>
      <c r="AO86" s="1486"/>
      <c r="AP86" s="1486"/>
      <c r="AQ86" s="1486"/>
      <c r="AR86" s="1486"/>
      <c r="AS86" s="1486"/>
      <c r="AT86" s="1486"/>
      <c r="AU86" s="1421"/>
      <c r="AV86" s="646"/>
      <c r="AW86" s="1421"/>
      <c r="AX86" s="646"/>
      <c r="AY86" s="1421"/>
      <c r="AZ86" s="1421"/>
      <c r="BA86" s="1424"/>
    </row>
    <row r="87" spans="2:55" ht="30" customHeight="1">
      <c r="B87" s="637"/>
      <c r="C87" s="638"/>
      <c r="D87" s="638"/>
      <c r="E87" s="638"/>
      <c r="F87" s="638"/>
      <c r="G87" s="639"/>
      <c r="H87" s="639"/>
      <c r="I87" s="639"/>
      <c r="J87" s="639"/>
      <c r="K87" s="639"/>
      <c r="L87" s="639"/>
      <c r="M87" s="639"/>
      <c r="N87" s="639"/>
      <c r="O87" s="639"/>
      <c r="P87" s="639"/>
      <c r="Q87" s="639"/>
      <c r="R87" s="639"/>
      <c r="S87" s="639"/>
      <c r="T87" s="639"/>
      <c r="U87" s="639"/>
      <c r="V87" s="639"/>
      <c r="W87" s="639"/>
      <c r="X87" s="639"/>
      <c r="Y87" s="639"/>
      <c r="Z87" s="648"/>
      <c r="AA87" s="583"/>
      <c r="AB87" s="583"/>
      <c r="AC87" s="640"/>
      <c r="AD87" s="638"/>
      <c r="AE87" s="638"/>
      <c r="AF87" s="638"/>
      <c r="AG87" s="638"/>
      <c r="AH87" s="639"/>
      <c r="AI87" s="639"/>
      <c r="AJ87" s="639"/>
      <c r="AK87" s="639"/>
      <c r="AL87" s="639"/>
      <c r="AM87" s="639"/>
      <c r="AN87" s="639"/>
      <c r="AO87" s="639"/>
      <c r="AP87" s="639"/>
      <c r="AQ87" s="639"/>
      <c r="AR87" s="639"/>
      <c r="AS87" s="639"/>
      <c r="AT87" s="639"/>
      <c r="AU87" s="639"/>
      <c r="AV87" s="639"/>
      <c r="AW87" s="639"/>
      <c r="AX87" s="639"/>
      <c r="AY87" s="639"/>
      <c r="AZ87" s="639"/>
      <c r="BA87" s="650"/>
    </row>
    <row r="88" spans="2:55" ht="20.100000000000001" customHeight="1">
      <c r="B88" s="641"/>
      <c r="C88" s="651"/>
      <c r="D88" s="1416"/>
      <c r="E88" s="1416"/>
      <c r="F88" s="651"/>
      <c r="G88" s="653"/>
      <c r="H88" s="1431" t="str">
        <f>'Donnees MFER'!$E$25</f>
        <v>C5.1 Vérifier la conformité des matériels</v>
      </c>
      <c r="I88" s="1432"/>
      <c r="J88" s="1432"/>
      <c r="K88" s="1432"/>
      <c r="L88" s="1433"/>
      <c r="M88" s="642"/>
      <c r="N88" s="642"/>
      <c r="O88" s="653"/>
      <c r="P88" s="653"/>
      <c r="Q88" s="654"/>
      <c r="R88" s="653"/>
      <c r="S88" s="653"/>
      <c r="T88" s="653"/>
      <c r="U88" s="653"/>
      <c r="V88" s="653"/>
      <c r="W88" s="653"/>
      <c r="X88" s="653"/>
      <c r="Y88" s="653"/>
      <c r="Z88" s="655"/>
      <c r="AA88" s="583"/>
      <c r="AB88" s="583"/>
      <c r="AC88" s="643"/>
      <c r="AD88" s="651"/>
      <c r="AE88" s="1416"/>
      <c r="AF88" s="1416"/>
      <c r="AG88" s="651"/>
      <c r="AH88" s="653"/>
      <c r="AI88" s="1431" t="str">
        <f>'Donnees MFER'!$E$27</f>
        <v>C6.1 Implanter les matériels et les supports</v>
      </c>
      <c r="AJ88" s="1432"/>
      <c r="AK88" s="1432"/>
      <c r="AL88" s="1432"/>
      <c r="AM88" s="1433"/>
      <c r="AN88" s="642"/>
      <c r="AO88" s="642"/>
      <c r="AP88" s="653"/>
      <c r="AQ88" s="653"/>
      <c r="AR88" s="654"/>
      <c r="AS88" s="653"/>
      <c r="AT88" s="653"/>
      <c r="AU88" s="653"/>
      <c r="AV88" s="653"/>
      <c r="AW88" s="653"/>
      <c r="AX88" s="653"/>
      <c r="AY88" s="653"/>
      <c r="AZ88" s="653"/>
      <c r="BA88" s="656"/>
    </row>
    <row r="89" spans="2:55" s="21" customFormat="1" ht="30" customHeight="1">
      <c r="B89" s="1414">
        <v>22</v>
      </c>
      <c r="C89" s="1459"/>
      <c r="D89" s="1417" t="str">
        <f>'Donnees MFER'!$C$25</f>
        <v>C5.1</v>
      </c>
      <c r="E89" s="1418"/>
      <c r="F89" s="651"/>
      <c r="G89" s="658" t="s">
        <v>211</v>
      </c>
      <c r="H89" s="1434"/>
      <c r="I89" s="1351"/>
      <c r="J89" s="1351"/>
      <c r="K89" s="1351"/>
      <c r="L89" s="1435"/>
      <c r="M89" s="1444" t="s">
        <v>212</v>
      </c>
      <c r="N89" s="1444"/>
      <c r="O89" s="1445"/>
      <c r="P89" s="1428" t="str">
        <f>REPT("g",(U89))</f>
        <v/>
      </c>
      <c r="Q89" s="1429"/>
      <c r="R89" s="1429"/>
      <c r="S89" s="1430"/>
      <c r="T89" s="663"/>
      <c r="U89" s="1036"/>
      <c r="V89" s="653"/>
      <c r="W89" s="1037"/>
      <c r="X89" s="665"/>
      <c r="Y89" s="653"/>
      <c r="Z89" s="655"/>
      <c r="AA89" s="583"/>
      <c r="AB89" s="583"/>
      <c r="AC89" s="1452">
        <v>24</v>
      </c>
      <c r="AD89" s="1459"/>
      <c r="AE89" s="1417" t="str">
        <f>'Donnees MFER'!C27</f>
        <v>C6.1</v>
      </c>
      <c r="AF89" s="1418"/>
      <c r="AG89" s="651"/>
      <c r="AH89" s="658" t="s">
        <v>211</v>
      </c>
      <c r="AI89" s="1434"/>
      <c r="AJ89" s="1351"/>
      <c r="AK89" s="1351"/>
      <c r="AL89" s="1351"/>
      <c r="AM89" s="1435"/>
      <c r="AN89" s="1444" t="s">
        <v>212</v>
      </c>
      <c r="AO89" s="1444"/>
      <c r="AP89" s="1445"/>
      <c r="AQ89" s="1428" t="str">
        <f>REPT("g",(AV89))</f>
        <v/>
      </c>
      <c r="AR89" s="1429"/>
      <c r="AS89" s="1429"/>
      <c r="AT89" s="1430"/>
      <c r="AU89" s="663"/>
      <c r="AV89" s="1036">
        <f>Bilan!$AK$30</f>
        <v>0</v>
      </c>
      <c r="AW89" s="653"/>
      <c r="AX89" s="1037" t="str">
        <f>Bilan!$AM$30</f>
        <v xml:space="preserve"> </v>
      </c>
      <c r="AY89" s="665"/>
      <c r="AZ89" s="653"/>
      <c r="BA89" s="656"/>
    </row>
    <row r="90" spans="2:55" ht="20.100000000000001" customHeight="1">
      <c r="B90" s="641"/>
      <c r="C90" s="651"/>
      <c r="D90" s="1416"/>
      <c r="E90" s="1416"/>
      <c r="F90" s="651"/>
      <c r="G90" s="653"/>
      <c r="H90" s="1436"/>
      <c r="I90" s="1437"/>
      <c r="J90" s="1437"/>
      <c r="K90" s="1437"/>
      <c r="L90" s="1438"/>
      <c r="M90" s="642"/>
      <c r="N90" s="642"/>
      <c r="O90" s="653"/>
      <c r="P90" s="653"/>
      <c r="Q90" s="653"/>
      <c r="R90" s="653"/>
      <c r="S90" s="653"/>
      <c r="T90" s="653"/>
      <c r="U90" s="653"/>
      <c r="V90" s="653"/>
      <c r="W90" s="653"/>
      <c r="X90" s="653"/>
      <c r="Y90" s="653"/>
      <c r="Z90" s="655"/>
      <c r="AA90" s="583"/>
      <c r="AB90" s="583"/>
      <c r="AC90" s="643"/>
      <c r="AD90" s="651"/>
      <c r="AE90" s="1416"/>
      <c r="AF90" s="1416"/>
      <c r="AG90" s="651"/>
      <c r="AH90" s="653"/>
      <c r="AI90" s="1436"/>
      <c r="AJ90" s="1437"/>
      <c r="AK90" s="1437"/>
      <c r="AL90" s="1437"/>
      <c r="AM90" s="1438"/>
      <c r="AN90" s="642"/>
      <c r="AO90" s="642"/>
      <c r="AP90" s="653"/>
      <c r="AQ90" s="653"/>
      <c r="AR90" s="653"/>
      <c r="AS90" s="653"/>
      <c r="AT90" s="653"/>
      <c r="AU90" s="653"/>
      <c r="AV90" s="653"/>
      <c r="AW90" s="653"/>
      <c r="AX90" s="653"/>
      <c r="AY90" s="653"/>
      <c r="AZ90" s="653"/>
      <c r="BA90" s="656"/>
    </row>
    <row r="91" spans="2:55" ht="15" customHeight="1">
      <c r="B91" s="666"/>
      <c r="C91" s="667"/>
      <c r="D91" s="668"/>
      <c r="E91" s="653"/>
      <c r="F91" s="669"/>
      <c r="G91" s="653"/>
      <c r="H91" s="653"/>
      <c r="I91" s="653"/>
      <c r="J91" s="653"/>
      <c r="K91" s="653"/>
      <c r="L91" s="653"/>
      <c r="M91" s="670"/>
      <c r="N91" s="670"/>
      <c r="O91" s="670"/>
      <c r="P91" s="670"/>
      <c r="Q91" s="670"/>
      <c r="R91" s="670"/>
      <c r="S91" s="670"/>
      <c r="T91" s="670"/>
      <c r="U91" s="670"/>
      <c r="V91" s="670"/>
      <c r="W91" s="670"/>
      <c r="X91" s="670"/>
      <c r="Y91" s="670"/>
      <c r="Z91" s="671"/>
      <c r="AA91" s="673"/>
      <c r="AB91" s="673"/>
      <c r="AC91" s="674"/>
      <c r="AD91" s="667"/>
      <c r="AE91" s="668"/>
      <c r="AF91" s="653"/>
      <c r="AG91" s="669"/>
      <c r="AH91" s="653"/>
      <c r="AI91" s="653"/>
      <c r="AJ91" s="653"/>
      <c r="AK91" s="653"/>
      <c r="AL91" s="653"/>
      <c r="AM91" s="653"/>
      <c r="AN91" s="670"/>
      <c r="AO91" s="670"/>
      <c r="AP91" s="670"/>
      <c r="AQ91" s="670"/>
      <c r="AR91" s="670"/>
      <c r="AS91" s="670"/>
      <c r="AT91" s="670"/>
      <c r="AU91" s="670"/>
      <c r="AV91" s="670"/>
      <c r="AW91" s="670"/>
      <c r="AX91" s="670"/>
      <c r="AY91" s="670"/>
      <c r="AZ91" s="670"/>
      <c r="BA91" s="675"/>
    </row>
    <row r="92" spans="2:55" ht="20.100000000000001" customHeight="1">
      <c r="B92" s="641"/>
      <c r="C92" s="651"/>
      <c r="D92" s="1416"/>
      <c r="E92" s="1416"/>
      <c r="F92" s="651"/>
      <c r="G92" s="653"/>
      <c r="H92" s="1431" t="str">
        <f>'Donnees MFER'!$E$26</f>
        <v>C5.2 Stocker les matériels</v>
      </c>
      <c r="I92" s="1432"/>
      <c r="J92" s="1432"/>
      <c r="K92" s="1432"/>
      <c r="L92" s="1433"/>
      <c r="M92" s="642"/>
      <c r="N92" s="642"/>
      <c r="O92" s="653"/>
      <c r="P92" s="653"/>
      <c r="Q92" s="654"/>
      <c r="R92" s="653"/>
      <c r="S92" s="653"/>
      <c r="T92" s="653"/>
      <c r="U92" s="653"/>
      <c r="V92" s="653"/>
      <c r="W92" s="653"/>
      <c r="X92" s="653"/>
      <c r="Y92" s="653"/>
      <c r="Z92" s="655"/>
      <c r="AA92" s="583"/>
      <c r="AB92" s="583"/>
      <c r="AC92" s="643"/>
      <c r="AD92" s="651"/>
      <c r="AE92" s="1416"/>
      <c r="AF92" s="1416"/>
      <c r="AG92" s="651"/>
      <c r="AH92" s="653"/>
      <c r="AI92" s="1431" t="str">
        <f>'Donnees MFER'!$E$28</f>
        <v>C6.2 Réaliser les réseaux fluidiques</v>
      </c>
      <c r="AJ92" s="1432"/>
      <c r="AK92" s="1432"/>
      <c r="AL92" s="1432"/>
      <c r="AM92" s="1433"/>
      <c r="AN92" s="642"/>
      <c r="AO92" s="642"/>
      <c r="AP92" s="653"/>
      <c r="AQ92" s="653"/>
      <c r="AR92" s="654"/>
      <c r="AS92" s="653"/>
      <c r="AT92" s="653"/>
      <c r="AU92" s="653"/>
      <c r="AV92" s="653"/>
      <c r="AW92" s="653"/>
      <c r="AX92" s="653"/>
      <c r="AY92" s="653"/>
      <c r="AZ92" s="653"/>
      <c r="BA92" s="656"/>
    </row>
    <row r="93" spans="2:55" ht="30" customHeight="1">
      <c r="B93" s="1414">
        <v>23</v>
      </c>
      <c r="C93" s="1459"/>
      <c r="D93" s="1417" t="str">
        <f>'Donnees MFER'!$C$26</f>
        <v>C5.2</v>
      </c>
      <c r="E93" s="1418"/>
      <c r="F93" s="651"/>
      <c r="G93" s="658" t="s">
        <v>211</v>
      </c>
      <c r="H93" s="1434"/>
      <c r="I93" s="1351"/>
      <c r="J93" s="1351"/>
      <c r="K93" s="1351"/>
      <c r="L93" s="1435"/>
      <c r="M93" s="1444" t="s">
        <v>212</v>
      </c>
      <c r="N93" s="1444"/>
      <c r="O93" s="1445"/>
      <c r="P93" s="1428" t="str">
        <f>REPT("g",(U93))</f>
        <v/>
      </c>
      <c r="Q93" s="1429"/>
      <c r="R93" s="1429"/>
      <c r="S93" s="1430"/>
      <c r="T93" s="663"/>
      <c r="U93" s="1036"/>
      <c r="V93" s="653"/>
      <c r="W93" s="1037"/>
      <c r="X93" s="665"/>
      <c r="Y93" s="653"/>
      <c r="Z93" s="655"/>
      <c r="AA93" s="583"/>
      <c r="AB93" s="583"/>
      <c r="AC93" s="1452">
        <v>25</v>
      </c>
      <c r="AD93" s="1459"/>
      <c r="AE93" s="1417" t="str">
        <f>'Donnees MFER'!C28</f>
        <v>C6.2</v>
      </c>
      <c r="AF93" s="1418"/>
      <c r="AG93" s="651"/>
      <c r="AH93" s="658" t="s">
        <v>211</v>
      </c>
      <c r="AI93" s="1434"/>
      <c r="AJ93" s="1351"/>
      <c r="AK93" s="1351"/>
      <c r="AL93" s="1351"/>
      <c r="AM93" s="1435"/>
      <c r="AN93" s="1444" t="s">
        <v>212</v>
      </c>
      <c r="AO93" s="1444"/>
      <c r="AP93" s="1445"/>
      <c r="AQ93" s="1428" t="str">
        <f>REPT("g",(AV93))</f>
        <v/>
      </c>
      <c r="AR93" s="1429"/>
      <c r="AS93" s="1429"/>
      <c r="AT93" s="1430"/>
      <c r="AU93" s="663"/>
      <c r="AV93" s="1036">
        <f>Bilan!$AK$30</f>
        <v>0</v>
      </c>
      <c r="AW93" s="653"/>
      <c r="AX93" s="1037" t="str">
        <f>Bilan!$AM$30</f>
        <v xml:space="preserve"> </v>
      </c>
      <c r="AY93" s="665"/>
      <c r="AZ93" s="653"/>
      <c r="BA93" s="656"/>
    </row>
    <row r="94" spans="2:55" ht="20.100000000000001" customHeight="1">
      <c r="B94" s="641"/>
      <c r="C94" s="651"/>
      <c r="D94" s="1416"/>
      <c r="E94" s="1416"/>
      <c r="F94" s="651"/>
      <c r="G94" s="653"/>
      <c r="H94" s="1436"/>
      <c r="I94" s="1437"/>
      <c r="J94" s="1437"/>
      <c r="K94" s="1437"/>
      <c r="L94" s="1438"/>
      <c r="M94" s="642"/>
      <c r="N94" s="642"/>
      <c r="O94" s="653"/>
      <c r="P94" s="653"/>
      <c r="Q94" s="653"/>
      <c r="R94" s="653"/>
      <c r="S94" s="653"/>
      <c r="T94" s="653"/>
      <c r="U94" s="653"/>
      <c r="V94" s="653"/>
      <c r="W94" s="653"/>
      <c r="X94" s="653"/>
      <c r="Y94" s="653"/>
      <c r="Z94" s="655"/>
      <c r="AA94" s="583"/>
      <c r="AB94" s="583"/>
      <c r="AC94" s="643"/>
      <c r="AD94" s="651"/>
      <c r="AE94" s="1416"/>
      <c r="AF94" s="1416"/>
      <c r="AG94" s="651"/>
      <c r="AH94" s="653"/>
      <c r="AI94" s="1436"/>
      <c r="AJ94" s="1437"/>
      <c r="AK94" s="1437"/>
      <c r="AL94" s="1437"/>
      <c r="AM94" s="1438"/>
      <c r="AN94" s="642"/>
      <c r="AO94" s="642"/>
      <c r="AP94" s="653"/>
      <c r="AQ94" s="653"/>
      <c r="AR94" s="653"/>
      <c r="AS94" s="653"/>
      <c r="AT94" s="653"/>
      <c r="AU94" s="653"/>
      <c r="AV94" s="653"/>
      <c r="AW94" s="653"/>
      <c r="AX94" s="653"/>
      <c r="AY94" s="653"/>
      <c r="AZ94" s="653"/>
      <c r="BA94" s="656"/>
      <c r="BB94" s="676"/>
      <c r="BC94" s="676"/>
    </row>
    <row r="95" spans="2:55" ht="15" customHeight="1">
      <c r="B95" s="641"/>
      <c r="C95" s="651"/>
      <c r="D95" s="668"/>
      <c r="E95" s="653"/>
      <c r="F95" s="651"/>
      <c r="G95" s="653"/>
      <c r="H95" s="709"/>
      <c r="I95" s="710"/>
      <c r="J95" s="710"/>
      <c r="K95" s="711"/>
      <c r="L95" s="712"/>
      <c r="M95" s="642"/>
      <c r="N95" s="642"/>
      <c r="O95" s="653"/>
      <c r="P95" s="653"/>
      <c r="Q95" s="653"/>
      <c r="R95" s="653"/>
      <c r="S95" s="653"/>
      <c r="T95" s="653"/>
      <c r="U95" s="653"/>
      <c r="V95" s="653"/>
      <c r="W95" s="653"/>
      <c r="X95" s="653"/>
      <c r="Y95" s="653"/>
      <c r="Z95" s="655"/>
      <c r="AA95" s="1488"/>
      <c r="AB95" s="682"/>
      <c r="AC95" s="643"/>
      <c r="AD95" s="651"/>
      <c r="AE95" s="668"/>
      <c r="AF95" s="653"/>
      <c r="AG95" s="651"/>
      <c r="AH95" s="653"/>
      <c r="AI95" s="677"/>
      <c r="AJ95" s="678"/>
      <c r="AK95" s="678"/>
      <c r="AL95" s="679"/>
      <c r="AM95" s="680"/>
      <c r="AN95" s="642"/>
      <c r="AO95" s="642"/>
      <c r="AP95" s="653"/>
      <c r="AQ95" s="653"/>
      <c r="AR95" s="653"/>
      <c r="AS95" s="653"/>
      <c r="AT95" s="653"/>
      <c r="AU95" s="653"/>
      <c r="AV95" s="653"/>
      <c r="AW95" s="653"/>
      <c r="AX95" s="653"/>
      <c r="AY95" s="653"/>
      <c r="AZ95" s="653"/>
      <c r="BA95" s="656"/>
      <c r="BB95" s="250"/>
      <c r="BC95" s="250"/>
    </row>
    <row r="96" spans="2:55" ht="20.100000000000001" customHeight="1">
      <c r="B96" s="1489"/>
      <c r="C96" s="1416"/>
      <c r="D96" s="1416"/>
      <c r="E96" s="1416"/>
      <c r="F96" s="1416"/>
      <c r="G96" s="1416"/>
      <c r="H96" s="1416"/>
      <c r="I96" s="1416"/>
      <c r="J96" s="1416"/>
      <c r="K96" s="1416"/>
      <c r="L96" s="1416"/>
      <c r="M96" s="1416"/>
      <c r="N96" s="1416"/>
      <c r="O96" s="1416"/>
      <c r="P96" s="1416"/>
      <c r="Q96" s="1416"/>
      <c r="R96" s="1416"/>
      <c r="S96" s="1416"/>
      <c r="T96" s="1416"/>
      <c r="U96" s="1416"/>
      <c r="V96" s="1416"/>
      <c r="W96" s="1416"/>
      <c r="X96" s="1416"/>
      <c r="Y96" s="1416"/>
      <c r="Z96" s="655"/>
      <c r="AA96" s="1488"/>
      <c r="AB96" s="682"/>
      <c r="AC96" s="643"/>
      <c r="AD96" s="651"/>
      <c r="AE96" s="1416"/>
      <c r="AF96" s="1416"/>
      <c r="AG96" s="651"/>
      <c r="AH96" s="653"/>
      <c r="AI96" s="1431" t="str">
        <f>'Donnees MFER'!$E$29</f>
        <v>C6.3 Réaliser les câblages électriques</v>
      </c>
      <c r="AJ96" s="1432"/>
      <c r="AK96" s="1432"/>
      <c r="AL96" s="1432"/>
      <c r="AM96" s="1433"/>
      <c r="AN96" s="642"/>
      <c r="AO96" s="642"/>
      <c r="AP96" s="653"/>
      <c r="AQ96" s="653"/>
      <c r="AR96" s="654"/>
      <c r="AS96" s="653"/>
      <c r="AT96" s="653"/>
      <c r="AU96" s="653"/>
      <c r="AV96" s="653"/>
      <c r="AW96" s="653"/>
      <c r="AX96" s="653"/>
      <c r="AY96" s="653"/>
      <c r="AZ96" s="653"/>
      <c r="BA96" s="656"/>
    </row>
    <row r="97" spans="2:53" ht="30" customHeight="1">
      <c r="B97" s="1489"/>
      <c r="C97" s="1416"/>
      <c r="D97" s="1416"/>
      <c r="E97" s="1416"/>
      <c r="F97" s="1416"/>
      <c r="G97" s="1416"/>
      <c r="H97" s="1416"/>
      <c r="I97" s="1416"/>
      <c r="J97" s="1416"/>
      <c r="K97" s="1416"/>
      <c r="L97" s="1416"/>
      <c r="M97" s="1416"/>
      <c r="N97" s="1416"/>
      <c r="O97" s="1416"/>
      <c r="P97" s="1416"/>
      <c r="Q97" s="1416"/>
      <c r="R97" s="1416"/>
      <c r="S97" s="1416"/>
      <c r="T97" s="1416"/>
      <c r="U97" s="1416"/>
      <c r="V97" s="1416"/>
      <c r="W97" s="1416"/>
      <c r="X97" s="1416"/>
      <c r="Y97" s="1416"/>
      <c r="Z97" s="655"/>
      <c r="AA97" s="583"/>
      <c r="AB97" s="583"/>
      <c r="AC97" s="1452">
        <v>26</v>
      </c>
      <c r="AD97" s="1459"/>
      <c r="AE97" s="1417" t="str">
        <f>'Donnees MFER'!C29</f>
        <v>C6.3</v>
      </c>
      <c r="AF97" s="1418"/>
      <c r="AG97" s="651"/>
      <c r="AH97" s="658" t="s">
        <v>211</v>
      </c>
      <c r="AI97" s="1434"/>
      <c r="AJ97" s="1351"/>
      <c r="AK97" s="1351"/>
      <c r="AL97" s="1351"/>
      <c r="AM97" s="1435"/>
      <c r="AN97" s="1444" t="s">
        <v>212</v>
      </c>
      <c r="AO97" s="1444"/>
      <c r="AP97" s="1445"/>
      <c r="AQ97" s="1428" t="str">
        <f>REPT("g",(AV97))</f>
        <v/>
      </c>
      <c r="AR97" s="1429"/>
      <c r="AS97" s="1429"/>
      <c r="AT97" s="1430"/>
      <c r="AU97" s="663"/>
      <c r="AV97" s="1036">
        <f>Bilan!$AK$30</f>
        <v>0</v>
      </c>
      <c r="AW97" s="653"/>
      <c r="AX97" s="1037" t="str">
        <f>Bilan!$AM$30</f>
        <v xml:space="preserve"> </v>
      </c>
      <c r="AY97" s="665"/>
      <c r="AZ97" s="653"/>
      <c r="BA97" s="656"/>
    </row>
    <row r="98" spans="2:53" ht="20.100000000000001" customHeight="1">
      <c r="B98" s="1489"/>
      <c r="C98" s="1416"/>
      <c r="D98" s="1416"/>
      <c r="E98" s="1416"/>
      <c r="F98" s="1416"/>
      <c r="G98" s="1416"/>
      <c r="H98" s="1416"/>
      <c r="I98" s="1416"/>
      <c r="J98" s="1416"/>
      <c r="K98" s="1416"/>
      <c r="L98" s="1416"/>
      <c r="M98" s="1416"/>
      <c r="N98" s="1416"/>
      <c r="O98" s="1416"/>
      <c r="P98" s="1416"/>
      <c r="Q98" s="1416"/>
      <c r="R98" s="1416"/>
      <c r="S98" s="1416"/>
      <c r="T98" s="1416"/>
      <c r="U98" s="1416"/>
      <c r="V98" s="1416"/>
      <c r="W98" s="1416"/>
      <c r="X98" s="1416"/>
      <c r="Y98" s="1416"/>
      <c r="Z98" s="655"/>
      <c r="AA98" s="1487"/>
      <c r="AB98" s="685"/>
      <c r="AC98" s="686"/>
      <c r="AD98" s="651"/>
      <c r="AE98" s="1416"/>
      <c r="AF98" s="1416"/>
      <c r="AG98" s="651"/>
      <c r="AH98" s="653"/>
      <c r="AI98" s="1436"/>
      <c r="AJ98" s="1437"/>
      <c r="AK98" s="1437"/>
      <c r="AL98" s="1437"/>
      <c r="AM98" s="1438"/>
      <c r="AN98" s="642"/>
      <c r="AO98" s="642"/>
      <c r="AP98" s="653"/>
      <c r="AQ98" s="653"/>
      <c r="AR98" s="653"/>
      <c r="AS98" s="653"/>
      <c r="AT98" s="653"/>
      <c r="AU98" s="653"/>
      <c r="AV98" s="653"/>
      <c r="AW98" s="653"/>
      <c r="AX98" s="653"/>
      <c r="AY98" s="653"/>
      <c r="AZ98" s="653"/>
      <c r="BA98" s="656"/>
    </row>
    <row r="99" spans="2:53" ht="15" customHeight="1">
      <c r="B99" s="1489"/>
      <c r="C99" s="1416"/>
      <c r="D99" s="1416"/>
      <c r="E99" s="1416"/>
      <c r="F99" s="1416"/>
      <c r="G99" s="1416"/>
      <c r="H99" s="1416"/>
      <c r="I99" s="1416"/>
      <c r="J99" s="1416"/>
      <c r="K99" s="1416"/>
      <c r="L99" s="1416"/>
      <c r="M99" s="1416"/>
      <c r="N99" s="1416"/>
      <c r="O99" s="1416"/>
      <c r="P99" s="1416"/>
      <c r="Q99" s="1416"/>
      <c r="R99" s="1416"/>
      <c r="S99" s="1416"/>
      <c r="T99" s="1416"/>
      <c r="U99" s="1416"/>
      <c r="V99" s="1416"/>
      <c r="W99" s="1416"/>
      <c r="X99" s="1416"/>
      <c r="Y99" s="1416"/>
      <c r="Z99" s="655"/>
      <c r="AA99" s="1487"/>
      <c r="AB99" s="685"/>
      <c r="AC99" s="686"/>
      <c r="AD99" s="651"/>
      <c r="AE99" s="668"/>
      <c r="AF99" s="653"/>
      <c r="AG99" s="651"/>
      <c r="AH99" s="653"/>
      <c r="AI99" s="709"/>
      <c r="AJ99" s="710"/>
      <c r="AK99" s="710"/>
      <c r="AL99" s="711"/>
      <c r="AM99" s="712"/>
      <c r="AN99" s="642"/>
      <c r="AO99" s="642"/>
      <c r="AP99" s="653"/>
      <c r="AQ99" s="653"/>
      <c r="AR99" s="653"/>
      <c r="AS99" s="653"/>
      <c r="AT99" s="653"/>
      <c r="AU99" s="653"/>
      <c r="AV99" s="653"/>
      <c r="AW99" s="653"/>
      <c r="AX99" s="653"/>
      <c r="AY99" s="653"/>
      <c r="AZ99" s="653"/>
      <c r="BA99" s="656"/>
    </row>
    <row r="100" spans="2:53" ht="20.100000000000001" customHeight="1">
      <c r="B100" s="1490"/>
      <c r="C100" s="1491"/>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715"/>
      <c r="AA100" s="583"/>
      <c r="AB100" s="583"/>
      <c r="AC100" s="891"/>
      <c r="AD100" s="889"/>
      <c r="AE100" s="903"/>
      <c r="AF100" s="903"/>
      <c r="AG100" s="889"/>
      <c r="AH100" s="889"/>
      <c r="AI100" s="1431" t="str">
        <f>'Donnees MFER'!$E$30</f>
        <v>C6.4 Adopter une attitude écoresponsable</v>
      </c>
      <c r="AJ100" s="1432"/>
      <c r="AK100" s="1432"/>
      <c r="AL100" s="1432"/>
      <c r="AM100" s="1433"/>
      <c r="AN100" s="889"/>
      <c r="AO100" s="889"/>
      <c r="AP100" s="889"/>
      <c r="AQ100" s="903"/>
      <c r="AR100" s="903"/>
      <c r="AS100" s="903"/>
      <c r="AT100" s="903"/>
      <c r="AU100" s="889"/>
      <c r="AV100" s="903"/>
      <c r="AW100" s="889"/>
      <c r="AX100" s="903"/>
      <c r="AY100" s="889"/>
      <c r="AZ100" s="653"/>
      <c r="BA100" s="656"/>
    </row>
    <row r="101" spans="2:53" ht="30" customHeight="1">
      <c r="B101" s="713"/>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3"/>
      <c r="AA101" s="583"/>
      <c r="AB101" s="583"/>
      <c r="AC101" s="1625">
        <v>27</v>
      </c>
      <c r="AD101" s="1459"/>
      <c r="AE101" s="1417" t="str">
        <f>'Donnees MFER'!C30</f>
        <v>C6.4</v>
      </c>
      <c r="AF101" s="1418"/>
      <c r="AG101" s="941"/>
      <c r="AH101" s="942" t="s">
        <v>211</v>
      </c>
      <c r="AI101" s="1434"/>
      <c r="AJ101" s="1351"/>
      <c r="AK101" s="1351"/>
      <c r="AL101" s="1351"/>
      <c r="AM101" s="1435"/>
      <c r="AN101" s="1571" t="s">
        <v>212</v>
      </c>
      <c r="AO101" s="1444"/>
      <c r="AP101" s="1572"/>
      <c r="AQ101" s="1428" t="str">
        <f>REPT("g",(AV101))</f>
        <v/>
      </c>
      <c r="AR101" s="1429"/>
      <c r="AS101" s="1429"/>
      <c r="AT101" s="1430"/>
      <c r="AU101" s="943"/>
      <c r="AV101" s="1036">
        <f>Bilan!$AK$30</f>
        <v>0</v>
      </c>
      <c r="AW101" s="944"/>
      <c r="AX101" s="1037" t="str">
        <f>Bilan!$AM$30</f>
        <v xml:space="preserve"> </v>
      </c>
      <c r="AY101" s="945"/>
      <c r="AZ101" s="653"/>
      <c r="BA101" s="656"/>
    </row>
    <row r="102" spans="2:53" ht="20.100000000000001" customHeight="1">
      <c r="B102" s="713"/>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3"/>
      <c r="AA102" s="583"/>
      <c r="AB102" s="583"/>
      <c r="AC102" s="940"/>
      <c r="AD102" s="698"/>
      <c r="AE102" s="698"/>
      <c r="AF102" s="698"/>
      <c r="AG102" s="698"/>
      <c r="AH102" s="698"/>
      <c r="AI102" s="1436"/>
      <c r="AJ102" s="1437"/>
      <c r="AK102" s="1437"/>
      <c r="AL102" s="1437"/>
      <c r="AM102" s="1438"/>
      <c r="AN102" s="698"/>
      <c r="AO102" s="698"/>
      <c r="AP102" s="698"/>
      <c r="AQ102" s="698"/>
      <c r="AR102" s="698"/>
      <c r="AS102" s="698"/>
      <c r="AT102" s="698"/>
      <c r="AU102" s="698"/>
      <c r="AV102" s="698"/>
      <c r="AW102" s="698"/>
      <c r="AX102" s="698"/>
      <c r="AY102" s="698"/>
      <c r="AZ102" s="653"/>
      <c r="BA102" s="656"/>
    </row>
    <row r="103" spans="2:53" ht="20.100000000000001" customHeight="1">
      <c r="B103" s="713"/>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3"/>
      <c r="AA103" s="583"/>
      <c r="AB103" s="583"/>
      <c r="AC103" s="946"/>
      <c r="AD103" s="947"/>
      <c r="AE103" s="947"/>
      <c r="AF103" s="947"/>
      <c r="AG103" s="947"/>
      <c r="AH103" s="947"/>
      <c r="AI103" s="947"/>
      <c r="AJ103" s="947"/>
      <c r="AK103" s="947"/>
      <c r="AL103" s="947"/>
      <c r="AM103" s="947"/>
      <c r="AN103" s="947"/>
      <c r="AO103" s="947"/>
      <c r="AP103" s="947"/>
      <c r="AQ103" s="947"/>
      <c r="AR103" s="947"/>
      <c r="AS103" s="947"/>
      <c r="AT103" s="947"/>
      <c r="AU103" s="947"/>
      <c r="AV103" s="947"/>
      <c r="AW103" s="947"/>
      <c r="AX103" s="947"/>
      <c r="AY103" s="947"/>
      <c r="AZ103" s="948"/>
      <c r="BA103" s="949"/>
    </row>
    <row r="104" spans="2:53" ht="27" customHeight="1">
      <c r="B104" s="635"/>
      <c r="C104" s="586"/>
      <c r="D104" s="586"/>
      <c r="E104" s="586"/>
      <c r="F104" s="586"/>
      <c r="G104" s="586"/>
      <c r="H104" s="586"/>
      <c r="I104" s="586"/>
      <c r="J104" s="586"/>
      <c r="K104" s="586"/>
      <c r="L104" s="586"/>
      <c r="M104" s="583"/>
      <c r="N104" s="583"/>
      <c r="O104" s="583"/>
      <c r="P104" s="583"/>
      <c r="Q104" s="583"/>
      <c r="R104" s="583"/>
      <c r="S104" s="583"/>
      <c r="T104" s="583"/>
      <c r="U104" s="583"/>
      <c r="V104" s="583"/>
      <c r="W104" s="583"/>
      <c r="X104" s="583"/>
      <c r="Y104" s="583"/>
      <c r="Z104" s="583"/>
      <c r="AA104" s="583"/>
      <c r="AB104" s="583"/>
      <c r="AC104" s="586"/>
      <c r="AD104" s="586"/>
      <c r="AE104" s="586"/>
      <c r="AF104" s="586"/>
      <c r="AG104" s="586"/>
      <c r="AH104" s="583"/>
      <c r="AI104" s="583"/>
      <c r="AJ104" s="583"/>
      <c r="AK104" s="583"/>
      <c r="AL104" s="583"/>
      <c r="AM104" s="583"/>
      <c r="AN104" s="583"/>
      <c r="AO104" s="583"/>
      <c r="AP104" s="583"/>
      <c r="AQ104" s="583"/>
      <c r="AR104" s="583"/>
      <c r="AS104" s="583"/>
      <c r="AT104" s="583"/>
      <c r="AU104" s="583"/>
      <c r="AV104" s="583"/>
      <c r="AW104" s="583"/>
      <c r="AX104" s="583"/>
      <c r="AY104" s="583"/>
      <c r="AZ104" s="583"/>
      <c r="BA104" s="636"/>
    </row>
    <row r="105" spans="2:53" ht="12" customHeight="1">
      <c r="B105" s="637"/>
      <c r="C105" s="638"/>
      <c r="D105" s="1453" t="s">
        <v>126</v>
      </c>
      <c r="E105" s="1453"/>
      <c r="F105" s="1456"/>
      <c r="G105" s="1484" t="s">
        <v>274</v>
      </c>
      <c r="H105" s="1484"/>
      <c r="I105" s="1484"/>
      <c r="J105" s="1484"/>
      <c r="K105" s="1484"/>
      <c r="L105" s="1484"/>
      <c r="M105" s="1484"/>
      <c r="N105" s="1484"/>
      <c r="O105" s="1484"/>
      <c r="P105" s="1484"/>
      <c r="Q105" s="1484"/>
      <c r="R105" s="1484"/>
      <c r="S105" s="1484"/>
      <c r="T105" s="1419"/>
      <c r="U105" s="639"/>
      <c r="V105" s="1419"/>
      <c r="W105" s="639"/>
      <c r="X105" s="1419"/>
      <c r="Y105" s="1419"/>
      <c r="Z105" s="1449"/>
      <c r="AA105" s="583"/>
      <c r="AB105" s="583"/>
      <c r="AC105" s="640"/>
      <c r="AD105" s="638"/>
      <c r="AE105" s="1453" t="s">
        <v>126</v>
      </c>
      <c r="AF105" s="1453"/>
      <c r="AG105" s="1456"/>
      <c r="AH105" s="1446" t="s">
        <v>437</v>
      </c>
      <c r="AI105" s="1446"/>
      <c r="AJ105" s="1446"/>
      <c r="AK105" s="1446"/>
      <c r="AL105" s="1446"/>
      <c r="AM105" s="1446"/>
      <c r="AN105" s="1446"/>
      <c r="AO105" s="1446"/>
      <c r="AP105" s="1446"/>
      <c r="AQ105" s="1446"/>
      <c r="AR105" s="1446"/>
      <c r="AS105" s="1446"/>
      <c r="AT105" s="1446"/>
      <c r="AU105" s="1419"/>
      <c r="AV105" s="639"/>
      <c r="AW105" s="1419"/>
      <c r="AX105" s="639"/>
      <c r="AY105" s="1419"/>
      <c r="AZ105" s="1419"/>
      <c r="BA105" s="1422"/>
    </row>
    <row r="106" spans="2:53" ht="13.5" customHeight="1">
      <c r="B106" s="641"/>
      <c r="C106" s="642"/>
      <c r="D106" s="1454"/>
      <c r="E106" s="1454"/>
      <c r="F106" s="1457"/>
      <c r="G106" s="1485"/>
      <c r="H106" s="1485"/>
      <c r="I106" s="1485"/>
      <c r="J106" s="1485"/>
      <c r="K106" s="1485"/>
      <c r="L106" s="1485"/>
      <c r="M106" s="1485"/>
      <c r="N106" s="1485"/>
      <c r="O106" s="1485"/>
      <c r="P106" s="1485"/>
      <c r="Q106" s="1485"/>
      <c r="R106" s="1485"/>
      <c r="S106" s="1485"/>
      <c r="T106" s="1420"/>
      <c r="U106" s="1440">
        <f>AVERAGE(U112:U132)</f>
        <v>0</v>
      </c>
      <c r="V106" s="1420"/>
      <c r="W106" s="1425" t="e">
        <f>AVERAGE(W112:W116)</f>
        <v>#DIV/0!</v>
      </c>
      <c r="X106" s="1420"/>
      <c r="Y106" s="1420"/>
      <c r="Z106" s="1450"/>
      <c r="AA106" s="583"/>
      <c r="AB106" s="583"/>
      <c r="AC106" s="643"/>
      <c r="AD106" s="642"/>
      <c r="AE106" s="1454"/>
      <c r="AF106" s="1454"/>
      <c r="AG106" s="1457"/>
      <c r="AH106" s="1447"/>
      <c r="AI106" s="1447"/>
      <c r="AJ106" s="1447"/>
      <c r="AK106" s="1447"/>
      <c r="AL106" s="1447"/>
      <c r="AM106" s="1447"/>
      <c r="AN106" s="1447"/>
      <c r="AO106" s="1447"/>
      <c r="AP106" s="1447"/>
      <c r="AQ106" s="1447"/>
      <c r="AR106" s="1447"/>
      <c r="AS106" s="1447"/>
      <c r="AT106" s="1447"/>
      <c r="AU106" s="1420"/>
      <c r="AV106" s="1440">
        <f>AVERAGE(AV112:AV128)</f>
        <v>0</v>
      </c>
      <c r="AW106" s="1420"/>
      <c r="AX106" s="1425" t="e">
        <f>AVERAGE(AX112:AX128)</f>
        <v>#DIV/0!</v>
      </c>
      <c r="AY106" s="1420"/>
      <c r="AZ106" s="1420"/>
      <c r="BA106" s="1423"/>
    </row>
    <row r="107" spans="2:53" ht="13.5" customHeight="1">
      <c r="B107" s="641"/>
      <c r="C107" s="642"/>
      <c r="D107" s="1454"/>
      <c r="E107" s="1454"/>
      <c r="F107" s="1457"/>
      <c r="G107" s="1485"/>
      <c r="H107" s="1485"/>
      <c r="I107" s="1485"/>
      <c r="J107" s="1485"/>
      <c r="K107" s="1485"/>
      <c r="L107" s="1485"/>
      <c r="M107" s="1485"/>
      <c r="N107" s="1485"/>
      <c r="O107" s="1485"/>
      <c r="P107" s="1485"/>
      <c r="Q107" s="1485"/>
      <c r="R107" s="1485"/>
      <c r="S107" s="1485"/>
      <c r="T107" s="1420"/>
      <c r="U107" s="1441"/>
      <c r="V107" s="1420"/>
      <c r="W107" s="1426"/>
      <c r="X107" s="1420"/>
      <c r="Y107" s="1420"/>
      <c r="Z107" s="1450"/>
      <c r="AA107" s="583"/>
      <c r="AB107" s="583"/>
      <c r="AC107" s="643"/>
      <c r="AD107" s="642"/>
      <c r="AE107" s="1454"/>
      <c r="AF107" s="1454"/>
      <c r="AG107" s="1457"/>
      <c r="AH107" s="1447"/>
      <c r="AI107" s="1447"/>
      <c r="AJ107" s="1447"/>
      <c r="AK107" s="1447"/>
      <c r="AL107" s="1447"/>
      <c r="AM107" s="1447"/>
      <c r="AN107" s="1447"/>
      <c r="AO107" s="1447"/>
      <c r="AP107" s="1447"/>
      <c r="AQ107" s="1447"/>
      <c r="AR107" s="1447"/>
      <c r="AS107" s="1447"/>
      <c r="AT107" s="1447"/>
      <c r="AU107" s="1420"/>
      <c r="AV107" s="1441"/>
      <c r="AW107" s="1420"/>
      <c r="AX107" s="1426"/>
      <c r="AY107" s="1420"/>
      <c r="AZ107" s="1420"/>
      <c r="BA107" s="1423"/>
    </row>
    <row r="108" spans="2:53" ht="10.5" customHeight="1">
      <c r="B108" s="641"/>
      <c r="C108" s="642"/>
      <c r="D108" s="1454"/>
      <c r="E108" s="1454"/>
      <c r="F108" s="1457"/>
      <c r="G108" s="1485"/>
      <c r="H108" s="1485"/>
      <c r="I108" s="1485"/>
      <c r="J108" s="1485"/>
      <c r="K108" s="1485"/>
      <c r="L108" s="1485"/>
      <c r="M108" s="1485"/>
      <c r="N108" s="1485"/>
      <c r="O108" s="1485"/>
      <c r="P108" s="1485"/>
      <c r="Q108" s="1485"/>
      <c r="R108" s="1485"/>
      <c r="S108" s="1485"/>
      <c r="T108" s="1420"/>
      <c r="U108" s="1442"/>
      <c r="V108" s="1420"/>
      <c r="W108" s="1427"/>
      <c r="X108" s="1420"/>
      <c r="Y108" s="1420"/>
      <c r="Z108" s="1450"/>
      <c r="AA108" s="583"/>
      <c r="AB108" s="583"/>
      <c r="AC108" s="643"/>
      <c r="AD108" s="642"/>
      <c r="AE108" s="1454"/>
      <c r="AF108" s="1454"/>
      <c r="AG108" s="1457"/>
      <c r="AH108" s="1447"/>
      <c r="AI108" s="1447"/>
      <c r="AJ108" s="1447"/>
      <c r="AK108" s="1447"/>
      <c r="AL108" s="1447"/>
      <c r="AM108" s="1447"/>
      <c r="AN108" s="1447"/>
      <c r="AO108" s="1447"/>
      <c r="AP108" s="1447"/>
      <c r="AQ108" s="1447"/>
      <c r="AR108" s="1447"/>
      <c r="AS108" s="1447"/>
      <c r="AT108" s="1447"/>
      <c r="AU108" s="1420"/>
      <c r="AV108" s="1442"/>
      <c r="AW108" s="1420"/>
      <c r="AX108" s="1427"/>
      <c r="AY108" s="1420"/>
      <c r="AZ108" s="1420"/>
      <c r="BA108" s="1423"/>
    </row>
    <row r="109" spans="2:53" ht="12" customHeight="1">
      <c r="B109" s="644"/>
      <c r="C109" s="645"/>
      <c r="D109" s="1455"/>
      <c r="E109" s="1455"/>
      <c r="F109" s="1458"/>
      <c r="G109" s="1486"/>
      <c r="H109" s="1486"/>
      <c r="I109" s="1486"/>
      <c r="J109" s="1486"/>
      <c r="K109" s="1486"/>
      <c r="L109" s="1486"/>
      <c r="M109" s="1486"/>
      <c r="N109" s="1486"/>
      <c r="O109" s="1486"/>
      <c r="P109" s="1486"/>
      <c r="Q109" s="1486"/>
      <c r="R109" s="1486"/>
      <c r="S109" s="1486"/>
      <c r="T109" s="1421"/>
      <c r="U109" s="646"/>
      <c r="V109" s="1421"/>
      <c r="W109" s="646"/>
      <c r="X109" s="1421"/>
      <c r="Y109" s="1421"/>
      <c r="Z109" s="1451"/>
      <c r="AA109" s="583"/>
      <c r="AB109" s="583"/>
      <c r="AC109" s="647"/>
      <c r="AD109" s="645"/>
      <c r="AE109" s="1455"/>
      <c r="AF109" s="1455"/>
      <c r="AG109" s="1458"/>
      <c r="AH109" s="1448"/>
      <c r="AI109" s="1448"/>
      <c r="AJ109" s="1448"/>
      <c r="AK109" s="1448"/>
      <c r="AL109" s="1448"/>
      <c r="AM109" s="1448"/>
      <c r="AN109" s="1448"/>
      <c r="AO109" s="1448"/>
      <c r="AP109" s="1448"/>
      <c r="AQ109" s="1448"/>
      <c r="AR109" s="1448"/>
      <c r="AS109" s="1448"/>
      <c r="AT109" s="1448"/>
      <c r="AU109" s="1421"/>
      <c r="AV109" s="646"/>
      <c r="AW109" s="1421"/>
      <c r="AX109" s="646"/>
      <c r="AY109" s="1421"/>
      <c r="AZ109" s="1421"/>
      <c r="BA109" s="1424"/>
    </row>
    <row r="110" spans="2:53" ht="30" customHeight="1">
      <c r="B110" s="637"/>
      <c r="C110" s="638"/>
      <c r="D110" s="638"/>
      <c r="E110" s="638"/>
      <c r="F110" s="638"/>
      <c r="G110" s="639"/>
      <c r="H110" s="639"/>
      <c r="I110" s="639"/>
      <c r="J110" s="639"/>
      <c r="K110" s="639"/>
      <c r="L110" s="639"/>
      <c r="M110" s="639"/>
      <c r="N110" s="639"/>
      <c r="O110" s="639"/>
      <c r="P110" s="639"/>
      <c r="Q110" s="639"/>
      <c r="R110" s="639"/>
      <c r="S110" s="639"/>
      <c r="T110" s="639"/>
      <c r="U110" s="639"/>
      <c r="V110" s="639"/>
      <c r="W110" s="639"/>
      <c r="X110" s="639"/>
      <c r="Y110" s="639"/>
      <c r="Z110" s="648"/>
      <c r="AA110" s="649"/>
      <c r="AB110" s="583"/>
      <c r="AC110" s="640"/>
      <c r="AD110" s="638"/>
      <c r="AE110" s="638"/>
      <c r="AF110" s="638"/>
      <c r="AG110" s="638"/>
      <c r="AH110" s="639"/>
      <c r="AI110" s="639"/>
      <c r="AJ110" s="639"/>
      <c r="AK110" s="639"/>
      <c r="AL110" s="639"/>
      <c r="AM110" s="639"/>
      <c r="AN110" s="639"/>
      <c r="AO110" s="639"/>
      <c r="AP110" s="639"/>
      <c r="AQ110" s="639"/>
      <c r="AR110" s="639"/>
      <c r="AS110" s="639"/>
      <c r="AT110" s="639"/>
      <c r="AU110" s="639"/>
      <c r="AV110" s="639"/>
      <c r="AW110" s="639"/>
      <c r="AX110" s="639"/>
      <c r="AY110" s="639"/>
      <c r="AZ110" s="639"/>
      <c r="BA110" s="650"/>
    </row>
    <row r="111" spans="2:53" ht="20.100000000000001" customHeight="1">
      <c r="B111" s="641"/>
      <c r="C111" s="651"/>
      <c r="D111" s="1416"/>
      <c r="E111" s="1416"/>
      <c r="F111" s="651"/>
      <c r="G111" s="653"/>
      <c r="H111" s="1431" t="str">
        <f>'Donnees MFER'!$E$31</f>
        <v xml:space="preserve">C7.1 Contrôler la conformité des réalisations sur les réseaux fluidiques et électriques </v>
      </c>
      <c r="I111" s="1432"/>
      <c r="J111" s="1432"/>
      <c r="K111" s="1432"/>
      <c r="L111" s="1433"/>
      <c r="M111" s="642"/>
      <c r="N111" s="642"/>
      <c r="O111" s="653"/>
      <c r="P111" s="653"/>
      <c r="Q111" s="654"/>
      <c r="R111" s="653"/>
      <c r="S111" s="653"/>
      <c r="T111" s="653"/>
      <c r="U111" s="653"/>
      <c r="V111" s="653"/>
      <c r="W111" s="653"/>
      <c r="X111" s="653"/>
      <c r="Y111" s="653"/>
      <c r="Z111" s="655"/>
      <c r="AA111" s="649"/>
      <c r="AB111" s="583"/>
      <c r="AC111" s="643"/>
      <c r="AD111" s="651"/>
      <c r="AE111" s="1416"/>
      <c r="AF111" s="1416"/>
      <c r="AG111" s="651"/>
      <c r="AH111" s="653"/>
      <c r="AI111" s="1431" t="str">
        <f>'Donnees MFER'!$E$37</f>
        <v>C8.1 Compléter la charge du réseau fluidique</v>
      </c>
      <c r="AJ111" s="1432"/>
      <c r="AK111" s="1432"/>
      <c r="AL111" s="1432"/>
      <c r="AM111" s="1433"/>
      <c r="AN111" s="642"/>
      <c r="AO111" s="642"/>
      <c r="AP111" s="653"/>
      <c r="AQ111" s="653"/>
      <c r="AR111" s="654"/>
      <c r="AS111" s="653"/>
      <c r="AT111" s="653"/>
      <c r="AU111" s="653"/>
      <c r="AV111" s="653"/>
      <c r="AW111" s="653"/>
      <c r="AX111" s="653"/>
      <c r="AY111" s="653"/>
      <c r="AZ111" s="653"/>
      <c r="BA111" s="656"/>
    </row>
    <row r="112" spans="2:53" s="21" customFormat="1" ht="30" customHeight="1">
      <c r="B112" s="1414">
        <v>28</v>
      </c>
      <c r="C112" s="1459"/>
      <c r="D112" s="1417" t="str">
        <f>'Donnees MFER'!$C$31</f>
        <v>C7.1</v>
      </c>
      <c r="E112" s="1418"/>
      <c r="F112" s="651"/>
      <c r="G112" s="658" t="s">
        <v>211</v>
      </c>
      <c r="H112" s="1434"/>
      <c r="I112" s="1351"/>
      <c r="J112" s="1351"/>
      <c r="K112" s="1351"/>
      <c r="L112" s="1435"/>
      <c r="M112" s="1444" t="s">
        <v>212</v>
      </c>
      <c r="N112" s="1444"/>
      <c r="O112" s="1445"/>
      <c r="P112" s="1428" t="str">
        <f>REPT("g",(U112))</f>
        <v/>
      </c>
      <c r="Q112" s="1429"/>
      <c r="R112" s="1429"/>
      <c r="S112" s="1430"/>
      <c r="T112" s="663"/>
      <c r="U112" s="1036">
        <f>Bilan!$AK$38</f>
        <v>0</v>
      </c>
      <c r="V112" s="653"/>
      <c r="W112" s="1037" t="str">
        <f>Bilan!$AM$38</f>
        <v xml:space="preserve"> </v>
      </c>
      <c r="X112" s="665"/>
      <c r="Y112" s="653"/>
      <c r="Z112" s="655"/>
      <c r="AA112" s="649"/>
      <c r="AB112" s="583"/>
      <c r="AC112" s="1452">
        <v>34</v>
      </c>
      <c r="AD112" s="1415"/>
      <c r="AE112" s="1417" t="str">
        <f>'Donnees MFER'!$C$37</f>
        <v>C8.1</v>
      </c>
      <c r="AF112" s="1418"/>
      <c r="AG112" s="651"/>
      <c r="AH112" s="658" t="s">
        <v>211</v>
      </c>
      <c r="AI112" s="1434"/>
      <c r="AJ112" s="1351"/>
      <c r="AK112" s="1351"/>
      <c r="AL112" s="1351"/>
      <c r="AM112" s="1435"/>
      <c r="AN112" s="1444" t="s">
        <v>212</v>
      </c>
      <c r="AO112" s="1444"/>
      <c r="AP112" s="1445"/>
      <c r="AQ112" s="1428" t="str">
        <f>REPT("g",(AV112))</f>
        <v/>
      </c>
      <c r="AR112" s="1429"/>
      <c r="AS112" s="1429"/>
      <c r="AT112" s="1430"/>
      <c r="AU112" s="663"/>
      <c r="AV112" s="1036">
        <f>Bilan!AK34</f>
        <v>0</v>
      </c>
      <c r="AW112" s="653"/>
      <c r="AX112" s="1037" t="str">
        <f>Bilan!$AM$34</f>
        <v xml:space="preserve"> </v>
      </c>
      <c r="AY112" s="665"/>
      <c r="AZ112" s="653"/>
      <c r="BA112" s="656"/>
    </row>
    <row r="113" spans="2:55" ht="20.100000000000001" customHeight="1">
      <c r="B113" s="641"/>
      <c r="C113" s="651"/>
      <c r="D113" s="1416"/>
      <c r="E113" s="1416"/>
      <c r="F113" s="651"/>
      <c r="G113" s="653"/>
      <c r="H113" s="1436"/>
      <c r="I113" s="1437"/>
      <c r="J113" s="1437"/>
      <c r="K113" s="1437"/>
      <c r="L113" s="1438"/>
      <c r="M113" s="642"/>
      <c r="N113" s="642"/>
      <c r="O113" s="653"/>
      <c r="P113" s="653"/>
      <c r="Q113" s="653"/>
      <c r="R113" s="653"/>
      <c r="S113" s="653"/>
      <c r="T113" s="653"/>
      <c r="U113" s="653"/>
      <c r="V113" s="653"/>
      <c r="W113" s="653"/>
      <c r="X113" s="653"/>
      <c r="Y113" s="653"/>
      <c r="Z113" s="655"/>
      <c r="AA113" s="649"/>
      <c r="AB113" s="583"/>
      <c r="AC113" s="643"/>
      <c r="AD113" s="651"/>
      <c r="AE113" s="1416"/>
      <c r="AF113" s="1416"/>
      <c r="AG113" s="651"/>
      <c r="AH113" s="653"/>
      <c r="AI113" s="1436"/>
      <c r="AJ113" s="1437"/>
      <c r="AK113" s="1437"/>
      <c r="AL113" s="1437"/>
      <c r="AM113" s="1438"/>
      <c r="AN113" s="642"/>
      <c r="AO113" s="642"/>
      <c r="AP113" s="653"/>
      <c r="AQ113" s="653"/>
      <c r="AR113" s="653"/>
      <c r="AS113" s="653"/>
      <c r="AT113" s="653"/>
      <c r="AU113" s="653"/>
      <c r="AV113" s="653"/>
      <c r="AW113" s="653"/>
      <c r="AX113" s="653"/>
      <c r="AY113" s="653"/>
      <c r="AZ113" s="653"/>
      <c r="BA113" s="656"/>
    </row>
    <row r="114" spans="2:55" ht="15" customHeight="1">
      <c r="B114" s="666"/>
      <c r="C114" s="667"/>
      <c r="D114" s="668"/>
      <c r="E114" s="653"/>
      <c r="F114" s="669"/>
      <c r="G114" s="653"/>
      <c r="H114" s="653"/>
      <c r="I114" s="653"/>
      <c r="J114" s="653"/>
      <c r="K114" s="653"/>
      <c r="L114" s="653"/>
      <c r="M114" s="670"/>
      <c r="N114" s="670"/>
      <c r="O114" s="670"/>
      <c r="P114" s="670"/>
      <c r="Q114" s="670"/>
      <c r="R114" s="670"/>
      <c r="S114" s="670"/>
      <c r="T114" s="670"/>
      <c r="U114" s="670"/>
      <c r="V114" s="670"/>
      <c r="W114" s="670"/>
      <c r="X114" s="670"/>
      <c r="Y114" s="670"/>
      <c r="Z114" s="671"/>
      <c r="AA114" s="672"/>
      <c r="AB114" s="673"/>
      <c r="AC114" s="674"/>
      <c r="AD114" s="667"/>
      <c r="AE114" s="668"/>
      <c r="AF114" s="653"/>
      <c r="AG114" s="669"/>
      <c r="AH114" s="653"/>
      <c r="AI114" s="653"/>
      <c r="AJ114" s="653"/>
      <c r="AK114" s="653"/>
      <c r="AL114" s="653"/>
      <c r="AM114" s="653"/>
      <c r="AN114" s="670"/>
      <c r="AO114" s="670"/>
      <c r="AP114" s="670"/>
      <c r="AQ114" s="670"/>
      <c r="AR114" s="670"/>
      <c r="AS114" s="670"/>
      <c r="AT114" s="670"/>
      <c r="AU114" s="670"/>
      <c r="AV114" s="670"/>
      <c r="AW114" s="670"/>
      <c r="AX114" s="670"/>
      <c r="AY114" s="670"/>
      <c r="AZ114" s="670"/>
      <c r="BA114" s="675"/>
    </row>
    <row r="115" spans="2:55" ht="20.100000000000001" customHeight="1">
      <c r="B115" s="641"/>
      <c r="C115" s="651"/>
      <c r="D115" s="1416"/>
      <c r="E115" s="1416"/>
      <c r="F115" s="651"/>
      <c r="G115" s="653"/>
      <c r="H115" s="1431" t="str">
        <f>'Donnees MFER'!$E$32</f>
        <v>C7.2 Identifier les risques professionnels</v>
      </c>
      <c r="I115" s="1432"/>
      <c r="J115" s="1432"/>
      <c r="K115" s="1432"/>
      <c r="L115" s="1433"/>
      <c r="M115" s="642"/>
      <c r="N115" s="642"/>
      <c r="O115" s="653"/>
      <c r="P115" s="653"/>
      <c r="Q115" s="654"/>
      <c r="R115" s="653"/>
      <c r="S115" s="653"/>
      <c r="T115" s="653"/>
      <c r="U115" s="653"/>
      <c r="V115" s="653"/>
      <c r="W115" s="653"/>
      <c r="X115" s="653"/>
      <c r="Y115" s="653"/>
      <c r="Z115" s="655"/>
      <c r="AA115" s="649"/>
      <c r="AB115" s="583"/>
      <c r="AC115" s="643"/>
      <c r="AD115" s="651"/>
      <c r="AE115" s="1416"/>
      <c r="AF115" s="1416"/>
      <c r="AG115" s="651"/>
      <c r="AH115" s="653"/>
      <c r="AI115" s="1431" t="str">
        <f>'Donnees MFER'!$E$38</f>
        <v>C8.2 Ajuster les réglages des systèmes de régulation et de sécurité</v>
      </c>
      <c r="AJ115" s="1432"/>
      <c r="AK115" s="1432"/>
      <c r="AL115" s="1432"/>
      <c r="AM115" s="1433"/>
      <c r="AN115" s="642"/>
      <c r="AO115" s="642"/>
      <c r="AP115" s="653"/>
      <c r="AQ115" s="653"/>
      <c r="AR115" s="654"/>
      <c r="AS115" s="653"/>
      <c r="AT115" s="653"/>
      <c r="AU115" s="653"/>
      <c r="AV115" s="653"/>
      <c r="AW115" s="653"/>
      <c r="AX115" s="653"/>
      <c r="AY115" s="653"/>
      <c r="AZ115" s="653"/>
      <c r="BA115" s="656"/>
    </row>
    <row r="116" spans="2:55" ht="30" customHeight="1">
      <c r="B116" s="1414">
        <v>29</v>
      </c>
      <c r="C116" s="1459"/>
      <c r="D116" s="1417" t="str">
        <f>'Donnees MFER'!$C$32</f>
        <v>C7.2</v>
      </c>
      <c r="E116" s="1418"/>
      <c r="F116" s="651"/>
      <c r="G116" s="658" t="s">
        <v>211</v>
      </c>
      <c r="H116" s="1434"/>
      <c r="I116" s="1351"/>
      <c r="J116" s="1351"/>
      <c r="K116" s="1351"/>
      <c r="L116" s="1435"/>
      <c r="M116" s="1444" t="s">
        <v>212</v>
      </c>
      <c r="N116" s="1444"/>
      <c r="O116" s="1445"/>
      <c r="P116" s="1428" t="str">
        <f>REPT("g",(U116))</f>
        <v/>
      </c>
      <c r="Q116" s="1429"/>
      <c r="R116" s="1429"/>
      <c r="S116" s="1430"/>
      <c r="T116" s="663"/>
      <c r="U116" s="1036">
        <f>Bilan!$AK$38</f>
        <v>0</v>
      </c>
      <c r="V116" s="653"/>
      <c r="W116" s="1037" t="str">
        <f>Bilan!$AM$38</f>
        <v xml:space="preserve"> </v>
      </c>
      <c r="X116" s="665"/>
      <c r="Y116" s="653"/>
      <c r="Z116" s="655"/>
      <c r="AA116" s="649"/>
      <c r="AB116" s="583"/>
      <c r="AC116" s="1452">
        <v>35</v>
      </c>
      <c r="AD116" s="1415"/>
      <c r="AE116" s="1417" t="str">
        <f>'Donnees MFER'!$C$38</f>
        <v>C8.2</v>
      </c>
      <c r="AF116" s="1418"/>
      <c r="AG116" s="651"/>
      <c r="AH116" s="658" t="s">
        <v>211</v>
      </c>
      <c r="AI116" s="1434"/>
      <c r="AJ116" s="1351"/>
      <c r="AK116" s="1351"/>
      <c r="AL116" s="1351"/>
      <c r="AM116" s="1435"/>
      <c r="AN116" s="1444" t="s">
        <v>212</v>
      </c>
      <c r="AO116" s="1444"/>
      <c r="AP116" s="1445"/>
      <c r="AQ116" s="1428" t="str">
        <f>REPT("g",(AV116))</f>
        <v/>
      </c>
      <c r="AR116" s="1429"/>
      <c r="AS116" s="1429"/>
      <c r="AT116" s="1430"/>
      <c r="AU116" s="663"/>
      <c r="AV116" s="1036">
        <f>Bilan!AK34</f>
        <v>0</v>
      </c>
      <c r="AW116" s="653"/>
      <c r="AX116" s="1037" t="str">
        <f>Bilan!$AM$34</f>
        <v xml:space="preserve"> </v>
      </c>
      <c r="AY116" s="665"/>
      <c r="AZ116" s="653"/>
      <c r="BA116" s="656"/>
    </row>
    <row r="117" spans="2:55" ht="20.100000000000001" customHeight="1">
      <c r="B117" s="641"/>
      <c r="C117" s="651"/>
      <c r="D117" s="1416"/>
      <c r="E117" s="1416"/>
      <c r="F117" s="651"/>
      <c r="G117" s="653"/>
      <c r="H117" s="1436"/>
      <c r="I117" s="1437"/>
      <c r="J117" s="1437"/>
      <c r="K117" s="1437"/>
      <c r="L117" s="1438"/>
      <c r="M117" s="642"/>
      <c r="N117" s="642"/>
      <c r="O117" s="653"/>
      <c r="P117" s="653"/>
      <c r="Q117" s="653"/>
      <c r="R117" s="653"/>
      <c r="S117" s="653"/>
      <c r="T117" s="653"/>
      <c r="U117" s="653"/>
      <c r="V117" s="653"/>
      <c r="W117" s="653"/>
      <c r="X117" s="653"/>
      <c r="Y117" s="653"/>
      <c r="Z117" s="655"/>
      <c r="AA117" s="649"/>
      <c r="AB117" s="583"/>
      <c r="AC117" s="643"/>
      <c r="AD117" s="651"/>
      <c r="AE117" s="1416"/>
      <c r="AF117" s="1416"/>
      <c r="AG117" s="651"/>
      <c r="AH117" s="653"/>
      <c r="AI117" s="1436"/>
      <c r="AJ117" s="1437"/>
      <c r="AK117" s="1437"/>
      <c r="AL117" s="1437"/>
      <c r="AM117" s="1438"/>
      <c r="AN117" s="642"/>
      <c r="AO117" s="642"/>
      <c r="AP117" s="653"/>
      <c r="AQ117" s="653"/>
      <c r="AR117" s="653"/>
      <c r="AS117" s="653"/>
      <c r="AT117" s="653"/>
      <c r="AU117" s="653"/>
      <c r="AV117" s="653"/>
      <c r="AW117" s="653"/>
      <c r="AX117" s="653"/>
      <c r="AY117" s="653"/>
      <c r="AZ117" s="653"/>
      <c r="BA117" s="656"/>
      <c r="BB117" s="676"/>
      <c r="BC117" s="676"/>
    </row>
    <row r="118" spans="2:55" ht="15" customHeight="1">
      <c r="B118" s="641"/>
      <c r="C118" s="651"/>
      <c r="D118" s="668"/>
      <c r="E118" s="653"/>
      <c r="F118" s="651"/>
      <c r="G118" s="653"/>
      <c r="H118" s="677"/>
      <c r="I118" s="678"/>
      <c r="J118" s="678"/>
      <c r="K118" s="679"/>
      <c r="L118" s="680"/>
      <c r="M118" s="642"/>
      <c r="N118" s="642"/>
      <c r="O118" s="653"/>
      <c r="P118" s="653"/>
      <c r="Q118" s="653"/>
      <c r="R118" s="653"/>
      <c r="S118" s="653"/>
      <c r="T118" s="653"/>
      <c r="U118" s="653"/>
      <c r="V118" s="653"/>
      <c r="W118" s="653"/>
      <c r="X118" s="653"/>
      <c r="Y118" s="653"/>
      <c r="Z118" s="655"/>
      <c r="AA118" s="1439"/>
      <c r="AB118" s="682"/>
      <c r="AC118" s="643"/>
      <c r="AD118" s="651"/>
      <c r="AE118" s="668"/>
      <c r="AF118" s="653"/>
      <c r="AG118" s="651"/>
      <c r="AH118" s="653"/>
      <c r="AI118" s="677"/>
      <c r="AJ118" s="678"/>
      <c r="AK118" s="678"/>
      <c r="AL118" s="679"/>
      <c r="AM118" s="680"/>
      <c r="AN118" s="642"/>
      <c r="AO118" s="642"/>
      <c r="AP118" s="653"/>
      <c r="AQ118" s="653"/>
      <c r="AR118" s="653"/>
      <c r="AS118" s="653"/>
      <c r="AT118" s="653"/>
      <c r="AU118" s="653"/>
      <c r="AV118" s="653"/>
      <c r="AW118" s="653"/>
      <c r="AX118" s="653"/>
      <c r="AY118" s="653"/>
      <c r="AZ118" s="653"/>
      <c r="BA118" s="656"/>
      <c r="BB118" s="250"/>
      <c r="BC118" s="250"/>
    </row>
    <row r="119" spans="2:55" ht="20.100000000000001" customHeight="1">
      <c r="B119" s="641"/>
      <c r="C119" s="651"/>
      <c r="D119" s="1416"/>
      <c r="E119" s="1416"/>
      <c r="F119" s="651"/>
      <c r="G119" s="653"/>
      <c r="H119" s="1475" t="str">
        <f>'Donnees MFER'!$E$33</f>
        <v>C7.3 Réaliser les modes opératoires concernant les essais de résistance à la pression, les essais d'étanchéité, le tirage à vide</v>
      </c>
      <c r="I119" s="1476"/>
      <c r="J119" s="1476"/>
      <c r="K119" s="1476"/>
      <c r="L119" s="1477"/>
      <c r="M119" s="642"/>
      <c r="N119" s="642"/>
      <c r="O119" s="653"/>
      <c r="P119" s="653"/>
      <c r="Q119" s="654"/>
      <c r="R119" s="653"/>
      <c r="S119" s="653"/>
      <c r="T119" s="653"/>
      <c r="U119" s="653"/>
      <c r="V119" s="653"/>
      <c r="W119" s="653"/>
      <c r="X119" s="653"/>
      <c r="Y119" s="653"/>
      <c r="Z119" s="655"/>
      <c r="AA119" s="1439"/>
      <c r="AB119" s="682"/>
      <c r="AC119" s="643"/>
      <c r="AD119" s="651"/>
      <c r="AE119" s="1416"/>
      <c r="AF119" s="1416"/>
      <c r="AG119" s="651"/>
      <c r="AH119" s="653"/>
      <c r="AI119" s="1431" t="str">
        <f>'Donnees MFER'!$E$39</f>
        <v>C8.3 Paramétrer le régulateur</v>
      </c>
      <c r="AJ119" s="1432"/>
      <c r="AK119" s="1432"/>
      <c r="AL119" s="1432"/>
      <c r="AM119" s="1433"/>
      <c r="AN119" s="642"/>
      <c r="AO119" s="642"/>
      <c r="AP119" s="653"/>
      <c r="AQ119" s="653"/>
      <c r="AR119" s="654"/>
      <c r="AS119" s="653"/>
      <c r="AT119" s="653"/>
      <c r="AU119" s="653"/>
      <c r="AV119" s="653"/>
      <c r="AW119" s="653"/>
      <c r="AX119" s="653"/>
      <c r="AY119" s="653"/>
      <c r="AZ119" s="653"/>
      <c r="BA119" s="656"/>
    </row>
    <row r="120" spans="2:55" ht="30" customHeight="1">
      <c r="B120" s="1414">
        <v>30</v>
      </c>
      <c r="C120" s="1459"/>
      <c r="D120" s="1417" t="str">
        <f>'Donnees MFER'!$C$33</f>
        <v>C7.3</v>
      </c>
      <c r="E120" s="1418"/>
      <c r="F120" s="651"/>
      <c r="G120" s="658" t="s">
        <v>211</v>
      </c>
      <c r="H120" s="1478"/>
      <c r="I120" s="1479"/>
      <c r="J120" s="1479"/>
      <c r="K120" s="1479"/>
      <c r="L120" s="1480"/>
      <c r="M120" s="1444" t="s">
        <v>212</v>
      </c>
      <c r="N120" s="1444"/>
      <c r="O120" s="1445"/>
      <c r="P120" s="1428" t="str">
        <f>REPT("g",(U120))</f>
        <v/>
      </c>
      <c r="Q120" s="1429"/>
      <c r="R120" s="1429"/>
      <c r="S120" s="1430"/>
      <c r="T120" s="663"/>
      <c r="U120" s="1036">
        <f>Bilan!$AK$38</f>
        <v>0</v>
      </c>
      <c r="V120" s="653"/>
      <c r="W120" s="1037" t="str">
        <f>Bilan!$AM$38</f>
        <v xml:space="preserve"> </v>
      </c>
      <c r="X120" s="665"/>
      <c r="Y120" s="653"/>
      <c r="Z120" s="655"/>
      <c r="AA120" s="649"/>
      <c r="AB120" s="583"/>
      <c r="AC120" s="1452">
        <v>35</v>
      </c>
      <c r="AD120" s="1415"/>
      <c r="AE120" s="1417" t="str">
        <f>'Donnees MFER'!$C$39</f>
        <v>C8.3</v>
      </c>
      <c r="AF120" s="1418"/>
      <c r="AG120" s="651"/>
      <c r="AH120" s="658" t="s">
        <v>211</v>
      </c>
      <c r="AI120" s="1434"/>
      <c r="AJ120" s="1351"/>
      <c r="AK120" s="1351"/>
      <c r="AL120" s="1351"/>
      <c r="AM120" s="1435"/>
      <c r="AN120" s="1444" t="s">
        <v>212</v>
      </c>
      <c r="AO120" s="1444"/>
      <c r="AP120" s="1445"/>
      <c r="AQ120" s="1428" t="str">
        <f>REPT("g",(AV120))</f>
        <v/>
      </c>
      <c r="AR120" s="1429"/>
      <c r="AS120" s="1429"/>
      <c r="AT120" s="1430"/>
      <c r="AU120" s="663"/>
      <c r="AV120" s="1036">
        <f>Bilan!AK34</f>
        <v>0</v>
      </c>
      <c r="AW120" s="653"/>
      <c r="AX120" s="1037" t="str">
        <f>Bilan!$AM$34</f>
        <v xml:space="preserve"> </v>
      </c>
      <c r="AY120" s="665"/>
      <c r="AZ120" s="653"/>
      <c r="BA120" s="656"/>
    </row>
    <row r="121" spans="2:55" ht="20.100000000000001" customHeight="1">
      <c r="B121" s="683"/>
      <c r="C121" s="651"/>
      <c r="D121" s="1416"/>
      <c r="E121" s="1416"/>
      <c r="F121" s="651"/>
      <c r="G121" s="653"/>
      <c r="H121" s="1481"/>
      <c r="I121" s="1482"/>
      <c r="J121" s="1482"/>
      <c r="K121" s="1482"/>
      <c r="L121" s="1483"/>
      <c r="M121" s="642"/>
      <c r="N121" s="642"/>
      <c r="O121" s="653"/>
      <c r="P121" s="653"/>
      <c r="Q121" s="653"/>
      <c r="R121" s="653"/>
      <c r="S121" s="653"/>
      <c r="T121" s="653"/>
      <c r="U121" s="653"/>
      <c r="V121" s="653"/>
      <c r="W121" s="653"/>
      <c r="X121" s="653"/>
      <c r="Y121" s="653"/>
      <c r="Z121" s="655"/>
      <c r="AA121" s="1460"/>
      <c r="AB121" s="685"/>
      <c r="AC121" s="686"/>
      <c r="AD121" s="651"/>
      <c r="AE121" s="1416"/>
      <c r="AF121" s="1416"/>
      <c r="AG121" s="651"/>
      <c r="AH121" s="653"/>
      <c r="AI121" s="1436"/>
      <c r="AJ121" s="1437"/>
      <c r="AK121" s="1437"/>
      <c r="AL121" s="1437"/>
      <c r="AM121" s="1438"/>
      <c r="AN121" s="642"/>
      <c r="AO121" s="642"/>
      <c r="AP121" s="653"/>
      <c r="AQ121" s="653"/>
      <c r="AR121" s="653"/>
      <c r="AS121" s="653"/>
      <c r="AT121" s="653"/>
      <c r="AU121" s="653"/>
      <c r="AV121" s="653"/>
      <c r="AW121" s="653"/>
      <c r="AX121" s="653"/>
      <c r="AY121" s="653"/>
      <c r="AZ121" s="653"/>
      <c r="BA121" s="656"/>
    </row>
    <row r="122" spans="2:55" ht="15" customHeight="1">
      <c r="B122" s="683"/>
      <c r="C122" s="651"/>
      <c r="D122" s="668"/>
      <c r="E122" s="653"/>
      <c r="F122" s="651"/>
      <c r="G122" s="653"/>
      <c r="H122" s="677"/>
      <c r="I122" s="678"/>
      <c r="J122" s="678"/>
      <c r="K122" s="679"/>
      <c r="L122" s="680"/>
      <c r="M122" s="642"/>
      <c r="N122" s="642"/>
      <c r="O122" s="653"/>
      <c r="P122" s="653"/>
      <c r="Q122" s="653"/>
      <c r="R122" s="653"/>
      <c r="S122" s="653"/>
      <c r="T122" s="653"/>
      <c r="U122" s="653"/>
      <c r="V122" s="653"/>
      <c r="W122" s="653"/>
      <c r="X122" s="653"/>
      <c r="Y122" s="653"/>
      <c r="Z122" s="655"/>
      <c r="AA122" s="1460"/>
      <c r="AB122" s="685"/>
      <c r="AC122" s="686"/>
      <c r="AD122" s="651"/>
      <c r="AE122" s="668"/>
      <c r="AF122" s="653"/>
      <c r="AG122" s="651"/>
      <c r="AH122" s="653"/>
      <c r="AI122" s="677"/>
      <c r="AJ122" s="678"/>
      <c r="AK122" s="678"/>
      <c r="AL122" s="679"/>
      <c r="AM122" s="680"/>
      <c r="AN122" s="642"/>
      <c r="AO122" s="642"/>
      <c r="AP122" s="653"/>
      <c r="AQ122" s="653"/>
      <c r="AR122" s="653"/>
      <c r="AS122" s="653"/>
      <c r="AT122" s="653"/>
      <c r="AU122" s="653"/>
      <c r="AV122" s="653"/>
      <c r="AW122" s="653"/>
      <c r="AX122" s="653"/>
      <c r="AY122" s="653"/>
      <c r="AZ122" s="653"/>
      <c r="BA122" s="656"/>
    </row>
    <row r="123" spans="2:55" ht="20.100000000000001" customHeight="1">
      <c r="B123" s="683"/>
      <c r="C123" s="651"/>
      <c r="D123" s="1416"/>
      <c r="E123" s="1416"/>
      <c r="F123" s="651"/>
      <c r="G123" s="653"/>
      <c r="H123" s="1431" t="str">
        <f>'Donnees MFER'!$E$34</f>
        <v>C7.4 Prérégler les appareils de régulation et de sécurité</v>
      </c>
      <c r="I123" s="1432"/>
      <c r="J123" s="1432"/>
      <c r="K123" s="1432"/>
      <c r="L123" s="1433"/>
      <c r="M123" s="642"/>
      <c r="N123" s="642"/>
      <c r="O123" s="653"/>
      <c r="P123" s="653"/>
      <c r="Q123" s="654"/>
      <c r="R123" s="653"/>
      <c r="S123" s="653"/>
      <c r="T123" s="653"/>
      <c r="U123" s="653"/>
      <c r="V123" s="653"/>
      <c r="W123" s="653"/>
      <c r="X123" s="653"/>
      <c r="Y123" s="653"/>
      <c r="Z123" s="655"/>
      <c r="AA123" s="649"/>
      <c r="AB123" s="583"/>
      <c r="AC123" s="686"/>
      <c r="AD123" s="651"/>
      <c r="AE123" s="1416"/>
      <c r="AF123" s="1416"/>
      <c r="AG123" s="651"/>
      <c r="AH123" s="653"/>
      <c r="AI123" s="1431" t="str">
        <f>'Donnees MFER'!$E$40</f>
        <v>C8.4 Réaliser les mesures nécessaires pour valider le fonctionnement de l'installation</v>
      </c>
      <c r="AJ123" s="1432"/>
      <c r="AK123" s="1432"/>
      <c r="AL123" s="1432"/>
      <c r="AM123" s="1433"/>
      <c r="AN123" s="642"/>
      <c r="AO123" s="642"/>
      <c r="AP123" s="653"/>
      <c r="AQ123" s="653"/>
      <c r="AR123" s="654"/>
      <c r="AS123" s="653"/>
      <c r="AT123" s="653"/>
      <c r="AU123" s="653"/>
      <c r="AV123" s="653"/>
      <c r="AW123" s="653"/>
      <c r="AX123" s="653"/>
      <c r="AY123" s="653"/>
      <c r="AZ123" s="653"/>
      <c r="BA123" s="656"/>
    </row>
    <row r="124" spans="2:55" s="21" customFormat="1" ht="30" customHeight="1">
      <c r="B124" s="1414">
        <v>31</v>
      </c>
      <c r="C124" s="1459"/>
      <c r="D124" s="1417" t="str">
        <f>'Donnees MFER'!$C$34</f>
        <v>C7.4</v>
      </c>
      <c r="E124" s="1418"/>
      <c r="F124" s="651"/>
      <c r="G124" s="658" t="s">
        <v>211</v>
      </c>
      <c r="H124" s="1434"/>
      <c r="I124" s="1351"/>
      <c r="J124" s="1351"/>
      <c r="K124" s="1351"/>
      <c r="L124" s="1435"/>
      <c r="M124" s="1444" t="s">
        <v>212</v>
      </c>
      <c r="N124" s="1444"/>
      <c r="O124" s="1445"/>
      <c r="P124" s="1428" t="str">
        <f>REPT("g",(U124))</f>
        <v/>
      </c>
      <c r="Q124" s="1429"/>
      <c r="R124" s="1429"/>
      <c r="S124" s="1430"/>
      <c r="T124" s="663"/>
      <c r="U124" s="1036">
        <f>Bilan!$AK$38</f>
        <v>0</v>
      </c>
      <c r="V124" s="653"/>
      <c r="W124" s="1037" t="str">
        <f>Bilan!$AM$38</f>
        <v xml:space="preserve"> </v>
      </c>
      <c r="X124" s="665"/>
      <c r="Y124" s="653"/>
      <c r="Z124" s="655"/>
      <c r="AA124" s="649"/>
      <c r="AB124" s="583"/>
      <c r="AC124" s="1452">
        <v>36</v>
      </c>
      <c r="AD124" s="1415"/>
      <c r="AE124" s="1417" t="str">
        <f>'Donnees MFER'!$C$40</f>
        <v>C8.4</v>
      </c>
      <c r="AF124" s="1418"/>
      <c r="AG124" s="651"/>
      <c r="AH124" s="658" t="s">
        <v>211</v>
      </c>
      <c r="AI124" s="1434"/>
      <c r="AJ124" s="1351"/>
      <c r="AK124" s="1351"/>
      <c r="AL124" s="1351"/>
      <c r="AM124" s="1435"/>
      <c r="AN124" s="1444" t="s">
        <v>212</v>
      </c>
      <c r="AO124" s="1444"/>
      <c r="AP124" s="1445"/>
      <c r="AQ124" s="1428" t="str">
        <f>REPT("g",(AV124))</f>
        <v/>
      </c>
      <c r="AR124" s="1429"/>
      <c r="AS124" s="1429"/>
      <c r="AT124" s="1430"/>
      <c r="AU124" s="663"/>
      <c r="AV124" s="1036">
        <f>Bilan!AK34</f>
        <v>0</v>
      </c>
      <c r="AW124" s="653"/>
      <c r="AX124" s="1037" t="str">
        <f>Bilan!$AM$34</f>
        <v xml:space="preserve"> </v>
      </c>
      <c r="AY124" s="665"/>
      <c r="AZ124" s="653"/>
      <c r="BA124" s="656"/>
    </row>
    <row r="125" spans="2:55" ht="20.100000000000001" customHeight="1">
      <c r="B125" s="683"/>
      <c r="C125" s="651"/>
      <c r="D125" s="1416"/>
      <c r="E125" s="1416"/>
      <c r="F125" s="651"/>
      <c r="G125" s="653"/>
      <c r="H125" s="1436"/>
      <c r="I125" s="1437"/>
      <c r="J125" s="1437"/>
      <c r="K125" s="1437"/>
      <c r="L125" s="1438"/>
      <c r="M125" s="642"/>
      <c r="N125" s="642"/>
      <c r="O125" s="653"/>
      <c r="P125" s="653"/>
      <c r="Q125" s="653"/>
      <c r="R125" s="653"/>
      <c r="S125" s="653"/>
      <c r="T125" s="653"/>
      <c r="U125" s="653"/>
      <c r="V125" s="653"/>
      <c r="W125" s="653"/>
      <c r="X125" s="653"/>
      <c r="Y125" s="653"/>
      <c r="Z125" s="655"/>
      <c r="AA125" s="649"/>
      <c r="AB125" s="583"/>
      <c r="AC125" s="686"/>
      <c r="AD125" s="651"/>
      <c r="AE125" s="1416"/>
      <c r="AF125" s="1416"/>
      <c r="AG125" s="651"/>
      <c r="AH125" s="653"/>
      <c r="AI125" s="1436"/>
      <c r="AJ125" s="1437"/>
      <c r="AK125" s="1437"/>
      <c r="AL125" s="1437"/>
      <c r="AM125" s="1438"/>
      <c r="AN125" s="642"/>
      <c r="AO125" s="642"/>
      <c r="AP125" s="653"/>
      <c r="AQ125" s="653"/>
      <c r="AR125" s="653"/>
      <c r="AS125" s="653"/>
      <c r="AT125" s="653"/>
      <c r="AU125" s="653"/>
      <c r="AV125" s="653"/>
      <c r="AW125" s="653"/>
      <c r="AX125" s="653"/>
      <c r="AY125" s="653"/>
      <c r="AZ125" s="653"/>
      <c r="BA125" s="656"/>
    </row>
    <row r="126" spans="2:55" ht="17.100000000000001" customHeight="1">
      <c r="B126" s="683"/>
      <c r="C126" s="667"/>
      <c r="D126" s="668"/>
      <c r="E126" s="653"/>
      <c r="F126" s="669"/>
      <c r="G126" s="653"/>
      <c r="H126" s="687"/>
      <c r="I126" s="679"/>
      <c r="J126" s="679"/>
      <c r="K126" s="679"/>
      <c r="L126" s="679"/>
      <c r="M126" s="653"/>
      <c r="N126" s="653"/>
      <c r="O126" s="653"/>
      <c r="P126" s="653"/>
      <c r="Q126" s="653"/>
      <c r="R126" s="653"/>
      <c r="S126" s="653"/>
      <c r="T126" s="653"/>
      <c r="U126" s="653"/>
      <c r="V126" s="653"/>
      <c r="W126" s="653"/>
      <c r="X126" s="653"/>
      <c r="Y126" s="653"/>
      <c r="Z126" s="655"/>
      <c r="AA126" s="688"/>
      <c r="AB126" s="689"/>
      <c r="AC126" s="686"/>
      <c r="AD126" s="667"/>
      <c r="AE126" s="668"/>
      <c r="AF126" s="653"/>
      <c r="AG126" s="669"/>
      <c r="AH126" s="653"/>
      <c r="AI126" s="687"/>
      <c r="AJ126" s="679"/>
      <c r="AK126" s="679"/>
      <c r="AL126" s="679"/>
      <c r="AM126" s="679"/>
      <c r="AN126" s="653"/>
      <c r="AO126" s="653"/>
      <c r="AP126" s="653"/>
      <c r="AQ126" s="653"/>
      <c r="AR126" s="653"/>
      <c r="AS126" s="653"/>
      <c r="AT126" s="653"/>
      <c r="AU126" s="653"/>
      <c r="AV126" s="653"/>
      <c r="AW126" s="653"/>
      <c r="AX126" s="653"/>
      <c r="AY126" s="653"/>
      <c r="AZ126" s="653"/>
      <c r="BA126" s="656"/>
    </row>
    <row r="127" spans="2:55" ht="18.95" customHeight="1">
      <c r="B127" s="683"/>
      <c r="C127" s="651"/>
      <c r="D127" s="1416"/>
      <c r="E127" s="1416"/>
      <c r="F127" s="651"/>
      <c r="G127" s="653"/>
      <c r="H127" s="1431" t="str">
        <f>'Donnees MFER'!$E$35</f>
        <v xml:space="preserve">C7.5 Effectuer la précharge du réseau fluidique du système </v>
      </c>
      <c r="I127" s="1432"/>
      <c r="J127" s="1432"/>
      <c r="K127" s="1432"/>
      <c r="L127" s="1433"/>
      <c r="M127" s="642"/>
      <c r="N127" s="642"/>
      <c r="O127" s="653"/>
      <c r="P127" s="653"/>
      <c r="Q127" s="654"/>
      <c r="R127" s="653"/>
      <c r="S127" s="653"/>
      <c r="T127" s="653"/>
      <c r="U127" s="653"/>
      <c r="V127" s="653"/>
      <c r="W127" s="653"/>
      <c r="X127" s="653"/>
      <c r="Y127" s="653"/>
      <c r="Z127" s="655"/>
      <c r="AA127" s="690"/>
      <c r="AB127" s="691"/>
      <c r="AC127" s="686"/>
      <c r="AD127" s="651"/>
      <c r="AE127" s="1416"/>
      <c r="AF127" s="1416"/>
      <c r="AG127" s="651"/>
      <c r="AH127" s="653"/>
      <c r="AI127" s="1431" t="str">
        <f>'Donnees MFER'!$E$41</f>
        <v>C8.5 Assurer la sécurité</v>
      </c>
      <c r="AJ127" s="1432"/>
      <c r="AK127" s="1432"/>
      <c r="AL127" s="1432"/>
      <c r="AM127" s="1433"/>
      <c r="AN127" s="642"/>
      <c r="AO127" s="642"/>
      <c r="AP127" s="653"/>
      <c r="AQ127" s="653"/>
      <c r="AR127" s="654"/>
      <c r="AS127" s="653"/>
      <c r="AT127" s="653"/>
      <c r="AU127" s="653"/>
      <c r="AV127" s="653"/>
      <c r="AW127" s="653"/>
      <c r="AX127" s="653"/>
      <c r="AY127" s="653"/>
      <c r="AZ127" s="653"/>
      <c r="BA127" s="656"/>
    </row>
    <row r="128" spans="2:55" ht="27.95" customHeight="1">
      <c r="B128" s="1414">
        <v>32</v>
      </c>
      <c r="C128" s="1459"/>
      <c r="D128" s="1417" t="str">
        <f>'Donnees MFER'!$C$35</f>
        <v>C7.5</v>
      </c>
      <c r="E128" s="1418"/>
      <c r="F128" s="651"/>
      <c r="G128" s="658" t="s">
        <v>211</v>
      </c>
      <c r="H128" s="1434"/>
      <c r="I128" s="1351"/>
      <c r="J128" s="1351"/>
      <c r="K128" s="1351"/>
      <c r="L128" s="1435"/>
      <c r="M128" s="1444" t="s">
        <v>212</v>
      </c>
      <c r="N128" s="1444"/>
      <c r="O128" s="1445"/>
      <c r="P128" s="1428" t="str">
        <f>REPT("g",(U128))</f>
        <v/>
      </c>
      <c r="Q128" s="1429"/>
      <c r="R128" s="1429"/>
      <c r="S128" s="1430"/>
      <c r="T128" s="663"/>
      <c r="U128" s="1036">
        <f>Bilan!$AK$38</f>
        <v>0</v>
      </c>
      <c r="V128" s="653"/>
      <c r="W128" s="1037" t="str">
        <f>Bilan!$AM$38</f>
        <v xml:space="preserve"> </v>
      </c>
      <c r="X128" s="665"/>
      <c r="Y128" s="653"/>
      <c r="Z128" s="655"/>
      <c r="AA128" s="649"/>
      <c r="AB128" s="583"/>
      <c r="AC128" s="1452">
        <v>37</v>
      </c>
      <c r="AD128" s="1415"/>
      <c r="AE128" s="1417" t="str">
        <f>'Donnees MFER'!$C$41</f>
        <v>C8.5</v>
      </c>
      <c r="AF128" s="1418"/>
      <c r="AG128" s="651"/>
      <c r="AH128" s="658" t="s">
        <v>211</v>
      </c>
      <c r="AI128" s="1434"/>
      <c r="AJ128" s="1351"/>
      <c r="AK128" s="1351"/>
      <c r="AL128" s="1351"/>
      <c r="AM128" s="1435"/>
      <c r="AN128" s="1444" t="s">
        <v>212</v>
      </c>
      <c r="AO128" s="1444"/>
      <c r="AP128" s="1445"/>
      <c r="AQ128" s="1428" t="str">
        <f>REPT("g",(AV128))</f>
        <v/>
      </c>
      <c r="AR128" s="1429"/>
      <c r="AS128" s="1429"/>
      <c r="AT128" s="1430"/>
      <c r="AU128" s="663"/>
      <c r="AV128" s="1036">
        <f>Bilan!AK34</f>
        <v>0</v>
      </c>
      <c r="AW128" s="653"/>
      <c r="AX128" s="1037" t="str">
        <f>Bilan!$AM$34</f>
        <v xml:space="preserve"> </v>
      </c>
      <c r="AY128" s="665"/>
      <c r="AZ128" s="653"/>
      <c r="BA128" s="656"/>
    </row>
    <row r="129" spans="2:55" ht="20.100000000000001" customHeight="1">
      <c r="B129" s="683"/>
      <c r="C129" s="651"/>
      <c r="D129" s="1416"/>
      <c r="E129" s="1416"/>
      <c r="F129" s="651"/>
      <c r="G129" s="653"/>
      <c r="H129" s="1436"/>
      <c r="I129" s="1437"/>
      <c r="J129" s="1437"/>
      <c r="K129" s="1437"/>
      <c r="L129" s="1438"/>
      <c r="M129" s="642"/>
      <c r="N129" s="642"/>
      <c r="O129" s="653"/>
      <c r="P129" s="653"/>
      <c r="Q129" s="653"/>
      <c r="R129" s="653"/>
      <c r="S129" s="653"/>
      <c r="T129" s="653"/>
      <c r="U129" s="653"/>
      <c r="V129" s="653"/>
      <c r="W129" s="653"/>
      <c r="X129" s="653"/>
      <c r="Y129" s="653"/>
      <c r="Z129" s="655"/>
      <c r="AA129" s="692"/>
      <c r="AB129" s="693"/>
      <c r="AC129" s="686"/>
      <c r="AD129" s="651"/>
      <c r="AE129" s="1416"/>
      <c r="AF129" s="1416"/>
      <c r="AG129" s="651"/>
      <c r="AH129" s="653"/>
      <c r="AI129" s="1436"/>
      <c r="AJ129" s="1437"/>
      <c r="AK129" s="1437"/>
      <c r="AL129" s="1437"/>
      <c r="AM129" s="1438"/>
      <c r="AN129" s="642"/>
      <c r="AO129" s="642"/>
      <c r="AP129" s="653"/>
      <c r="AQ129" s="653"/>
      <c r="AR129" s="653"/>
      <c r="AS129" s="653"/>
      <c r="AT129" s="653"/>
      <c r="AU129" s="653"/>
      <c r="AV129" s="653"/>
      <c r="AW129" s="653"/>
      <c r="AX129" s="653"/>
      <c r="AY129" s="653"/>
      <c r="AZ129" s="653"/>
      <c r="BA129" s="656"/>
    </row>
    <row r="130" spans="2:55" ht="15" customHeight="1">
      <c r="B130" s="683"/>
      <c r="C130" s="651"/>
      <c r="D130" s="694"/>
      <c r="E130" s="651"/>
      <c r="F130" s="651"/>
      <c r="G130" s="651"/>
      <c r="H130" s="651"/>
      <c r="I130" s="651"/>
      <c r="J130" s="651"/>
      <c r="K130" s="651"/>
      <c r="L130" s="651"/>
      <c r="M130" s="651"/>
      <c r="N130" s="651"/>
      <c r="O130" s="651"/>
      <c r="P130" s="651"/>
      <c r="Q130" s="651"/>
      <c r="R130" s="651"/>
      <c r="S130" s="651"/>
      <c r="T130" s="651"/>
      <c r="U130" s="651"/>
      <c r="V130" s="651"/>
      <c r="W130" s="651"/>
      <c r="X130" s="651"/>
      <c r="Y130" s="695"/>
      <c r="Z130" s="696"/>
      <c r="AA130" s="1439"/>
      <c r="AB130" s="682"/>
      <c r="AC130" s="686"/>
      <c r="AD130" s="651"/>
      <c r="AE130" s="694"/>
      <c r="AF130" s="651"/>
      <c r="AG130" s="651"/>
      <c r="AH130" s="651"/>
      <c r="AI130" s="651"/>
      <c r="AJ130" s="651"/>
      <c r="AK130" s="651"/>
      <c r="AL130" s="651"/>
      <c r="AM130" s="651"/>
      <c r="AN130" s="651"/>
      <c r="AO130" s="651"/>
      <c r="AP130" s="651"/>
      <c r="AQ130" s="651"/>
      <c r="AR130" s="651"/>
      <c r="AS130" s="651"/>
      <c r="AT130" s="651"/>
      <c r="AU130" s="651"/>
      <c r="AV130" s="651"/>
      <c r="AW130" s="651"/>
      <c r="AX130" s="651"/>
      <c r="AY130" s="651"/>
      <c r="AZ130" s="695"/>
      <c r="BA130" s="697"/>
    </row>
    <row r="131" spans="2:55" ht="20.100000000000001" customHeight="1">
      <c r="B131" s="683"/>
      <c r="C131" s="651"/>
      <c r="D131" s="1416"/>
      <c r="E131" s="1416"/>
      <c r="F131" s="651"/>
      <c r="G131" s="653"/>
      <c r="H131" s="1431" t="str">
        <f>'Donnees MFER'!$E$36</f>
        <v>C7.6 Mettre en service l'installation</v>
      </c>
      <c r="I131" s="1432"/>
      <c r="J131" s="1432"/>
      <c r="K131" s="1432"/>
      <c r="L131" s="1433"/>
      <c r="M131" s="642"/>
      <c r="N131" s="642"/>
      <c r="O131" s="653"/>
      <c r="P131" s="653"/>
      <c r="Q131" s="654"/>
      <c r="R131" s="653"/>
      <c r="S131" s="653"/>
      <c r="T131" s="653"/>
      <c r="U131" s="653"/>
      <c r="V131" s="653"/>
      <c r="W131" s="653"/>
      <c r="X131" s="653"/>
      <c r="Y131" s="653"/>
      <c r="Z131" s="655"/>
      <c r="AA131" s="1439"/>
      <c r="AB131" s="682"/>
      <c r="AC131" s="1452"/>
      <c r="AD131" s="1415"/>
      <c r="AE131" s="1415"/>
      <c r="AF131" s="1415"/>
      <c r="AG131" s="1415"/>
      <c r="AH131" s="1415"/>
      <c r="AI131" s="1415"/>
      <c r="AJ131" s="1415"/>
      <c r="AK131" s="1415"/>
      <c r="AL131" s="1415"/>
      <c r="AM131" s="1415"/>
      <c r="AN131" s="1415"/>
      <c r="AO131" s="1415"/>
      <c r="AP131" s="1415"/>
      <c r="AQ131" s="1415"/>
      <c r="AR131" s="1415"/>
      <c r="AS131" s="1415"/>
      <c r="AT131" s="1415"/>
      <c r="AU131" s="1415"/>
      <c r="AV131" s="1415"/>
      <c r="AW131" s="1415"/>
      <c r="AX131" s="1415"/>
      <c r="AY131" s="1415"/>
      <c r="AZ131" s="1415"/>
      <c r="BA131" s="1473"/>
    </row>
    <row r="132" spans="2:55" ht="30" customHeight="1">
      <c r="B132" s="1414">
        <v>33</v>
      </c>
      <c r="C132" s="1459"/>
      <c r="D132" s="1417" t="str">
        <f>'Donnees MFER'!$C$36</f>
        <v>C7.6</v>
      </c>
      <c r="E132" s="1418"/>
      <c r="F132" s="651"/>
      <c r="G132" s="658" t="s">
        <v>211</v>
      </c>
      <c r="H132" s="1434"/>
      <c r="I132" s="1351"/>
      <c r="J132" s="1351"/>
      <c r="K132" s="1351"/>
      <c r="L132" s="1435"/>
      <c r="M132" s="1444" t="s">
        <v>212</v>
      </c>
      <c r="N132" s="1444"/>
      <c r="O132" s="1445"/>
      <c r="P132" s="1428" t="str">
        <f>REPT("g",(U132))</f>
        <v/>
      </c>
      <c r="Q132" s="1429"/>
      <c r="R132" s="1429"/>
      <c r="S132" s="1430"/>
      <c r="T132" s="663"/>
      <c r="U132" s="1036">
        <f>Bilan!$AK$38</f>
        <v>0</v>
      </c>
      <c r="V132" s="653"/>
      <c r="W132" s="1037" t="str">
        <f>Bilan!$AM$38</f>
        <v xml:space="preserve"> </v>
      </c>
      <c r="X132" s="665"/>
      <c r="Y132" s="653"/>
      <c r="Z132" s="655"/>
      <c r="AA132" s="649"/>
      <c r="AB132" s="583"/>
      <c r="AC132" s="1452"/>
      <c r="AD132" s="1415"/>
      <c r="AE132" s="1415"/>
      <c r="AF132" s="1415"/>
      <c r="AG132" s="1415"/>
      <c r="AH132" s="1415"/>
      <c r="AI132" s="1415"/>
      <c r="AJ132" s="1415"/>
      <c r="AK132" s="1415"/>
      <c r="AL132" s="1415"/>
      <c r="AM132" s="1415"/>
      <c r="AN132" s="1415"/>
      <c r="AO132" s="1415"/>
      <c r="AP132" s="1415"/>
      <c r="AQ132" s="1415"/>
      <c r="AR132" s="1415"/>
      <c r="AS132" s="1415"/>
      <c r="AT132" s="1415"/>
      <c r="AU132" s="1415"/>
      <c r="AV132" s="1415"/>
      <c r="AW132" s="1415"/>
      <c r="AX132" s="1415"/>
      <c r="AY132" s="1415"/>
      <c r="AZ132" s="1415"/>
      <c r="BA132" s="1473"/>
    </row>
    <row r="133" spans="2:55" ht="20.100000000000001" customHeight="1">
      <c r="B133" s="683"/>
      <c r="C133" s="651"/>
      <c r="D133" s="1474"/>
      <c r="E133" s="1474"/>
      <c r="F133" s="651"/>
      <c r="G133" s="653"/>
      <c r="H133" s="1436"/>
      <c r="I133" s="1437"/>
      <c r="J133" s="1437"/>
      <c r="K133" s="1437"/>
      <c r="L133" s="1438"/>
      <c r="M133" s="642"/>
      <c r="N133" s="642"/>
      <c r="O133" s="653"/>
      <c r="P133" s="653"/>
      <c r="Q133" s="653"/>
      <c r="R133" s="653"/>
      <c r="S133" s="653"/>
      <c r="T133" s="653"/>
      <c r="U133" s="653"/>
      <c r="V133" s="653"/>
      <c r="W133" s="653"/>
      <c r="X133" s="653"/>
      <c r="Y133" s="653"/>
      <c r="Z133" s="655"/>
      <c r="AA133" s="684"/>
      <c r="AB133" s="685"/>
      <c r="AC133" s="1452"/>
      <c r="AD133" s="1415"/>
      <c r="AE133" s="1415"/>
      <c r="AF133" s="1415"/>
      <c r="AG133" s="1415"/>
      <c r="AH133" s="1415"/>
      <c r="AI133" s="1415"/>
      <c r="AJ133" s="1415"/>
      <c r="AK133" s="1415"/>
      <c r="AL133" s="1415"/>
      <c r="AM133" s="1415"/>
      <c r="AN133" s="1415"/>
      <c r="AO133" s="1415"/>
      <c r="AP133" s="1415"/>
      <c r="AQ133" s="1415"/>
      <c r="AR133" s="1415"/>
      <c r="AS133" s="1415"/>
      <c r="AT133" s="1415"/>
      <c r="AU133" s="1415"/>
      <c r="AV133" s="1415"/>
      <c r="AW133" s="1415"/>
      <c r="AX133" s="1415"/>
      <c r="AY133" s="1415"/>
      <c r="AZ133" s="1415"/>
      <c r="BA133" s="1473"/>
      <c r="BB133" s="676"/>
      <c r="BC133" s="676"/>
    </row>
    <row r="134" spans="2:55" ht="35.1" customHeight="1">
      <c r="B134" s="702"/>
      <c r="C134" s="703"/>
      <c r="D134" s="703"/>
      <c r="E134" s="703"/>
      <c r="F134" s="704"/>
      <c r="G134" s="646"/>
      <c r="H134" s="646"/>
      <c r="I134" s="646"/>
      <c r="J134" s="646"/>
      <c r="K134" s="646"/>
      <c r="L134" s="646"/>
      <c r="M134" s="646"/>
      <c r="N134" s="646"/>
      <c r="O134" s="646"/>
      <c r="P134" s="646"/>
      <c r="Q134" s="646"/>
      <c r="R134" s="646"/>
      <c r="S134" s="646"/>
      <c r="T134" s="646"/>
      <c r="U134" s="646"/>
      <c r="V134" s="646"/>
      <c r="W134" s="705"/>
      <c r="X134" s="646"/>
      <c r="Y134" s="646"/>
      <c r="Z134" s="706"/>
      <c r="AA134" s="692"/>
      <c r="AB134" s="693"/>
      <c r="AC134" s="707"/>
      <c r="AD134" s="703"/>
      <c r="AE134" s="703"/>
      <c r="AF134" s="703"/>
      <c r="AG134" s="704"/>
      <c r="AH134" s="646"/>
      <c r="AI134" s="646"/>
      <c r="AJ134" s="646"/>
      <c r="AK134" s="646"/>
      <c r="AL134" s="646"/>
      <c r="AM134" s="646"/>
      <c r="AN134" s="646"/>
      <c r="AO134" s="646"/>
      <c r="AP134" s="646"/>
      <c r="AQ134" s="646"/>
      <c r="AR134" s="646"/>
      <c r="AS134" s="646"/>
      <c r="AT134" s="646"/>
      <c r="AU134" s="646"/>
      <c r="AV134" s="646"/>
      <c r="AW134" s="646"/>
      <c r="AX134" s="705"/>
      <c r="AY134" s="646"/>
      <c r="AZ134" s="646"/>
      <c r="BA134" s="708"/>
    </row>
    <row r="135" spans="2:55" ht="27" customHeight="1">
      <c r="B135" s="635"/>
      <c r="C135" s="586"/>
      <c r="D135" s="586"/>
      <c r="E135" s="586"/>
      <c r="F135" s="586"/>
      <c r="G135" s="586"/>
      <c r="H135" s="586"/>
      <c r="I135" s="586"/>
      <c r="J135" s="586"/>
      <c r="K135" s="586"/>
      <c r="L135" s="586"/>
      <c r="M135" s="583"/>
      <c r="N135" s="583"/>
      <c r="O135" s="583"/>
      <c r="P135" s="583"/>
      <c r="Q135" s="583"/>
      <c r="R135" s="583"/>
      <c r="S135" s="583"/>
      <c r="T135" s="583"/>
      <c r="U135" s="583"/>
      <c r="V135" s="583"/>
      <c r="W135" s="583"/>
      <c r="X135" s="583"/>
      <c r="Y135" s="583"/>
      <c r="Z135" s="583"/>
      <c r="AA135" s="583"/>
      <c r="AB135" s="583"/>
      <c r="AC135" s="586"/>
      <c r="AD135" s="586"/>
      <c r="AE135" s="586"/>
      <c r="AF135" s="586"/>
      <c r="AG135" s="586"/>
      <c r="AH135" s="583"/>
      <c r="AI135" s="583"/>
      <c r="AJ135" s="583"/>
      <c r="AK135" s="583"/>
      <c r="AL135" s="583"/>
      <c r="AM135" s="583"/>
      <c r="AN135" s="583"/>
      <c r="AO135" s="583"/>
      <c r="AP135" s="583"/>
      <c r="AQ135" s="583"/>
      <c r="AR135" s="583"/>
      <c r="AS135" s="583"/>
      <c r="AT135" s="583"/>
      <c r="AU135" s="583"/>
      <c r="AV135" s="583"/>
      <c r="AW135" s="583"/>
      <c r="AX135" s="583"/>
      <c r="AY135" s="583"/>
      <c r="AZ135" s="583"/>
      <c r="BA135" s="636"/>
    </row>
    <row r="136" spans="2:55" ht="12" customHeight="1">
      <c r="B136" s="637"/>
      <c r="C136" s="638"/>
      <c r="D136" s="1453" t="s">
        <v>126</v>
      </c>
      <c r="E136" s="1453"/>
      <c r="F136" s="1456"/>
      <c r="G136" s="1446" t="s">
        <v>438</v>
      </c>
      <c r="H136" s="1446"/>
      <c r="I136" s="1446"/>
      <c r="J136" s="1446"/>
      <c r="K136" s="1446"/>
      <c r="L136" s="1446"/>
      <c r="M136" s="1446"/>
      <c r="N136" s="1446"/>
      <c r="O136" s="1446"/>
      <c r="P136" s="1446"/>
      <c r="Q136" s="1446"/>
      <c r="R136" s="1446"/>
      <c r="S136" s="1446"/>
      <c r="T136" s="1419"/>
      <c r="U136" s="639"/>
      <c r="V136" s="1419"/>
      <c r="W136" s="639"/>
      <c r="X136" s="1419"/>
      <c r="Y136" s="1419"/>
      <c r="Z136" s="1449"/>
      <c r="AA136" s="583"/>
      <c r="AB136" s="583"/>
      <c r="AC136" s="640"/>
      <c r="AD136" s="638"/>
      <c r="AE136" s="1453" t="s">
        <v>126</v>
      </c>
      <c r="AF136" s="1453"/>
      <c r="AG136" s="1456"/>
      <c r="AH136" s="1446" t="s">
        <v>285</v>
      </c>
      <c r="AI136" s="1446"/>
      <c r="AJ136" s="1446"/>
      <c r="AK136" s="1446"/>
      <c r="AL136" s="1446"/>
      <c r="AM136" s="1446"/>
      <c r="AN136" s="1446"/>
      <c r="AO136" s="1446"/>
      <c r="AP136" s="1446"/>
      <c r="AQ136" s="1446"/>
      <c r="AR136" s="1446"/>
      <c r="AS136" s="1446"/>
      <c r="AT136" s="1446"/>
      <c r="AU136" s="1419"/>
      <c r="AV136" s="639"/>
      <c r="AW136" s="1419"/>
      <c r="AX136" s="639"/>
      <c r="AY136" s="1419"/>
      <c r="AZ136" s="1419"/>
      <c r="BA136" s="1422"/>
    </row>
    <row r="137" spans="2:55" ht="13.5" customHeight="1">
      <c r="B137" s="641"/>
      <c r="C137" s="642"/>
      <c r="D137" s="1454"/>
      <c r="E137" s="1454"/>
      <c r="F137" s="1457"/>
      <c r="G137" s="1447"/>
      <c r="H137" s="1447"/>
      <c r="I137" s="1447"/>
      <c r="J137" s="1447"/>
      <c r="K137" s="1447"/>
      <c r="L137" s="1447"/>
      <c r="M137" s="1447"/>
      <c r="N137" s="1447"/>
      <c r="O137" s="1447"/>
      <c r="P137" s="1447"/>
      <c r="Q137" s="1447"/>
      <c r="R137" s="1447"/>
      <c r="S137" s="1447"/>
      <c r="T137" s="1420"/>
      <c r="U137" s="1440">
        <f>AVERAGE(U143:U175)</f>
        <v>0</v>
      </c>
      <c r="V137" s="1420"/>
      <c r="W137" s="1425" t="e">
        <f>AVERAGE(W143:W155)</f>
        <v>#DIV/0!</v>
      </c>
      <c r="X137" s="1420"/>
      <c r="Y137" s="1420"/>
      <c r="Z137" s="1450"/>
      <c r="AA137" s="583"/>
      <c r="AB137" s="583"/>
      <c r="AC137" s="643"/>
      <c r="AD137" s="642"/>
      <c r="AE137" s="1454"/>
      <c r="AF137" s="1454"/>
      <c r="AG137" s="1457"/>
      <c r="AH137" s="1447"/>
      <c r="AI137" s="1447"/>
      <c r="AJ137" s="1447"/>
      <c r="AK137" s="1447"/>
      <c r="AL137" s="1447"/>
      <c r="AM137" s="1447"/>
      <c r="AN137" s="1447"/>
      <c r="AO137" s="1447"/>
      <c r="AP137" s="1447"/>
      <c r="AQ137" s="1447"/>
      <c r="AR137" s="1447"/>
      <c r="AS137" s="1447"/>
      <c r="AT137" s="1447"/>
      <c r="AU137" s="1420"/>
      <c r="AV137" s="1440">
        <f>AVERAGE(AV143:AV191)</f>
        <v>0</v>
      </c>
      <c r="AW137" s="1420"/>
      <c r="AX137" s="1425" t="e">
        <f>AVERAGE(AX143:AX191)</f>
        <v>#DIV/0!</v>
      </c>
      <c r="AY137" s="1420"/>
      <c r="AZ137" s="1420"/>
      <c r="BA137" s="1423"/>
    </row>
    <row r="138" spans="2:55" ht="13.5" customHeight="1">
      <c r="B138" s="641"/>
      <c r="C138" s="642"/>
      <c r="D138" s="1454"/>
      <c r="E138" s="1454"/>
      <c r="F138" s="1457"/>
      <c r="G138" s="1447"/>
      <c r="H138" s="1447"/>
      <c r="I138" s="1447"/>
      <c r="J138" s="1447"/>
      <c r="K138" s="1447"/>
      <c r="L138" s="1447"/>
      <c r="M138" s="1447"/>
      <c r="N138" s="1447"/>
      <c r="O138" s="1447"/>
      <c r="P138" s="1447"/>
      <c r="Q138" s="1447"/>
      <c r="R138" s="1447"/>
      <c r="S138" s="1447"/>
      <c r="T138" s="1420"/>
      <c r="U138" s="1441"/>
      <c r="V138" s="1420"/>
      <c r="W138" s="1426"/>
      <c r="X138" s="1420"/>
      <c r="Y138" s="1420"/>
      <c r="Z138" s="1450"/>
      <c r="AA138" s="583"/>
      <c r="AB138" s="583"/>
      <c r="AC138" s="643"/>
      <c r="AD138" s="642"/>
      <c r="AE138" s="1454"/>
      <c r="AF138" s="1454"/>
      <c r="AG138" s="1457"/>
      <c r="AH138" s="1447"/>
      <c r="AI138" s="1447"/>
      <c r="AJ138" s="1447"/>
      <c r="AK138" s="1447"/>
      <c r="AL138" s="1447"/>
      <c r="AM138" s="1447"/>
      <c r="AN138" s="1447"/>
      <c r="AO138" s="1447"/>
      <c r="AP138" s="1447"/>
      <c r="AQ138" s="1447"/>
      <c r="AR138" s="1447"/>
      <c r="AS138" s="1447"/>
      <c r="AT138" s="1447"/>
      <c r="AU138" s="1420"/>
      <c r="AV138" s="1441"/>
      <c r="AW138" s="1420"/>
      <c r="AX138" s="1426"/>
      <c r="AY138" s="1420"/>
      <c r="AZ138" s="1420"/>
      <c r="BA138" s="1423"/>
    </row>
    <row r="139" spans="2:55" ht="10.5" customHeight="1">
      <c r="B139" s="641"/>
      <c r="C139" s="642"/>
      <c r="D139" s="1454"/>
      <c r="E139" s="1454"/>
      <c r="F139" s="1457"/>
      <c r="G139" s="1447"/>
      <c r="H139" s="1447"/>
      <c r="I139" s="1447"/>
      <c r="J139" s="1447"/>
      <c r="K139" s="1447"/>
      <c r="L139" s="1447"/>
      <c r="M139" s="1447"/>
      <c r="N139" s="1447"/>
      <c r="O139" s="1447"/>
      <c r="P139" s="1447"/>
      <c r="Q139" s="1447"/>
      <c r="R139" s="1447"/>
      <c r="S139" s="1447"/>
      <c r="T139" s="1420"/>
      <c r="U139" s="1442"/>
      <c r="V139" s="1420"/>
      <c r="W139" s="1427"/>
      <c r="X139" s="1420"/>
      <c r="Y139" s="1420"/>
      <c r="Z139" s="1450"/>
      <c r="AA139" s="583"/>
      <c r="AB139" s="583"/>
      <c r="AC139" s="643"/>
      <c r="AD139" s="642"/>
      <c r="AE139" s="1454"/>
      <c r="AF139" s="1454"/>
      <c r="AG139" s="1457"/>
      <c r="AH139" s="1447"/>
      <c r="AI139" s="1447"/>
      <c r="AJ139" s="1447"/>
      <c r="AK139" s="1447"/>
      <c r="AL139" s="1447"/>
      <c r="AM139" s="1447"/>
      <c r="AN139" s="1447"/>
      <c r="AO139" s="1447"/>
      <c r="AP139" s="1447"/>
      <c r="AQ139" s="1447"/>
      <c r="AR139" s="1447"/>
      <c r="AS139" s="1447"/>
      <c r="AT139" s="1447"/>
      <c r="AU139" s="1420"/>
      <c r="AV139" s="1442"/>
      <c r="AW139" s="1420"/>
      <c r="AX139" s="1427"/>
      <c r="AY139" s="1420"/>
      <c r="AZ139" s="1420"/>
      <c r="BA139" s="1423"/>
    </row>
    <row r="140" spans="2:55" ht="12" customHeight="1">
      <c r="B140" s="644"/>
      <c r="C140" s="645"/>
      <c r="D140" s="1455"/>
      <c r="E140" s="1455"/>
      <c r="F140" s="1458"/>
      <c r="G140" s="1448"/>
      <c r="H140" s="1448"/>
      <c r="I140" s="1448"/>
      <c r="J140" s="1448"/>
      <c r="K140" s="1448"/>
      <c r="L140" s="1448"/>
      <c r="M140" s="1448"/>
      <c r="N140" s="1448"/>
      <c r="O140" s="1448"/>
      <c r="P140" s="1448"/>
      <c r="Q140" s="1448"/>
      <c r="R140" s="1448"/>
      <c r="S140" s="1448"/>
      <c r="T140" s="1421"/>
      <c r="U140" s="646"/>
      <c r="V140" s="1421"/>
      <c r="W140" s="646"/>
      <c r="X140" s="1421"/>
      <c r="Y140" s="1421"/>
      <c r="Z140" s="1451"/>
      <c r="AA140" s="583"/>
      <c r="AB140" s="583"/>
      <c r="AC140" s="647"/>
      <c r="AD140" s="645"/>
      <c r="AE140" s="1455"/>
      <c r="AF140" s="1455"/>
      <c r="AG140" s="1458"/>
      <c r="AH140" s="1448"/>
      <c r="AI140" s="1448"/>
      <c r="AJ140" s="1448"/>
      <c r="AK140" s="1448"/>
      <c r="AL140" s="1448"/>
      <c r="AM140" s="1448"/>
      <c r="AN140" s="1448"/>
      <c r="AO140" s="1448"/>
      <c r="AP140" s="1448"/>
      <c r="AQ140" s="1448"/>
      <c r="AR140" s="1448"/>
      <c r="AS140" s="1448"/>
      <c r="AT140" s="1448"/>
      <c r="AU140" s="1421"/>
      <c r="AV140" s="646"/>
      <c r="AW140" s="1421"/>
      <c r="AX140" s="646"/>
      <c r="AY140" s="1421"/>
      <c r="AZ140" s="1421"/>
      <c r="BA140" s="1424"/>
    </row>
    <row r="141" spans="2:55" ht="30" customHeight="1">
      <c r="B141" s="637"/>
      <c r="C141" s="638"/>
      <c r="D141" s="638"/>
      <c r="E141" s="638"/>
      <c r="F141" s="638"/>
      <c r="G141" s="639"/>
      <c r="H141" s="639"/>
      <c r="I141" s="639"/>
      <c r="J141" s="639"/>
      <c r="K141" s="639"/>
      <c r="L141" s="639"/>
      <c r="M141" s="639"/>
      <c r="N141" s="639"/>
      <c r="O141" s="639"/>
      <c r="P141" s="639"/>
      <c r="Q141" s="639"/>
      <c r="R141" s="639"/>
      <c r="S141" s="639"/>
      <c r="T141" s="639"/>
      <c r="U141" s="639"/>
      <c r="V141" s="639"/>
      <c r="W141" s="639"/>
      <c r="X141" s="639"/>
      <c r="Y141" s="639"/>
      <c r="Z141" s="648"/>
      <c r="AA141" s="649"/>
      <c r="AB141" s="583"/>
      <c r="AC141" s="640"/>
      <c r="AD141" s="638"/>
      <c r="AE141" s="638"/>
      <c r="AF141" s="638"/>
      <c r="AG141" s="638"/>
      <c r="AH141" s="639"/>
      <c r="AI141" s="639"/>
      <c r="AJ141" s="639"/>
      <c r="AK141" s="639"/>
      <c r="AL141" s="639"/>
      <c r="AM141" s="639"/>
      <c r="AN141" s="639"/>
      <c r="AO141" s="639"/>
      <c r="AP141" s="639"/>
      <c r="AQ141" s="639"/>
      <c r="AR141" s="639"/>
      <c r="AS141" s="639"/>
      <c r="AT141" s="639"/>
      <c r="AU141" s="639"/>
      <c r="AV141" s="639"/>
      <c r="AW141" s="639"/>
      <c r="AX141" s="639"/>
      <c r="AY141" s="639"/>
      <c r="AZ141" s="639"/>
      <c r="BA141" s="650"/>
    </row>
    <row r="142" spans="2:55" ht="20.100000000000001" customHeight="1">
      <c r="B142" s="641"/>
      <c r="C142" s="651"/>
      <c r="D142" s="1416"/>
      <c r="E142" s="1416"/>
      <c r="F142" s="651"/>
      <c r="G142" s="653"/>
      <c r="H142" s="1431" t="str">
        <f>'Donnees MFER'!$E$42</f>
        <v>C9.1 Identifier les opérations prédéfinies liées au contrat de maintenance</v>
      </c>
      <c r="I142" s="1432"/>
      <c r="J142" s="1432"/>
      <c r="K142" s="1432"/>
      <c r="L142" s="1433"/>
      <c r="M142" s="642"/>
      <c r="N142" s="642"/>
      <c r="O142" s="653"/>
      <c r="P142" s="653"/>
      <c r="Q142" s="654"/>
      <c r="R142" s="653"/>
      <c r="S142" s="653"/>
      <c r="T142" s="653"/>
      <c r="U142" s="653"/>
      <c r="V142" s="653"/>
      <c r="W142" s="653"/>
      <c r="X142" s="653"/>
      <c r="Y142" s="653"/>
      <c r="Z142" s="655"/>
      <c r="AA142" s="649"/>
      <c r="AB142" s="583"/>
      <c r="AC142" s="643"/>
      <c r="AD142" s="651"/>
      <c r="AE142" s="1416"/>
      <c r="AF142" s="1416"/>
      <c r="AG142" s="651"/>
      <c r="AH142" s="653"/>
      <c r="AI142" s="1431" t="str">
        <f>'Donnees MFER'!$E$51</f>
        <v>C10.1 Etablir le constat de défaillance</v>
      </c>
      <c r="AJ142" s="1432"/>
      <c r="AK142" s="1432"/>
      <c r="AL142" s="1432"/>
      <c r="AM142" s="1433"/>
      <c r="AN142" s="642"/>
      <c r="AO142" s="642"/>
      <c r="AP142" s="653"/>
      <c r="AQ142" s="653"/>
      <c r="AR142" s="654"/>
      <c r="AS142" s="653"/>
      <c r="AT142" s="653"/>
      <c r="AU142" s="653"/>
      <c r="AV142" s="653"/>
      <c r="AW142" s="653"/>
      <c r="AX142" s="653"/>
      <c r="AY142" s="653"/>
      <c r="AZ142" s="653"/>
      <c r="BA142" s="656"/>
    </row>
    <row r="143" spans="2:55" s="21" customFormat="1" ht="30" customHeight="1">
      <c r="B143" s="1414">
        <v>38</v>
      </c>
      <c r="C143" s="1415"/>
      <c r="D143" s="1417" t="str">
        <f>'Donnees MFER'!$C$42</f>
        <v>C9.1</v>
      </c>
      <c r="E143" s="1418"/>
      <c r="F143" s="651"/>
      <c r="G143" s="658" t="s">
        <v>211</v>
      </c>
      <c r="H143" s="1434"/>
      <c r="I143" s="1351"/>
      <c r="J143" s="1351"/>
      <c r="K143" s="1351"/>
      <c r="L143" s="1435"/>
      <c r="M143" s="1444" t="s">
        <v>212</v>
      </c>
      <c r="N143" s="1444"/>
      <c r="O143" s="1445"/>
      <c r="P143" s="1428" t="str">
        <f>REPT("g",(U143))</f>
        <v/>
      </c>
      <c r="Q143" s="1429"/>
      <c r="R143" s="1429"/>
      <c r="S143" s="1430"/>
      <c r="T143" s="663"/>
      <c r="U143" s="1036">
        <f>Bilan!$AK$42</f>
        <v>0</v>
      </c>
      <c r="V143" s="653"/>
      <c r="W143" s="1037" t="str">
        <f>Bilan!$AM$42</f>
        <v xml:space="preserve"> </v>
      </c>
      <c r="X143" s="665"/>
      <c r="Y143" s="653"/>
      <c r="Z143" s="655"/>
      <c r="AA143" s="649"/>
      <c r="AB143" s="583"/>
      <c r="AC143" s="1452">
        <v>47</v>
      </c>
      <c r="AD143" s="1415"/>
      <c r="AE143" s="1417" t="str">
        <f>'Donnees MFER'!$C$51</f>
        <v>C10.1</v>
      </c>
      <c r="AF143" s="1418"/>
      <c r="AG143" s="651"/>
      <c r="AH143" s="658" t="s">
        <v>211</v>
      </c>
      <c r="AI143" s="1434"/>
      <c r="AJ143" s="1351"/>
      <c r="AK143" s="1351"/>
      <c r="AL143" s="1351"/>
      <c r="AM143" s="1435"/>
      <c r="AN143" s="1444" t="s">
        <v>212</v>
      </c>
      <c r="AO143" s="1444"/>
      <c r="AP143" s="1445"/>
      <c r="AQ143" s="1428" t="str">
        <f>REPT("g",(AV143))</f>
        <v/>
      </c>
      <c r="AR143" s="1429"/>
      <c r="AS143" s="1429"/>
      <c r="AT143" s="1430"/>
      <c r="AU143" s="663"/>
      <c r="AV143" s="1036">
        <f>Bilan!$AK$42</f>
        <v>0</v>
      </c>
      <c r="AW143" s="653"/>
      <c r="AX143" s="1037" t="str">
        <f>Bilan!$AM$42</f>
        <v xml:space="preserve"> </v>
      </c>
      <c r="AY143" s="665"/>
      <c r="AZ143" s="653"/>
      <c r="BA143" s="656"/>
    </row>
    <row r="144" spans="2:55" ht="20.100000000000001" customHeight="1">
      <c r="B144" s="641"/>
      <c r="C144" s="651"/>
      <c r="D144" s="1416"/>
      <c r="E144" s="1416"/>
      <c r="F144" s="651"/>
      <c r="G144" s="653"/>
      <c r="H144" s="1436"/>
      <c r="I144" s="1437"/>
      <c r="J144" s="1437"/>
      <c r="K144" s="1437"/>
      <c r="L144" s="1438"/>
      <c r="M144" s="642"/>
      <c r="N144" s="642"/>
      <c r="O144" s="653"/>
      <c r="P144" s="653"/>
      <c r="Q144" s="653"/>
      <c r="R144" s="653"/>
      <c r="S144" s="653"/>
      <c r="T144" s="653"/>
      <c r="U144" s="653"/>
      <c r="V144" s="653"/>
      <c r="W144" s="653"/>
      <c r="X144" s="653"/>
      <c r="Y144" s="653"/>
      <c r="Z144" s="655"/>
      <c r="AA144" s="649"/>
      <c r="AB144" s="583"/>
      <c r="AC144" s="643"/>
      <c r="AD144" s="651"/>
      <c r="AE144" s="1416"/>
      <c r="AF144" s="1416"/>
      <c r="AG144" s="651"/>
      <c r="AH144" s="653"/>
      <c r="AI144" s="1436"/>
      <c r="AJ144" s="1437"/>
      <c r="AK144" s="1437"/>
      <c r="AL144" s="1437"/>
      <c r="AM144" s="1438"/>
      <c r="AN144" s="642"/>
      <c r="AO144" s="642"/>
      <c r="AP144" s="653"/>
      <c r="AQ144" s="653"/>
      <c r="AR144" s="653"/>
      <c r="AS144" s="653"/>
      <c r="AT144" s="653"/>
      <c r="AU144" s="653"/>
      <c r="AV144" s="653"/>
      <c r="AW144" s="653"/>
      <c r="AX144" s="653"/>
      <c r="AY144" s="653"/>
      <c r="AZ144" s="653"/>
      <c r="BA144" s="656"/>
    </row>
    <row r="145" spans="2:55" ht="15" customHeight="1">
      <c r="B145" s="666"/>
      <c r="C145" s="667"/>
      <c r="D145" s="668"/>
      <c r="E145" s="653"/>
      <c r="F145" s="669"/>
      <c r="G145" s="653"/>
      <c r="H145" s="653"/>
      <c r="I145" s="653"/>
      <c r="J145" s="653"/>
      <c r="K145" s="653"/>
      <c r="L145" s="653"/>
      <c r="M145" s="670"/>
      <c r="N145" s="670"/>
      <c r="O145" s="670"/>
      <c r="P145" s="670"/>
      <c r="Q145" s="670"/>
      <c r="R145" s="670"/>
      <c r="S145" s="670"/>
      <c r="T145" s="670"/>
      <c r="U145" s="670"/>
      <c r="V145" s="670"/>
      <c r="W145" s="670"/>
      <c r="X145" s="670"/>
      <c r="Y145" s="670"/>
      <c r="Z145" s="671"/>
      <c r="AA145" s="672"/>
      <c r="AB145" s="673"/>
      <c r="AC145" s="674"/>
      <c r="AD145" s="667"/>
      <c r="AE145" s="668"/>
      <c r="AF145" s="653"/>
      <c r="AG145" s="669"/>
      <c r="AH145" s="653"/>
      <c r="AI145" s="653"/>
      <c r="AJ145" s="653"/>
      <c r="AK145" s="653"/>
      <c r="AL145" s="653"/>
      <c r="AM145" s="653"/>
      <c r="AN145" s="670"/>
      <c r="AO145" s="670"/>
      <c r="AP145" s="670"/>
      <c r="AQ145" s="670"/>
      <c r="AR145" s="670"/>
      <c r="AS145" s="670"/>
      <c r="AT145" s="670"/>
      <c r="AU145" s="670"/>
      <c r="AV145" s="670"/>
      <c r="AW145" s="670"/>
      <c r="AX145" s="670"/>
      <c r="AY145" s="670"/>
      <c r="AZ145" s="670"/>
      <c r="BA145" s="675"/>
    </row>
    <row r="146" spans="2:55" ht="20.100000000000001" customHeight="1">
      <c r="B146" s="641"/>
      <c r="C146" s="651"/>
      <c r="D146" s="1416"/>
      <c r="E146" s="1416"/>
      <c r="F146" s="651"/>
      <c r="G146" s="653"/>
      <c r="H146" s="1431" t="str">
        <f>'Donnees MFER'!$E$43</f>
        <v>C9.2 Analyser l'environnement de travail et les conditions de la maintenance</v>
      </c>
      <c r="I146" s="1432"/>
      <c r="J146" s="1432"/>
      <c r="K146" s="1432"/>
      <c r="L146" s="1433"/>
      <c r="M146" s="642"/>
      <c r="N146" s="642"/>
      <c r="O146" s="653"/>
      <c r="P146" s="653"/>
      <c r="Q146" s="654"/>
      <c r="R146" s="653"/>
      <c r="S146" s="653"/>
      <c r="T146" s="653"/>
      <c r="U146" s="653"/>
      <c r="V146" s="653"/>
      <c r="W146" s="653"/>
      <c r="X146" s="653"/>
      <c r="Y146" s="653"/>
      <c r="Z146" s="655"/>
      <c r="AA146" s="649"/>
      <c r="AB146" s="583"/>
      <c r="AC146" s="643"/>
      <c r="AD146" s="651"/>
      <c r="AE146" s="1416"/>
      <c r="AF146" s="1416"/>
      <c r="AG146" s="651"/>
      <c r="AH146" s="653"/>
      <c r="AI146" s="1431" t="str">
        <f>'Donnees MFER'!$E$52</f>
        <v>C10.2 Emettre des hypothèses de panne et/ou de dysfonctionnement</v>
      </c>
      <c r="AJ146" s="1432"/>
      <c r="AK146" s="1432"/>
      <c r="AL146" s="1432"/>
      <c r="AM146" s="1433"/>
      <c r="AN146" s="642"/>
      <c r="AO146" s="642"/>
      <c r="AP146" s="653"/>
      <c r="AQ146" s="653"/>
      <c r="AR146" s="654"/>
      <c r="AS146" s="653"/>
      <c r="AT146" s="653"/>
      <c r="AU146" s="653"/>
      <c r="AV146" s="653"/>
      <c r="AW146" s="653"/>
      <c r="AX146" s="653"/>
      <c r="AY146" s="653"/>
      <c r="AZ146" s="653"/>
      <c r="BA146" s="656"/>
    </row>
    <row r="147" spans="2:55" ht="30" customHeight="1">
      <c r="B147" s="1414">
        <v>39</v>
      </c>
      <c r="C147" s="1415"/>
      <c r="D147" s="1417" t="str">
        <f>'Donnees MFER'!$C$43</f>
        <v>C9.2</v>
      </c>
      <c r="E147" s="1418"/>
      <c r="F147" s="651"/>
      <c r="G147" s="658" t="s">
        <v>211</v>
      </c>
      <c r="H147" s="1434"/>
      <c r="I147" s="1351"/>
      <c r="J147" s="1351"/>
      <c r="K147" s="1351"/>
      <c r="L147" s="1435"/>
      <c r="M147" s="1444" t="s">
        <v>212</v>
      </c>
      <c r="N147" s="1444"/>
      <c r="O147" s="1445"/>
      <c r="P147" s="1428" t="str">
        <f>REPT("g",(U147))</f>
        <v/>
      </c>
      <c r="Q147" s="1429"/>
      <c r="R147" s="1429"/>
      <c r="S147" s="1430"/>
      <c r="T147" s="663"/>
      <c r="U147" s="1036">
        <f>Bilan!$AK$42</f>
        <v>0</v>
      </c>
      <c r="V147" s="653"/>
      <c r="W147" s="1037" t="str">
        <f>Bilan!$AM$42</f>
        <v xml:space="preserve"> </v>
      </c>
      <c r="X147" s="665"/>
      <c r="Y147" s="653"/>
      <c r="Z147" s="655"/>
      <c r="AA147" s="649"/>
      <c r="AB147" s="583"/>
      <c r="AC147" s="1452">
        <v>48</v>
      </c>
      <c r="AD147" s="1415"/>
      <c r="AE147" s="1417" t="str">
        <f>'Donnees MFER'!$C$52</f>
        <v>C10.2</v>
      </c>
      <c r="AF147" s="1418"/>
      <c r="AG147" s="651"/>
      <c r="AH147" s="658" t="s">
        <v>211</v>
      </c>
      <c r="AI147" s="1434"/>
      <c r="AJ147" s="1351"/>
      <c r="AK147" s="1351"/>
      <c r="AL147" s="1351"/>
      <c r="AM147" s="1435"/>
      <c r="AN147" s="1444" t="s">
        <v>212</v>
      </c>
      <c r="AO147" s="1444"/>
      <c r="AP147" s="1445"/>
      <c r="AQ147" s="1428" t="str">
        <f>REPT("g",(AV147))</f>
        <v/>
      </c>
      <c r="AR147" s="1429"/>
      <c r="AS147" s="1429"/>
      <c r="AT147" s="1430"/>
      <c r="AU147" s="663"/>
      <c r="AV147" s="1036">
        <f>Bilan!$AK$42</f>
        <v>0</v>
      </c>
      <c r="AW147" s="653"/>
      <c r="AX147" s="1037" t="str">
        <f>Bilan!$AM$42</f>
        <v xml:space="preserve"> </v>
      </c>
      <c r="AY147" s="665"/>
      <c r="AZ147" s="653"/>
      <c r="BA147" s="656"/>
    </row>
    <row r="148" spans="2:55" ht="20.100000000000001" customHeight="1">
      <c r="B148" s="641"/>
      <c r="C148" s="651"/>
      <c r="D148" s="1416"/>
      <c r="E148" s="1416"/>
      <c r="F148" s="651"/>
      <c r="G148" s="653"/>
      <c r="H148" s="1436"/>
      <c r="I148" s="1437"/>
      <c r="J148" s="1437"/>
      <c r="K148" s="1437"/>
      <c r="L148" s="1438"/>
      <c r="M148" s="642"/>
      <c r="N148" s="642"/>
      <c r="O148" s="653"/>
      <c r="P148" s="653"/>
      <c r="Q148" s="653"/>
      <c r="R148" s="653"/>
      <c r="S148" s="653"/>
      <c r="T148" s="653"/>
      <c r="U148" s="653"/>
      <c r="V148" s="653"/>
      <c r="W148" s="653"/>
      <c r="X148" s="653"/>
      <c r="Y148" s="653"/>
      <c r="Z148" s="655"/>
      <c r="AA148" s="649"/>
      <c r="AB148" s="583"/>
      <c r="AC148" s="643"/>
      <c r="AD148" s="651"/>
      <c r="AE148" s="1416"/>
      <c r="AF148" s="1416"/>
      <c r="AG148" s="651"/>
      <c r="AH148" s="653"/>
      <c r="AI148" s="1436"/>
      <c r="AJ148" s="1437"/>
      <c r="AK148" s="1437"/>
      <c r="AL148" s="1437"/>
      <c r="AM148" s="1438"/>
      <c r="AN148" s="642"/>
      <c r="AO148" s="642"/>
      <c r="AP148" s="653"/>
      <c r="AQ148" s="653"/>
      <c r="AR148" s="653"/>
      <c r="AS148" s="653"/>
      <c r="AT148" s="653"/>
      <c r="AU148" s="653"/>
      <c r="AV148" s="653"/>
      <c r="AW148" s="653"/>
      <c r="AX148" s="653"/>
      <c r="AY148" s="653"/>
      <c r="AZ148" s="653"/>
      <c r="BA148" s="656"/>
      <c r="BB148" s="676"/>
      <c r="BC148" s="676"/>
    </row>
    <row r="149" spans="2:55" ht="15" customHeight="1">
      <c r="B149" s="641"/>
      <c r="C149" s="651"/>
      <c r="D149" s="668"/>
      <c r="E149" s="653"/>
      <c r="F149" s="651"/>
      <c r="G149" s="653"/>
      <c r="H149" s="677"/>
      <c r="I149" s="678"/>
      <c r="J149" s="678"/>
      <c r="K149" s="679"/>
      <c r="L149" s="680"/>
      <c r="M149" s="642"/>
      <c r="N149" s="642"/>
      <c r="O149" s="653"/>
      <c r="P149" s="653"/>
      <c r="Q149" s="653"/>
      <c r="R149" s="653"/>
      <c r="S149" s="653"/>
      <c r="T149" s="653"/>
      <c r="U149" s="653"/>
      <c r="V149" s="653"/>
      <c r="W149" s="653"/>
      <c r="X149" s="653"/>
      <c r="Y149" s="653"/>
      <c r="Z149" s="655"/>
      <c r="AA149" s="1439"/>
      <c r="AB149" s="682"/>
      <c r="AC149" s="643"/>
      <c r="AD149" s="651"/>
      <c r="AE149" s="668"/>
      <c r="AF149" s="653"/>
      <c r="AG149" s="651"/>
      <c r="AH149" s="653"/>
      <c r="AI149" s="677"/>
      <c r="AJ149" s="678"/>
      <c r="AK149" s="678"/>
      <c r="AL149" s="679"/>
      <c r="AM149" s="680"/>
      <c r="AN149" s="642"/>
      <c r="AO149" s="642"/>
      <c r="AP149" s="653"/>
      <c r="AQ149" s="653"/>
      <c r="AR149" s="653"/>
      <c r="AS149" s="653"/>
      <c r="AT149" s="653"/>
      <c r="AU149" s="653"/>
      <c r="AV149" s="653"/>
      <c r="AW149" s="653"/>
      <c r="AX149" s="653"/>
      <c r="AY149" s="653"/>
      <c r="AZ149" s="653"/>
      <c r="BA149" s="656"/>
      <c r="BB149" s="250"/>
      <c r="BC149" s="250"/>
    </row>
    <row r="150" spans="2:55" ht="20.100000000000001" customHeight="1">
      <c r="B150" s="641"/>
      <c r="C150" s="651"/>
      <c r="D150" s="1416"/>
      <c r="E150" s="1416"/>
      <c r="F150" s="651"/>
      <c r="G150" s="653"/>
      <c r="H150" s="1431" t="str">
        <f>'Donnees MFER'!$E$44</f>
        <v>C9.3 Analyser les risques liés à l'intervention</v>
      </c>
      <c r="I150" s="1432"/>
      <c r="J150" s="1432"/>
      <c r="K150" s="1432"/>
      <c r="L150" s="1433"/>
      <c r="M150" s="642"/>
      <c r="N150" s="642"/>
      <c r="O150" s="653"/>
      <c r="P150" s="653"/>
      <c r="Q150" s="654"/>
      <c r="R150" s="653"/>
      <c r="S150" s="653"/>
      <c r="T150" s="653"/>
      <c r="U150" s="653"/>
      <c r="V150" s="653"/>
      <c r="W150" s="653"/>
      <c r="X150" s="653"/>
      <c r="Y150" s="653"/>
      <c r="Z150" s="655"/>
      <c r="AA150" s="1439"/>
      <c r="AB150" s="682"/>
      <c r="AC150" s="643"/>
      <c r="AD150" s="651"/>
      <c r="AE150" s="1416"/>
      <c r="AF150" s="1416"/>
      <c r="AG150" s="651"/>
      <c r="AH150" s="653"/>
      <c r="AI150" s="1431" t="str">
        <f>'Donnees MFER'!$E$53</f>
        <v>C10.3 Effectuer des mesures, contrôles, des tests permettant de valider ou non les hypothèses en respectant les règles de sécurité</v>
      </c>
      <c r="AJ150" s="1432"/>
      <c r="AK150" s="1432"/>
      <c r="AL150" s="1432"/>
      <c r="AM150" s="1433"/>
      <c r="AN150" s="642"/>
      <c r="AO150" s="642"/>
      <c r="AP150" s="653"/>
      <c r="AQ150" s="653"/>
      <c r="AR150" s="654"/>
      <c r="AS150" s="653"/>
      <c r="AT150" s="653"/>
      <c r="AU150" s="653"/>
      <c r="AV150" s="653"/>
      <c r="AW150" s="653"/>
      <c r="AX150" s="653"/>
      <c r="AY150" s="653"/>
      <c r="AZ150" s="653"/>
      <c r="BA150" s="656"/>
    </row>
    <row r="151" spans="2:55" ht="30" customHeight="1">
      <c r="B151" s="1414">
        <v>40</v>
      </c>
      <c r="C151" s="1415"/>
      <c r="D151" s="1417" t="str">
        <f>'Donnees MFER'!$C$44</f>
        <v>C9.3</v>
      </c>
      <c r="E151" s="1418"/>
      <c r="F151" s="651"/>
      <c r="G151" s="658" t="s">
        <v>211</v>
      </c>
      <c r="H151" s="1434"/>
      <c r="I151" s="1351"/>
      <c r="J151" s="1351"/>
      <c r="K151" s="1351"/>
      <c r="L151" s="1435"/>
      <c r="M151" s="1444" t="s">
        <v>212</v>
      </c>
      <c r="N151" s="1444"/>
      <c r="O151" s="1445"/>
      <c r="P151" s="1428" t="str">
        <f>REPT("g",(U151))</f>
        <v/>
      </c>
      <c r="Q151" s="1429"/>
      <c r="R151" s="1429"/>
      <c r="S151" s="1430"/>
      <c r="T151" s="663"/>
      <c r="U151" s="1036">
        <f>Bilan!$AK$42</f>
        <v>0</v>
      </c>
      <c r="V151" s="653"/>
      <c r="W151" s="1037" t="str">
        <f>Bilan!$AM$42</f>
        <v xml:space="preserve"> </v>
      </c>
      <c r="X151" s="665"/>
      <c r="Y151" s="653"/>
      <c r="Z151" s="655"/>
      <c r="AA151" s="649"/>
      <c r="AB151" s="583"/>
      <c r="AC151" s="1452">
        <v>49</v>
      </c>
      <c r="AD151" s="1415"/>
      <c r="AE151" s="1417" t="str">
        <f>'Donnees MFER'!$C$53</f>
        <v>C10.3</v>
      </c>
      <c r="AF151" s="1418"/>
      <c r="AG151" s="651"/>
      <c r="AH151" s="658" t="s">
        <v>211</v>
      </c>
      <c r="AI151" s="1434"/>
      <c r="AJ151" s="1351"/>
      <c r="AK151" s="1351"/>
      <c r="AL151" s="1351"/>
      <c r="AM151" s="1435"/>
      <c r="AN151" s="1444" t="s">
        <v>212</v>
      </c>
      <c r="AO151" s="1444"/>
      <c r="AP151" s="1445"/>
      <c r="AQ151" s="1428" t="str">
        <f>REPT("g",(AV151))</f>
        <v/>
      </c>
      <c r="AR151" s="1429"/>
      <c r="AS151" s="1429"/>
      <c r="AT151" s="1430"/>
      <c r="AU151" s="663"/>
      <c r="AV151" s="1036">
        <f>Bilan!$AK$42</f>
        <v>0</v>
      </c>
      <c r="AW151" s="653"/>
      <c r="AX151" s="1037" t="str">
        <f>Bilan!$AM$42</f>
        <v xml:space="preserve"> </v>
      </c>
      <c r="AY151" s="665"/>
      <c r="AZ151" s="653"/>
      <c r="BA151" s="656"/>
    </row>
    <row r="152" spans="2:55" ht="20.100000000000001" customHeight="1">
      <c r="B152" s="683"/>
      <c r="C152" s="651"/>
      <c r="D152" s="1416"/>
      <c r="E152" s="1416"/>
      <c r="F152" s="651"/>
      <c r="G152" s="653"/>
      <c r="H152" s="1436"/>
      <c r="I152" s="1437"/>
      <c r="J152" s="1437"/>
      <c r="K152" s="1437"/>
      <c r="L152" s="1438"/>
      <c r="M152" s="642"/>
      <c r="N152" s="642"/>
      <c r="O152" s="653"/>
      <c r="P152" s="653"/>
      <c r="Q152" s="653"/>
      <c r="R152" s="653"/>
      <c r="S152" s="653"/>
      <c r="T152" s="653"/>
      <c r="U152" s="653"/>
      <c r="V152" s="653"/>
      <c r="W152" s="653"/>
      <c r="X152" s="653"/>
      <c r="Y152" s="653"/>
      <c r="Z152" s="655"/>
      <c r="AA152" s="1460"/>
      <c r="AB152" s="685"/>
      <c r="AC152" s="686"/>
      <c r="AD152" s="651"/>
      <c r="AE152" s="1416"/>
      <c r="AF152" s="1416"/>
      <c r="AG152" s="651"/>
      <c r="AH152" s="653"/>
      <c r="AI152" s="1436"/>
      <c r="AJ152" s="1437"/>
      <c r="AK152" s="1437"/>
      <c r="AL152" s="1437"/>
      <c r="AM152" s="1438"/>
      <c r="AN152" s="642"/>
      <c r="AO152" s="642"/>
      <c r="AP152" s="653"/>
      <c r="AQ152" s="653"/>
      <c r="AR152" s="653"/>
      <c r="AS152" s="653"/>
      <c r="AT152" s="653"/>
      <c r="AU152" s="653"/>
      <c r="AV152" s="653"/>
      <c r="AW152" s="653"/>
      <c r="AX152" s="653"/>
      <c r="AY152" s="653"/>
      <c r="AZ152" s="653"/>
      <c r="BA152" s="656"/>
    </row>
    <row r="153" spans="2:55" ht="15" customHeight="1">
      <c r="B153" s="683"/>
      <c r="C153" s="651"/>
      <c r="D153" s="668"/>
      <c r="E153" s="653"/>
      <c r="F153" s="651"/>
      <c r="G153" s="653"/>
      <c r="H153" s="677"/>
      <c r="I153" s="678"/>
      <c r="J153" s="678"/>
      <c r="K153" s="679"/>
      <c r="L153" s="680"/>
      <c r="M153" s="642"/>
      <c r="N153" s="642"/>
      <c r="O153" s="653"/>
      <c r="P153" s="653"/>
      <c r="Q153" s="653"/>
      <c r="R153" s="653"/>
      <c r="S153" s="653"/>
      <c r="T153" s="653"/>
      <c r="U153" s="653"/>
      <c r="V153" s="653"/>
      <c r="W153" s="653"/>
      <c r="X153" s="653"/>
      <c r="Y153" s="653"/>
      <c r="Z153" s="655"/>
      <c r="AA153" s="1460"/>
      <c r="AB153" s="685"/>
      <c r="AC153" s="686"/>
      <c r="AD153" s="651"/>
      <c r="AE153" s="668"/>
      <c r="AF153" s="653"/>
      <c r="AG153" s="651"/>
      <c r="AH153" s="653"/>
      <c r="AI153" s="677"/>
      <c r="AJ153" s="678"/>
      <c r="AK153" s="678"/>
      <c r="AL153" s="679"/>
      <c r="AM153" s="680"/>
      <c r="AN153" s="642"/>
      <c r="AO153" s="642"/>
      <c r="AP153" s="653"/>
      <c r="AQ153" s="653"/>
      <c r="AR153" s="653"/>
      <c r="AS153" s="653"/>
      <c r="AT153" s="653"/>
      <c r="AU153" s="653"/>
      <c r="AV153" s="653"/>
      <c r="AW153" s="653"/>
      <c r="AX153" s="653"/>
      <c r="AY153" s="653"/>
      <c r="AZ153" s="653"/>
      <c r="BA153" s="656"/>
    </row>
    <row r="154" spans="2:55" ht="20.100000000000001" customHeight="1">
      <c r="B154" s="683"/>
      <c r="C154" s="651"/>
      <c r="D154" s="1416"/>
      <c r="E154" s="1416"/>
      <c r="F154" s="651"/>
      <c r="G154" s="653"/>
      <c r="H154" s="1431" t="str">
        <f>'Donnees MFER'!$E$45</f>
        <v>C9.4 Exploiter les données du dossier technqie</v>
      </c>
      <c r="I154" s="1432"/>
      <c r="J154" s="1432"/>
      <c r="K154" s="1432"/>
      <c r="L154" s="1433"/>
      <c r="M154" s="642"/>
      <c r="N154" s="642"/>
      <c r="O154" s="653"/>
      <c r="P154" s="653"/>
      <c r="Q154" s="654"/>
      <c r="R154" s="653"/>
      <c r="S154" s="653"/>
      <c r="T154" s="653"/>
      <c r="U154" s="653"/>
      <c r="V154" s="653"/>
      <c r="W154" s="653"/>
      <c r="X154" s="653"/>
      <c r="Y154" s="653"/>
      <c r="Z154" s="655"/>
      <c r="AA154" s="649"/>
      <c r="AB154" s="583"/>
      <c r="AC154" s="686"/>
      <c r="AD154" s="651"/>
      <c r="AE154" s="1416"/>
      <c r="AF154" s="1416"/>
      <c r="AG154" s="651"/>
      <c r="AH154" s="653"/>
      <c r="AI154" s="1431" t="str">
        <f>'Donnees MFER'!$E$54</f>
        <v>C10.4 Identifier le composant défectueux et/ou la cause de la défaillance</v>
      </c>
      <c r="AJ154" s="1432"/>
      <c r="AK154" s="1432"/>
      <c r="AL154" s="1432"/>
      <c r="AM154" s="1433"/>
      <c r="AN154" s="642"/>
      <c r="AO154" s="642"/>
      <c r="AP154" s="653"/>
      <c r="AQ154" s="653"/>
      <c r="AR154" s="654"/>
      <c r="AS154" s="653"/>
      <c r="AT154" s="653"/>
      <c r="AU154" s="653"/>
      <c r="AV154" s="653"/>
      <c r="AW154" s="653"/>
      <c r="AX154" s="653"/>
      <c r="AY154" s="653"/>
      <c r="AZ154" s="653"/>
      <c r="BA154" s="656"/>
    </row>
    <row r="155" spans="2:55" s="21" customFormat="1" ht="30" customHeight="1">
      <c r="B155" s="1414">
        <v>41</v>
      </c>
      <c r="C155" s="1415"/>
      <c r="D155" s="1417" t="str">
        <f>'Donnees MFER'!$C$45</f>
        <v>C9.4</v>
      </c>
      <c r="E155" s="1418"/>
      <c r="F155" s="651"/>
      <c r="G155" s="658" t="s">
        <v>211</v>
      </c>
      <c r="H155" s="1434"/>
      <c r="I155" s="1351"/>
      <c r="J155" s="1351"/>
      <c r="K155" s="1351"/>
      <c r="L155" s="1435"/>
      <c r="M155" s="1444" t="s">
        <v>212</v>
      </c>
      <c r="N155" s="1444"/>
      <c r="O155" s="1445"/>
      <c r="P155" s="1428" t="str">
        <f>REPT("g",(U155))</f>
        <v/>
      </c>
      <c r="Q155" s="1429"/>
      <c r="R155" s="1429"/>
      <c r="S155" s="1430"/>
      <c r="T155" s="663"/>
      <c r="U155" s="1036">
        <f>Bilan!$AK$42</f>
        <v>0</v>
      </c>
      <c r="V155" s="653"/>
      <c r="W155" s="1037" t="str">
        <f>Bilan!$AM$42</f>
        <v xml:space="preserve"> </v>
      </c>
      <c r="X155" s="665"/>
      <c r="Y155" s="653"/>
      <c r="Z155" s="655"/>
      <c r="AA155" s="649"/>
      <c r="AB155" s="583"/>
      <c r="AC155" s="1452">
        <v>50</v>
      </c>
      <c r="AD155" s="1415"/>
      <c r="AE155" s="1417" t="str">
        <f>'Donnees MFER'!$C$54</f>
        <v>C10.4</v>
      </c>
      <c r="AF155" s="1418"/>
      <c r="AG155" s="651"/>
      <c r="AH155" s="658" t="s">
        <v>211</v>
      </c>
      <c r="AI155" s="1434"/>
      <c r="AJ155" s="1351"/>
      <c r="AK155" s="1351"/>
      <c r="AL155" s="1351"/>
      <c r="AM155" s="1435"/>
      <c r="AN155" s="1444" t="s">
        <v>212</v>
      </c>
      <c r="AO155" s="1444"/>
      <c r="AP155" s="1445"/>
      <c r="AQ155" s="1428" t="str">
        <f>REPT("g",(AV155))</f>
        <v/>
      </c>
      <c r="AR155" s="1429"/>
      <c r="AS155" s="1429"/>
      <c r="AT155" s="1430"/>
      <c r="AU155" s="663"/>
      <c r="AV155" s="1036">
        <f>Bilan!$AK$42</f>
        <v>0</v>
      </c>
      <c r="AW155" s="653"/>
      <c r="AX155" s="1037" t="str">
        <f>Bilan!$AM$42</f>
        <v xml:space="preserve"> </v>
      </c>
      <c r="AY155" s="665"/>
      <c r="AZ155" s="653"/>
      <c r="BA155" s="656"/>
    </row>
    <row r="156" spans="2:55" ht="20.100000000000001" customHeight="1">
      <c r="B156" s="683"/>
      <c r="C156" s="651"/>
      <c r="D156" s="1416"/>
      <c r="E156" s="1416"/>
      <c r="F156" s="651"/>
      <c r="G156" s="653"/>
      <c r="H156" s="1436"/>
      <c r="I156" s="1437"/>
      <c r="J156" s="1437"/>
      <c r="K156" s="1437"/>
      <c r="L156" s="1438"/>
      <c r="M156" s="642"/>
      <c r="N156" s="642"/>
      <c r="O156" s="653"/>
      <c r="P156" s="653"/>
      <c r="Q156" s="653"/>
      <c r="R156" s="653"/>
      <c r="S156" s="653"/>
      <c r="T156" s="653"/>
      <c r="U156" s="653"/>
      <c r="V156" s="653"/>
      <c r="W156" s="653"/>
      <c r="X156" s="653"/>
      <c r="Y156" s="653"/>
      <c r="Z156" s="655"/>
      <c r="AA156" s="649"/>
      <c r="AB156" s="583"/>
      <c r="AC156" s="686"/>
      <c r="AD156" s="651"/>
      <c r="AE156" s="1416"/>
      <c r="AF156" s="1416"/>
      <c r="AG156" s="651"/>
      <c r="AH156" s="653"/>
      <c r="AI156" s="1436"/>
      <c r="AJ156" s="1437"/>
      <c r="AK156" s="1437"/>
      <c r="AL156" s="1437"/>
      <c r="AM156" s="1438"/>
      <c r="AN156" s="642"/>
      <c r="AO156" s="642"/>
      <c r="AP156" s="653"/>
      <c r="AQ156" s="653"/>
      <c r="AR156" s="653"/>
      <c r="AS156" s="653"/>
      <c r="AT156" s="653"/>
      <c r="AU156" s="653"/>
      <c r="AV156" s="653"/>
      <c r="AW156" s="653"/>
      <c r="AX156" s="653"/>
      <c r="AY156" s="653"/>
      <c r="AZ156" s="653"/>
      <c r="BA156" s="656"/>
    </row>
    <row r="157" spans="2:55" ht="17.100000000000001" customHeight="1">
      <c r="B157" s="888"/>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90"/>
      <c r="AA157" s="688"/>
      <c r="AB157" s="689"/>
      <c r="AC157" s="686"/>
      <c r="AD157" s="667"/>
      <c r="AE157" s="668"/>
      <c r="AF157" s="653"/>
      <c r="AG157" s="669"/>
      <c r="AH157" s="653"/>
      <c r="AI157" s="687"/>
      <c r="AJ157" s="679"/>
      <c r="AK157" s="679"/>
      <c r="AL157" s="679"/>
      <c r="AM157" s="679"/>
      <c r="AN157" s="653"/>
      <c r="AO157" s="653"/>
      <c r="AP157" s="653"/>
      <c r="AQ157" s="653"/>
      <c r="AR157" s="653"/>
      <c r="AS157" s="653"/>
      <c r="AT157" s="653"/>
      <c r="AU157" s="653"/>
      <c r="AV157" s="653"/>
      <c r="AW157" s="653"/>
      <c r="AX157" s="653"/>
      <c r="AY157" s="653"/>
      <c r="AZ157" s="653"/>
      <c r="BA157" s="656"/>
    </row>
    <row r="158" spans="2:55" ht="18.95" customHeight="1">
      <c r="B158" s="888"/>
      <c r="C158" s="889"/>
      <c r="D158" s="889"/>
      <c r="E158" s="889"/>
      <c r="F158" s="889"/>
      <c r="G158" s="889"/>
      <c r="H158" s="1431" t="str">
        <f>'Donnees MFER'!$E$46</f>
        <v xml:space="preserve">C9.5 Exploiter les informations de télémaintenance </v>
      </c>
      <c r="I158" s="1432"/>
      <c r="J158" s="1432"/>
      <c r="K158" s="1432"/>
      <c r="L158" s="1433"/>
      <c r="M158" s="889"/>
      <c r="N158" s="889"/>
      <c r="O158" s="889"/>
      <c r="P158" s="889"/>
      <c r="Q158" s="936"/>
      <c r="R158" s="889"/>
      <c r="S158" s="889"/>
      <c r="T158" s="889"/>
      <c r="U158" s="889"/>
      <c r="V158" s="889"/>
      <c r="W158" s="889"/>
      <c r="X158" s="889"/>
      <c r="Y158" s="889"/>
      <c r="Z158" s="890"/>
      <c r="AA158" s="690"/>
      <c r="AB158" s="691"/>
      <c r="AC158" s="686"/>
      <c r="AD158" s="651"/>
      <c r="AE158" s="1416"/>
      <c r="AF158" s="1416"/>
      <c r="AG158" s="651"/>
      <c r="AH158" s="653"/>
      <c r="AI158" s="1431" t="str">
        <f>'Donnees MFER'!$E$55</f>
        <v>C10.5 Vérifier la disponobilité des pièces de rechange, des consommables</v>
      </c>
      <c r="AJ158" s="1432"/>
      <c r="AK158" s="1432"/>
      <c r="AL158" s="1432"/>
      <c r="AM158" s="1433"/>
      <c r="AN158" s="642"/>
      <c r="AO158" s="642"/>
      <c r="AP158" s="653"/>
      <c r="AQ158" s="653"/>
      <c r="AR158" s="654"/>
      <c r="AS158" s="653"/>
      <c r="AT158" s="653"/>
      <c r="AU158" s="653"/>
      <c r="AV158" s="653"/>
      <c r="AW158" s="653"/>
      <c r="AX158" s="653"/>
      <c r="AY158" s="653"/>
      <c r="AZ158" s="653"/>
      <c r="BA158" s="656"/>
    </row>
    <row r="159" spans="2:55" ht="27.95" customHeight="1">
      <c r="B159" s="1414">
        <v>42</v>
      </c>
      <c r="C159" s="1415"/>
      <c r="D159" s="1417" t="str">
        <f>'Donnees MFER'!$C$46</f>
        <v>C9.5</v>
      </c>
      <c r="E159" s="1418"/>
      <c r="F159" s="889"/>
      <c r="G159" s="889"/>
      <c r="H159" s="1434"/>
      <c r="I159" s="1351"/>
      <c r="J159" s="1351"/>
      <c r="K159" s="1351"/>
      <c r="L159" s="1435"/>
      <c r="M159" s="1571" t="s">
        <v>212</v>
      </c>
      <c r="N159" s="1444"/>
      <c r="O159" s="1444"/>
      <c r="P159" s="1428" t="str">
        <f>REPT("g",(U159))</f>
        <v/>
      </c>
      <c r="Q159" s="1429"/>
      <c r="R159" s="1429"/>
      <c r="S159" s="1430"/>
      <c r="T159" s="889"/>
      <c r="U159" s="1036">
        <f>Bilan!$AK$42</f>
        <v>0</v>
      </c>
      <c r="V159" s="889"/>
      <c r="W159" s="1037" t="str">
        <f>Bilan!$AM$42</f>
        <v xml:space="preserve"> </v>
      </c>
      <c r="X159" s="889"/>
      <c r="Y159" s="889"/>
      <c r="Z159" s="890"/>
      <c r="AA159" s="649"/>
      <c r="AB159" s="583"/>
      <c r="AC159" s="1452">
        <v>51</v>
      </c>
      <c r="AD159" s="1415"/>
      <c r="AE159" s="1417" t="str">
        <f>'Donnees MFER'!$C$55</f>
        <v>C10.5</v>
      </c>
      <c r="AF159" s="1418"/>
      <c r="AG159" s="651"/>
      <c r="AH159" s="658" t="s">
        <v>211</v>
      </c>
      <c r="AI159" s="1434"/>
      <c r="AJ159" s="1351"/>
      <c r="AK159" s="1351"/>
      <c r="AL159" s="1351"/>
      <c r="AM159" s="1435"/>
      <c r="AN159" s="1444" t="s">
        <v>212</v>
      </c>
      <c r="AO159" s="1444"/>
      <c r="AP159" s="1445"/>
      <c r="AQ159" s="1428" t="str">
        <f>REPT("g",(AV159))</f>
        <v/>
      </c>
      <c r="AR159" s="1429"/>
      <c r="AS159" s="1429"/>
      <c r="AT159" s="1430"/>
      <c r="AU159" s="663"/>
      <c r="AV159" s="1036">
        <f>Bilan!$AK$42</f>
        <v>0</v>
      </c>
      <c r="AW159" s="653"/>
      <c r="AX159" s="1037" t="str">
        <f>Bilan!$AM$42</f>
        <v xml:space="preserve"> </v>
      </c>
      <c r="AY159" s="665"/>
      <c r="AZ159" s="653"/>
      <c r="BA159" s="656"/>
    </row>
    <row r="160" spans="2:55" ht="20.100000000000001" customHeight="1">
      <c r="B160" s="888"/>
      <c r="C160" s="889"/>
      <c r="D160" s="889"/>
      <c r="E160" s="889"/>
      <c r="F160" s="889"/>
      <c r="G160" s="889"/>
      <c r="H160" s="1436"/>
      <c r="I160" s="1437"/>
      <c r="J160" s="1437"/>
      <c r="K160" s="1437"/>
      <c r="L160" s="1438"/>
      <c r="M160" s="889"/>
      <c r="N160" s="889"/>
      <c r="O160" s="889"/>
      <c r="P160" s="889"/>
      <c r="Q160" s="889"/>
      <c r="R160" s="889"/>
      <c r="S160" s="889"/>
      <c r="T160" s="889"/>
      <c r="U160" s="889"/>
      <c r="V160" s="889"/>
      <c r="W160" s="889"/>
      <c r="X160" s="889"/>
      <c r="Y160" s="889"/>
      <c r="Z160" s="890"/>
      <c r="AA160" s="692"/>
      <c r="AB160" s="693"/>
      <c r="AC160" s="686"/>
      <c r="AD160" s="651"/>
      <c r="AE160" s="1416"/>
      <c r="AF160" s="1416"/>
      <c r="AG160" s="651"/>
      <c r="AH160" s="653"/>
      <c r="AI160" s="1436"/>
      <c r="AJ160" s="1437"/>
      <c r="AK160" s="1437"/>
      <c r="AL160" s="1437"/>
      <c r="AM160" s="1438"/>
      <c r="AN160" s="642"/>
      <c r="AO160" s="642"/>
      <c r="AP160" s="653"/>
      <c r="AQ160" s="653"/>
      <c r="AR160" s="653"/>
      <c r="AS160" s="653"/>
      <c r="AT160" s="653"/>
      <c r="AU160" s="653"/>
      <c r="AV160" s="653"/>
      <c r="AW160" s="653"/>
      <c r="AX160" s="653"/>
      <c r="AY160" s="653"/>
      <c r="AZ160" s="653"/>
      <c r="BA160" s="656"/>
    </row>
    <row r="161" spans="2:55" ht="15" customHeight="1">
      <c r="B161" s="888"/>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90"/>
      <c r="AA161" s="1439"/>
      <c r="AB161" s="682"/>
      <c r="AC161" s="686"/>
      <c r="AD161" s="651"/>
      <c r="AE161" s="694"/>
      <c r="AF161" s="651"/>
      <c r="AG161" s="651"/>
      <c r="AH161" s="651"/>
      <c r="AI161" s="651"/>
      <c r="AJ161" s="651"/>
      <c r="AK161" s="651"/>
      <c r="AL161" s="651"/>
      <c r="AM161" s="651"/>
      <c r="AN161" s="651"/>
      <c r="AO161" s="651"/>
      <c r="AP161" s="651"/>
      <c r="AQ161" s="651"/>
      <c r="AR161" s="651"/>
      <c r="AS161" s="651"/>
      <c r="AT161" s="651"/>
      <c r="AU161" s="651"/>
      <c r="AV161" s="651"/>
      <c r="AW161" s="651"/>
      <c r="AX161" s="651"/>
      <c r="AY161" s="651"/>
      <c r="AZ161" s="695"/>
      <c r="BA161" s="697"/>
    </row>
    <row r="162" spans="2:55" ht="20.100000000000001" customHeight="1">
      <c r="B162" s="888"/>
      <c r="C162" s="889"/>
      <c r="D162" s="889"/>
      <c r="E162" s="889"/>
      <c r="F162" s="889"/>
      <c r="G162" s="889"/>
      <c r="H162" s="1431" t="str">
        <f>'Donnees MFER'!$E$47</f>
        <v>C9.6 Vérifier les données de contrôle (indicateurs, voyants…) et repérer les dérives par rapport aux attendus</v>
      </c>
      <c r="I162" s="1432"/>
      <c r="J162" s="1432"/>
      <c r="K162" s="1432"/>
      <c r="L162" s="1433"/>
      <c r="M162" s="889"/>
      <c r="N162" s="889"/>
      <c r="O162" s="889"/>
      <c r="P162" s="889"/>
      <c r="Q162" s="936"/>
      <c r="R162" s="889"/>
      <c r="S162" s="889"/>
      <c r="T162" s="889"/>
      <c r="U162" s="889"/>
      <c r="V162" s="889"/>
      <c r="W162" s="889"/>
      <c r="X162" s="889"/>
      <c r="Y162" s="889"/>
      <c r="Z162" s="890"/>
      <c r="AA162" s="1439"/>
      <c r="AB162" s="682"/>
      <c r="AC162" s="686"/>
      <c r="AD162" s="651"/>
      <c r="AE162" s="1416"/>
      <c r="AF162" s="1416"/>
      <c r="AG162" s="651"/>
      <c r="AH162" s="653"/>
      <c r="AI162" s="1431" t="str">
        <f>'Donnees MFER'!$E$56</f>
        <v>C10.6 Approvisionner en matériels, équipements et outillages</v>
      </c>
      <c r="AJ162" s="1432"/>
      <c r="AK162" s="1432"/>
      <c r="AL162" s="1432"/>
      <c r="AM162" s="1433"/>
      <c r="AN162" s="642"/>
      <c r="AO162" s="642"/>
      <c r="AP162" s="653"/>
      <c r="AQ162" s="653"/>
      <c r="AR162" s="654"/>
      <c r="AS162" s="653"/>
      <c r="AT162" s="653"/>
      <c r="AU162" s="653"/>
      <c r="AV162" s="653"/>
      <c r="AW162" s="653"/>
      <c r="AX162" s="653"/>
      <c r="AY162" s="653"/>
      <c r="AZ162" s="653"/>
      <c r="BA162" s="656"/>
    </row>
    <row r="163" spans="2:55" ht="30" customHeight="1">
      <c r="B163" s="1414">
        <v>43</v>
      </c>
      <c r="C163" s="1415"/>
      <c r="D163" s="1417" t="str">
        <f>'Donnees MFER'!$C$47</f>
        <v>C9.6</v>
      </c>
      <c r="E163" s="1418"/>
      <c r="F163" s="889"/>
      <c r="G163" s="889"/>
      <c r="H163" s="1434"/>
      <c r="I163" s="1351"/>
      <c r="J163" s="1351"/>
      <c r="K163" s="1351"/>
      <c r="L163" s="1435"/>
      <c r="M163" s="1571" t="s">
        <v>212</v>
      </c>
      <c r="N163" s="1444"/>
      <c r="O163" s="1444"/>
      <c r="P163" s="1428" t="str">
        <f>REPT("g",(U163))</f>
        <v/>
      </c>
      <c r="Q163" s="1429"/>
      <c r="R163" s="1429"/>
      <c r="S163" s="1430"/>
      <c r="T163" s="889"/>
      <c r="U163" s="1036">
        <f>Bilan!$AK$42</f>
        <v>0</v>
      </c>
      <c r="V163" s="889"/>
      <c r="W163" s="1037" t="str">
        <f>Bilan!$AM$42</f>
        <v xml:space="preserve"> </v>
      </c>
      <c r="X163" s="889"/>
      <c r="Y163" s="889"/>
      <c r="Z163" s="890"/>
      <c r="AA163" s="649"/>
      <c r="AB163" s="583"/>
      <c r="AC163" s="1452">
        <v>52</v>
      </c>
      <c r="AD163" s="1415"/>
      <c r="AE163" s="1417" t="str">
        <f>'Donnees MFER'!$C$56</f>
        <v>C10.6</v>
      </c>
      <c r="AF163" s="1418"/>
      <c r="AG163" s="651"/>
      <c r="AH163" s="658" t="s">
        <v>211</v>
      </c>
      <c r="AI163" s="1434"/>
      <c r="AJ163" s="1351"/>
      <c r="AK163" s="1351"/>
      <c r="AL163" s="1351"/>
      <c r="AM163" s="1435"/>
      <c r="AN163" s="1444" t="s">
        <v>212</v>
      </c>
      <c r="AO163" s="1444"/>
      <c r="AP163" s="1445"/>
      <c r="AQ163" s="1428" t="str">
        <f>REPT("g",(AV163))</f>
        <v/>
      </c>
      <c r="AR163" s="1429"/>
      <c r="AS163" s="1429"/>
      <c r="AT163" s="1430"/>
      <c r="AU163" s="663"/>
      <c r="AV163" s="1036">
        <f>Bilan!$AK$42</f>
        <v>0</v>
      </c>
      <c r="AW163" s="653"/>
      <c r="AX163" s="1037" t="str">
        <f>Bilan!$AM$42</f>
        <v xml:space="preserve"> </v>
      </c>
      <c r="AY163" s="665"/>
      <c r="AZ163" s="653"/>
      <c r="BA163" s="656"/>
    </row>
    <row r="164" spans="2:55" ht="20.100000000000001" customHeight="1">
      <c r="B164" s="888"/>
      <c r="C164" s="889"/>
      <c r="D164" s="889"/>
      <c r="E164" s="889"/>
      <c r="F164" s="889"/>
      <c r="G164" s="889"/>
      <c r="H164" s="1436"/>
      <c r="I164" s="1437"/>
      <c r="J164" s="1437"/>
      <c r="K164" s="1437"/>
      <c r="L164" s="1438"/>
      <c r="M164" s="889"/>
      <c r="N164" s="889"/>
      <c r="O164" s="889"/>
      <c r="P164" s="889"/>
      <c r="Q164" s="889"/>
      <c r="R164" s="889"/>
      <c r="S164" s="889"/>
      <c r="T164" s="889"/>
      <c r="U164" s="889"/>
      <c r="V164" s="889"/>
      <c r="W164" s="889"/>
      <c r="X164" s="889"/>
      <c r="Y164" s="889"/>
      <c r="Z164" s="890"/>
      <c r="AA164" s="1460"/>
      <c r="AB164" s="685"/>
      <c r="AC164" s="686"/>
      <c r="AD164" s="651"/>
      <c r="AE164" s="1416"/>
      <c r="AF164" s="1416"/>
      <c r="AG164" s="651"/>
      <c r="AH164" s="653"/>
      <c r="AI164" s="1436"/>
      <c r="AJ164" s="1437"/>
      <c r="AK164" s="1437"/>
      <c r="AL164" s="1437"/>
      <c r="AM164" s="1438"/>
      <c r="AN164" s="642"/>
      <c r="AO164" s="642"/>
      <c r="AP164" s="653"/>
      <c r="AQ164" s="653"/>
      <c r="AR164" s="653"/>
      <c r="AS164" s="653"/>
      <c r="AT164" s="653"/>
      <c r="AU164" s="653"/>
      <c r="AV164" s="653"/>
      <c r="AW164" s="653"/>
      <c r="AX164" s="653"/>
      <c r="AY164" s="653"/>
      <c r="AZ164" s="653"/>
      <c r="BA164" s="656"/>
      <c r="BB164" s="676"/>
      <c r="BC164" s="676"/>
    </row>
    <row r="165" spans="2:55" ht="15" customHeight="1">
      <c r="B165" s="888"/>
      <c r="C165" s="889"/>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90"/>
      <c r="AA165" s="1460"/>
      <c r="AB165" s="685"/>
      <c r="AC165" s="686"/>
      <c r="AD165" s="651"/>
      <c r="AE165" s="694"/>
      <c r="AF165" s="651"/>
      <c r="AG165" s="651"/>
      <c r="AH165" s="653"/>
      <c r="AI165" s="677"/>
      <c r="AJ165" s="678"/>
      <c r="AK165" s="678"/>
      <c r="AL165" s="679"/>
      <c r="AM165" s="680"/>
      <c r="AN165" s="642"/>
      <c r="AO165" s="642"/>
      <c r="AP165" s="653"/>
      <c r="AQ165" s="653"/>
      <c r="AR165" s="653"/>
      <c r="AS165" s="653"/>
      <c r="AT165" s="653"/>
      <c r="AU165" s="653"/>
      <c r="AV165" s="653"/>
      <c r="AW165" s="653"/>
      <c r="AX165" s="653"/>
      <c r="AY165" s="653"/>
      <c r="AZ165" s="653"/>
      <c r="BA165" s="656"/>
      <c r="BB165" s="250"/>
      <c r="BC165" s="250"/>
    </row>
    <row r="166" spans="2:55" ht="20.100000000000001" customHeight="1">
      <c r="B166" s="888"/>
      <c r="C166" s="889"/>
      <c r="D166" s="889"/>
      <c r="E166" s="889"/>
      <c r="F166" s="889"/>
      <c r="G166" s="889"/>
      <c r="H166" s="1431" t="str">
        <f>'Donnees MFER'!$E$48</f>
        <v>C9.7 Réaliser les opérations de maintenace préventive d'ordre technique et réglementaire</v>
      </c>
      <c r="I166" s="1432"/>
      <c r="J166" s="1432"/>
      <c r="K166" s="1432"/>
      <c r="L166" s="1433"/>
      <c r="M166" s="889"/>
      <c r="N166" s="889"/>
      <c r="O166" s="889"/>
      <c r="P166" s="889"/>
      <c r="Q166" s="936"/>
      <c r="R166" s="889"/>
      <c r="S166" s="889"/>
      <c r="T166" s="889"/>
      <c r="U166" s="889"/>
      <c r="V166" s="889"/>
      <c r="W166" s="889"/>
      <c r="X166" s="889"/>
      <c r="Y166" s="889"/>
      <c r="Z166" s="890"/>
      <c r="AA166" s="690"/>
      <c r="AB166" s="691"/>
      <c r="AC166" s="686"/>
      <c r="AD166" s="651"/>
      <c r="AE166" s="1416"/>
      <c r="AF166" s="1416"/>
      <c r="AG166" s="651"/>
      <c r="AH166" s="653"/>
      <c r="AI166" s="1431" t="str">
        <f>'Donnees MFER'!$E$57</f>
        <v>C10.7 Consigner le système</v>
      </c>
      <c r="AJ166" s="1432"/>
      <c r="AK166" s="1432"/>
      <c r="AL166" s="1432"/>
      <c r="AM166" s="1433"/>
      <c r="AN166" s="642"/>
      <c r="AO166" s="642"/>
      <c r="AP166" s="653"/>
      <c r="AQ166" s="653"/>
      <c r="AR166" s="654"/>
      <c r="AS166" s="653"/>
      <c r="AT166" s="653"/>
      <c r="AU166" s="653"/>
      <c r="AV166" s="653"/>
      <c r="AW166" s="653"/>
      <c r="AX166" s="653"/>
      <c r="AY166" s="653"/>
      <c r="AZ166" s="653"/>
      <c r="BA166" s="656"/>
    </row>
    <row r="167" spans="2:55" ht="30" customHeight="1">
      <c r="B167" s="1414">
        <v>44</v>
      </c>
      <c r="C167" s="1415"/>
      <c r="D167" s="1417" t="str">
        <f>'Donnees MFER'!$C$48</f>
        <v>C9.7</v>
      </c>
      <c r="E167" s="1418"/>
      <c r="F167" s="889"/>
      <c r="G167" s="889"/>
      <c r="H167" s="1434"/>
      <c r="I167" s="1351"/>
      <c r="J167" s="1351"/>
      <c r="K167" s="1351"/>
      <c r="L167" s="1435"/>
      <c r="M167" s="1571" t="s">
        <v>212</v>
      </c>
      <c r="N167" s="1444"/>
      <c r="O167" s="1444"/>
      <c r="P167" s="1428" t="str">
        <f>REPT("g",(U167))</f>
        <v/>
      </c>
      <c r="Q167" s="1429"/>
      <c r="R167" s="1429"/>
      <c r="S167" s="1430"/>
      <c r="T167" s="889"/>
      <c r="U167" s="1036">
        <f>Bilan!$AK$42</f>
        <v>0</v>
      </c>
      <c r="V167" s="889"/>
      <c r="W167" s="1037" t="str">
        <f>Bilan!$AM$42</f>
        <v xml:space="preserve"> </v>
      </c>
      <c r="X167" s="889"/>
      <c r="Y167" s="889"/>
      <c r="Z167" s="890"/>
      <c r="AA167" s="649"/>
      <c r="AB167" s="583"/>
      <c r="AC167" s="1452">
        <v>53</v>
      </c>
      <c r="AD167" s="1415"/>
      <c r="AE167" s="1417" t="str">
        <f>'Donnees MFER'!$C$57</f>
        <v>C10.7</v>
      </c>
      <c r="AF167" s="1418"/>
      <c r="AG167" s="651"/>
      <c r="AH167" s="658" t="s">
        <v>211</v>
      </c>
      <c r="AI167" s="1434"/>
      <c r="AJ167" s="1351"/>
      <c r="AK167" s="1351"/>
      <c r="AL167" s="1351"/>
      <c r="AM167" s="1435"/>
      <c r="AN167" s="1444" t="s">
        <v>212</v>
      </c>
      <c r="AO167" s="1444"/>
      <c r="AP167" s="1445"/>
      <c r="AQ167" s="1428" t="str">
        <f>REPT("g",(AV167))</f>
        <v/>
      </c>
      <c r="AR167" s="1429"/>
      <c r="AS167" s="1429"/>
      <c r="AT167" s="1430"/>
      <c r="AU167" s="663"/>
      <c r="AV167" s="1036">
        <f>Bilan!$AK$42</f>
        <v>0</v>
      </c>
      <c r="AW167" s="653"/>
      <c r="AX167" s="1037" t="str">
        <f>Bilan!$AM$42</f>
        <v xml:space="preserve"> </v>
      </c>
      <c r="AY167" s="665"/>
      <c r="AZ167" s="653"/>
      <c r="BA167" s="656"/>
    </row>
    <row r="168" spans="2:55" ht="20.100000000000001" customHeight="1">
      <c r="B168" s="888"/>
      <c r="C168" s="889"/>
      <c r="D168" s="889"/>
      <c r="E168" s="889"/>
      <c r="F168" s="889"/>
      <c r="G168" s="889"/>
      <c r="H168" s="1436"/>
      <c r="I168" s="1437"/>
      <c r="J168" s="1437"/>
      <c r="K168" s="1437"/>
      <c r="L168" s="1438"/>
      <c r="M168" s="889"/>
      <c r="N168" s="889"/>
      <c r="O168" s="889"/>
      <c r="P168" s="889"/>
      <c r="Q168" s="889"/>
      <c r="R168" s="889"/>
      <c r="S168" s="889"/>
      <c r="T168" s="889"/>
      <c r="U168" s="889"/>
      <c r="V168" s="889"/>
      <c r="W168" s="889"/>
      <c r="X168" s="889"/>
      <c r="Y168" s="889"/>
      <c r="Z168" s="890"/>
      <c r="AA168" s="699"/>
      <c r="AB168" s="685"/>
      <c r="AC168" s="686"/>
      <c r="AD168" s="651"/>
      <c r="AE168" s="1416"/>
      <c r="AF168" s="1416"/>
      <c r="AG168" s="651"/>
      <c r="AH168" s="653"/>
      <c r="AI168" s="1436"/>
      <c r="AJ168" s="1437"/>
      <c r="AK168" s="1437"/>
      <c r="AL168" s="1437"/>
      <c r="AM168" s="1438"/>
      <c r="AN168" s="642"/>
      <c r="AO168" s="642"/>
      <c r="AP168" s="653"/>
      <c r="AQ168" s="653"/>
      <c r="AR168" s="653"/>
      <c r="AS168" s="653"/>
      <c r="AT168" s="653"/>
      <c r="AU168" s="653"/>
      <c r="AV168" s="653"/>
      <c r="AW168" s="653"/>
      <c r="AX168" s="653"/>
      <c r="AY168" s="653"/>
      <c r="AZ168" s="653"/>
      <c r="BA168" s="656"/>
    </row>
    <row r="169" spans="2:55" ht="20.100000000000001" customHeight="1">
      <c r="B169" s="888"/>
      <c r="C169" s="889"/>
      <c r="D169" s="889"/>
      <c r="E169" s="889"/>
      <c r="F169" s="889"/>
      <c r="G169" s="889"/>
      <c r="H169" s="889"/>
      <c r="I169" s="889"/>
      <c r="J169" s="889"/>
      <c r="K169" s="889"/>
      <c r="L169" s="889"/>
      <c r="M169" s="889"/>
      <c r="N169" s="889"/>
      <c r="O169" s="889"/>
      <c r="P169" s="889"/>
      <c r="Q169" s="889"/>
      <c r="R169" s="889"/>
      <c r="S169" s="889"/>
      <c r="T169" s="889"/>
      <c r="U169" s="889"/>
      <c r="V169" s="889"/>
      <c r="W169" s="889"/>
      <c r="X169" s="889"/>
      <c r="Y169" s="889"/>
      <c r="Z169" s="890"/>
      <c r="AA169" s="699"/>
      <c r="AB169" s="685"/>
      <c r="AC169" s="686"/>
      <c r="AD169" s="651"/>
      <c r="AE169" s="652"/>
      <c r="AF169" s="652"/>
      <c r="AG169" s="651"/>
      <c r="AH169" s="653"/>
      <c r="AI169" s="471"/>
      <c r="AJ169" s="471"/>
      <c r="AK169" s="471"/>
      <c r="AL169" s="471"/>
      <c r="AM169" s="471"/>
      <c r="AN169" s="642"/>
      <c r="AO169" s="642"/>
      <c r="AP169" s="653"/>
      <c r="AQ169" s="653"/>
      <c r="AR169" s="653"/>
      <c r="AS169" s="653"/>
      <c r="AT169" s="653"/>
      <c r="AU169" s="653"/>
      <c r="AV169" s="653"/>
      <c r="AW169" s="653"/>
      <c r="AX169" s="653"/>
      <c r="AY169" s="653"/>
      <c r="AZ169" s="653"/>
      <c r="BA169" s="656"/>
    </row>
    <row r="170" spans="2:55" ht="20.100000000000001" customHeight="1">
      <c r="B170" s="888"/>
      <c r="C170" s="889"/>
      <c r="D170" s="889"/>
      <c r="E170" s="889"/>
      <c r="F170" s="889"/>
      <c r="G170" s="889"/>
      <c r="H170" s="1431" t="str">
        <f>'Donnees MFER'!$E$49</f>
        <v>C9.8 Réaliser un contrôle visuel de l'état du système</v>
      </c>
      <c r="I170" s="1432"/>
      <c r="J170" s="1432"/>
      <c r="K170" s="1432"/>
      <c r="L170" s="1433"/>
      <c r="M170" s="889"/>
      <c r="N170" s="889"/>
      <c r="O170" s="889"/>
      <c r="P170" s="889"/>
      <c r="Q170" s="936"/>
      <c r="R170" s="889"/>
      <c r="S170" s="889"/>
      <c r="T170" s="889"/>
      <c r="U170" s="889"/>
      <c r="V170" s="889"/>
      <c r="W170" s="889"/>
      <c r="X170" s="889"/>
      <c r="Y170" s="889"/>
      <c r="Z170" s="890"/>
      <c r="AA170" s="699"/>
      <c r="AB170" s="685"/>
      <c r="AC170" s="686"/>
      <c r="AD170" s="651"/>
      <c r="AE170" s="652"/>
      <c r="AF170" s="652"/>
      <c r="AG170" s="651"/>
      <c r="AH170" s="653"/>
      <c r="AI170" s="1431" t="str">
        <f>'Donnees MFER'!$E$58</f>
        <v>C10.8 Effectuer la dépose du composant défectueux</v>
      </c>
      <c r="AJ170" s="1432"/>
      <c r="AK170" s="1432"/>
      <c r="AL170" s="1432"/>
      <c r="AM170" s="1433"/>
      <c r="AN170" s="642"/>
      <c r="AO170" s="642"/>
      <c r="AP170" s="653"/>
      <c r="AQ170" s="653"/>
      <c r="AR170" s="939"/>
      <c r="AS170" s="653"/>
      <c r="AT170" s="653"/>
      <c r="AU170" s="653"/>
      <c r="AV170" s="653"/>
      <c r="AW170" s="653"/>
      <c r="AX170" s="653"/>
      <c r="AY170" s="653"/>
      <c r="AZ170" s="653"/>
      <c r="BA170" s="656"/>
    </row>
    <row r="171" spans="2:55" ht="30" customHeight="1">
      <c r="B171" s="1414">
        <v>45</v>
      </c>
      <c r="C171" s="1415"/>
      <c r="D171" s="1417" t="str">
        <f>'Donnees MFER'!$C$49</f>
        <v>C9.8</v>
      </c>
      <c r="E171" s="1418"/>
      <c r="F171" s="889"/>
      <c r="G171" s="889"/>
      <c r="H171" s="1434"/>
      <c r="I171" s="1351"/>
      <c r="J171" s="1351"/>
      <c r="K171" s="1351"/>
      <c r="L171" s="1435"/>
      <c r="M171" s="1571" t="s">
        <v>212</v>
      </c>
      <c r="N171" s="1444"/>
      <c r="O171" s="1444"/>
      <c r="P171" s="1428" t="str">
        <f>REPT("g",(U171))</f>
        <v/>
      </c>
      <c r="Q171" s="1429"/>
      <c r="R171" s="1429"/>
      <c r="S171" s="1430"/>
      <c r="T171" s="889"/>
      <c r="U171" s="1036">
        <f>Bilan!$AK$42</f>
        <v>0</v>
      </c>
      <c r="V171" s="889"/>
      <c r="W171" s="1037" t="str">
        <f>Bilan!$AM$42</f>
        <v xml:space="preserve"> </v>
      </c>
      <c r="X171" s="889"/>
      <c r="Y171" s="889"/>
      <c r="Z171" s="890"/>
      <c r="AA171" s="699"/>
      <c r="AB171" s="685"/>
      <c r="AC171" s="1452">
        <v>54</v>
      </c>
      <c r="AD171" s="1415"/>
      <c r="AE171" s="1417" t="str">
        <f>'Donnees MFER'!$C$58</f>
        <v>C10.8</v>
      </c>
      <c r="AF171" s="1418"/>
      <c r="AG171" s="651"/>
      <c r="AH171" s="653"/>
      <c r="AI171" s="1434"/>
      <c r="AJ171" s="1351"/>
      <c r="AK171" s="1351"/>
      <c r="AL171" s="1351"/>
      <c r="AM171" s="1435"/>
      <c r="AN171" s="1571" t="s">
        <v>212</v>
      </c>
      <c r="AO171" s="1444"/>
      <c r="AP171" s="1444"/>
      <c r="AQ171" s="1428" t="str">
        <f>REPT("g",(AV171))</f>
        <v/>
      </c>
      <c r="AR171" s="1429"/>
      <c r="AS171" s="1429"/>
      <c r="AT171" s="1430"/>
      <c r="AU171" s="653"/>
      <c r="AV171" s="1036">
        <f>Bilan!$AK$42</f>
        <v>0</v>
      </c>
      <c r="AW171" s="653"/>
      <c r="AX171" s="1037" t="str">
        <f>Bilan!$AM$42</f>
        <v xml:space="preserve"> </v>
      </c>
      <c r="AY171" s="653"/>
      <c r="AZ171" s="653"/>
      <c r="BA171" s="656"/>
    </row>
    <row r="172" spans="2:55" ht="20.100000000000001" customHeight="1">
      <c r="B172" s="888"/>
      <c r="C172" s="889"/>
      <c r="D172" s="889"/>
      <c r="E172" s="889"/>
      <c r="F172" s="889"/>
      <c r="G172" s="889"/>
      <c r="H172" s="1436"/>
      <c r="I172" s="1437"/>
      <c r="J172" s="1437"/>
      <c r="K172" s="1437"/>
      <c r="L172" s="1438"/>
      <c r="M172" s="889"/>
      <c r="N172" s="889"/>
      <c r="O172" s="889"/>
      <c r="P172" s="889"/>
      <c r="Q172" s="889"/>
      <c r="R172" s="889"/>
      <c r="S172" s="889"/>
      <c r="T172" s="889"/>
      <c r="U172" s="889"/>
      <c r="V172" s="889"/>
      <c r="W172" s="889"/>
      <c r="X172" s="889"/>
      <c r="Y172" s="889"/>
      <c r="Z172" s="890"/>
      <c r="AA172" s="699"/>
      <c r="AB172" s="685"/>
      <c r="AC172" s="686"/>
      <c r="AD172" s="651"/>
      <c r="AE172" s="652"/>
      <c r="AF172" s="652"/>
      <c r="AG172" s="651"/>
      <c r="AH172" s="653"/>
      <c r="AI172" s="1436"/>
      <c r="AJ172" s="1437"/>
      <c r="AK172" s="1437"/>
      <c r="AL172" s="1437"/>
      <c r="AM172" s="1438"/>
      <c r="AN172" s="642"/>
      <c r="AO172" s="642"/>
      <c r="AP172" s="653"/>
      <c r="AQ172" s="653"/>
      <c r="AR172" s="653"/>
      <c r="AS172" s="653"/>
      <c r="AT172" s="653"/>
      <c r="AU172" s="653"/>
      <c r="AV172" s="653"/>
      <c r="AW172" s="653"/>
      <c r="AX172" s="653"/>
      <c r="AY172" s="653"/>
      <c r="AZ172" s="653"/>
      <c r="BA172" s="656"/>
    </row>
    <row r="173" spans="2:55" ht="20.100000000000001" customHeight="1">
      <c r="B173" s="888"/>
      <c r="C173" s="889"/>
      <c r="D173" s="889"/>
      <c r="E173" s="889"/>
      <c r="F173" s="889"/>
      <c r="G173" s="889"/>
      <c r="H173" s="889"/>
      <c r="I173" s="889"/>
      <c r="J173" s="889"/>
      <c r="K173" s="889"/>
      <c r="L173" s="889"/>
      <c r="M173" s="889"/>
      <c r="N173" s="889"/>
      <c r="O173" s="889"/>
      <c r="P173" s="889"/>
      <c r="Q173" s="889"/>
      <c r="R173" s="889"/>
      <c r="S173" s="889"/>
      <c r="T173" s="889"/>
      <c r="U173" s="889"/>
      <c r="V173" s="889"/>
      <c r="W173" s="889"/>
      <c r="X173" s="889"/>
      <c r="Y173" s="889"/>
      <c r="Z173" s="890"/>
      <c r="AA173" s="699"/>
      <c r="AB173" s="685"/>
      <c r="AC173" s="686"/>
      <c r="AD173" s="651"/>
      <c r="AE173" s="652"/>
      <c r="AF173" s="652"/>
      <c r="AG173" s="651"/>
      <c r="AH173" s="653"/>
      <c r="AI173" s="471"/>
      <c r="AJ173" s="471"/>
      <c r="AK173" s="471"/>
      <c r="AL173" s="471"/>
      <c r="AM173" s="471"/>
      <c r="AN173" s="642"/>
      <c r="AO173" s="642"/>
      <c r="AP173" s="653"/>
      <c r="AQ173" s="653"/>
      <c r="AR173" s="653"/>
      <c r="AS173" s="653"/>
      <c r="AT173" s="653"/>
      <c r="AU173" s="653"/>
      <c r="AV173" s="653"/>
      <c r="AW173" s="653"/>
      <c r="AX173" s="653"/>
      <c r="AY173" s="653"/>
      <c r="AZ173" s="653"/>
      <c r="BA173" s="656"/>
    </row>
    <row r="174" spans="2:55" ht="20.100000000000001" customHeight="1">
      <c r="B174" s="888"/>
      <c r="C174" s="889"/>
      <c r="D174" s="889"/>
      <c r="E174" s="889"/>
      <c r="F174" s="889"/>
      <c r="G174" s="889"/>
      <c r="H174" s="1431" t="str">
        <f>'Donnees MFER'!$E$50</f>
        <v>C9.9 Evacuer les déchets</v>
      </c>
      <c r="I174" s="1432"/>
      <c r="J174" s="1432"/>
      <c r="K174" s="1432"/>
      <c r="L174" s="1433"/>
      <c r="M174" s="889"/>
      <c r="N174" s="889"/>
      <c r="O174" s="889"/>
      <c r="P174" s="889"/>
      <c r="Q174" s="936"/>
      <c r="R174" s="889"/>
      <c r="S174" s="889"/>
      <c r="T174" s="889"/>
      <c r="U174" s="889"/>
      <c r="V174" s="889"/>
      <c r="W174" s="889"/>
      <c r="X174" s="889"/>
      <c r="Y174" s="889"/>
      <c r="Z174" s="890"/>
      <c r="AA174" s="699"/>
      <c r="AB174" s="685"/>
      <c r="AC174" s="686"/>
      <c r="AD174" s="651"/>
      <c r="AE174" s="652"/>
      <c r="AF174" s="652"/>
      <c r="AG174" s="651"/>
      <c r="AH174" s="653"/>
      <c r="AI174" s="1431" t="str">
        <f>'Donnees MFER'!$E$59</f>
        <v>C10.9 Installer et régler le composant de remplacement</v>
      </c>
      <c r="AJ174" s="1432"/>
      <c r="AK174" s="1432"/>
      <c r="AL174" s="1432"/>
      <c r="AM174" s="1433"/>
      <c r="AN174" s="642"/>
      <c r="AO174" s="642"/>
      <c r="AP174" s="653"/>
      <c r="AQ174" s="653"/>
      <c r="AR174" s="939"/>
      <c r="AS174" s="653"/>
      <c r="AT174" s="653"/>
      <c r="AU174" s="653"/>
      <c r="AV174" s="653"/>
      <c r="AW174" s="653"/>
      <c r="AX174" s="653"/>
      <c r="AY174" s="653"/>
      <c r="AZ174" s="653"/>
      <c r="BA174" s="656"/>
    </row>
    <row r="175" spans="2:55" ht="30" customHeight="1">
      <c r="B175" s="1414">
        <v>46</v>
      </c>
      <c r="C175" s="1415"/>
      <c r="D175" s="1417" t="str">
        <f>'Donnees MFER'!$C$50</f>
        <v>C9.9</v>
      </c>
      <c r="E175" s="1418"/>
      <c r="F175" s="889"/>
      <c r="G175" s="889"/>
      <c r="H175" s="1434"/>
      <c r="I175" s="1351"/>
      <c r="J175" s="1351"/>
      <c r="K175" s="1351"/>
      <c r="L175" s="1435"/>
      <c r="M175" s="1571" t="s">
        <v>212</v>
      </c>
      <c r="N175" s="1444"/>
      <c r="O175" s="1444"/>
      <c r="P175" s="1428" t="str">
        <f>REPT("g",(U175))</f>
        <v/>
      </c>
      <c r="Q175" s="1429"/>
      <c r="R175" s="1429"/>
      <c r="S175" s="1430"/>
      <c r="T175" s="889"/>
      <c r="U175" s="1036">
        <f>Bilan!$AK$42</f>
        <v>0</v>
      </c>
      <c r="V175" s="889"/>
      <c r="W175" s="1037" t="str">
        <f>Bilan!$AM$42</f>
        <v xml:space="preserve"> </v>
      </c>
      <c r="X175" s="889"/>
      <c r="Y175" s="889"/>
      <c r="Z175" s="890"/>
      <c r="AA175" s="699"/>
      <c r="AB175" s="685"/>
      <c r="AC175" s="1452">
        <v>55</v>
      </c>
      <c r="AD175" s="1415"/>
      <c r="AE175" s="1417" t="str">
        <f>'Donnees MFER'!$C$59</f>
        <v>C10.9</v>
      </c>
      <c r="AF175" s="1418"/>
      <c r="AG175" s="651"/>
      <c r="AH175" s="653"/>
      <c r="AI175" s="1434"/>
      <c r="AJ175" s="1351"/>
      <c r="AK175" s="1351"/>
      <c r="AL175" s="1351"/>
      <c r="AM175" s="1435"/>
      <c r="AN175" s="1571" t="s">
        <v>212</v>
      </c>
      <c r="AO175" s="1444"/>
      <c r="AP175" s="1444"/>
      <c r="AQ175" s="1428" t="str">
        <f>REPT("g",(AV175))</f>
        <v/>
      </c>
      <c r="AR175" s="1429"/>
      <c r="AS175" s="1429"/>
      <c r="AT175" s="1430"/>
      <c r="AU175" s="653"/>
      <c r="AV175" s="1036">
        <f>Bilan!$AK$42</f>
        <v>0</v>
      </c>
      <c r="AW175" s="653"/>
      <c r="AX175" s="1037" t="str">
        <f>Bilan!$AM$42</f>
        <v xml:space="preserve"> </v>
      </c>
      <c r="AY175" s="653"/>
      <c r="AZ175" s="653"/>
      <c r="BA175" s="656"/>
    </row>
    <row r="176" spans="2:55" ht="20.100000000000001" customHeight="1">
      <c r="B176" s="888"/>
      <c r="C176" s="889"/>
      <c r="D176" s="889"/>
      <c r="E176" s="889"/>
      <c r="F176" s="889"/>
      <c r="G176" s="889"/>
      <c r="H176" s="1436"/>
      <c r="I176" s="1437"/>
      <c r="J176" s="1437"/>
      <c r="K176" s="1437"/>
      <c r="L176" s="1438"/>
      <c r="M176" s="889"/>
      <c r="N176" s="889"/>
      <c r="O176" s="889"/>
      <c r="P176" s="889"/>
      <c r="Q176" s="889"/>
      <c r="R176" s="889"/>
      <c r="S176" s="889"/>
      <c r="T176" s="889"/>
      <c r="U176" s="889"/>
      <c r="V176" s="889"/>
      <c r="W176" s="889"/>
      <c r="X176" s="889"/>
      <c r="Y176" s="889"/>
      <c r="Z176" s="890"/>
      <c r="AA176" s="699"/>
      <c r="AB176" s="685"/>
      <c r="AC176" s="686"/>
      <c r="AD176" s="651"/>
      <c r="AE176" s="652"/>
      <c r="AF176" s="652"/>
      <c r="AG176" s="651"/>
      <c r="AH176" s="653"/>
      <c r="AI176" s="1436"/>
      <c r="AJ176" s="1437"/>
      <c r="AK176" s="1437"/>
      <c r="AL176" s="1437"/>
      <c r="AM176" s="1438"/>
      <c r="AN176" s="642"/>
      <c r="AO176" s="642"/>
      <c r="AP176" s="653"/>
      <c r="AQ176" s="653"/>
      <c r="AR176" s="653"/>
      <c r="AS176" s="653"/>
      <c r="AT176" s="653"/>
      <c r="AU176" s="653"/>
      <c r="AV176" s="653"/>
      <c r="AW176" s="653"/>
      <c r="AX176" s="653"/>
      <c r="AY176" s="653"/>
      <c r="AZ176" s="653"/>
      <c r="BA176" s="656"/>
    </row>
    <row r="177" spans="2:53" ht="20.100000000000001" customHeight="1">
      <c r="B177" s="888"/>
      <c r="C177" s="1415"/>
      <c r="D177" s="1415"/>
      <c r="E177" s="1415"/>
      <c r="F177" s="1415"/>
      <c r="G177" s="1415"/>
      <c r="H177" s="1415"/>
      <c r="I177" s="1415"/>
      <c r="J177" s="1415"/>
      <c r="K177" s="1415"/>
      <c r="L177" s="1415"/>
      <c r="M177" s="1415"/>
      <c r="N177" s="1415"/>
      <c r="O177" s="1415"/>
      <c r="P177" s="1415"/>
      <c r="Q177" s="1415"/>
      <c r="R177" s="1415"/>
      <c r="S177" s="1415"/>
      <c r="T177" s="1415"/>
      <c r="U177" s="1415"/>
      <c r="V177" s="1415"/>
      <c r="W177" s="1415"/>
      <c r="X177" s="1415"/>
      <c r="Y177" s="1415"/>
      <c r="Z177" s="1443"/>
      <c r="AA177" s="699"/>
      <c r="AB177" s="685"/>
      <c r="AC177" s="686"/>
      <c r="AD177" s="651"/>
      <c r="AE177" s="652"/>
      <c r="AF177" s="652"/>
      <c r="AG177" s="651"/>
      <c r="AH177" s="653"/>
      <c r="AI177" s="471"/>
      <c r="AJ177" s="471"/>
      <c r="AK177" s="471"/>
      <c r="AL177" s="471"/>
      <c r="AM177" s="471"/>
      <c r="AN177" s="642"/>
      <c r="AO177" s="642"/>
      <c r="AP177" s="653"/>
      <c r="AQ177" s="653"/>
      <c r="AR177" s="653"/>
      <c r="AS177" s="653"/>
      <c r="AT177" s="653"/>
      <c r="AU177" s="653"/>
      <c r="AV177" s="653"/>
      <c r="AW177" s="653"/>
      <c r="AX177" s="653"/>
      <c r="AY177" s="653"/>
      <c r="AZ177" s="653"/>
      <c r="BA177" s="656"/>
    </row>
    <row r="178" spans="2:53" ht="20.100000000000001" customHeight="1">
      <c r="B178" s="888"/>
      <c r="C178" s="1415"/>
      <c r="D178" s="1415"/>
      <c r="E178" s="1415"/>
      <c r="F178" s="1415"/>
      <c r="G178" s="1415"/>
      <c r="H178" s="1415"/>
      <c r="I178" s="1415"/>
      <c r="J178" s="1415"/>
      <c r="K178" s="1415"/>
      <c r="L178" s="1415"/>
      <c r="M178" s="1415"/>
      <c r="N178" s="1415"/>
      <c r="O178" s="1415"/>
      <c r="P178" s="1415"/>
      <c r="Q178" s="1415"/>
      <c r="R178" s="1415"/>
      <c r="S178" s="1415"/>
      <c r="T178" s="1415"/>
      <c r="U178" s="1415"/>
      <c r="V178" s="1415"/>
      <c r="W178" s="1415"/>
      <c r="X178" s="1415"/>
      <c r="Y178" s="1415"/>
      <c r="Z178" s="1443"/>
      <c r="AA178" s="699"/>
      <c r="AB178" s="685"/>
      <c r="AC178" s="686"/>
      <c r="AD178" s="651"/>
      <c r="AE178" s="652"/>
      <c r="AF178" s="652"/>
      <c r="AG178" s="651"/>
      <c r="AH178" s="653"/>
      <c r="AI178" s="1431" t="str">
        <f>'Donnees MFER'!$E$60</f>
        <v>C10.10 Réaliser les réglages et/ou les paramétrages à l'origine de la défaillance</v>
      </c>
      <c r="AJ178" s="1432"/>
      <c r="AK178" s="1432"/>
      <c r="AL178" s="1432"/>
      <c r="AM178" s="1433"/>
      <c r="AN178" s="642"/>
      <c r="AO178" s="642"/>
      <c r="AP178" s="653"/>
      <c r="AQ178" s="653"/>
      <c r="AR178" s="939"/>
      <c r="AS178" s="653"/>
      <c r="AT178" s="653"/>
      <c r="AU178" s="653"/>
      <c r="AV178" s="653"/>
      <c r="AW178" s="653"/>
      <c r="AX178" s="653"/>
      <c r="AY178" s="653"/>
      <c r="AZ178" s="653"/>
      <c r="BA178" s="656"/>
    </row>
    <row r="179" spans="2:53" ht="30" customHeight="1">
      <c r="B179" s="888"/>
      <c r="C179" s="1415"/>
      <c r="D179" s="1415"/>
      <c r="E179" s="1415"/>
      <c r="F179" s="1415"/>
      <c r="G179" s="1415"/>
      <c r="H179" s="1415"/>
      <c r="I179" s="1415"/>
      <c r="J179" s="1415"/>
      <c r="K179" s="1415"/>
      <c r="L179" s="1415"/>
      <c r="M179" s="1415"/>
      <c r="N179" s="1415"/>
      <c r="O179" s="1415"/>
      <c r="P179" s="1415"/>
      <c r="Q179" s="1415"/>
      <c r="R179" s="1415"/>
      <c r="S179" s="1415"/>
      <c r="T179" s="1415"/>
      <c r="U179" s="1415"/>
      <c r="V179" s="1415"/>
      <c r="W179" s="1415"/>
      <c r="X179" s="1415"/>
      <c r="Y179" s="1415"/>
      <c r="Z179" s="1443"/>
      <c r="AA179" s="699"/>
      <c r="AB179" s="685"/>
      <c r="AC179" s="1452">
        <v>56</v>
      </c>
      <c r="AD179" s="1415"/>
      <c r="AE179" s="1417" t="str">
        <f>'Donnees MFER'!$C$60</f>
        <v>C10.10</v>
      </c>
      <c r="AF179" s="1418"/>
      <c r="AG179" s="651"/>
      <c r="AH179" s="653"/>
      <c r="AI179" s="1434"/>
      <c r="AJ179" s="1351"/>
      <c r="AK179" s="1351"/>
      <c r="AL179" s="1351"/>
      <c r="AM179" s="1435"/>
      <c r="AN179" s="1571" t="s">
        <v>212</v>
      </c>
      <c r="AO179" s="1444"/>
      <c r="AP179" s="1444"/>
      <c r="AQ179" s="1428" t="str">
        <f>REPT("g",(AV179))</f>
        <v/>
      </c>
      <c r="AR179" s="1429"/>
      <c r="AS179" s="1429"/>
      <c r="AT179" s="1430"/>
      <c r="AU179" s="653"/>
      <c r="AV179" s="1036">
        <f>Bilan!$AK$42</f>
        <v>0</v>
      </c>
      <c r="AW179" s="653"/>
      <c r="AX179" s="1037" t="str">
        <f>Bilan!$AM$42</f>
        <v xml:space="preserve"> </v>
      </c>
      <c r="AY179" s="653"/>
      <c r="AZ179" s="653"/>
      <c r="BA179" s="656"/>
    </row>
    <row r="180" spans="2:53" ht="20.100000000000001" customHeight="1">
      <c r="B180" s="888"/>
      <c r="C180" s="1415"/>
      <c r="D180" s="1415"/>
      <c r="E180" s="1415"/>
      <c r="F180" s="1415"/>
      <c r="G180" s="1415"/>
      <c r="H180" s="1415"/>
      <c r="I180" s="1415"/>
      <c r="J180" s="1415"/>
      <c r="K180" s="1415"/>
      <c r="L180" s="1415"/>
      <c r="M180" s="1415"/>
      <c r="N180" s="1415"/>
      <c r="O180" s="1415"/>
      <c r="P180" s="1415"/>
      <c r="Q180" s="1415"/>
      <c r="R180" s="1415"/>
      <c r="S180" s="1415"/>
      <c r="T180" s="1415"/>
      <c r="U180" s="1415"/>
      <c r="V180" s="1415"/>
      <c r="W180" s="1415"/>
      <c r="X180" s="1415"/>
      <c r="Y180" s="1415"/>
      <c r="Z180" s="1443"/>
      <c r="AA180" s="699"/>
      <c r="AB180" s="685"/>
      <c r="AC180" s="686"/>
      <c r="AD180" s="651"/>
      <c r="AE180" s="652"/>
      <c r="AF180" s="652"/>
      <c r="AG180" s="651"/>
      <c r="AH180" s="653"/>
      <c r="AI180" s="1436"/>
      <c r="AJ180" s="1437"/>
      <c r="AK180" s="1437"/>
      <c r="AL180" s="1437"/>
      <c r="AM180" s="1438"/>
      <c r="AN180" s="642"/>
      <c r="AO180" s="642"/>
      <c r="AP180" s="653"/>
      <c r="AQ180" s="653"/>
      <c r="AR180" s="653"/>
      <c r="AS180" s="653"/>
      <c r="AT180" s="653"/>
      <c r="AU180" s="653"/>
      <c r="AV180" s="653"/>
      <c r="AW180" s="653"/>
      <c r="AX180" s="653"/>
      <c r="AY180" s="653"/>
      <c r="AZ180" s="653"/>
      <c r="BA180" s="656"/>
    </row>
    <row r="181" spans="2:53" ht="20.100000000000001" customHeight="1">
      <c r="B181" s="888"/>
      <c r="C181" s="1415"/>
      <c r="D181" s="1415"/>
      <c r="E181" s="1415"/>
      <c r="F181" s="1415"/>
      <c r="G181" s="1415"/>
      <c r="H181" s="1415"/>
      <c r="I181" s="1415"/>
      <c r="J181" s="1415"/>
      <c r="K181" s="1415"/>
      <c r="L181" s="1415"/>
      <c r="M181" s="1415"/>
      <c r="N181" s="1415"/>
      <c r="O181" s="1415"/>
      <c r="P181" s="1415"/>
      <c r="Q181" s="1415"/>
      <c r="R181" s="1415"/>
      <c r="S181" s="1415"/>
      <c r="T181" s="1415"/>
      <c r="U181" s="1415"/>
      <c r="V181" s="1415"/>
      <c r="W181" s="1415"/>
      <c r="X181" s="1415"/>
      <c r="Y181" s="1415"/>
      <c r="Z181" s="1443"/>
      <c r="AA181" s="699"/>
      <c r="AB181" s="685"/>
      <c r="AC181" s="686"/>
      <c r="AD181" s="651"/>
      <c r="AE181" s="652"/>
      <c r="AF181" s="652"/>
      <c r="AG181" s="651"/>
      <c r="AH181" s="653"/>
      <c r="AI181" s="471"/>
      <c r="AJ181" s="471"/>
      <c r="AK181" s="471"/>
      <c r="AL181" s="471"/>
      <c r="AM181" s="471"/>
      <c r="AN181" s="642"/>
      <c r="AO181" s="642"/>
      <c r="AP181" s="653"/>
      <c r="AQ181" s="653"/>
      <c r="AR181" s="653"/>
      <c r="AS181" s="653"/>
      <c r="AT181" s="653"/>
      <c r="AU181" s="653"/>
      <c r="AV181" s="653"/>
      <c r="AW181" s="653"/>
      <c r="AX181" s="653"/>
      <c r="AY181" s="653"/>
      <c r="AZ181" s="653"/>
      <c r="BA181" s="656"/>
    </row>
    <row r="182" spans="2:53" ht="20.100000000000001" customHeight="1">
      <c r="B182" s="888"/>
      <c r="C182" s="1415"/>
      <c r="D182" s="1415"/>
      <c r="E182" s="1415"/>
      <c r="F182" s="1415"/>
      <c r="G182" s="1415"/>
      <c r="H182" s="1415"/>
      <c r="I182" s="1415"/>
      <c r="J182" s="1415"/>
      <c r="K182" s="1415"/>
      <c r="L182" s="1415"/>
      <c r="M182" s="1415"/>
      <c r="N182" s="1415"/>
      <c r="O182" s="1415"/>
      <c r="P182" s="1415"/>
      <c r="Q182" s="1415"/>
      <c r="R182" s="1415"/>
      <c r="S182" s="1415"/>
      <c r="T182" s="1415"/>
      <c r="U182" s="1415"/>
      <c r="V182" s="1415"/>
      <c r="W182" s="1415"/>
      <c r="X182" s="1415"/>
      <c r="Y182" s="1415"/>
      <c r="Z182" s="1443"/>
      <c r="AA182" s="699"/>
      <c r="AB182" s="685"/>
      <c r="AC182" s="686"/>
      <c r="AD182" s="651"/>
      <c r="AE182" s="652"/>
      <c r="AF182" s="652"/>
      <c r="AG182" s="651"/>
      <c r="AH182" s="653"/>
      <c r="AI182" s="1431" t="str">
        <f>'Donnees MFER'!$E$61</f>
        <v>C10.11 Déconsigner le système</v>
      </c>
      <c r="AJ182" s="1432"/>
      <c r="AK182" s="1432"/>
      <c r="AL182" s="1432"/>
      <c r="AM182" s="1433"/>
      <c r="AN182" s="642"/>
      <c r="AO182" s="642"/>
      <c r="AP182" s="653"/>
      <c r="AQ182" s="653"/>
      <c r="AR182" s="939"/>
      <c r="AS182" s="653"/>
      <c r="AT182" s="653"/>
      <c r="AU182" s="653"/>
      <c r="AV182" s="653"/>
      <c r="AW182" s="653"/>
      <c r="AX182" s="653"/>
      <c r="AY182" s="653"/>
      <c r="AZ182" s="653"/>
      <c r="BA182" s="656"/>
    </row>
    <row r="183" spans="2:53" ht="30" customHeight="1">
      <c r="B183" s="888"/>
      <c r="C183" s="1415"/>
      <c r="D183" s="1415"/>
      <c r="E183" s="1415"/>
      <c r="F183" s="1415"/>
      <c r="G183" s="1415"/>
      <c r="H183" s="1415"/>
      <c r="I183" s="1415"/>
      <c r="J183" s="1415"/>
      <c r="K183" s="1415"/>
      <c r="L183" s="1415"/>
      <c r="M183" s="1415"/>
      <c r="N183" s="1415"/>
      <c r="O183" s="1415"/>
      <c r="P183" s="1415"/>
      <c r="Q183" s="1415"/>
      <c r="R183" s="1415"/>
      <c r="S183" s="1415"/>
      <c r="T183" s="1415"/>
      <c r="U183" s="1415"/>
      <c r="V183" s="1415"/>
      <c r="W183" s="1415"/>
      <c r="X183" s="1415"/>
      <c r="Y183" s="1415"/>
      <c r="Z183" s="1443"/>
      <c r="AA183" s="699"/>
      <c r="AB183" s="685"/>
      <c r="AC183" s="1452">
        <v>57</v>
      </c>
      <c r="AD183" s="1415"/>
      <c r="AE183" s="1417" t="str">
        <f>'Donnees MFER'!$C$61</f>
        <v>C10.11</v>
      </c>
      <c r="AF183" s="1418"/>
      <c r="AG183" s="651"/>
      <c r="AH183" s="653"/>
      <c r="AI183" s="1434"/>
      <c r="AJ183" s="1351"/>
      <c r="AK183" s="1351"/>
      <c r="AL183" s="1351"/>
      <c r="AM183" s="1435"/>
      <c r="AN183" s="1571" t="s">
        <v>212</v>
      </c>
      <c r="AO183" s="1444"/>
      <c r="AP183" s="1444"/>
      <c r="AQ183" s="1428" t="str">
        <f>REPT("g",(AV183))</f>
        <v/>
      </c>
      <c r="AR183" s="1429"/>
      <c r="AS183" s="1429"/>
      <c r="AT183" s="1430"/>
      <c r="AU183" s="653"/>
      <c r="AV183" s="1036">
        <f>Bilan!$AK$42</f>
        <v>0</v>
      </c>
      <c r="AW183" s="653"/>
      <c r="AX183" s="1037" t="str">
        <f>Bilan!$AM$42</f>
        <v xml:space="preserve"> </v>
      </c>
      <c r="AY183" s="653"/>
      <c r="AZ183" s="653"/>
      <c r="BA183" s="656"/>
    </row>
    <row r="184" spans="2:53" ht="20.100000000000001" customHeight="1">
      <c r="B184" s="888"/>
      <c r="C184" s="1415"/>
      <c r="D184" s="1415"/>
      <c r="E184" s="1415"/>
      <c r="F184" s="1415"/>
      <c r="G184" s="1415"/>
      <c r="H184" s="1415"/>
      <c r="I184" s="1415"/>
      <c r="J184" s="1415"/>
      <c r="K184" s="1415"/>
      <c r="L184" s="1415"/>
      <c r="M184" s="1415"/>
      <c r="N184" s="1415"/>
      <c r="O184" s="1415"/>
      <c r="P184" s="1415"/>
      <c r="Q184" s="1415"/>
      <c r="R184" s="1415"/>
      <c r="S184" s="1415"/>
      <c r="T184" s="1415"/>
      <c r="U184" s="1415"/>
      <c r="V184" s="1415"/>
      <c r="W184" s="1415"/>
      <c r="X184" s="1415"/>
      <c r="Y184" s="1415"/>
      <c r="Z184" s="1443"/>
      <c r="AA184" s="699"/>
      <c r="AB184" s="685"/>
      <c r="AC184" s="686"/>
      <c r="AD184" s="651"/>
      <c r="AE184" s="652"/>
      <c r="AF184" s="652"/>
      <c r="AG184" s="651"/>
      <c r="AH184" s="653"/>
      <c r="AI184" s="1436"/>
      <c r="AJ184" s="1437"/>
      <c r="AK184" s="1437"/>
      <c r="AL184" s="1437"/>
      <c r="AM184" s="1438"/>
      <c r="AN184" s="642"/>
      <c r="AO184" s="642"/>
      <c r="AP184" s="653"/>
      <c r="AQ184" s="653"/>
      <c r="AR184" s="653"/>
      <c r="AS184" s="653"/>
      <c r="AT184" s="653"/>
      <c r="AU184" s="653"/>
      <c r="AV184" s="653"/>
      <c r="AW184" s="653"/>
      <c r="AX184" s="653"/>
      <c r="AY184" s="653"/>
      <c r="AZ184" s="653"/>
      <c r="BA184" s="656"/>
    </row>
    <row r="185" spans="2:53" ht="20.100000000000001" customHeight="1">
      <c r="B185" s="888"/>
      <c r="C185" s="1415"/>
      <c r="D185" s="1415"/>
      <c r="E185" s="1415"/>
      <c r="F185" s="1415"/>
      <c r="G185" s="1415"/>
      <c r="H185" s="1415"/>
      <c r="I185" s="1415"/>
      <c r="J185" s="1415"/>
      <c r="K185" s="1415"/>
      <c r="L185" s="1415"/>
      <c r="M185" s="1415"/>
      <c r="N185" s="1415"/>
      <c r="O185" s="1415"/>
      <c r="P185" s="1415"/>
      <c r="Q185" s="1415"/>
      <c r="R185" s="1415"/>
      <c r="S185" s="1415"/>
      <c r="T185" s="1415"/>
      <c r="U185" s="1415"/>
      <c r="V185" s="1415"/>
      <c r="W185" s="1415"/>
      <c r="X185" s="1415"/>
      <c r="Y185" s="1415"/>
      <c r="Z185" s="1443"/>
      <c r="AA185" s="699"/>
      <c r="AB185" s="685"/>
      <c r="AC185" s="686"/>
      <c r="AD185" s="651"/>
      <c r="AE185" s="652"/>
      <c r="AF185" s="652"/>
      <c r="AG185" s="651"/>
      <c r="AH185" s="653"/>
      <c r="AI185" s="471"/>
      <c r="AJ185" s="471"/>
      <c r="AK185" s="471"/>
      <c r="AL185" s="471"/>
      <c r="AM185" s="471"/>
      <c r="AN185" s="642"/>
      <c r="AO185" s="642"/>
      <c r="AP185" s="653"/>
      <c r="AQ185" s="653"/>
      <c r="AR185" s="653"/>
      <c r="AS185" s="653"/>
      <c r="AT185" s="653"/>
      <c r="AU185" s="653"/>
      <c r="AV185" s="653"/>
      <c r="AW185" s="653"/>
      <c r="AX185" s="653"/>
      <c r="AY185" s="653"/>
      <c r="AZ185" s="653"/>
      <c r="BA185" s="656"/>
    </row>
    <row r="186" spans="2:53" ht="20.100000000000001" customHeight="1">
      <c r="B186" s="888"/>
      <c r="C186" s="1415"/>
      <c r="D186" s="1415"/>
      <c r="E186" s="1415"/>
      <c r="F186" s="1415"/>
      <c r="G186" s="1415"/>
      <c r="H186" s="1415"/>
      <c r="I186" s="1415"/>
      <c r="J186" s="1415"/>
      <c r="K186" s="1415"/>
      <c r="L186" s="1415"/>
      <c r="M186" s="1415"/>
      <c r="N186" s="1415"/>
      <c r="O186" s="1415"/>
      <c r="P186" s="1415"/>
      <c r="Q186" s="1415"/>
      <c r="R186" s="1415"/>
      <c r="S186" s="1415"/>
      <c r="T186" s="1415"/>
      <c r="U186" s="1415"/>
      <c r="V186" s="1415"/>
      <c r="W186" s="1415"/>
      <c r="X186" s="1415"/>
      <c r="Y186" s="1415"/>
      <c r="Z186" s="1443"/>
      <c r="AA186" s="699"/>
      <c r="AB186" s="685"/>
      <c r="AC186" s="686"/>
      <c r="AD186" s="651"/>
      <c r="AE186" s="652"/>
      <c r="AF186" s="652"/>
      <c r="AG186" s="651"/>
      <c r="AH186" s="653"/>
      <c r="AI186" s="1431" t="str">
        <f>'Donnees MFER'!$E$62</f>
        <v>C10.12 Mettre en service le système</v>
      </c>
      <c r="AJ186" s="1432"/>
      <c r="AK186" s="1432"/>
      <c r="AL186" s="1432"/>
      <c r="AM186" s="1433"/>
      <c r="AN186" s="642"/>
      <c r="AO186" s="642"/>
      <c r="AP186" s="653"/>
      <c r="AQ186" s="653"/>
      <c r="AR186" s="939"/>
      <c r="AS186" s="653"/>
      <c r="AT186" s="653"/>
      <c r="AU186" s="653"/>
      <c r="AV186" s="653"/>
      <c r="AW186" s="653"/>
      <c r="AX186" s="653"/>
      <c r="AY186" s="653"/>
      <c r="AZ186" s="653"/>
      <c r="BA186" s="656"/>
    </row>
    <row r="187" spans="2:53" ht="30" customHeight="1">
      <c r="B187" s="888"/>
      <c r="C187" s="1415"/>
      <c r="D187" s="1415"/>
      <c r="E187" s="1415"/>
      <c r="F187" s="1415"/>
      <c r="G187" s="1415"/>
      <c r="H187" s="1415"/>
      <c r="I187" s="1415"/>
      <c r="J187" s="1415"/>
      <c r="K187" s="1415"/>
      <c r="L187" s="1415"/>
      <c r="M187" s="1415"/>
      <c r="N187" s="1415"/>
      <c r="O187" s="1415"/>
      <c r="P187" s="1415"/>
      <c r="Q187" s="1415"/>
      <c r="R187" s="1415"/>
      <c r="S187" s="1415"/>
      <c r="T187" s="1415"/>
      <c r="U187" s="1415"/>
      <c r="V187" s="1415"/>
      <c r="W187" s="1415"/>
      <c r="X187" s="1415"/>
      <c r="Y187" s="1415"/>
      <c r="Z187" s="1443"/>
      <c r="AA187" s="699"/>
      <c r="AB187" s="685"/>
      <c r="AC187" s="1452">
        <v>58</v>
      </c>
      <c r="AD187" s="1415"/>
      <c r="AE187" s="1417" t="str">
        <f>'Donnees MFER'!$C$62</f>
        <v>C10.12</v>
      </c>
      <c r="AF187" s="1418"/>
      <c r="AG187" s="651"/>
      <c r="AH187" s="653"/>
      <c r="AI187" s="1434"/>
      <c r="AJ187" s="1351"/>
      <c r="AK187" s="1351"/>
      <c r="AL187" s="1351"/>
      <c r="AM187" s="1435"/>
      <c r="AN187" s="1571" t="s">
        <v>212</v>
      </c>
      <c r="AO187" s="1444"/>
      <c r="AP187" s="1444"/>
      <c r="AQ187" s="1428" t="str">
        <f>REPT("g",(AV187))</f>
        <v/>
      </c>
      <c r="AR187" s="1429"/>
      <c r="AS187" s="1429"/>
      <c r="AT187" s="1430"/>
      <c r="AU187" s="653"/>
      <c r="AV187" s="1036">
        <f>Bilan!$AK$42</f>
        <v>0</v>
      </c>
      <c r="AW187" s="653"/>
      <c r="AX187" s="1037" t="str">
        <f>Bilan!$AM$42</f>
        <v xml:space="preserve"> </v>
      </c>
      <c r="AY187" s="653"/>
      <c r="AZ187" s="653"/>
      <c r="BA187" s="656"/>
    </row>
    <row r="188" spans="2:53" ht="20.100000000000001" customHeight="1">
      <c r="B188" s="888"/>
      <c r="C188" s="1415"/>
      <c r="D188" s="1415"/>
      <c r="E188" s="1415"/>
      <c r="F188" s="1415"/>
      <c r="G188" s="1415"/>
      <c r="H188" s="1415"/>
      <c r="I188" s="1415"/>
      <c r="J188" s="1415"/>
      <c r="K188" s="1415"/>
      <c r="L188" s="1415"/>
      <c r="M188" s="1415"/>
      <c r="N188" s="1415"/>
      <c r="O188" s="1415"/>
      <c r="P188" s="1415"/>
      <c r="Q188" s="1415"/>
      <c r="R188" s="1415"/>
      <c r="S188" s="1415"/>
      <c r="T188" s="1415"/>
      <c r="U188" s="1415"/>
      <c r="V188" s="1415"/>
      <c r="W188" s="1415"/>
      <c r="X188" s="1415"/>
      <c r="Y188" s="1415"/>
      <c r="Z188" s="1443"/>
      <c r="AA188" s="699"/>
      <c r="AB188" s="685"/>
      <c r="AC188" s="686"/>
      <c r="AD188" s="651"/>
      <c r="AE188" s="652"/>
      <c r="AF188" s="652"/>
      <c r="AG188" s="651"/>
      <c r="AH188" s="653"/>
      <c r="AI188" s="1436"/>
      <c r="AJ188" s="1437"/>
      <c r="AK188" s="1437"/>
      <c r="AL188" s="1437"/>
      <c r="AM188" s="1438"/>
      <c r="AN188" s="642"/>
      <c r="AO188" s="642"/>
      <c r="AP188" s="653"/>
      <c r="AQ188" s="653"/>
      <c r="AR188" s="653"/>
      <c r="AS188" s="653"/>
      <c r="AT188" s="653"/>
      <c r="AU188" s="653"/>
      <c r="AV188" s="653"/>
      <c r="AW188" s="653"/>
      <c r="AX188" s="653"/>
      <c r="AY188" s="653"/>
      <c r="AZ188" s="653"/>
      <c r="BA188" s="656"/>
    </row>
    <row r="189" spans="2:53" ht="20.100000000000001" customHeight="1">
      <c r="B189" s="888"/>
      <c r="C189" s="1415"/>
      <c r="D189" s="1415"/>
      <c r="E189" s="1415"/>
      <c r="F189" s="1415"/>
      <c r="G189" s="1415"/>
      <c r="H189" s="1415"/>
      <c r="I189" s="1415"/>
      <c r="J189" s="1415"/>
      <c r="K189" s="1415"/>
      <c r="L189" s="1415"/>
      <c r="M189" s="1415"/>
      <c r="N189" s="1415"/>
      <c r="O189" s="1415"/>
      <c r="P189" s="1415"/>
      <c r="Q189" s="1415"/>
      <c r="R189" s="1415"/>
      <c r="S189" s="1415"/>
      <c r="T189" s="1415"/>
      <c r="U189" s="1415"/>
      <c r="V189" s="1415"/>
      <c r="W189" s="1415"/>
      <c r="X189" s="1415"/>
      <c r="Y189" s="1415"/>
      <c r="Z189" s="1443"/>
      <c r="AA189" s="699"/>
      <c r="AB189" s="685"/>
      <c r="AC189" s="686"/>
      <c r="AD189" s="651"/>
      <c r="AE189" s="652"/>
      <c r="AF189" s="652"/>
      <c r="AG189" s="651"/>
      <c r="AH189" s="653"/>
      <c r="AI189" s="471"/>
      <c r="AJ189" s="471"/>
      <c r="AK189" s="471"/>
      <c r="AL189" s="471"/>
      <c r="AM189" s="471"/>
      <c r="AN189" s="642"/>
      <c r="AO189" s="642"/>
      <c r="AP189" s="653"/>
      <c r="AQ189" s="653"/>
      <c r="AR189" s="653"/>
      <c r="AS189" s="653"/>
      <c r="AT189" s="653"/>
      <c r="AU189" s="653"/>
      <c r="AV189" s="653"/>
      <c r="AW189" s="653"/>
      <c r="AX189" s="653"/>
      <c r="AY189" s="653"/>
      <c r="AZ189" s="653"/>
      <c r="BA189" s="656"/>
    </row>
    <row r="190" spans="2:53" ht="20.100000000000001" customHeight="1">
      <c r="B190" s="888"/>
      <c r="C190" s="1415"/>
      <c r="D190" s="1415"/>
      <c r="E190" s="1415"/>
      <c r="F190" s="1415"/>
      <c r="G190" s="1415"/>
      <c r="H190" s="1415"/>
      <c r="I190" s="1415"/>
      <c r="J190" s="1415"/>
      <c r="K190" s="1415"/>
      <c r="L190" s="1415"/>
      <c r="M190" s="1415"/>
      <c r="N190" s="1415"/>
      <c r="O190" s="1415"/>
      <c r="P190" s="1415"/>
      <c r="Q190" s="1415"/>
      <c r="R190" s="1415"/>
      <c r="S190" s="1415"/>
      <c r="T190" s="1415"/>
      <c r="U190" s="1415"/>
      <c r="V190" s="1415"/>
      <c r="W190" s="1415"/>
      <c r="X190" s="1415"/>
      <c r="Y190" s="1415"/>
      <c r="Z190" s="1443"/>
      <c r="AA190" s="699"/>
      <c r="AB190" s="685"/>
      <c r="AC190" s="686"/>
      <c r="AD190" s="651"/>
      <c r="AE190" s="652"/>
      <c r="AF190" s="652"/>
      <c r="AG190" s="651"/>
      <c r="AH190" s="653"/>
      <c r="AI190" s="1431" t="str">
        <f>'Donnees MFER'!$E$63</f>
        <v>C10.13 Evacuer les déchets</v>
      </c>
      <c r="AJ190" s="1432"/>
      <c r="AK190" s="1432"/>
      <c r="AL190" s="1432"/>
      <c r="AM190" s="1433"/>
      <c r="AN190" s="642"/>
      <c r="AO190" s="642"/>
      <c r="AP190" s="653"/>
      <c r="AQ190" s="653"/>
      <c r="AR190" s="939"/>
      <c r="AS190" s="653"/>
      <c r="AT190" s="653"/>
      <c r="AU190" s="653"/>
      <c r="AV190" s="653"/>
      <c r="AW190" s="653"/>
      <c r="AX190" s="653"/>
      <c r="AY190" s="653"/>
      <c r="AZ190" s="653"/>
      <c r="BA190" s="656"/>
    </row>
    <row r="191" spans="2:53" ht="30" customHeight="1">
      <c r="B191" s="888"/>
      <c r="C191" s="1415"/>
      <c r="D191" s="1415"/>
      <c r="E191" s="1415"/>
      <c r="F191" s="1415"/>
      <c r="G191" s="1415"/>
      <c r="H191" s="1415"/>
      <c r="I191" s="1415"/>
      <c r="J191" s="1415"/>
      <c r="K191" s="1415"/>
      <c r="L191" s="1415"/>
      <c r="M191" s="1415"/>
      <c r="N191" s="1415"/>
      <c r="O191" s="1415"/>
      <c r="P191" s="1415"/>
      <c r="Q191" s="1415"/>
      <c r="R191" s="1415"/>
      <c r="S191" s="1415"/>
      <c r="T191" s="1415"/>
      <c r="U191" s="1415"/>
      <c r="V191" s="1415"/>
      <c r="W191" s="1415"/>
      <c r="X191" s="1415"/>
      <c r="Y191" s="1415"/>
      <c r="Z191" s="1443"/>
      <c r="AA191" s="699"/>
      <c r="AB191" s="685"/>
      <c r="AC191" s="1452">
        <v>59</v>
      </c>
      <c r="AD191" s="1415"/>
      <c r="AE191" s="1417" t="str">
        <f>'Donnees MFER'!$C$63</f>
        <v>C10.13</v>
      </c>
      <c r="AF191" s="1418"/>
      <c r="AG191" s="651"/>
      <c r="AH191" s="653"/>
      <c r="AI191" s="1434"/>
      <c r="AJ191" s="1351"/>
      <c r="AK191" s="1351"/>
      <c r="AL191" s="1351"/>
      <c r="AM191" s="1435"/>
      <c r="AN191" s="1571" t="s">
        <v>212</v>
      </c>
      <c r="AO191" s="1444"/>
      <c r="AP191" s="1444"/>
      <c r="AQ191" s="1428" t="str">
        <f>REPT("g",(AV191))</f>
        <v/>
      </c>
      <c r="AR191" s="1429"/>
      <c r="AS191" s="1429"/>
      <c r="AT191" s="1430"/>
      <c r="AU191" s="653"/>
      <c r="AV191" s="1036">
        <f>Bilan!$AK$42</f>
        <v>0</v>
      </c>
      <c r="AW191" s="653"/>
      <c r="AX191" s="1037" t="str">
        <f>Bilan!$AM$42</f>
        <v xml:space="preserve"> </v>
      </c>
      <c r="AY191" s="653"/>
      <c r="AZ191" s="653"/>
      <c r="BA191" s="656"/>
    </row>
    <row r="192" spans="2:53" ht="20.100000000000001" customHeight="1">
      <c r="B192" s="888"/>
      <c r="C192" s="1415"/>
      <c r="D192" s="1415"/>
      <c r="E192" s="1415"/>
      <c r="F192" s="1415"/>
      <c r="G192" s="1415"/>
      <c r="H192" s="1415"/>
      <c r="I192" s="1415"/>
      <c r="J192" s="1415"/>
      <c r="K192" s="1415"/>
      <c r="L192" s="1415"/>
      <c r="M192" s="1415"/>
      <c r="N192" s="1415"/>
      <c r="O192" s="1415"/>
      <c r="P192" s="1415"/>
      <c r="Q192" s="1415"/>
      <c r="R192" s="1415"/>
      <c r="S192" s="1415"/>
      <c r="T192" s="1415"/>
      <c r="U192" s="1415"/>
      <c r="V192" s="1415"/>
      <c r="W192" s="1415"/>
      <c r="X192" s="1415"/>
      <c r="Y192" s="1415"/>
      <c r="Z192" s="1443"/>
      <c r="AA192" s="699"/>
      <c r="AB192" s="685"/>
      <c r="AC192" s="686"/>
      <c r="AD192" s="651"/>
      <c r="AE192" s="652"/>
      <c r="AF192" s="652"/>
      <c r="AG192" s="651"/>
      <c r="AH192" s="653"/>
      <c r="AI192" s="1436"/>
      <c r="AJ192" s="1437"/>
      <c r="AK192" s="1437"/>
      <c r="AL192" s="1437"/>
      <c r="AM192" s="1438"/>
      <c r="AN192" s="642"/>
      <c r="AO192" s="642"/>
      <c r="AP192" s="653"/>
      <c r="AQ192" s="653"/>
      <c r="AR192" s="653"/>
      <c r="AS192" s="653"/>
      <c r="AT192" s="653"/>
      <c r="AU192" s="653"/>
      <c r="AV192" s="653"/>
      <c r="AW192" s="653"/>
      <c r="AX192" s="653"/>
      <c r="AY192" s="653"/>
      <c r="AZ192" s="653"/>
      <c r="BA192" s="656"/>
    </row>
    <row r="193" spans="2:55" ht="30" customHeight="1">
      <c r="B193" s="702"/>
      <c r="C193" s="1493"/>
      <c r="D193" s="1493"/>
      <c r="E193" s="1493"/>
      <c r="F193" s="1493"/>
      <c r="G193" s="1493"/>
      <c r="H193" s="1493"/>
      <c r="I193" s="1493"/>
      <c r="J193" s="1493"/>
      <c r="K193" s="1493"/>
      <c r="L193" s="1493"/>
      <c r="M193" s="1493"/>
      <c r="N193" s="1493"/>
      <c r="O193" s="1493"/>
      <c r="P193" s="1493"/>
      <c r="Q193" s="1493"/>
      <c r="R193" s="1493"/>
      <c r="S193" s="1493"/>
      <c r="T193" s="1493"/>
      <c r="U193" s="1493"/>
      <c r="V193" s="1493"/>
      <c r="W193" s="1493"/>
      <c r="X193" s="1493"/>
      <c r="Y193" s="1493"/>
      <c r="Z193" s="1626"/>
      <c r="AA193" s="692"/>
      <c r="AB193" s="693"/>
      <c r="AC193" s="707"/>
      <c r="AD193" s="703"/>
      <c r="AE193" s="703"/>
      <c r="AF193" s="703"/>
      <c r="AG193" s="704"/>
      <c r="AH193" s="646"/>
      <c r="AI193" s="646"/>
      <c r="AJ193" s="646"/>
      <c r="AK193" s="646"/>
      <c r="AL193" s="646"/>
      <c r="AM193" s="646"/>
      <c r="AN193" s="646"/>
      <c r="AO193" s="646"/>
      <c r="AP193" s="646"/>
      <c r="AQ193" s="646"/>
      <c r="AR193" s="646"/>
      <c r="AS193" s="646"/>
      <c r="AT193" s="646"/>
      <c r="AU193" s="646"/>
      <c r="AV193" s="646"/>
      <c r="AW193" s="646"/>
      <c r="AX193" s="705"/>
      <c r="AY193" s="646"/>
      <c r="AZ193" s="646"/>
      <c r="BA193" s="708"/>
    </row>
    <row r="194" spans="2:55" ht="27" customHeight="1">
      <c r="B194" s="635"/>
      <c r="C194" s="586"/>
      <c r="D194" s="586"/>
      <c r="E194" s="586"/>
      <c r="F194" s="586"/>
      <c r="G194" s="586"/>
      <c r="H194" s="586"/>
      <c r="I194" s="586"/>
      <c r="J194" s="586"/>
      <c r="K194" s="586"/>
      <c r="L194" s="586"/>
      <c r="M194" s="583"/>
      <c r="N194" s="583"/>
      <c r="O194" s="583"/>
      <c r="P194" s="583"/>
      <c r="Q194" s="583"/>
      <c r="R194" s="583"/>
      <c r="S194" s="583"/>
      <c r="T194" s="583"/>
      <c r="U194" s="583"/>
      <c r="V194" s="583"/>
      <c r="W194" s="583"/>
      <c r="X194" s="583"/>
      <c r="Y194" s="583"/>
      <c r="Z194" s="583"/>
      <c r="AA194" s="583"/>
      <c r="AB194" s="583"/>
      <c r="AC194" s="586"/>
      <c r="AD194" s="586"/>
      <c r="AE194" s="586"/>
      <c r="AF194" s="586"/>
      <c r="AG194" s="586"/>
      <c r="AH194" s="583"/>
      <c r="AI194" s="583"/>
      <c r="AJ194" s="583"/>
      <c r="AK194" s="583"/>
      <c r="AL194" s="583"/>
      <c r="AM194" s="583"/>
      <c r="AN194" s="583"/>
      <c r="AO194" s="583"/>
      <c r="AP194" s="583"/>
      <c r="AQ194" s="583"/>
      <c r="AR194" s="583"/>
      <c r="AS194" s="583"/>
      <c r="AT194" s="583"/>
      <c r="AU194" s="583"/>
      <c r="AV194" s="583"/>
      <c r="AW194" s="583"/>
      <c r="AX194" s="583"/>
      <c r="AY194" s="583"/>
      <c r="AZ194" s="583"/>
      <c r="BA194" s="636"/>
    </row>
    <row r="195" spans="2:55" ht="12" customHeight="1">
      <c r="B195" s="637"/>
      <c r="C195" s="638"/>
      <c r="D195" s="1453" t="s">
        <v>126</v>
      </c>
      <c r="E195" s="1453"/>
      <c r="F195" s="1456"/>
      <c r="G195" s="1446" t="s">
        <v>291</v>
      </c>
      <c r="H195" s="1446"/>
      <c r="I195" s="1446"/>
      <c r="J195" s="1446"/>
      <c r="K195" s="1446"/>
      <c r="L195" s="1446"/>
      <c r="M195" s="1446"/>
      <c r="N195" s="1446"/>
      <c r="O195" s="1446"/>
      <c r="P195" s="1446"/>
      <c r="Q195" s="1446"/>
      <c r="R195" s="1446"/>
      <c r="S195" s="1446"/>
      <c r="T195" s="1419"/>
      <c r="U195" s="639"/>
      <c r="V195" s="1419"/>
      <c r="W195" s="639"/>
      <c r="X195" s="1419"/>
      <c r="Y195" s="1419"/>
      <c r="Z195" s="1449"/>
      <c r="AA195" s="583"/>
      <c r="AB195" s="583"/>
      <c r="AC195" s="640"/>
      <c r="AD195" s="638"/>
      <c r="AE195" s="1453" t="s">
        <v>126</v>
      </c>
      <c r="AF195" s="1453"/>
      <c r="AG195" s="1456"/>
      <c r="AH195" s="1484" t="s">
        <v>439</v>
      </c>
      <c r="AI195" s="1484"/>
      <c r="AJ195" s="1484"/>
      <c r="AK195" s="1484"/>
      <c r="AL195" s="1484"/>
      <c r="AM195" s="1484"/>
      <c r="AN195" s="1484"/>
      <c r="AO195" s="1484"/>
      <c r="AP195" s="1484"/>
      <c r="AQ195" s="1484"/>
      <c r="AR195" s="1484"/>
      <c r="AS195" s="1484"/>
      <c r="AT195" s="1484"/>
      <c r="AU195" s="1419"/>
      <c r="AV195" s="639"/>
      <c r="AW195" s="1419"/>
      <c r="AX195" s="639"/>
      <c r="AY195" s="1419"/>
      <c r="AZ195" s="1419"/>
      <c r="BA195" s="1422"/>
    </row>
    <row r="196" spans="2:55" ht="13.5" customHeight="1">
      <c r="B196" s="641"/>
      <c r="C196" s="642"/>
      <c r="D196" s="1454"/>
      <c r="E196" s="1454"/>
      <c r="F196" s="1457"/>
      <c r="G196" s="1447"/>
      <c r="H196" s="1447"/>
      <c r="I196" s="1447"/>
      <c r="J196" s="1447"/>
      <c r="K196" s="1447"/>
      <c r="L196" s="1447"/>
      <c r="M196" s="1447"/>
      <c r="N196" s="1447"/>
      <c r="O196" s="1447"/>
      <c r="P196" s="1447"/>
      <c r="Q196" s="1447"/>
      <c r="R196" s="1447"/>
      <c r="S196" s="1447"/>
      <c r="T196" s="1420"/>
      <c r="U196" s="1440">
        <f>AVERAGE(U202:U206)</f>
        <v>0</v>
      </c>
      <c r="V196" s="1420"/>
      <c r="W196" s="1425" t="e">
        <f>AVERAGE(W202:W206)</f>
        <v>#DIV/0!</v>
      </c>
      <c r="X196" s="1420"/>
      <c r="Y196" s="1420"/>
      <c r="Z196" s="1450"/>
      <c r="AA196" s="583"/>
      <c r="AB196" s="583"/>
      <c r="AC196" s="643"/>
      <c r="AD196" s="642"/>
      <c r="AE196" s="1454"/>
      <c r="AF196" s="1454"/>
      <c r="AG196" s="1457"/>
      <c r="AH196" s="1485"/>
      <c r="AI196" s="1485"/>
      <c r="AJ196" s="1485"/>
      <c r="AK196" s="1485"/>
      <c r="AL196" s="1485"/>
      <c r="AM196" s="1485"/>
      <c r="AN196" s="1485"/>
      <c r="AO196" s="1485"/>
      <c r="AP196" s="1485"/>
      <c r="AQ196" s="1485"/>
      <c r="AR196" s="1485"/>
      <c r="AS196" s="1485"/>
      <c r="AT196" s="1485"/>
      <c r="AU196" s="1420"/>
      <c r="AV196" s="1440">
        <f>AVERAGE(AV202:AV210)</f>
        <v>0</v>
      </c>
      <c r="AW196" s="1420"/>
      <c r="AX196" s="1425" t="e">
        <f>AVERAGE(AX202:AX210)</f>
        <v>#DIV/0!</v>
      </c>
      <c r="AY196" s="1420"/>
      <c r="AZ196" s="1420"/>
      <c r="BA196" s="1423"/>
    </row>
    <row r="197" spans="2:55" ht="13.5" customHeight="1">
      <c r="B197" s="641"/>
      <c r="C197" s="642"/>
      <c r="D197" s="1454"/>
      <c r="E197" s="1454"/>
      <c r="F197" s="1457"/>
      <c r="G197" s="1447"/>
      <c r="H197" s="1447"/>
      <c r="I197" s="1447"/>
      <c r="J197" s="1447"/>
      <c r="K197" s="1447"/>
      <c r="L197" s="1447"/>
      <c r="M197" s="1447"/>
      <c r="N197" s="1447"/>
      <c r="O197" s="1447"/>
      <c r="P197" s="1447"/>
      <c r="Q197" s="1447"/>
      <c r="R197" s="1447"/>
      <c r="S197" s="1447"/>
      <c r="T197" s="1420"/>
      <c r="U197" s="1441"/>
      <c r="V197" s="1420"/>
      <c r="W197" s="1426"/>
      <c r="X197" s="1420"/>
      <c r="Y197" s="1420"/>
      <c r="Z197" s="1450"/>
      <c r="AA197" s="583"/>
      <c r="AB197" s="583"/>
      <c r="AC197" s="643"/>
      <c r="AD197" s="642"/>
      <c r="AE197" s="1454"/>
      <c r="AF197" s="1454"/>
      <c r="AG197" s="1457"/>
      <c r="AH197" s="1485"/>
      <c r="AI197" s="1485"/>
      <c r="AJ197" s="1485"/>
      <c r="AK197" s="1485"/>
      <c r="AL197" s="1485"/>
      <c r="AM197" s="1485"/>
      <c r="AN197" s="1485"/>
      <c r="AO197" s="1485"/>
      <c r="AP197" s="1485"/>
      <c r="AQ197" s="1485"/>
      <c r="AR197" s="1485"/>
      <c r="AS197" s="1485"/>
      <c r="AT197" s="1485"/>
      <c r="AU197" s="1420"/>
      <c r="AV197" s="1441"/>
      <c r="AW197" s="1420"/>
      <c r="AX197" s="1426"/>
      <c r="AY197" s="1420"/>
      <c r="AZ197" s="1420"/>
      <c r="BA197" s="1423"/>
    </row>
    <row r="198" spans="2:55" ht="10.5" customHeight="1">
      <c r="B198" s="641"/>
      <c r="C198" s="642"/>
      <c r="D198" s="1454"/>
      <c r="E198" s="1454"/>
      <c r="F198" s="1457"/>
      <c r="G198" s="1447"/>
      <c r="H198" s="1447"/>
      <c r="I198" s="1447"/>
      <c r="J198" s="1447"/>
      <c r="K198" s="1447"/>
      <c r="L198" s="1447"/>
      <c r="M198" s="1447"/>
      <c r="N198" s="1447"/>
      <c r="O198" s="1447"/>
      <c r="P198" s="1447"/>
      <c r="Q198" s="1447"/>
      <c r="R198" s="1447"/>
      <c r="S198" s="1447"/>
      <c r="T198" s="1420"/>
      <c r="U198" s="1442"/>
      <c r="V198" s="1420"/>
      <c r="W198" s="1427"/>
      <c r="X198" s="1420"/>
      <c r="Y198" s="1420"/>
      <c r="Z198" s="1450"/>
      <c r="AA198" s="583"/>
      <c r="AB198" s="583"/>
      <c r="AC198" s="643"/>
      <c r="AD198" s="642"/>
      <c r="AE198" s="1454"/>
      <c r="AF198" s="1454"/>
      <c r="AG198" s="1457"/>
      <c r="AH198" s="1485"/>
      <c r="AI198" s="1485"/>
      <c r="AJ198" s="1485"/>
      <c r="AK198" s="1485"/>
      <c r="AL198" s="1485"/>
      <c r="AM198" s="1485"/>
      <c r="AN198" s="1485"/>
      <c r="AO198" s="1485"/>
      <c r="AP198" s="1485"/>
      <c r="AQ198" s="1485"/>
      <c r="AR198" s="1485"/>
      <c r="AS198" s="1485"/>
      <c r="AT198" s="1485"/>
      <c r="AU198" s="1420"/>
      <c r="AV198" s="1442"/>
      <c r="AW198" s="1420"/>
      <c r="AX198" s="1427"/>
      <c r="AY198" s="1420"/>
      <c r="AZ198" s="1420"/>
      <c r="BA198" s="1423"/>
    </row>
    <row r="199" spans="2:55" ht="12" customHeight="1">
      <c r="B199" s="644"/>
      <c r="C199" s="645"/>
      <c r="D199" s="1455"/>
      <c r="E199" s="1455"/>
      <c r="F199" s="1458"/>
      <c r="G199" s="1448"/>
      <c r="H199" s="1448"/>
      <c r="I199" s="1448"/>
      <c r="J199" s="1448"/>
      <c r="K199" s="1448"/>
      <c r="L199" s="1448"/>
      <c r="M199" s="1448"/>
      <c r="N199" s="1448"/>
      <c r="O199" s="1448"/>
      <c r="P199" s="1448"/>
      <c r="Q199" s="1448"/>
      <c r="R199" s="1448"/>
      <c r="S199" s="1448"/>
      <c r="T199" s="1421"/>
      <c r="U199" s="646"/>
      <c r="V199" s="1421"/>
      <c r="W199" s="646"/>
      <c r="X199" s="1421"/>
      <c r="Y199" s="1421"/>
      <c r="Z199" s="1451"/>
      <c r="AA199" s="583"/>
      <c r="AB199" s="583"/>
      <c r="AC199" s="647"/>
      <c r="AD199" s="645"/>
      <c r="AE199" s="1455"/>
      <c r="AF199" s="1455"/>
      <c r="AG199" s="1458"/>
      <c r="AH199" s="1486"/>
      <c r="AI199" s="1486"/>
      <c r="AJ199" s="1486"/>
      <c r="AK199" s="1486"/>
      <c r="AL199" s="1486"/>
      <c r="AM199" s="1486"/>
      <c r="AN199" s="1486"/>
      <c r="AO199" s="1486"/>
      <c r="AP199" s="1486"/>
      <c r="AQ199" s="1486"/>
      <c r="AR199" s="1486"/>
      <c r="AS199" s="1486"/>
      <c r="AT199" s="1486"/>
      <c r="AU199" s="1421"/>
      <c r="AV199" s="646"/>
      <c r="AW199" s="1421"/>
      <c r="AX199" s="646"/>
      <c r="AY199" s="1421"/>
      <c r="AZ199" s="1421"/>
      <c r="BA199" s="1424"/>
    </row>
    <row r="200" spans="2:55" ht="30" customHeight="1">
      <c r="B200" s="637"/>
      <c r="C200" s="638"/>
      <c r="D200" s="638"/>
      <c r="E200" s="638"/>
      <c r="F200" s="638"/>
      <c r="G200" s="639"/>
      <c r="H200" s="639"/>
      <c r="I200" s="639"/>
      <c r="J200" s="639"/>
      <c r="K200" s="639"/>
      <c r="L200" s="639"/>
      <c r="M200" s="639"/>
      <c r="N200" s="639"/>
      <c r="O200" s="639"/>
      <c r="P200" s="639"/>
      <c r="Q200" s="639"/>
      <c r="R200" s="639"/>
      <c r="S200" s="639"/>
      <c r="T200" s="639"/>
      <c r="U200" s="639"/>
      <c r="V200" s="639"/>
      <c r="W200" s="639"/>
      <c r="X200" s="639"/>
      <c r="Y200" s="639"/>
      <c r="Z200" s="648"/>
      <c r="AA200" s="649"/>
      <c r="AB200" s="583"/>
      <c r="AC200" s="640"/>
      <c r="AD200" s="638"/>
      <c r="AE200" s="638"/>
      <c r="AF200" s="638"/>
      <c r="AG200" s="638"/>
      <c r="AH200" s="639"/>
      <c r="AI200" s="639"/>
      <c r="AJ200" s="639"/>
      <c r="AK200" s="639"/>
      <c r="AL200" s="639"/>
      <c r="AM200" s="639"/>
      <c r="AN200" s="639"/>
      <c r="AO200" s="639"/>
      <c r="AP200" s="639"/>
      <c r="AQ200" s="639"/>
      <c r="AR200" s="639"/>
      <c r="AS200" s="639"/>
      <c r="AT200" s="639"/>
      <c r="AU200" s="639"/>
      <c r="AV200" s="639"/>
      <c r="AW200" s="639"/>
      <c r="AX200" s="639"/>
      <c r="AY200" s="639"/>
      <c r="AZ200" s="639"/>
      <c r="BA200" s="650"/>
    </row>
    <row r="201" spans="2:55" ht="20.100000000000001" customHeight="1">
      <c r="B201" s="641"/>
      <c r="C201" s="651"/>
      <c r="D201" s="1416"/>
      <c r="E201" s="1416"/>
      <c r="F201" s="651"/>
      <c r="G201" s="653"/>
      <c r="H201" s="1431" t="str">
        <f>'Donnees MFER'!$E$64</f>
        <v>C11.1 Compléter la fiche d'intervention/bordereau de suivi de déchet dangereux</v>
      </c>
      <c r="I201" s="1432"/>
      <c r="J201" s="1432"/>
      <c r="K201" s="1432"/>
      <c r="L201" s="1433"/>
      <c r="M201" s="642"/>
      <c r="N201" s="642"/>
      <c r="O201" s="653"/>
      <c r="P201" s="653"/>
      <c r="Q201" s="654"/>
      <c r="R201" s="653"/>
      <c r="S201" s="653"/>
      <c r="T201" s="653"/>
      <c r="U201" s="653"/>
      <c r="V201" s="653"/>
      <c r="W201" s="653"/>
      <c r="X201" s="653"/>
      <c r="Y201" s="653"/>
      <c r="Z201" s="655"/>
      <c r="AA201" s="649"/>
      <c r="AB201" s="583"/>
      <c r="AC201" s="643"/>
      <c r="AD201" s="651"/>
      <c r="AE201" s="1416"/>
      <c r="AF201" s="1416"/>
      <c r="AG201" s="651"/>
      <c r="AH201" s="653"/>
      <c r="AI201" s="1431" t="str">
        <f>'Donnees MFER'!$E$66</f>
        <v>C12.1 Echanger avec le client sur le dysfonctionnement de l'installation</v>
      </c>
      <c r="AJ201" s="1432"/>
      <c r="AK201" s="1432"/>
      <c r="AL201" s="1432"/>
      <c r="AM201" s="1433"/>
      <c r="AN201" s="642"/>
      <c r="AO201" s="642"/>
      <c r="AP201" s="653"/>
      <c r="AQ201" s="653"/>
      <c r="AR201" s="654"/>
      <c r="AS201" s="653"/>
      <c r="AT201" s="653"/>
      <c r="AU201" s="653"/>
      <c r="AV201" s="653"/>
      <c r="AW201" s="653"/>
      <c r="AX201" s="653"/>
      <c r="AY201" s="653"/>
      <c r="AZ201" s="653"/>
      <c r="BA201" s="656"/>
    </row>
    <row r="202" spans="2:55" s="21" customFormat="1" ht="30" customHeight="1">
      <c r="B202" s="1414">
        <v>60</v>
      </c>
      <c r="C202" s="1415"/>
      <c r="D202" s="1417" t="str">
        <f>'Donnees MFER'!$C$64</f>
        <v>C11.1</v>
      </c>
      <c r="E202" s="1418"/>
      <c r="F202" s="651"/>
      <c r="G202" s="658" t="s">
        <v>211</v>
      </c>
      <c r="H202" s="1434"/>
      <c r="I202" s="1351"/>
      <c r="J202" s="1351"/>
      <c r="K202" s="1351"/>
      <c r="L202" s="1435"/>
      <c r="M202" s="1444" t="s">
        <v>212</v>
      </c>
      <c r="N202" s="1444"/>
      <c r="O202" s="1445"/>
      <c r="P202" s="1428" t="str">
        <f>REPT("g",(U202))</f>
        <v/>
      </c>
      <c r="Q202" s="1429"/>
      <c r="R202" s="1429"/>
      <c r="S202" s="1430"/>
      <c r="T202" s="663"/>
      <c r="U202" s="1036">
        <f>Bilan!$AK$42</f>
        <v>0</v>
      </c>
      <c r="V202" s="653"/>
      <c r="W202" s="1037" t="str">
        <f>Bilan!$AM$42</f>
        <v xml:space="preserve"> </v>
      </c>
      <c r="X202" s="665"/>
      <c r="Y202" s="653"/>
      <c r="Z202" s="655"/>
      <c r="AA202" s="649"/>
      <c r="AB202" s="583"/>
      <c r="AC202" s="1452">
        <v>64</v>
      </c>
      <c r="AD202" s="1415"/>
      <c r="AE202" s="1417" t="str">
        <f>'Donnees MFER'!$C$66</f>
        <v>C12.1</v>
      </c>
      <c r="AF202" s="1418"/>
      <c r="AG202" s="651"/>
      <c r="AH202" s="658" t="s">
        <v>211</v>
      </c>
      <c r="AI202" s="1434"/>
      <c r="AJ202" s="1351"/>
      <c r="AK202" s="1351"/>
      <c r="AL202" s="1351"/>
      <c r="AM202" s="1435"/>
      <c r="AN202" s="1444" t="s">
        <v>212</v>
      </c>
      <c r="AO202" s="1444"/>
      <c r="AP202" s="1445"/>
      <c r="AQ202" s="1428" t="str">
        <f>REPT("g",(AV202))</f>
        <v/>
      </c>
      <c r="AR202" s="1429"/>
      <c r="AS202" s="1429"/>
      <c r="AT202" s="1430"/>
      <c r="AU202" s="663"/>
      <c r="AV202" s="1036">
        <f>Bilan!$AK$47</f>
        <v>0</v>
      </c>
      <c r="AW202" s="653"/>
      <c r="AX202" s="1037" t="str">
        <f>Bilan!$AM$47</f>
        <v xml:space="preserve"> </v>
      </c>
      <c r="AY202" s="665"/>
      <c r="AZ202" s="653"/>
      <c r="BA202" s="656"/>
    </row>
    <row r="203" spans="2:55" ht="20.100000000000001" customHeight="1">
      <c r="B203" s="641"/>
      <c r="C203" s="651"/>
      <c r="D203" s="1416"/>
      <c r="E203" s="1416"/>
      <c r="F203" s="651"/>
      <c r="G203" s="653"/>
      <c r="H203" s="1436"/>
      <c r="I203" s="1437"/>
      <c r="J203" s="1437"/>
      <c r="K203" s="1437"/>
      <c r="L203" s="1438"/>
      <c r="M203" s="642"/>
      <c r="N203" s="642"/>
      <c r="O203" s="653"/>
      <c r="P203" s="653"/>
      <c r="Q203" s="653"/>
      <c r="R203" s="653"/>
      <c r="S203" s="653"/>
      <c r="T203" s="653"/>
      <c r="U203" s="653"/>
      <c r="V203" s="653"/>
      <c r="W203" s="653"/>
      <c r="X203" s="653"/>
      <c r="Y203" s="653"/>
      <c r="Z203" s="655"/>
      <c r="AA203" s="649"/>
      <c r="AB203" s="583"/>
      <c r="AC203" s="643"/>
      <c r="AD203" s="651"/>
      <c r="AE203" s="1416"/>
      <c r="AF203" s="1416"/>
      <c r="AG203" s="651"/>
      <c r="AH203" s="653"/>
      <c r="AI203" s="1436"/>
      <c r="AJ203" s="1437"/>
      <c r="AK203" s="1437"/>
      <c r="AL203" s="1437"/>
      <c r="AM203" s="1438"/>
      <c r="AN203" s="642"/>
      <c r="AO203" s="642"/>
      <c r="AP203" s="653"/>
      <c r="AQ203" s="653"/>
      <c r="AR203" s="653"/>
      <c r="AS203" s="653"/>
      <c r="AT203" s="653"/>
      <c r="AU203" s="653"/>
      <c r="AV203" s="653"/>
      <c r="AW203" s="653"/>
      <c r="AX203" s="653"/>
      <c r="AY203" s="653"/>
      <c r="AZ203" s="653"/>
      <c r="BA203" s="656"/>
    </row>
    <row r="204" spans="2:55" ht="15" customHeight="1">
      <c r="B204" s="666"/>
      <c r="C204" s="667"/>
      <c r="D204" s="668"/>
      <c r="E204" s="653"/>
      <c r="F204" s="669"/>
      <c r="G204" s="653"/>
      <c r="H204" s="653"/>
      <c r="I204" s="653"/>
      <c r="J204" s="653"/>
      <c r="K204" s="653"/>
      <c r="L204" s="653"/>
      <c r="M204" s="670"/>
      <c r="N204" s="670"/>
      <c r="O204" s="670"/>
      <c r="P204" s="670"/>
      <c r="Q204" s="670"/>
      <c r="R204" s="670"/>
      <c r="S204" s="670"/>
      <c r="T204" s="670"/>
      <c r="U204" s="670"/>
      <c r="V204" s="670"/>
      <c r="W204" s="670"/>
      <c r="X204" s="670"/>
      <c r="Y204" s="670"/>
      <c r="Z204" s="671"/>
      <c r="AA204" s="672"/>
      <c r="AB204" s="673"/>
      <c r="AC204" s="674"/>
      <c r="AD204" s="667"/>
      <c r="AE204" s="668"/>
      <c r="AF204" s="653"/>
      <c r="AG204" s="669"/>
      <c r="AH204" s="653"/>
      <c r="AI204" s="653"/>
      <c r="AJ204" s="653"/>
      <c r="AK204" s="653"/>
      <c r="AL204" s="653"/>
      <c r="AM204" s="653"/>
      <c r="AN204" s="670"/>
      <c r="AO204" s="670"/>
      <c r="AP204" s="670"/>
      <c r="AQ204" s="670"/>
      <c r="AR204" s="670"/>
      <c r="AS204" s="670"/>
      <c r="AT204" s="670"/>
      <c r="AU204" s="670"/>
      <c r="AV204" s="670"/>
      <c r="AW204" s="670"/>
      <c r="AX204" s="670"/>
      <c r="AY204" s="670"/>
      <c r="AZ204" s="670"/>
      <c r="BA204" s="675"/>
    </row>
    <row r="205" spans="2:55" ht="20.100000000000001" customHeight="1">
      <c r="B205" s="641"/>
      <c r="C205" s="651"/>
      <c r="D205" s="1416"/>
      <c r="E205" s="1416"/>
      <c r="F205" s="651"/>
      <c r="G205" s="653"/>
      <c r="H205" s="1431" t="str">
        <f>'Donnees MFER'!$E$65</f>
        <v>C11.2 Rédiger un rapport de mise en service, un bon d'intervention</v>
      </c>
      <c r="I205" s="1432"/>
      <c r="J205" s="1432"/>
      <c r="K205" s="1432"/>
      <c r="L205" s="1433"/>
      <c r="M205" s="642"/>
      <c r="N205" s="642"/>
      <c r="O205" s="653"/>
      <c r="P205" s="653"/>
      <c r="Q205" s="654"/>
      <c r="R205" s="653"/>
      <c r="S205" s="653"/>
      <c r="T205" s="653"/>
      <c r="U205" s="653"/>
      <c r="V205" s="653"/>
      <c r="W205" s="653"/>
      <c r="X205" s="653"/>
      <c r="Y205" s="653"/>
      <c r="Z205" s="655"/>
      <c r="AA205" s="649"/>
      <c r="AB205" s="583"/>
      <c r="AC205" s="643"/>
      <c r="AD205" s="651"/>
      <c r="AE205" s="1416"/>
      <c r="AF205" s="1416"/>
      <c r="AG205" s="651"/>
      <c r="AH205" s="653"/>
      <c r="AI205" s="1431" t="str">
        <f>'Donnees MFER'!$E$67</f>
        <v>C12.2 Expliquer l’état d’avancement des opérations, leurs contraintes et leurs difficultés</v>
      </c>
      <c r="AJ205" s="1432"/>
      <c r="AK205" s="1432"/>
      <c r="AL205" s="1432"/>
      <c r="AM205" s="1433"/>
      <c r="AN205" s="642"/>
      <c r="AO205" s="642"/>
      <c r="AP205" s="653"/>
      <c r="AQ205" s="653"/>
      <c r="AR205" s="654"/>
      <c r="AS205" s="653"/>
      <c r="AT205" s="653"/>
      <c r="AU205" s="653"/>
      <c r="AV205" s="653"/>
      <c r="AW205" s="653"/>
      <c r="AX205" s="653"/>
      <c r="AY205" s="653"/>
      <c r="AZ205" s="653"/>
      <c r="BA205" s="656"/>
    </row>
    <row r="206" spans="2:55" ht="30" customHeight="1">
      <c r="B206" s="1414">
        <v>61</v>
      </c>
      <c r="C206" s="1415"/>
      <c r="D206" s="1417" t="str">
        <f>'Donnees MFER'!$C$65</f>
        <v>C11.2</v>
      </c>
      <c r="E206" s="1418"/>
      <c r="F206" s="651"/>
      <c r="G206" s="658" t="s">
        <v>211</v>
      </c>
      <c r="H206" s="1434"/>
      <c r="I206" s="1351"/>
      <c r="J206" s="1351"/>
      <c r="K206" s="1351"/>
      <c r="L206" s="1435"/>
      <c r="M206" s="1444" t="s">
        <v>212</v>
      </c>
      <c r="N206" s="1444"/>
      <c r="O206" s="1445"/>
      <c r="P206" s="1428" t="str">
        <f>REPT("g",(U206))</f>
        <v/>
      </c>
      <c r="Q206" s="1429"/>
      <c r="R206" s="1429"/>
      <c r="S206" s="1430"/>
      <c r="T206" s="663"/>
      <c r="U206" s="1036">
        <f>Bilan!$AK$42</f>
        <v>0</v>
      </c>
      <c r="V206" s="653"/>
      <c r="W206" s="1037" t="str">
        <f>Bilan!$AM$42</f>
        <v xml:space="preserve"> </v>
      </c>
      <c r="X206" s="665"/>
      <c r="Y206" s="653"/>
      <c r="Z206" s="655"/>
      <c r="AA206" s="649"/>
      <c r="AB206" s="583"/>
      <c r="AC206" s="1452">
        <v>65</v>
      </c>
      <c r="AD206" s="1415"/>
      <c r="AE206" s="1417" t="str">
        <f>'Donnees MFER'!$C$67</f>
        <v>C12.2</v>
      </c>
      <c r="AF206" s="1418"/>
      <c r="AG206" s="651"/>
      <c r="AH206" s="658" t="s">
        <v>211</v>
      </c>
      <c r="AI206" s="1434"/>
      <c r="AJ206" s="1351"/>
      <c r="AK206" s="1351"/>
      <c r="AL206" s="1351"/>
      <c r="AM206" s="1435"/>
      <c r="AN206" s="1444" t="s">
        <v>212</v>
      </c>
      <c r="AO206" s="1444"/>
      <c r="AP206" s="1445"/>
      <c r="AQ206" s="1428" t="str">
        <f>REPT("g",(AV206))</f>
        <v/>
      </c>
      <c r="AR206" s="1429"/>
      <c r="AS206" s="1429"/>
      <c r="AT206" s="1430"/>
      <c r="AU206" s="663"/>
      <c r="AV206" s="1036">
        <f>Bilan!$AK$47</f>
        <v>0</v>
      </c>
      <c r="AW206" s="653"/>
      <c r="AX206" s="1037" t="str">
        <f>Bilan!$AM$47</f>
        <v xml:space="preserve"> </v>
      </c>
      <c r="AY206" s="665"/>
      <c r="AZ206" s="653"/>
      <c r="BA206" s="656"/>
    </row>
    <row r="207" spans="2:55" ht="20.100000000000001" customHeight="1">
      <c r="B207" s="641"/>
      <c r="C207" s="651"/>
      <c r="D207" s="1416"/>
      <c r="E207" s="1416"/>
      <c r="F207" s="651"/>
      <c r="G207" s="653"/>
      <c r="H207" s="1436"/>
      <c r="I207" s="1437"/>
      <c r="J207" s="1437"/>
      <c r="K207" s="1437"/>
      <c r="L207" s="1438"/>
      <c r="M207" s="642"/>
      <c r="N207" s="642"/>
      <c r="O207" s="653"/>
      <c r="P207" s="653"/>
      <c r="Q207" s="653"/>
      <c r="R207" s="653"/>
      <c r="S207" s="653"/>
      <c r="T207" s="653"/>
      <c r="U207" s="653"/>
      <c r="V207" s="653"/>
      <c r="W207" s="653"/>
      <c r="X207" s="653"/>
      <c r="Y207" s="653"/>
      <c r="Z207" s="655"/>
      <c r="AA207" s="649"/>
      <c r="AB207" s="583"/>
      <c r="AC207" s="643"/>
      <c r="AD207" s="651"/>
      <c r="AE207" s="1416"/>
      <c r="AF207" s="1416"/>
      <c r="AG207" s="651"/>
      <c r="AH207" s="653"/>
      <c r="AI207" s="1436"/>
      <c r="AJ207" s="1437"/>
      <c r="AK207" s="1437"/>
      <c r="AL207" s="1437"/>
      <c r="AM207" s="1438"/>
      <c r="AN207" s="642"/>
      <c r="AO207" s="642"/>
      <c r="AP207" s="653"/>
      <c r="AQ207" s="653"/>
      <c r="AR207" s="653"/>
      <c r="AS207" s="653"/>
      <c r="AT207" s="653"/>
      <c r="AU207" s="653"/>
      <c r="AV207" s="653"/>
      <c r="AW207" s="653"/>
      <c r="AX207" s="653"/>
      <c r="AY207" s="653"/>
      <c r="AZ207" s="653"/>
      <c r="BA207" s="656"/>
      <c r="BB207" s="676"/>
      <c r="BC207" s="676"/>
    </row>
    <row r="208" spans="2:55" ht="15" customHeight="1">
      <c r="B208" s="1489"/>
      <c r="C208" s="1416"/>
      <c r="D208" s="1416"/>
      <c r="E208" s="1416"/>
      <c r="F208" s="1416"/>
      <c r="G208" s="1416"/>
      <c r="H208" s="1416"/>
      <c r="I208" s="1416"/>
      <c r="J208" s="1416"/>
      <c r="K208" s="1416"/>
      <c r="L208" s="1416"/>
      <c r="M208" s="1416"/>
      <c r="N208" s="1416"/>
      <c r="O208" s="1416"/>
      <c r="P208" s="1416"/>
      <c r="Q208" s="1416"/>
      <c r="R208" s="1416"/>
      <c r="S208" s="1416"/>
      <c r="T208" s="1416"/>
      <c r="U208" s="1416"/>
      <c r="V208" s="1416"/>
      <c r="W208" s="1416"/>
      <c r="X208" s="1416"/>
      <c r="Y208" s="1416"/>
      <c r="Z208" s="1627"/>
      <c r="AA208" s="1439"/>
      <c r="AB208" s="682"/>
      <c r="AC208" s="643"/>
      <c r="AD208" s="651"/>
      <c r="AE208" s="668"/>
      <c r="AF208" s="653"/>
      <c r="AG208" s="651"/>
      <c r="AH208" s="653"/>
      <c r="AI208" s="677"/>
      <c r="AJ208" s="678"/>
      <c r="AK208" s="678"/>
      <c r="AL208" s="679"/>
      <c r="AM208" s="680"/>
      <c r="AN208" s="642"/>
      <c r="AO208" s="642"/>
      <c r="AP208" s="653"/>
      <c r="AQ208" s="653"/>
      <c r="AR208" s="653"/>
      <c r="AS208" s="653"/>
      <c r="AT208" s="653"/>
      <c r="AU208" s="653"/>
      <c r="AV208" s="653"/>
      <c r="AW208" s="653"/>
      <c r="AX208" s="653"/>
      <c r="AY208" s="653"/>
      <c r="AZ208" s="653"/>
      <c r="BA208" s="656"/>
      <c r="BB208" s="250"/>
      <c r="BC208" s="250"/>
    </row>
    <row r="209" spans="2:53" ht="20.100000000000001" customHeight="1">
      <c r="B209" s="1489"/>
      <c r="C209" s="1416"/>
      <c r="D209" s="1416"/>
      <c r="E209" s="1416"/>
      <c r="F209" s="1416"/>
      <c r="G209" s="1416"/>
      <c r="H209" s="1416"/>
      <c r="I209" s="1416"/>
      <c r="J209" s="1416"/>
      <c r="K209" s="1416"/>
      <c r="L209" s="1416"/>
      <c r="M209" s="1416"/>
      <c r="N209" s="1416"/>
      <c r="O209" s="1416"/>
      <c r="P209" s="1416"/>
      <c r="Q209" s="1416"/>
      <c r="R209" s="1416"/>
      <c r="S209" s="1416"/>
      <c r="T209" s="1416"/>
      <c r="U209" s="1416"/>
      <c r="V209" s="1416"/>
      <c r="W209" s="1416"/>
      <c r="X209" s="1416"/>
      <c r="Y209" s="1416"/>
      <c r="Z209" s="1627"/>
      <c r="AA209" s="1439"/>
      <c r="AB209" s="682"/>
      <c r="AC209" s="643"/>
      <c r="AD209" s="651"/>
      <c r="AE209" s="1416"/>
      <c r="AF209" s="1416"/>
      <c r="AG209" s="651"/>
      <c r="AH209" s="653"/>
      <c r="AI209" s="1431" t="str">
        <f>'Donnees MFER'!$E$68</f>
        <v>C12.3 Rédiger un compte-rendu, un rapport d'activité</v>
      </c>
      <c r="AJ209" s="1432"/>
      <c r="AK209" s="1432"/>
      <c r="AL209" s="1432"/>
      <c r="AM209" s="1433"/>
      <c r="AN209" s="642"/>
      <c r="AO209" s="642"/>
      <c r="AP209" s="653"/>
      <c r="AQ209" s="653"/>
      <c r="AR209" s="654"/>
      <c r="AS209" s="653"/>
      <c r="AT209" s="653"/>
      <c r="AU209" s="653"/>
      <c r="AV209" s="653"/>
      <c r="AW209" s="653"/>
      <c r="AX209" s="653"/>
      <c r="AY209" s="653"/>
      <c r="AZ209" s="653"/>
      <c r="BA209" s="656"/>
    </row>
    <row r="210" spans="2:53" ht="30" customHeight="1">
      <c r="B210" s="1489"/>
      <c r="C210" s="1416"/>
      <c r="D210" s="1416"/>
      <c r="E210" s="1416"/>
      <c r="F210" s="1416"/>
      <c r="G210" s="1416"/>
      <c r="H210" s="1416"/>
      <c r="I210" s="1416"/>
      <c r="J210" s="1416"/>
      <c r="K210" s="1416"/>
      <c r="L210" s="1416"/>
      <c r="M210" s="1416"/>
      <c r="N210" s="1416"/>
      <c r="O210" s="1416"/>
      <c r="P210" s="1416"/>
      <c r="Q210" s="1416"/>
      <c r="R210" s="1416"/>
      <c r="S210" s="1416"/>
      <c r="T210" s="1416"/>
      <c r="U210" s="1416"/>
      <c r="V210" s="1416"/>
      <c r="W210" s="1416"/>
      <c r="X210" s="1416"/>
      <c r="Y210" s="1416"/>
      <c r="Z210" s="1627"/>
      <c r="AA210" s="649"/>
      <c r="AB210" s="583"/>
      <c r="AC210" s="1452">
        <v>66</v>
      </c>
      <c r="AD210" s="1415"/>
      <c r="AE210" s="1417" t="str">
        <f>'Donnees MFER'!$C$68</f>
        <v>C12.3</v>
      </c>
      <c r="AF210" s="1418"/>
      <c r="AG210" s="651"/>
      <c r="AH210" s="658" t="s">
        <v>211</v>
      </c>
      <c r="AI210" s="1434"/>
      <c r="AJ210" s="1351"/>
      <c r="AK210" s="1351"/>
      <c r="AL210" s="1351"/>
      <c r="AM210" s="1435"/>
      <c r="AN210" s="1444" t="s">
        <v>212</v>
      </c>
      <c r="AO210" s="1444"/>
      <c r="AP210" s="1445"/>
      <c r="AQ210" s="1428" t="str">
        <f>REPT("g",(AV210))</f>
        <v/>
      </c>
      <c r="AR210" s="1429"/>
      <c r="AS210" s="1429"/>
      <c r="AT210" s="1430"/>
      <c r="AU210" s="663"/>
      <c r="AV210" s="1036">
        <f>Bilan!$AK$47</f>
        <v>0</v>
      </c>
      <c r="AW210" s="653"/>
      <c r="AX210" s="1037" t="str">
        <f>Bilan!$AM$47</f>
        <v xml:space="preserve"> </v>
      </c>
      <c r="AY210" s="665"/>
      <c r="AZ210" s="653"/>
      <c r="BA210" s="656"/>
    </row>
    <row r="211" spans="2:53" ht="20.100000000000001" customHeight="1">
      <c r="B211" s="1489"/>
      <c r="C211" s="1416"/>
      <c r="D211" s="1416"/>
      <c r="E211" s="1416"/>
      <c r="F211" s="1416"/>
      <c r="G211" s="1416"/>
      <c r="H211" s="1416"/>
      <c r="I211" s="1416"/>
      <c r="J211" s="1416"/>
      <c r="K211" s="1416"/>
      <c r="L211" s="1416"/>
      <c r="M211" s="1416"/>
      <c r="N211" s="1416"/>
      <c r="O211" s="1416"/>
      <c r="P211" s="1416"/>
      <c r="Q211" s="1416"/>
      <c r="R211" s="1416"/>
      <c r="S211" s="1416"/>
      <c r="T211" s="1416"/>
      <c r="U211" s="1416"/>
      <c r="V211" s="1416"/>
      <c r="W211" s="1416"/>
      <c r="X211" s="1416"/>
      <c r="Y211" s="1416"/>
      <c r="Z211" s="1627"/>
      <c r="AA211" s="1460"/>
      <c r="AB211" s="685"/>
      <c r="AC211" s="686"/>
      <c r="AD211" s="651"/>
      <c r="AE211" s="1416"/>
      <c r="AF211" s="1416"/>
      <c r="AG211" s="651"/>
      <c r="AH211" s="653"/>
      <c r="AI211" s="1436"/>
      <c r="AJ211" s="1437"/>
      <c r="AK211" s="1437"/>
      <c r="AL211" s="1437"/>
      <c r="AM211" s="1438"/>
      <c r="AN211" s="642"/>
      <c r="AO211" s="642"/>
      <c r="AP211" s="653"/>
      <c r="AQ211" s="653"/>
      <c r="AR211" s="653"/>
      <c r="AS211" s="653"/>
      <c r="AT211" s="653"/>
      <c r="AU211" s="653"/>
      <c r="AV211" s="653"/>
      <c r="AW211" s="653"/>
      <c r="AX211" s="653"/>
      <c r="AY211" s="653"/>
      <c r="AZ211" s="653"/>
      <c r="BA211" s="656"/>
    </row>
    <row r="212" spans="2:53" ht="15" customHeight="1">
      <c r="B212" s="1489"/>
      <c r="C212" s="1416"/>
      <c r="D212" s="1416"/>
      <c r="E212" s="1416"/>
      <c r="F212" s="1416"/>
      <c r="G212" s="1416"/>
      <c r="H212" s="1416"/>
      <c r="I212" s="1416"/>
      <c r="J212" s="1416"/>
      <c r="K212" s="1416"/>
      <c r="L212" s="1416"/>
      <c r="M212" s="1416"/>
      <c r="N212" s="1416"/>
      <c r="O212" s="1416"/>
      <c r="P212" s="1416"/>
      <c r="Q212" s="1416"/>
      <c r="R212" s="1416"/>
      <c r="S212" s="1416"/>
      <c r="T212" s="1416"/>
      <c r="U212" s="1416"/>
      <c r="V212" s="1416"/>
      <c r="W212" s="1416"/>
      <c r="X212" s="1416"/>
      <c r="Y212" s="1416"/>
      <c r="Z212" s="1627"/>
      <c r="AA212" s="1460"/>
      <c r="AB212" s="685"/>
      <c r="AC212" s="686"/>
      <c r="AD212" s="651"/>
      <c r="AE212" s="668"/>
      <c r="AF212" s="653"/>
      <c r="AG212" s="651"/>
      <c r="AH212" s="653"/>
      <c r="AI212" s="653"/>
      <c r="AJ212" s="653"/>
      <c r="AK212" s="653"/>
      <c r="AL212" s="653"/>
      <c r="AM212" s="653"/>
      <c r="AN212" s="642"/>
      <c r="AO212" s="642"/>
      <c r="AP212" s="653"/>
      <c r="AQ212" s="653"/>
      <c r="AR212" s="653"/>
      <c r="AS212" s="653"/>
      <c r="AT212" s="653"/>
      <c r="AU212" s="653"/>
      <c r="AV212" s="653"/>
      <c r="AW212" s="653"/>
      <c r="AX212" s="653"/>
      <c r="AY212" s="653"/>
      <c r="AZ212" s="653"/>
      <c r="BA212" s="656"/>
    </row>
    <row r="213" spans="2:53" ht="17.100000000000001" customHeight="1">
      <c r="B213" s="1628"/>
      <c r="C213" s="1629"/>
      <c r="D213" s="1629"/>
      <c r="E213" s="1629"/>
      <c r="F213" s="1629"/>
      <c r="G213" s="1629"/>
      <c r="H213" s="1629"/>
      <c r="I213" s="1629"/>
      <c r="J213" s="1629"/>
      <c r="K213" s="1629"/>
      <c r="L213" s="1629"/>
      <c r="M213" s="1629"/>
      <c r="N213" s="1629"/>
      <c r="O213" s="1629"/>
      <c r="P213" s="1629"/>
      <c r="Q213" s="1629"/>
      <c r="R213" s="1629"/>
      <c r="S213" s="1629"/>
      <c r="T213" s="1629"/>
      <c r="U213" s="1629"/>
      <c r="V213" s="1629"/>
      <c r="W213" s="1629"/>
      <c r="X213" s="1629"/>
      <c r="Y213" s="1629"/>
      <c r="Z213" s="1630"/>
      <c r="AA213" s="688"/>
      <c r="AB213" s="716"/>
      <c r="AC213" s="1452"/>
      <c r="AD213" s="1415"/>
      <c r="AE213" s="1415"/>
      <c r="AF213" s="1415"/>
      <c r="AG213" s="1415"/>
      <c r="AH213" s="1415"/>
      <c r="AI213" s="1415"/>
      <c r="AJ213" s="1415"/>
      <c r="AK213" s="1415"/>
      <c r="AL213" s="1415"/>
      <c r="AM213" s="1415"/>
      <c r="AN213" s="1415"/>
      <c r="AO213" s="1415"/>
      <c r="AP213" s="1415"/>
      <c r="AQ213" s="1415"/>
      <c r="AR213" s="1415"/>
      <c r="AS213" s="1415"/>
      <c r="AT213" s="1415"/>
      <c r="AU213" s="1415"/>
      <c r="AV213" s="1415"/>
      <c r="AW213" s="1415"/>
      <c r="AX213" s="1415"/>
      <c r="AY213" s="1415"/>
      <c r="AZ213" s="1415"/>
      <c r="BA213" s="1473"/>
    </row>
    <row r="214" spans="2:53" ht="27" customHeight="1">
      <c r="B214" s="635"/>
      <c r="C214" s="586"/>
      <c r="D214" s="586"/>
      <c r="E214" s="586"/>
      <c r="F214" s="586"/>
      <c r="G214" s="586"/>
      <c r="H214" s="586"/>
      <c r="I214" s="586"/>
      <c r="J214" s="586"/>
      <c r="K214" s="586"/>
      <c r="L214" s="586"/>
      <c r="M214" s="583"/>
      <c r="N214" s="583"/>
      <c r="O214" s="583"/>
      <c r="P214" s="583"/>
      <c r="Q214" s="583"/>
      <c r="R214" s="583"/>
      <c r="S214" s="583"/>
      <c r="T214" s="583"/>
      <c r="U214" s="583"/>
      <c r="V214" s="583"/>
      <c r="W214" s="583"/>
      <c r="X214" s="583"/>
      <c r="Y214" s="583"/>
      <c r="Z214" s="583"/>
      <c r="AA214" s="583"/>
      <c r="AB214" s="583"/>
      <c r="AC214" s="586"/>
      <c r="AD214" s="586"/>
      <c r="AE214" s="586"/>
      <c r="AF214" s="586"/>
      <c r="AG214" s="586"/>
      <c r="AH214" s="583"/>
      <c r="AI214" s="583"/>
      <c r="AJ214" s="583"/>
      <c r="AK214" s="583"/>
      <c r="AL214" s="583"/>
      <c r="AM214" s="583"/>
      <c r="AN214" s="583"/>
      <c r="AO214" s="583"/>
      <c r="AP214" s="583"/>
      <c r="AQ214" s="583"/>
      <c r="AR214" s="583"/>
      <c r="AS214" s="583"/>
      <c r="AT214" s="583"/>
      <c r="AU214" s="583"/>
      <c r="AV214" s="583"/>
      <c r="AW214" s="583"/>
      <c r="AX214" s="583"/>
      <c r="AY214" s="583"/>
      <c r="AZ214" s="583"/>
      <c r="BA214" s="636"/>
    </row>
    <row r="215" spans="2:53" ht="12" customHeight="1">
      <c r="B215" s="637"/>
      <c r="C215" s="638"/>
      <c r="D215" s="1453" t="s">
        <v>126</v>
      </c>
      <c r="E215" s="1453"/>
      <c r="F215" s="1456"/>
      <c r="G215" s="1446" t="s">
        <v>440</v>
      </c>
      <c r="H215" s="1446"/>
      <c r="I215" s="1446"/>
      <c r="J215" s="1446"/>
      <c r="K215" s="1446"/>
      <c r="L215" s="1446"/>
      <c r="M215" s="1446"/>
      <c r="N215" s="1446"/>
      <c r="O215" s="1446"/>
      <c r="P215" s="1446"/>
      <c r="Q215" s="1446"/>
      <c r="R215" s="1446"/>
      <c r="S215" s="1446"/>
      <c r="T215" s="1419"/>
      <c r="U215" s="639"/>
      <c r="V215" s="1419"/>
      <c r="W215" s="639"/>
      <c r="X215" s="1419"/>
      <c r="Y215" s="1419"/>
      <c r="Z215" s="1449"/>
      <c r="AA215" s="583"/>
      <c r="AB215" s="583"/>
      <c r="AC215" s="722"/>
      <c r="AD215" s="638"/>
      <c r="AE215" s="1453" t="s">
        <v>126</v>
      </c>
      <c r="AF215" s="1453"/>
      <c r="AG215" s="1456"/>
      <c r="AH215" s="1446" t="s">
        <v>312</v>
      </c>
      <c r="AI215" s="1446"/>
      <c r="AJ215" s="1446"/>
      <c r="AK215" s="1446"/>
      <c r="AL215" s="1446"/>
      <c r="AM215" s="1446"/>
      <c r="AN215" s="1446"/>
      <c r="AO215" s="1446"/>
      <c r="AP215" s="1446"/>
      <c r="AQ215" s="1446"/>
      <c r="AR215" s="1446"/>
      <c r="AS215" s="1446"/>
      <c r="AT215" s="1446"/>
      <c r="AU215" s="1419"/>
      <c r="AV215" s="639"/>
      <c r="AW215" s="1419"/>
      <c r="AX215" s="639"/>
      <c r="AY215" s="1419"/>
      <c r="AZ215" s="1419"/>
      <c r="BA215" s="1422"/>
    </row>
    <row r="216" spans="2:53" ht="13.5" customHeight="1">
      <c r="B216" s="641"/>
      <c r="C216" s="642"/>
      <c r="D216" s="1454"/>
      <c r="E216" s="1454"/>
      <c r="F216" s="1457"/>
      <c r="G216" s="1447"/>
      <c r="H216" s="1447"/>
      <c r="I216" s="1447"/>
      <c r="J216" s="1447"/>
      <c r="K216" s="1447"/>
      <c r="L216" s="1447"/>
      <c r="M216" s="1447"/>
      <c r="N216" s="1447"/>
      <c r="O216" s="1447"/>
      <c r="P216" s="1447"/>
      <c r="Q216" s="1447"/>
      <c r="R216" s="1447"/>
      <c r="S216" s="1447"/>
      <c r="T216" s="1420"/>
      <c r="U216" s="1440">
        <f>AVERAGE(U222:U234)</f>
        <v>0</v>
      </c>
      <c r="V216" s="1420"/>
      <c r="W216" s="1425" t="e">
        <f>AVERAGE(W222:W234)</f>
        <v>#DIV/0!</v>
      </c>
      <c r="X216" s="1420"/>
      <c r="Y216" s="1420"/>
      <c r="Z216" s="1450"/>
      <c r="AA216" s="583"/>
      <c r="AB216" s="583"/>
      <c r="AC216" s="723"/>
      <c r="AD216" s="642"/>
      <c r="AE216" s="1454"/>
      <c r="AF216" s="1454"/>
      <c r="AG216" s="1457"/>
      <c r="AH216" s="1447"/>
      <c r="AI216" s="1447"/>
      <c r="AJ216" s="1447"/>
      <c r="AK216" s="1447"/>
      <c r="AL216" s="1447"/>
      <c r="AM216" s="1447"/>
      <c r="AN216" s="1447"/>
      <c r="AO216" s="1447"/>
      <c r="AP216" s="1447"/>
      <c r="AQ216" s="1447"/>
      <c r="AR216" s="1447"/>
      <c r="AS216" s="1447"/>
      <c r="AT216" s="1447"/>
      <c r="AU216" s="1420"/>
      <c r="AV216" s="1440" t="e">
        <f>AVERAGE(AV222:AV238)</f>
        <v>#DIV/0!</v>
      </c>
      <c r="AW216" s="1420"/>
      <c r="AX216" s="1425" t="e">
        <f>AVERAGE(AX222:AX238)</f>
        <v>#DIV/0!</v>
      </c>
      <c r="AY216" s="1420"/>
      <c r="AZ216" s="1420"/>
      <c r="BA216" s="1423"/>
    </row>
    <row r="217" spans="2:53" ht="13.5" customHeight="1">
      <c r="B217" s="641"/>
      <c r="C217" s="642"/>
      <c r="D217" s="1454"/>
      <c r="E217" s="1454"/>
      <c r="F217" s="1457"/>
      <c r="G217" s="1447"/>
      <c r="H217" s="1447"/>
      <c r="I217" s="1447"/>
      <c r="J217" s="1447"/>
      <c r="K217" s="1447"/>
      <c r="L217" s="1447"/>
      <c r="M217" s="1447"/>
      <c r="N217" s="1447"/>
      <c r="O217" s="1447"/>
      <c r="P217" s="1447"/>
      <c r="Q217" s="1447"/>
      <c r="R217" s="1447"/>
      <c r="S217" s="1447"/>
      <c r="T217" s="1420"/>
      <c r="U217" s="1441"/>
      <c r="V217" s="1420"/>
      <c r="W217" s="1426"/>
      <c r="X217" s="1420"/>
      <c r="Y217" s="1420"/>
      <c r="Z217" s="1450"/>
      <c r="AA217" s="583"/>
      <c r="AB217" s="583"/>
      <c r="AC217" s="723"/>
      <c r="AD217" s="642"/>
      <c r="AE217" s="1454"/>
      <c r="AF217" s="1454"/>
      <c r="AG217" s="1457"/>
      <c r="AH217" s="1447"/>
      <c r="AI217" s="1447"/>
      <c r="AJ217" s="1447"/>
      <c r="AK217" s="1447"/>
      <c r="AL217" s="1447"/>
      <c r="AM217" s="1447"/>
      <c r="AN217" s="1447"/>
      <c r="AO217" s="1447"/>
      <c r="AP217" s="1447"/>
      <c r="AQ217" s="1447"/>
      <c r="AR217" s="1447"/>
      <c r="AS217" s="1447"/>
      <c r="AT217" s="1447"/>
      <c r="AU217" s="1420"/>
      <c r="AV217" s="1441"/>
      <c r="AW217" s="1420"/>
      <c r="AX217" s="1426"/>
      <c r="AY217" s="1420"/>
      <c r="AZ217" s="1420"/>
      <c r="BA217" s="1423"/>
    </row>
    <row r="218" spans="2:53" ht="10.5" customHeight="1">
      <c r="B218" s="641"/>
      <c r="C218" s="642"/>
      <c r="D218" s="1454"/>
      <c r="E218" s="1454"/>
      <c r="F218" s="1457"/>
      <c r="G218" s="1447"/>
      <c r="H218" s="1447"/>
      <c r="I218" s="1447"/>
      <c r="J218" s="1447"/>
      <c r="K218" s="1447"/>
      <c r="L218" s="1447"/>
      <c r="M218" s="1447"/>
      <c r="N218" s="1447"/>
      <c r="O218" s="1447"/>
      <c r="P218" s="1447"/>
      <c r="Q218" s="1447"/>
      <c r="R218" s="1447"/>
      <c r="S218" s="1447"/>
      <c r="T218" s="1420"/>
      <c r="U218" s="1442"/>
      <c r="V218" s="1420"/>
      <c r="W218" s="1427"/>
      <c r="X218" s="1420"/>
      <c r="Y218" s="1420"/>
      <c r="Z218" s="1450"/>
      <c r="AA218" s="583"/>
      <c r="AB218" s="583"/>
      <c r="AC218" s="723"/>
      <c r="AD218" s="642"/>
      <c r="AE218" s="1454"/>
      <c r="AF218" s="1454"/>
      <c r="AG218" s="1457"/>
      <c r="AH218" s="1447"/>
      <c r="AI218" s="1447"/>
      <c r="AJ218" s="1447"/>
      <c r="AK218" s="1447"/>
      <c r="AL218" s="1447"/>
      <c r="AM218" s="1447"/>
      <c r="AN218" s="1447"/>
      <c r="AO218" s="1447"/>
      <c r="AP218" s="1447"/>
      <c r="AQ218" s="1447"/>
      <c r="AR218" s="1447"/>
      <c r="AS218" s="1447"/>
      <c r="AT218" s="1447"/>
      <c r="AU218" s="1420"/>
      <c r="AV218" s="1442"/>
      <c r="AW218" s="1420"/>
      <c r="AX218" s="1427"/>
      <c r="AY218" s="1420"/>
      <c r="AZ218" s="1420"/>
      <c r="BA218" s="1423"/>
    </row>
    <row r="219" spans="2:53" ht="12" customHeight="1">
      <c r="B219" s="644"/>
      <c r="C219" s="645"/>
      <c r="D219" s="1455"/>
      <c r="E219" s="1455"/>
      <c r="F219" s="1458"/>
      <c r="G219" s="1448"/>
      <c r="H219" s="1448"/>
      <c r="I219" s="1448"/>
      <c r="J219" s="1448"/>
      <c r="K219" s="1448"/>
      <c r="L219" s="1448"/>
      <c r="M219" s="1448"/>
      <c r="N219" s="1448"/>
      <c r="O219" s="1448"/>
      <c r="P219" s="1448"/>
      <c r="Q219" s="1448"/>
      <c r="R219" s="1448"/>
      <c r="S219" s="1448"/>
      <c r="T219" s="1421"/>
      <c r="U219" s="646"/>
      <c r="V219" s="1421"/>
      <c r="W219" s="646"/>
      <c r="X219" s="1421"/>
      <c r="Y219" s="1421"/>
      <c r="Z219" s="1451"/>
      <c r="AA219" s="583"/>
      <c r="AB219" s="583"/>
      <c r="AC219" s="724"/>
      <c r="AD219" s="645"/>
      <c r="AE219" s="1455"/>
      <c r="AF219" s="1455"/>
      <c r="AG219" s="1458"/>
      <c r="AH219" s="1448"/>
      <c r="AI219" s="1448"/>
      <c r="AJ219" s="1448"/>
      <c r="AK219" s="1448"/>
      <c r="AL219" s="1448"/>
      <c r="AM219" s="1448"/>
      <c r="AN219" s="1448"/>
      <c r="AO219" s="1448"/>
      <c r="AP219" s="1448"/>
      <c r="AQ219" s="1448"/>
      <c r="AR219" s="1448"/>
      <c r="AS219" s="1448"/>
      <c r="AT219" s="1448"/>
      <c r="AU219" s="1421"/>
      <c r="AV219" s="646"/>
      <c r="AW219" s="1421"/>
      <c r="AX219" s="646"/>
      <c r="AY219" s="1421"/>
      <c r="AZ219" s="1421"/>
      <c r="BA219" s="1424"/>
    </row>
    <row r="220" spans="2:53" ht="30" customHeight="1">
      <c r="B220" s="637"/>
      <c r="C220" s="638"/>
      <c r="D220" s="638"/>
      <c r="E220" s="638"/>
      <c r="F220" s="638"/>
      <c r="G220" s="639"/>
      <c r="H220" s="639"/>
      <c r="I220" s="639"/>
      <c r="J220" s="639"/>
      <c r="K220" s="639"/>
      <c r="L220" s="639"/>
      <c r="M220" s="639"/>
      <c r="N220" s="639"/>
      <c r="O220" s="639"/>
      <c r="P220" s="639"/>
      <c r="Q220" s="639"/>
      <c r="R220" s="639"/>
      <c r="S220" s="639"/>
      <c r="T220" s="639"/>
      <c r="U220" s="639"/>
      <c r="V220" s="639"/>
      <c r="W220" s="639"/>
      <c r="X220" s="639"/>
      <c r="Y220" s="639"/>
      <c r="Z220" s="648"/>
      <c r="AA220" s="649"/>
      <c r="AB220" s="718"/>
      <c r="AC220" s="638"/>
      <c r="AD220" s="638"/>
      <c r="AE220" s="638"/>
      <c r="AF220" s="638"/>
      <c r="AG220" s="638"/>
      <c r="AH220" s="639"/>
      <c r="AI220" s="639"/>
      <c r="AJ220" s="639"/>
      <c r="AK220" s="639"/>
      <c r="AL220" s="639"/>
      <c r="AM220" s="639"/>
      <c r="AN220" s="639"/>
      <c r="AO220" s="639"/>
      <c r="AP220" s="639"/>
      <c r="AQ220" s="639"/>
      <c r="AR220" s="639"/>
      <c r="AS220" s="639"/>
      <c r="AT220" s="639"/>
      <c r="AU220" s="639"/>
      <c r="AV220" s="639"/>
      <c r="AW220" s="639"/>
      <c r="AX220" s="639"/>
      <c r="AY220" s="639"/>
      <c r="AZ220" s="639"/>
      <c r="BA220" s="650"/>
    </row>
    <row r="221" spans="2:53" ht="20.100000000000001" customHeight="1">
      <c r="B221" s="641"/>
      <c r="C221" s="651"/>
      <c r="D221" s="1416"/>
      <c r="E221" s="1416"/>
      <c r="F221" s="651"/>
      <c r="G221" s="653"/>
      <c r="H221" s="1431" t="str">
        <f>'Donnees MFER'!$E$69</f>
        <v>C13.1 Ecouter et questionner le client et/ou l'exploitant sur ses besoins</v>
      </c>
      <c r="I221" s="1432"/>
      <c r="J221" s="1432"/>
      <c r="K221" s="1432"/>
      <c r="L221" s="1433"/>
      <c r="M221" s="642"/>
      <c r="N221" s="642"/>
      <c r="O221" s="653"/>
      <c r="P221" s="653"/>
      <c r="Q221" s="654"/>
      <c r="R221" s="653"/>
      <c r="S221" s="653"/>
      <c r="T221" s="653"/>
      <c r="U221" s="653"/>
      <c r="V221" s="653"/>
      <c r="W221" s="653"/>
      <c r="X221" s="653"/>
      <c r="Y221" s="653"/>
      <c r="Z221" s="655"/>
      <c r="AA221" s="649"/>
      <c r="AB221" s="718"/>
      <c r="AC221" s="651"/>
      <c r="AD221" s="651"/>
      <c r="AE221" s="1416"/>
      <c r="AF221" s="1416"/>
      <c r="AG221" s="651"/>
      <c r="AH221" s="653"/>
      <c r="AI221" s="1463"/>
      <c r="AJ221" s="1464"/>
      <c r="AK221" s="1464"/>
      <c r="AL221" s="1464"/>
      <c r="AM221" s="1465"/>
      <c r="AN221" s="642"/>
      <c r="AO221" s="642"/>
      <c r="AP221" s="653"/>
      <c r="AQ221" s="653"/>
      <c r="AR221" s="654"/>
      <c r="AS221" s="653"/>
      <c r="AT221" s="653"/>
      <c r="AU221" s="653"/>
      <c r="AV221" s="653"/>
      <c r="AW221" s="653"/>
      <c r="AX221" s="653"/>
      <c r="AY221" s="653"/>
      <c r="AZ221" s="653"/>
      <c r="BA221" s="656"/>
    </row>
    <row r="222" spans="2:53" s="21" customFormat="1" ht="30" customHeight="1">
      <c r="B222" s="1414">
        <v>67</v>
      </c>
      <c r="C222" s="1415"/>
      <c r="D222" s="1417" t="str">
        <f>'Donnees MFER'!$C$69</f>
        <v>C13.1</v>
      </c>
      <c r="E222" s="1418"/>
      <c r="F222" s="651"/>
      <c r="G222" s="658" t="s">
        <v>211</v>
      </c>
      <c r="H222" s="1434"/>
      <c r="I222" s="1351"/>
      <c r="J222" s="1351"/>
      <c r="K222" s="1351"/>
      <c r="L222" s="1435"/>
      <c r="M222" s="1444" t="s">
        <v>212</v>
      </c>
      <c r="N222" s="1444"/>
      <c r="O222" s="1445"/>
      <c r="P222" s="1428" t="str">
        <f>REPT("g",(U222))</f>
        <v/>
      </c>
      <c r="Q222" s="1429"/>
      <c r="R222" s="1429"/>
      <c r="S222" s="1430"/>
      <c r="T222" s="663"/>
      <c r="U222" s="1036">
        <f>Bilan!$AK$51</f>
        <v>0</v>
      </c>
      <c r="V222" s="653"/>
      <c r="W222" s="1037" t="str">
        <f>Bilan!$AM$51</f>
        <v xml:space="preserve"> </v>
      </c>
      <c r="X222" s="665"/>
      <c r="Y222" s="653"/>
      <c r="Z222" s="655"/>
      <c r="AA222" s="649"/>
      <c r="AB222" s="718"/>
      <c r="AC222" s="1415"/>
      <c r="AD222" s="1415"/>
      <c r="AE222" s="1461"/>
      <c r="AF222" s="1462"/>
      <c r="AG222" s="651"/>
      <c r="AH222" s="658"/>
      <c r="AI222" s="1466"/>
      <c r="AJ222" s="1467"/>
      <c r="AK222" s="1467"/>
      <c r="AL222" s="1467"/>
      <c r="AM222" s="1468"/>
      <c r="AN222" s="1444" t="s">
        <v>212</v>
      </c>
      <c r="AO222" s="1444"/>
      <c r="AP222" s="1445"/>
      <c r="AQ222" s="1428" t="str">
        <f>REPT("g",(AV222))</f>
        <v/>
      </c>
      <c r="AR222" s="1429"/>
      <c r="AS222" s="1429"/>
      <c r="AT222" s="1430"/>
      <c r="AU222" s="663"/>
      <c r="AV222" s="1036"/>
      <c r="AW222" s="653"/>
      <c r="AX222" s="1037"/>
      <c r="AY222" s="665"/>
      <c r="AZ222" s="653"/>
      <c r="BA222" s="656"/>
    </row>
    <row r="223" spans="2:53" ht="20.100000000000001" customHeight="1">
      <c r="B223" s="641"/>
      <c r="C223" s="651"/>
      <c r="D223" s="1416"/>
      <c r="E223" s="1416"/>
      <c r="F223" s="651"/>
      <c r="G223" s="653"/>
      <c r="H223" s="1436"/>
      <c r="I223" s="1437"/>
      <c r="J223" s="1437"/>
      <c r="K223" s="1437"/>
      <c r="L223" s="1438"/>
      <c r="M223" s="642"/>
      <c r="N223" s="642"/>
      <c r="O223" s="653"/>
      <c r="P223" s="653"/>
      <c r="Q223" s="653"/>
      <c r="R223" s="653"/>
      <c r="S223" s="653"/>
      <c r="T223" s="653"/>
      <c r="U223" s="653"/>
      <c r="V223" s="653"/>
      <c r="W223" s="653"/>
      <c r="X223" s="653"/>
      <c r="Y223" s="653"/>
      <c r="Z223" s="655"/>
      <c r="AA223" s="649"/>
      <c r="AB223" s="718"/>
      <c r="AC223" s="651"/>
      <c r="AD223" s="651"/>
      <c r="AE223" s="1416"/>
      <c r="AF223" s="1416"/>
      <c r="AG223" s="651"/>
      <c r="AH223" s="653"/>
      <c r="AI223" s="1469"/>
      <c r="AJ223" s="1470"/>
      <c r="AK223" s="1470"/>
      <c r="AL223" s="1470"/>
      <c r="AM223" s="1471"/>
      <c r="AN223" s="642"/>
      <c r="AO223" s="642"/>
      <c r="AP223" s="653"/>
      <c r="AQ223" s="653"/>
      <c r="AR223" s="653"/>
      <c r="AS223" s="653"/>
      <c r="AT223" s="653"/>
      <c r="AU223" s="653"/>
      <c r="AV223" s="653"/>
      <c r="AW223" s="653"/>
      <c r="AX223" s="653"/>
      <c r="AY223" s="653"/>
      <c r="AZ223" s="653"/>
      <c r="BA223" s="656"/>
    </row>
    <row r="224" spans="2:53" ht="15" customHeight="1">
      <c r="B224" s="666"/>
      <c r="C224" s="667"/>
      <c r="D224" s="668"/>
      <c r="E224" s="653"/>
      <c r="F224" s="669"/>
      <c r="G224" s="653"/>
      <c r="H224" s="653"/>
      <c r="I224" s="653"/>
      <c r="J224" s="653"/>
      <c r="K224" s="653"/>
      <c r="L224" s="653"/>
      <c r="M224" s="670"/>
      <c r="N224" s="670"/>
      <c r="O224" s="670"/>
      <c r="P224" s="670"/>
      <c r="Q224" s="670"/>
      <c r="R224" s="670"/>
      <c r="S224" s="670"/>
      <c r="T224" s="670"/>
      <c r="U224" s="670"/>
      <c r="V224" s="670"/>
      <c r="W224" s="670"/>
      <c r="X224" s="670"/>
      <c r="Y224" s="670"/>
      <c r="Z224" s="671"/>
      <c r="AA224" s="672"/>
      <c r="AB224" s="725"/>
      <c r="AC224" s="667"/>
      <c r="AD224" s="667"/>
      <c r="AE224" s="668"/>
      <c r="AF224" s="653"/>
      <c r="AG224" s="669"/>
      <c r="AH224" s="653"/>
      <c r="AI224" s="653"/>
      <c r="AJ224" s="653"/>
      <c r="AK224" s="653"/>
      <c r="AL224" s="653"/>
      <c r="AM224" s="653"/>
      <c r="AN224" s="670"/>
      <c r="AO224" s="670"/>
      <c r="AP224" s="670"/>
      <c r="AQ224" s="670"/>
      <c r="AR224" s="670"/>
      <c r="AS224" s="670"/>
      <c r="AT224" s="670"/>
      <c r="AU224" s="670"/>
      <c r="AV224" s="670"/>
      <c r="AW224" s="670"/>
      <c r="AX224" s="670"/>
      <c r="AY224" s="670"/>
      <c r="AZ224" s="670"/>
      <c r="BA224" s="675"/>
    </row>
    <row r="225" spans="2:55" ht="20.100000000000001" customHeight="1">
      <c r="B225" s="641"/>
      <c r="C225" s="651"/>
      <c r="D225" s="1416"/>
      <c r="E225" s="1416"/>
      <c r="F225" s="651"/>
      <c r="G225" s="653"/>
      <c r="H225" s="1431" t="str">
        <f>'Donnees MFER'!$E$70</f>
        <v xml:space="preserve">C13.2 Expliquer le fonctionnement et l’utilisation de l’installation au client et/ou à l’exploitant  </v>
      </c>
      <c r="I225" s="1432"/>
      <c r="J225" s="1432"/>
      <c r="K225" s="1432"/>
      <c r="L225" s="1433"/>
      <c r="M225" s="642"/>
      <c r="N225" s="642"/>
      <c r="O225" s="653"/>
      <c r="P225" s="653"/>
      <c r="Q225" s="654"/>
      <c r="R225" s="653"/>
      <c r="S225" s="653"/>
      <c r="T225" s="653"/>
      <c r="U225" s="653"/>
      <c r="V225" s="653"/>
      <c r="W225" s="653"/>
      <c r="X225" s="653"/>
      <c r="Y225" s="653"/>
      <c r="Z225" s="655"/>
      <c r="AA225" s="649"/>
      <c r="AB225" s="718"/>
      <c r="AC225" s="651"/>
      <c r="AD225" s="651"/>
      <c r="AE225" s="1416"/>
      <c r="AF225" s="1416"/>
      <c r="AG225" s="651"/>
      <c r="AH225" s="653"/>
      <c r="AI225" s="1463"/>
      <c r="AJ225" s="1464"/>
      <c r="AK225" s="1464"/>
      <c r="AL225" s="1464"/>
      <c r="AM225" s="1465"/>
      <c r="AN225" s="642"/>
      <c r="AO225" s="642"/>
      <c r="AP225" s="653"/>
      <c r="AQ225" s="653"/>
      <c r="AR225" s="654"/>
      <c r="AS225" s="653"/>
      <c r="AT225" s="653"/>
      <c r="AU225" s="653"/>
      <c r="AV225" s="653"/>
      <c r="AW225" s="653"/>
      <c r="AX225" s="653"/>
      <c r="AY225" s="653"/>
      <c r="AZ225" s="653"/>
      <c r="BA225" s="656"/>
    </row>
    <row r="226" spans="2:55" ht="30" customHeight="1">
      <c r="B226" s="1414">
        <v>68</v>
      </c>
      <c r="C226" s="1415"/>
      <c r="D226" s="1417" t="str">
        <f>'Donnees MFER'!$C$70</f>
        <v>C13.2</v>
      </c>
      <c r="E226" s="1418"/>
      <c r="F226" s="651"/>
      <c r="G226" s="658" t="s">
        <v>211</v>
      </c>
      <c r="H226" s="1434"/>
      <c r="I226" s="1351"/>
      <c r="J226" s="1351"/>
      <c r="K226" s="1351"/>
      <c r="L226" s="1435"/>
      <c r="M226" s="1444" t="s">
        <v>212</v>
      </c>
      <c r="N226" s="1444"/>
      <c r="O226" s="1445"/>
      <c r="P226" s="1428" t="str">
        <f>REPT("g",(U226))</f>
        <v/>
      </c>
      <c r="Q226" s="1429"/>
      <c r="R226" s="1429"/>
      <c r="S226" s="1430"/>
      <c r="T226" s="663"/>
      <c r="U226" s="1036">
        <f>Bilan!$AK$51</f>
        <v>0</v>
      </c>
      <c r="V226" s="653"/>
      <c r="W226" s="1037" t="str">
        <f>Bilan!$AM$51</f>
        <v xml:space="preserve"> </v>
      </c>
      <c r="X226" s="665"/>
      <c r="Y226" s="653"/>
      <c r="Z226" s="655"/>
      <c r="AA226" s="649"/>
      <c r="AB226" s="718"/>
      <c r="AC226" s="1415"/>
      <c r="AD226" s="1415"/>
      <c r="AE226" s="1461"/>
      <c r="AF226" s="1462"/>
      <c r="AG226" s="651"/>
      <c r="AH226" s="658"/>
      <c r="AI226" s="1466"/>
      <c r="AJ226" s="1467"/>
      <c r="AK226" s="1467"/>
      <c r="AL226" s="1467"/>
      <c r="AM226" s="1468"/>
      <c r="AN226" s="1444" t="s">
        <v>212</v>
      </c>
      <c r="AO226" s="1444"/>
      <c r="AP226" s="1445"/>
      <c r="AQ226" s="1428" t="str">
        <f>REPT("g",(AV226))</f>
        <v/>
      </c>
      <c r="AR226" s="1429"/>
      <c r="AS226" s="1429"/>
      <c r="AT226" s="1430"/>
      <c r="AU226" s="663"/>
      <c r="AV226" s="1036"/>
      <c r="AW226" s="653"/>
      <c r="AX226" s="1037"/>
      <c r="AY226" s="665"/>
      <c r="AZ226" s="653"/>
      <c r="BA226" s="656"/>
    </row>
    <row r="227" spans="2:55" ht="20.100000000000001" customHeight="1">
      <c r="B227" s="641"/>
      <c r="C227" s="651"/>
      <c r="D227" s="1416"/>
      <c r="E227" s="1416"/>
      <c r="F227" s="651"/>
      <c r="G227" s="653"/>
      <c r="H227" s="1436"/>
      <c r="I227" s="1437"/>
      <c r="J227" s="1437"/>
      <c r="K227" s="1437"/>
      <c r="L227" s="1438"/>
      <c r="M227" s="642"/>
      <c r="N227" s="642"/>
      <c r="O227" s="653"/>
      <c r="P227" s="653"/>
      <c r="Q227" s="653"/>
      <c r="R227" s="653"/>
      <c r="S227" s="653"/>
      <c r="T227" s="653"/>
      <c r="U227" s="653"/>
      <c r="V227" s="653"/>
      <c r="W227" s="653"/>
      <c r="X227" s="653"/>
      <c r="Y227" s="653"/>
      <c r="Z227" s="655"/>
      <c r="AA227" s="649"/>
      <c r="AB227" s="718"/>
      <c r="AC227" s="651"/>
      <c r="AD227" s="651"/>
      <c r="AE227" s="1416"/>
      <c r="AF227" s="1416"/>
      <c r="AG227" s="651"/>
      <c r="AH227" s="653"/>
      <c r="AI227" s="1469"/>
      <c r="AJ227" s="1470"/>
      <c r="AK227" s="1470"/>
      <c r="AL227" s="1470"/>
      <c r="AM227" s="1471"/>
      <c r="AN227" s="642"/>
      <c r="AO227" s="642"/>
      <c r="AP227" s="653"/>
      <c r="AQ227" s="653"/>
      <c r="AR227" s="653"/>
      <c r="AS227" s="653"/>
      <c r="AT227" s="653"/>
      <c r="AU227" s="653"/>
      <c r="AV227" s="653"/>
      <c r="AW227" s="653"/>
      <c r="AX227" s="653"/>
      <c r="AY227" s="653"/>
      <c r="AZ227" s="653"/>
      <c r="BA227" s="656"/>
      <c r="BB227" s="676"/>
      <c r="BC227" s="676"/>
    </row>
    <row r="228" spans="2:55" ht="15" customHeight="1">
      <c r="B228" s="641"/>
      <c r="C228" s="651"/>
      <c r="D228" s="668"/>
      <c r="E228" s="653"/>
      <c r="F228" s="651"/>
      <c r="G228" s="653"/>
      <c r="H228" s="677"/>
      <c r="I228" s="678"/>
      <c r="J228" s="678"/>
      <c r="K228" s="679"/>
      <c r="L228" s="680"/>
      <c r="M228" s="642"/>
      <c r="N228" s="642"/>
      <c r="O228" s="653"/>
      <c r="P228" s="653"/>
      <c r="Q228" s="653"/>
      <c r="R228" s="653"/>
      <c r="S228" s="653"/>
      <c r="T228" s="653"/>
      <c r="U228" s="653"/>
      <c r="V228" s="653"/>
      <c r="W228" s="653"/>
      <c r="X228" s="653"/>
      <c r="Y228" s="653"/>
      <c r="Z228" s="655"/>
      <c r="AA228" s="1439"/>
      <c r="AB228" s="720"/>
      <c r="AC228" s="651"/>
      <c r="AD228" s="651"/>
      <c r="AE228" s="668"/>
      <c r="AF228" s="653"/>
      <c r="AG228" s="651"/>
      <c r="AH228" s="653"/>
      <c r="AI228" s="677"/>
      <c r="AJ228" s="678"/>
      <c r="AK228" s="678"/>
      <c r="AL228" s="679"/>
      <c r="AM228" s="680"/>
      <c r="AN228" s="642"/>
      <c r="AO228" s="642"/>
      <c r="AP228" s="653"/>
      <c r="AQ228" s="653"/>
      <c r="AR228" s="653"/>
      <c r="AS228" s="653"/>
      <c r="AT228" s="653"/>
      <c r="AU228" s="653"/>
      <c r="AV228" s="653"/>
      <c r="AW228" s="653"/>
      <c r="AX228" s="653"/>
      <c r="AY228" s="653"/>
      <c r="AZ228" s="653"/>
      <c r="BA228" s="656"/>
      <c r="BB228" s="250"/>
      <c r="BC228" s="250"/>
    </row>
    <row r="229" spans="2:55" ht="20.100000000000001" customHeight="1">
      <c r="B229" s="641"/>
      <c r="C229" s="651"/>
      <c r="D229" s="1416"/>
      <c r="E229" s="1416"/>
      <c r="F229" s="651"/>
      <c r="G229" s="653"/>
      <c r="H229" s="1431" t="str">
        <f>'Donnees MFER'!$E$71</f>
        <v>C13.3 Informer oralement des consignes de sécurité</v>
      </c>
      <c r="I229" s="1432"/>
      <c r="J229" s="1432"/>
      <c r="K229" s="1432"/>
      <c r="L229" s="1433"/>
      <c r="M229" s="642"/>
      <c r="N229" s="642"/>
      <c r="O229" s="653"/>
      <c r="P229" s="653"/>
      <c r="Q229" s="654"/>
      <c r="R229" s="653"/>
      <c r="S229" s="653"/>
      <c r="T229" s="653"/>
      <c r="U229" s="653"/>
      <c r="V229" s="653"/>
      <c r="W229" s="653"/>
      <c r="X229" s="653"/>
      <c r="Y229" s="653"/>
      <c r="Z229" s="655"/>
      <c r="AA229" s="1439"/>
      <c r="AB229" s="720"/>
      <c r="AC229" s="651"/>
      <c r="AD229" s="651"/>
      <c r="AE229" s="1416"/>
      <c r="AF229" s="1416"/>
      <c r="AG229" s="651"/>
      <c r="AH229" s="653"/>
      <c r="AI229" s="1463"/>
      <c r="AJ229" s="1464"/>
      <c r="AK229" s="1464"/>
      <c r="AL229" s="1464"/>
      <c r="AM229" s="1465"/>
      <c r="AN229" s="642"/>
      <c r="AO229" s="642"/>
      <c r="AP229" s="653"/>
      <c r="AQ229" s="653"/>
      <c r="AR229" s="654"/>
      <c r="AS229" s="653"/>
      <c r="AT229" s="653"/>
      <c r="AU229" s="653"/>
      <c r="AV229" s="653"/>
      <c r="AW229" s="653"/>
      <c r="AX229" s="653"/>
      <c r="AY229" s="653"/>
      <c r="AZ229" s="653"/>
      <c r="BA229" s="656"/>
    </row>
    <row r="230" spans="2:55" ht="30" customHeight="1">
      <c r="B230" s="1414">
        <v>69</v>
      </c>
      <c r="C230" s="1415"/>
      <c r="D230" s="1417" t="str">
        <f>'Donnees MFER'!$C$71</f>
        <v>C13.3</v>
      </c>
      <c r="E230" s="1418"/>
      <c r="F230" s="651"/>
      <c r="G230" s="658" t="s">
        <v>211</v>
      </c>
      <c r="H230" s="1434"/>
      <c r="I230" s="1351"/>
      <c r="J230" s="1351"/>
      <c r="K230" s="1351"/>
      <c r="L230" s="1435"/>
      <c r="M230" s="1444" t="s">
        <v>212</v>
      </c>
      <c r="N230" s="1444"/>
      <c r="O230" s="1445"/>
      <c r="P230" s="1428" t="str">
        <f>REPT("g",(U230))</f>
        <v/>
      </c>
      <c r="Q230" s="1429"/>
      <c r="R230" s="1429"/>
      <c r="S230" s="1430"/>
      <c r="T230" s="663"/>
      <c r="U230" s="1036">
        <f>Bilan!$AK$51</f>
        <v>0</v>
      </c>
      <c r="V230" s="653"/>
      <c r="W230" s="1037" t="str">
        <f>Bilan!$AM$51</f>
        <v xml:space="preserve"> </v>
      </c>
      <c r="X230" s="665"/>
      <c r="Y230" s="653"/>
      <c r="Z230" s="655"/>
      <c r="AA230" s="649"/>
      <c r="AB230" s="718"/>
      <c r="AC230" s="1415"/>
      <c r="AD230" s="1415"/>
      <c r="AE230" s="1461"/>
      <c r="AF230" s="1462"/>
      <c r="AG230" s="651"/>
      <c r="AH230" s="658"/>
      <c r="AI230" s="1466"/>
      <c r="AJ230" s="1467"/>
      <c r="AK230" s="1467"/>
      <c r="AL230" s="1467"/>
      <c r="AM230" s="1468"/>
      <c r="AN230" s="1444" t="s">
        <v>212</v>
      </c>
      <c r="AO230" s="1444"/>
      <c r="AP230" s="1445"/>
      <c r="AQ230" s="1428" t="str">
        <f>REPT("g",(AV230))</f>
        <v/>
      </c>
      <c r="AR230" s="1429"/>
      <c r="AS230" s="1429"/>
      <c r="AT230" s="1430"/>
      <c r="AU230" s="663"/>
      <c r="AV230" s="1036"/>
      <c r="AW230" s="653"/>
      <c r="AX230" s="1037"/>
      <c r="AY230" s="665"/>
      <c r="AZ230" s="653"/>
      <c r="BA230" s="656"/>
    </row>
    <row r="231" spans="2:55" ht="20.100000000000001" customHeight="1">
      <c r="B231" s="683"/>
      <c r="C231" s="651"/>
      <c r="D231" s="1416"/>
      <c r="E231" s="1416"/>
      <c r="F231" s="651"/>
      <c r="G231" s="653"/>
      <c r="H231" s="1436"/>
      <c r="I231" s="1437"/>
      <c r="J231" s="1437"/>
      <c r="K231" s="1437"/>
      <c r="L231" s="1438"/>
      <c r="M231" s="642"/>
      <c r="N231" s="642"/>
      <c r="O231" s="653"/>
      <c r="P231" s="653"/>
      <c r="Q231" s="653"/>
      <c r="R231" s="653"/>
      <c r="S231" s="653"/>
      <c r="T231" s="653"/>
      <c r="U231" s="653"/>
      <c r="V231" s="653"/>
      <c r="W231" s="653"/>
      <c r="X231" s="653"/>
      <c r="Y231" s="653"/>
      <c r="Z231" s="655"/>
      <c r="AA231" s="1460"/>
      <c r="AB231" s="721"/>
      <c r="AC231" s="726"/>
      <c r="AD231" s="651"/>
      <c r="AE231" s="1416"/>
      <c r="AF231" s="1416"/>
      <c r="AG231" s="651"/>
      <c r="AH231" s="653"/>
      <c r="AI231" s="1469"/>
      <c r="AJ231" s="1470"/>
      <c r="AK231" s="1470"/>
      <c r="AL231" s="1470"/>
      <c r="AM231" s="1471"/>
      <c r="AN231" s="642"/>
      <c r="AO231" s="642"/>
      <c r="AP231" s="653"/>
      <c r="AQ231" s="653"/>
      <c r="AR231" s="653"/>
      <c r="AS231" s="653"/>
      <c r="AT231" s="653"/>
      <c r="AU231" s="653"/>
      <c r="AV231" s="653"/>
      <c r="AW231" s="653"/>
      <c r="AX231" s="653"/>
      <c r="AY231" s="653"/>
      <c r="AZ231" s="653"/>
      <c r="BA231" s="656"/>
    </row>
    <row r="232" spans="2:55" ht="15" customHeight="1">
      <c r="B232" s="683"/>
      <c r="C232" s="651"/>
      <c r="D232" s="668"/>
      <c r="E232" s="653"/>
      <c r="F232" s="651"/>
      <c r="G232" s="653"/>
      <c r="H232" s="677"/>
      <c r="I232" s="678"/>
      <c r="J232" s="678"/>
      <c r="K232" s="679"/>
      <c r="L232" s="680"/>
      <c r="M232" s="642"/>
      <c r="N232" s="642"/>
      <c r="O232" s="653"/>
      <c r="P232" s="653"/>
      <c r="Q232" s="653"/>
      <c r="R232" s="653"/>
      <c r="S232" s="653"/>
      <c r="T232" s="653"/>
      <c r="U232" s="653"/>
      <c r="V232" s="653"/>
      <c r="W232" s="653"/>
      <c r="X232" s="653"/>
      <c r="Y232" s="653"/>
      <c r="Z232" s="655"/>
      <c r="AA232" s="1460"/>
      <c r="AB232" s="721"/>
      <c r="AC232" s="726"/>
      <c r="AD232" s="651"/>
      <c r="AE232" s="668"/>
      <c r="AF232" s="653"/>
      <c r="AG232" s="651"/>
      <c r="AH232" s="653"/>
      <c r="AI232" s="677"/>
      <c r="AJ232" s="678"/>
      <c r="AK232" s="678"/>
      <c r="AL232" s="679"/>
      <c r="AM232" s="680"/>
      <c r="AN232" s="642"/>
      <c r="AO232" s="642"/>
      <c r="AP232" s="653"/>
      <c r="AQ232" s="653"/>
      <c r="AR232" s="653"/>
      <c r="AS232" s="653"/>
      <c r="AT232" s="653"/>
      <c r="AU232" s="653"/>
      <c r="AV232" s="653"/>
      <c r="AW232" s="653"/>
      <c r="AX232" s="653"/>
      <c r="AY232" s="653"/>
      <c r="AZ232" s="653"/>
      <c r="BA232" s="656"/>
    </row>
    <row r="233" spans="2:55" ht="20.100000000000001" customHeight="1">
      <c r="B233" s="683"/>
      <c r="C233" s="651"/>
      <c r="D233" s="1416"/>
      <c r="E233" s="1416"/>
      <c r="F233" s="651"/>
      <c r="G233" s="653"/>
      <c r="H233" s="1431" t="str">
        <f>'Donnees MFER'!$E$72</f>
        <v>C13.4 Proposer une solution technique au client et/ou à l'exploitant</v>
      </c>
      <c r="I233" s="1432"/>
      <c r="J233" s="1432"/>
      <c r="K233" s="1432"/>
      <c r="L233" s="1433"/>
      <c r="M233" s="642"/>
      <c r="N233" s="642"/>
      <c r="O233" s="653"/>
      <c r="P233" s="653"/>
      <c r="Q233" s="654"/>
      <c r="R233" s="653"/>
      <c r="S233" s="653"/>
      <c r="T233" s="653"/>
      <c r="U233" s="653"/>
      <c r="V233" s="653"/>
      <c r="W233" s="653"/>
      <c r="X233" s="653"/>
      <c r="Y233" s="653"/>
      <c r="Z233" s="655"/>
      <c r="AA233" s="649"/>
      <c r="AB233" s="718"/>
      <c r="AC233" s="726"/>
      <c r="AD233" s="651"/>
      <c r="AE233" s="1416"/>
      <c r="AF233" s="1416"/>
      <c r="AG233" s="651"/>
      <c r="AH233" s="653"/>
      <c r="AI233" s="1463"/>
      <c r="AJ233" s="1464"/>
      <c r="AK233" s="1464"/>
      <c r="AL233" s="1464"/>
      <c r="AM233" s="1465"/>
      <c r="AN233" s="642"/>
      <c r="AO233" s="642"/>
      <c r="AP233" s="653"/>
      <c r="AQ233" s="653"/>
      <c r="AR233" s="654"/>
      <c r="AS233" s="653"/>
      <c r="AT233" s="653"/>
      <c r="AU233" s="653"/>
      <c r="AV233" s="653"/>
      <c r="AW233" s="653"/>
      <c r="AX233" s="653"/>
      <c r="AY233" s="653"/>
      <c r="AZ233" s="653"/>
      <c r="BA233" s="656"/>
    </row>
    <row r="234" spans="2:55" s="21" customFormat="1" ht="30" customHeight="1">
      <c r="B234" s="1414">
        <v>70</v>
      </c>
      <c r="C234" s="1415"/>
      <c r="D234" s="1417" t="str">
        <f>'Donnees MFER'!$C$72</f>
        <v>C13.4</v>
      </c>
      <c r="E234" s="1418"/>
      <c r="F234" s="651"/>
      <c r="G234" s="658" t="s">
        <v>211</v>
      </c>
      <c r="H234" s="1434"/>
      <c r="I234" s="1351"/>
      <c r="J234" s="1351"/>
      <c r="K234" s="1351"/>
      <c r="L234" s="1435"/>
      <c r="M234" s="1444" t="s">
        <v>212</v>
      </c>
      <c r="N234" s="1444"/>
      <c r="O234" s="1445"/>
      <c r="P234" s="1428" t="str">
        <f>REPT("g",(U234))</f>
        <v/>
      </c>
      <c r="Q234" s="1429"/>
      <c r="R234" s="1429"/>
      <c r="S234" s="1430"/>
      <c r="T234" s="663"/>
      <c r="U234" s="1036">
        <f>Bilan!$AK$51</f>
        <v>0</v>
      </c>
      <c r="V234" s="653"/>
      <c r="W234" s="1037" t="str">
        <f>Bilan!$AM$51</f>
        <v xml:space="preserve"> </v>
      </c>
      <c r="X234" s="665"/>
      <c r="Y234" s="653"/>
      <c r="Z234" s="655"/>
      <c r="AA234" s="649"/>
      <c r="AB234" s="718"/>
      <c r="AC234" s="1415"/>
      <c r="AD234" s="1415"/>
      <c r="AE234" s="1461"/>
      <c r="AF234" s="1462"/>
      <c r="AG234" s="651"/>
      <c r="AH234" s="658"/>
      <c r="AI234" s="1466"/>
      <c r="AJ234" s="1467"/>
      <c r="AK234" s="1467"/>
      <c r="AL234" s="1467"/>
      <c r="AM234" s="1468"/>
      <c r="AN234" s="1444" t="s">
        <v>212</v>
      </c>
      <c r="AO234" s="1444"/>
      <c r="AP234" s="1445"/>
      <c r="AQ234" s="1428" t="str">
        <f>REPT("g",(AV234))</f>
        <v/>
      </c>
      <c r="AR234" s="1429"/>
      <c r="AS234" s="1429"/>
      <c r="AT234" s="1430"/>
      <c r="AU234" s="663"/>
      <c r="AV234" s="1036"/>
      <c r="AW234" s="653"/>
      <c r="AX234" s="1037"/>
      <c r="AY234" s="665"/>
      <c r="AZ234" s="653"/>
      <c r="BA234" s="656"/>
    </row>
    <row r="235" spans="2:55" ht="20.100000000000001" customHeight="1">
      <c r="B235" s="683"/>
      <c r="C235" s="651"/>
      <c r="D235" s="1416"/>
      <c r="E235" s="1416"/>
      <c r="F235" s="651"/>
      <c r="G235" s="653"/>
      <c r="H235" s="1436"/>
      <c r="I235" s="1437"/>
      <c r="J235" s="1437"/>
      <c r="K235" s="1437"/>
      <c r="L235" s="1438"/>
      <c r="M235" s="642"/>
      <c r="N235" s="642"/>
      <c r="O235" s="653"/>
      <c r="P235" s="653"/>
      <c r="Q235" s="653"/>
      <c r="R235" s="653"/>
      <c r="S235" s="653"/>
      <c r="T235" s="653"/>
      <c r="U235" s="653"/>
      <c r="V235" s="653"/>
      <c r="W235" s="653"/>
      <c r="X235" s="653"/>
      <c r="Y235" s="653"/>
      <c r="Z235" s="655"/>
      <c r="AA235" s="649"/>
      <c r="AB235" s="718"/>
      <c r="AC235" s="726"/>
      <c r="AD235" s="651"/>
      <c r="AE235" s="1416"/>
      <c r="AF235" s="1416"/>
      <c r="AG235" s="651"/>
      <c r="AH235" s="653"/>
      <c r="AI235" s="1469"/>
      <c r="AJ235" s="1470"/>
      <c r="AK235" s="1470"/>
      <c r="AL235" s="1470"/>
      <c r="AM235" s="1471"/>
      <c r="AN235" s="642"/>
      <c r="AO235" s="642"/>
      <c r="AP235" s="653"/>
      <c r="AQ235" s="653"/>
      <c r="AR235" s="653"/>
      <c r="AS235" s="653"/>
      <c r="AT235" s="653"/>
      <c r="AU235" s="653"/>
      <c r="AV235" s="653"/>
      <c r="AW235" s="653"/>
      <c r="AX235" s="653"/>
      <c r="AY235" s="653"/>
      <c r="AZ235" s="653"/>
      <c r="BA235" s="656"/>
    </row>
    <row r="236" spans="2:55" ht="17.100000000000001" customHeight="1">
      <c r="B236" s="1414"/>
      <c r="C236" s="1415"/>
      <c r="D236" s="1415"/>
      <c r="E236" s="1415"/>
      <c r="F236" s="1415"/>
      <c r="G236" s="1415"/>
      <c r="H236" s="1415"/>
      <c r="I236" s="1415"/>
      <c r="J236" s="1415"/>
      <c r="K236" s="1415"/>
      <c r="L236" s="1415"/>
      <c r="M236" s="1415"/>
      <c r="N236" s="1415"/>
      <c r="O236" s="1415"/>
      <c r="P236" s="1415"/>
      <c r="Q236" s="1415"/>
      <c r="R236" s="1415"/>
      <c r="S236" s="1415"/>
      <c r="T236" s="1415"/>
      <c r="U236" s="1415"/>
      <c r="V236" s="1415"/>
      <c r="W236" s="1415"/>
      <c r="X236" s="1415"/>
      <c r="Y236" s="1415"/>
      <c r="Z236" s="1443"/>
      <c r="AA236" s="688"/>
      <c r="AB236" s="716"/>
      <c r="AC236" s="726"/>
      <c r="AD236" s="667"/>
      <c r="AE236" s="668"/>
      <c r="AF236" s="653"/>
      <c r="AG236" s="669"/>
      <c r="AH236" s="653"/>
      <c r="AI236" s="687"/>
      <c r="AJ236" s="679"/>
      <c r="AK236" s="679"/>
      <c r="AL236" s="679"/>
      <c r="AM236" s="679"/>
      <c r="AN236" s="653"/>
      <c r="AO236" s="653"/>
      <c r="AP236" s="653"/>
      <c r="AQ236" s="653"/>
      <c r="AR236" s="653"/>
      <c r="AS236" s="653"/>
      <c r="AT236" s="653"/>
      <c r="AU236" s="653"/>
      <c r="AV236" s="653"/>
      <c r="AW236" s="653"/>
      <c r="AX236" s="653"/>
      <c r="AY236" s="653"/>
      <c r="AZ236" s="653"/>
      <c r="BA236" s="656"/>
    </row>
    <row r="237" spans="2:55" ht="18.95" customHeight="1">
      <c r="B237" s="1414"/>
      <c r="C237" s="1415"/>
      <c r="D237" s="1415"/>
      <c r="E237" s="1415"/>
      <c r="F237" s="1415"/>
      <c r="G237" s="1415"/>
      <c r="H237" s="1415"/>
      <c r="I237" s="1415"/>
      <c r="J237" s="1415"/>
      <c r="K237" s="1415"/>
      <c r="L237" s="1415"/>
      <c r="M237" s="1415"/>
      <c r="N237" s="1415"/>
      <c r="O237" s="1415"/>
      <c r="P237" s="1415"/>
      <c r="Q237" s="1415"/>
      <c r="R237" s="1415"/>
      <c r="S237" s="1415"/>
      <c r="T237" s="1415"/>
      <c r="U237" s="1415"/>
      <c r="V237" s="1415"/>
      <c r="W237" s="1415"/>
      <c r="X237" s="1415"/>
      <c r="Y237" s="1415"/>
      <c r="Z237" s="1443"/>
      <c r="AA237" s="690"/>
      <c r="AB237" s="717"/>
      <c r="AC237" s="726"/>
      <c r="AD237" s="651"/>
      <c r="AE237" s="1416"/>
      <c r="AF237" s="1416"/>
      <c r="AG237" s="651"/>
      <c r="AH237" s="653"/>
      <c r="AI237" s="1463"/>
      <c r="AJ237" s="1464"/>
      <c r="AK237" s="1464"/>
      <c r="AL237" s="1464"/>
      <c r="AM237" s="1465"/>
      <c r="AN237" s="642"/>
      <c r="AO237" s="642"/>
      <c r="AP237" s="653"/>
      <c r="AQ237" s="653"/>
      <c r="AR237" s="654"/>
      <c r="AS237" s="653"/>
      <c r="AT237" s="653"/>
      <c r="AU237" s="653"/>
      <c r="AV237" s="653"/>
      <c r="AW237" s="653"/>
      <c r="AX237" s="653"/>
      <c r="AY237" s="653"/>
      <c r="AZ237" s="653"/>
      <c r="BA237" s="656"/>
    </row>
    <row r="238" spans="2:55" ht="27.95" customHeight="1">
      <c r="B238" s="1414"/>
      <c r="C238" s="1415"/>
      <c r="D238" s="1415"/>
      <c r="E238" s="1415"/>
      <c r="F238" s="1415"/>
      <c r="G238" s="1415"/>
      <c r="H238" s="1415"/>
      <c r="I238" s="1415"/>
      <c r="J238" s="1415"/>
      <c r="K238" s="1415"/>
      <c r="L238" s="1415"/>
      <c r="M238" s="1415"/>
      <c r="N238" s="1415"/>
      <c r="O238" s="1415"/>
      <c r="P238" s="1415"/>
      <c r="Q238" s="1415"/>
      <c r="R238" s="1415"/>
      <c r="S238" s="1415"/>
      <c r="T238" s="1415"/>
      <c r="U238" s="1415"/>
      <c r="V238" s="1415"/>
      <c r="W238" s="1415"/>
      <c r="X238" s="1415"/>
      <c r="Y238" s="1415"/>
      <c r="Z238" s="1443"/>
      <c r="AA238" s="649"/>
      <c r="AB238" s="718"/>
      <c r="AC238" s="1415"/>
      <c r="AD238" s="1415"/>
      <c r="AE238" s="1461"/>
      <c r="AF238" s="1462"/>
      <c r="AG238" s="651"/>
      <c r="AH238" s="658"/>
      <c r="AI238" s="1466"/>
      <c r="AJ238" s="1467"/>
      <c r="AK238" s="1467"/>
      <c r="AL238" s="1467"/>
      <c r="AM238" s="1468"/>
      <c r="AN238" s="1444" t="s">
        <v>212</v>
      </c>
      <c r="AO238" s="1444"/>
      <c r="AP238" s="1445"/>
      <c r="AQ238" s="1428" t="str">
        <f>REPT("g",(AV238))</f>
        <v/>
      </c>
      <c r="AR238" s="1429"/>
      <c r="AS238" s="1429"/>
      <c r="AT238" s="1430"/>
      <c r="AU238" s="663"/>
      <c r="AV238" s="1036"/>
      <c r="AW238" s="653"/>
      <c r="AX238" s="1037"/>
      <c r="AY238" s="665"/>
      <c r="AZ238" s="653"/>
      <c r="BA238" s="656"/>
    </row>
    <row r="239" spans="2:55" ht="20.100000000000001" customHeight="1">
      <c r="B239" s="1414"/>
      <c r="C239" s="1415"/>
      <c r="D239" s="1415"/>
      <c r="E239" s="1415"/>
      <c r="F239" s="1415"/>
      <c r="G239" s="1415"/>
      <c r="H239" s="1415"/>
      <c r="I239" s="1415"/>
      <c r="J239" s="1415"/>
      <c r="K239" s="1415"/>
      <c r="L239" s="1415"/>
      <c r="M239" s="1415"/>
      <c r="N239" s="1415"/>
      <c r="O239" s="1415"/>
      <c r="P239" s="1415"/>
      <c r="Q239" s="1415"/>
      <c r="R239" s="1415"/>
      <c r="S239" s="1415"/>
      <c r="T239" s="1415"/>
      <c r="U239" s="1415"/>
      <c r="V239" s="1415"/>
      <c r="W239" s="1415"/>
      <c r="X239" s="1415"/>
      <c r="Y239" s="1415"/>
      <c r="Z239" s="1443"/>
      <c r="AA239" s="692"/>
      <c r="AB239" s="719"/>
      <c r="AC239" s="726"/>
      <c r="AD239" s="651"/>
      <c r="AE239" s="1416"/>
      <c r="AF239" s="1416"/>
      <c r="AG239" s="651"/>
      <c r="AH239" s="653"/>
      <c r="AI239" s="1469"/>
      <c r="AJ239" s="1470"/>
      <c r="AK239" s="1470"/>
      <c r="AL239" s="1470"/>
      <c r="AM239" s="1471"/>
      <c r="AN239" s="642"/>
      <c r="AO239" s="642"/>
      <c r="AP239" s="653"/>
      <c r="AQ239" s="653"/>
      <c r="AR239" s="653"/>
      <c r="AS239" s="653"/>
      <c r="AT239" s="653"/>
      <c r="AU239" s="653"/>
      <c r="AV239" s="653"/>
      <c r="AW239" s="653"/>
      <c r="AX239" s="653"/>
      <c r="AY239" s="653"/>
      <c r="AZ239" s="653"/>
      <c r="BA239" s="656"/>
    </row>
    <row r="240" spans="2:55" ht="35.1" customHeight="1">
      <c r="B240" s="1631"/>
      <c r="C240" s="1493"/>
      <c r="D240" s="1493"/>
      <c r="E240" s="1493"/>
      <c r="F240" s="1493"/>
      <c r="G240" s="1493"/>
      <c r="H240" s="1493"/>
      <c r="I240" s="1493"/>
      <c r="J240" s="1493"/>
      <c r="K240" s="1493"/>
      <c r="L240" s="1493"/>
      <c r="M240" s="1493"/>
      <c r="N240" s="1493"/>
      <c r="O240" s="1493"/>
      <c r="P240" s="1493"/>
      <c r="Q240" s="1493"/>
      <c r="R240" s="1493"/>
      <c r="S240" s="1493"/>
      <c r="T240" s="1493"/>
      <c r="U240" s="1493"/>
      <c r="V240" s="1493"/>
      <c r="W240" s="1493"/>
      <c r="X240" s="1493"/>
      <c r="Y240" s="1493"/>
      <c r="Z240" s="1626"/>
      <c r="AA240" s="692"/>
      <c r="AB240" s="719"/>
      <c r="AC240" s="703"/>
      <c r="AD240" s="703"/>
      <c r="AE240" s="703"/>
      <c r="AF240" s="703"/>
      <c r="AG240" s="704"/>
      <c r="AH240" s="646"/>
      <c r="AI240" s="646"/>
      <c r="AJ240" s="646"/>
      <c r="AK240" s="646"/>
      <c r="AL240" s="646"/>
      <c r="AM240" s="646"/>
      <c r="AN240" s="646"/>
      <c r="AO240" s="646"/>
      <c r="AP240" s="646"/>
      <c r="AQ240" s="646"/>
      <c r="AR240" s="646"/>
      <c r="AS240" s="646"/>
      <c r="AT240" s="646"/>
      <c r="AU240" s="646"/>
      <c r="AV240" s="646"/>
      <c r="AW240" s="646"/>
      <c r="AX240" s="705"/>
      <c r="AY240" s="646"/>
      <c r="AZ240" s="646"/>
      <c r="BA240" s="708"/>
    </row>
    <row r="241" spans="1:53" ht="35.1" customHeight="1">
      <c r="B241" s="727"/>
      <c r="C241" s="728"/>
      <c r="D241" s="728"/>
      <c r="E241" s="728"/>
      <c r="F241" s="728"/>
      <c r="G241" s="728"/>
      <c r="H241" s="728"/>
      <c r="I241" s="728"/>
      <c r="J241" s="728"/>
      <c r="K241" s="728"/>
      <c r="L241" s="728"/>
      <c r="M241" s="729"/>
      <c r="N241" s="729"/>
      <c r="O241" s="729"/>
      <c r="P241" s="729"/>
      <c r="Q241" s="729"/>
      <c r="R241" s="729"/>
      <c r="S241" s="729"/>
      <c r="T241" s="729"/>
      <c r="U241" s="729"/>
      <c r="V241" s="729"/>
      <c r="W241" s="729"/>
      <c r="X241" s="729"/>
      <c r="Y241" s="729"/>
      <c r="Z241" s="729"/>
      <c r="AA241" s="729"/>
      <c r="AB241" s="729"/>
      <c r="AC241" s="728"/>
      <c r="AD241" s="728"/>
      <c r="AE241" s="728"/>
      <c r="AF241" s="728"/>
      <c r="AG241" s="728"/>
      <c r="AH241" s="729"/>
      <c r="AI241" s="729"/>
      <c r="AJ241" s="729"/>
      <c r="AK241" s="729"/>
      <c r="AL241" s="729"/>
      <c r="AM241" s="729"/>
      <c r="AN241" s="729"/>
      <c r="AO241" s="729"/>
      <c r="AP241" s="729"/>
      <c r="AQ241" s="729"/>
      <c r="AR241" s="729"/>
      <c r="AS241" s="729"/>
      <c r="AT241" s="729"/>
      <c r="AU241" s="729"/>
      <c r="AV241" s="729"/>
      <c r="AW241" s="729"/>
      <c r="AX241" s="729"/>
      <c r="AY241" s="729"/>
      <c r="AZ241" s="729"/>
      <c r="BA241" s="730"/>
    </row>
    <row r="242" spans="1:53" s="731" customFormat="1" ht="165" customHeight="1">
      <c r="B242" s="732"/>
      <c r="C242" s="733"/>
      <c r="D242" s="733"/>
      <c r="E242" s="733"/>
      <c r="F242" s="734"/>
      <c r="G242" s="735"/>
      <c r="H242" s="735"/>
      <c r="I242" s="735"/>
      <c r="J242" s="735"/>
      <c r="K242" s="735"/>
      <c r="L242" s="735"/>
      <c r="M242" s="735"/>
      <c r="N242" s="735"/>
      <c r="O242" s="735"/>
      <c r="P242" s="735"/>
      <c r="Q242" s="735"/>
      <c r="R242" s="735"/>
      <c r="S242" s="735"/>
      <c r="T242" s="735"/>
      <c r="U242" s="735"/>
      <c r="V242" s="735"/>
      <c r="W242" s="736"/>
      <c r="X242" s="735"/>
      <c r="Y242" s="735"/>
      <c r="Z242" s="735"/>
      <c r="AA242" s="737"/>
      <c r="AB242" s="737"/>
      <c r="AC242" s="733"/>
      <c r="AD242" s="733"/>
      <c r="AE242" s="733"/>
      <c r="AF242" s="733"/>
      <c r="AG242" s="734"/>
      <c r="AH242" s="735"/>
      <c r="AI242" s="735"/>
      <c r="AJ242" s="735"/>
      <c r="AK242" s="735"/>
      <c r="AL242" s="735"/>
      <c r="AM242" s="735"/>
      <c r="AN242" s="735"/>
      <c r="AO242" s="735"/>
      <c r="AP242" s="735"/>
      <c r="AQ242" s="735"/>
      <c r="AR242" s="735"/>
      <c r="AS242" s="735"/>
      <c r="AT242" s="735"/>
      <c r="AU242" s="735"/>
      <c r="AV242" s="735"/>
      <c r="AW242" s="735"/>
      <c r="AX242" s="736"/>
      <c r="AY242" s="735"/>
      <c r="AZ242" s="735"/>
      <c r="BA242" s="738"/>
    </row>
    <row r="243" spans="1:53">
      <c r="B243" s="630"/>
      <c r="BA243" s="739"/>
    </row>
    <row r="244" spans="1:53">
      <c r="A244" s="118"/>
      <c r="B244" s="740"/>
      <c r="C244" s="741"/>
      <c r="D244" s="741"/>
      <c r="E244" s="742"/>
      <c r="F244" s="742" t="str">
        <f>Données!$AF$3</f>
        <v xml:space="preserve">Conception et réalisation : Thierry GÉRARD IEN-ET STI Design &amp; Métiers d'art - Version 5.2 • Septembre 2020    
Adaptation Equipe Académique Rennes [ 07 83 77 09 55 ] - Version 5.2 • Mars 2021 </v>
      </c>
      <c r="G244" s="742"/>
      <c r="H244" s="742"/>
      <c r="I244" s="742"/>
      <c r="J244" s="742"/>
      <c r="K244" s="742"/>
      <c r="L244" s="742"/>
      <c r="M244" s="742"/>
      <c r="N244" s="742"/>
      <c r="O244" s="742"/>
      <c r="P244" s="742"/>
      <c r="Q244" s="742"/>
      <c r="R244" s="742"/>
      <c r="S244" s="742"/>
      <c r="T244" s="742"/>
      <c r="U244" s="742"/>
      <c r="V244" s="742"/>
      <c r="W244" s="742"/>
      <c r="X244" s="742"/>
      <c r="Y244" s="742"/>
      <c r="Z244" s="742"/>
      <c r="AA244" s="742"/>
      <c r="AB244" s="742"/>
      <c r="AC244" s="742"/>
      <c r="AD244" s="742"/>
      <c r="AE244" s="742"/>
      <c r="AF244" s="742"/>
      <c r="AG244" s="742"/>
      <c r="AH244" s="742"/>
      <c r="AI244" s="742"/>
      <c r="AJ244" s="742"/>
      <c r="AK244" s="742"/>
      <c r="AL244" s="742"/>
      <c r="AM244" s="742"/>
      <c r="AN244" s="742"/>
      <c r="AO244" s="742"/>
      <c r="AP244" s="742"/>
      <c r="AQ244" s="742"/>
      <c r="AR244" s="742"/>
      <c r="AS244" s="742"/>
      <c r="AT244" s="742"/>
      <c r="AU244" s="742"/>
      <c r="AV244" s="742"/>
      <c r="AW244" s="742"/>
      <c r="AX244" s="743"/>
      <c r="AY244" s="743"/>
      <c r="AZ244" s="743"/>
      <c r="BA244" s="744"/>
    </row>
  </sheetData>
  <mergeCells count="640">
    <mergeCell ref="M163:O163"/>
    <mergeCell ref="M167:O167"/>
    <mergeCell ref="P167:S167"/>
    <mergeCell ref="P171:S171"/>
    <mergeCell ref="P175:S175"/>
    <mergeCell ref="AC171:AD171"/>
    <mergeCell ref="AE171:AF171"/>
    <mergeCell ref="AI170:AM172"/>
    <mergeCell ref="AC175:AD175"/>
    <mergeCell ref="AE175:AF175"/>
    <mergeCell ref="AI174:AM176"/>
    <mergeCell ref="B159:C159"/>
    <mergeCell ref="B163:C163"/>
    <mergeCell ref="B167:C167"/>
    <mergeCell ref="B171:C171"/>
    <mergeCell ref="B175:C175"/>
    <mergeCell ref="D159:E159"/>
    <mergeCell ref="D163:E163"/>
    <mergeCell ref="D167:E167"/>
    <mergeCell ref="D171:E171"/>
    <mergeCell ref="D175:E175"/>
    <mergeCell ref="AE239:AF239"/>
    <mergeCell ref="AC238:AD238"/>
    <mergeCell ref="AE238:AF238"/>
    <mergeCell ref="AQ234:AT234"/>
    <mergeCell ref="D235:E235"/>
    <mergeCell ref="AE235:AF235"/>
    <mergeCell ref="AE237:AF237"/>
    <mergeCell ref="AI237:AM239"/>
    <mergeCell ref="AN238:AP238"/>
    <mergeCell ref="AQ238:AT238"/>
    <mergeCell ref="B236:Z240"/>
    <mergeCell ref="B234:C234"/>
    <mergeCell ref="D234:E234"/>
    <mergeCell ref="M234:O234"/>
    <mergeCell ref="P234:S234"/>
    <mergeCell ref="AC234:AD234"/>
    <mergeCell ref="AE234:AF234"/>
    <mergeCell ref="AN230:AP230"/>
    <mergeCell ref="AQ230:AT230"/>
    <mergeCell ref="D231:E231"/>
    <mergeCell ref="AA231:AA232"/>
    <mergeCell ref="AE231:AF231"/>
    <mergeCell ref="D233:E233"/>
    <mergeCell ref="H233:L235"/>
    <mergeCell ref="AE233:AF233"/>
    <mergeCell ref="AI233:AM235"/>
    <mergeCell ref="AN234:AP234"/>
    <mergeCell ref="AI229:AM231"/>
    <mergeCell ref="B230:C230"/>
    <mergeCell ref="D230:E230"/>
    <mergeCell ref="M230:O230"/>
    <mergeCell ref="P230:S230"/>
    <mergeCell ref="AC230:AD230"/>
    <mergeCell ref="AE230:AF230"/>
    <mergeCell ref="D227:E227"/>
    <mergeCell ref="AE227:AF227"/>
    <mergeCell ref="AA228:AA229"/>
    <mergeCell ref="D229:E229"/>
    <mergeCell ref="H229:L231"/>
    <mergeCell ref="AE229:AF229"/>
    <mergeCell ref="B226:C226"/>
    <mergeCell ref="D226:E226"/>
    <mergeCell ref="M226:O226"/>
    <mergeCell ref="P226:S226"/>
    <mergeCell ref="AC226:AD226"/>
    <mergeCell ref="AE226:AF226"/>
    <mergeCell ref="AN222:AP222"/>
    <mergeCell ref="AQ222:AT222"/>
    <mergeCell ref="D223:E223"/>
    <mergeCell ref="AE223:AF223"/>
    <mergeCell ref="D225:E225"/>
    <mergeCell ref="H225:L227"/>
    <mergeCell ref="AE225:AF225"/>
    <mergeCell ref="AI225:AM227"/>
    <mergeCell ref="AN226:AP226"/>
    <mergeCell ref="AQ226:AT226"/>
    <mergeCell ref="D221:E221"/>
    <mergeCell ref="H221:L223"/>
    <mergeCell ref="AE221:AF221"/>
    <mergeCell ref="AI221:AM223"/>
    <mergeCell ref="B222:C222"/>
    <mergeCell ref="D222:E222"/>
    <mergeCell ref="M222:O222"/>
    <mergeCell ref="P222:S222"/>
    <mergeCell ref="AC222:AD222"/>
    <mergeCell ref="AE222:AF222"/>
    <mergeCell ref="AE215:AF219"/>
    <mergeCell ref="AG215:AG219"/>
    <mergeCell ref="AH215:AT219"/>
    <mergeCell ref="AU215:AU219"/>
    <mergeCell ref="AW215:AW219"/>
    <mergeCell ref="AY215:BA219"/>
    <mergeCell ref="AV216:AV218"/>
    <mergeCell ref="AX216:AX218"/>
    <mergeCell ref="D215:E219"/>
    <mergeCell ref="F215:F219"/>
    <mergeCell ref="G215:S219"/>
    <mergeCell ref="T215:T219"/>
    <mergeCell ref="V215:V219"/>
    <mergeCell ref="X215:Z219"/>
    <mergeCell ref="U216:U218"/>
    <mergeCell ref="W216:W218"/>
    <mergeCell ref="AI205:AM207"/>
    <mergeCell ref="AN206:AP206"/>
    <mergeCell ref="AQ206:AT206"/>
    <mergeCell ref="D207:E207"/>
    <mergeCell ref="AE207:AF207"/>
    <mergeCell ref="AC210:AD210"/>
    <mergeCell ref="AE210:AF210"/>
    <mergeCell ref="AA208:AA209"/>
    <mergeCell ref="AE209:AF209"/>
    <mergeCell ref="B208:Z213"/>
    <mergeCell ref="AN210:AP210"/>
    <mergeCell ref="AQ210:AT210"/>
    <mergeCell ref="AA211:AA212"/>
    <mergeCell ref="AE211:AF211"/>
    <mergeCell ref="AI209:AM211"/>
    <mergeCell ref="AC213:BA213"/>
    <mergeCell ref="B202:C202"/>
    <mergeCell ref="D202:E202"/>
    <mergeCell ref="M202:O202"/>
    <mergeCell ref="P202:S202"/>
    <mergeCell ref="AC202:AD202"/>
    <mergeCell ref="AE202:AF202"/>
    <mergeCell ref="B206:C206"/>
    <mergeCell ref="D206:E206"/>
    <mergeCell ref="M206:O206"/>
    <mergeCell ref="P206:S206"/>
    <mergeCell ref="AC206:AD206"/>
    <mergeCell ref="AE206:AF206"/>
    <mergeCell ref="D203:E203"/>
    <mergeCell ref="AE203:AF203"/>
    <mergeCell ref="D205:E205"/>
    <mergeCell ref="H205:L207"/>
    <mergeCell ref="AE205:AF205"/>
    <mergeCell ref="AY195:BA199"/>
    <mergeCell ref="U196:U198"/>
    <mergeCell ref="W196:W198"/>
    <mergeCell ref="AV196:AV198"/>
    <mergeCell ref="AX196:AX198"/>
    <mergeCell ref="D201:E201"/>
    <mergeCell ref="H201:L203"/>
    <mergeCell ref="AE201:AF201"/>
    <mergeCell ref="AI201:AM203"/>
    <mergeCell ref="AN202:AP202"/>
    <mergeCell ref="AQ202:AT202"/>
    <mergeCell ref="D195:E199"/>
    <mergeCell ref="F195:F199"/>
    <mergeCell ref="G195:S199"/>
    <mergeCell ref="T195:T199"/>
    <mergeCell ref="V195:V199"/>
    <mergeCell ref="X195:Z199"/>
    <mergeCell ref="AG195:AG199"/>
    <mergeCell ref="AH195:AT199"/>
    <mergeCell ref="AU195:AU199"/>
    <mergeCell ref="AW195:AW199"/>
    <mergeCell ref="AE195:AF199"/>
    <mergeCell ref="AQ191:AT191"/>
    <mergeCell ref="AC179:AD179"/>
    <mergeCell ref="AC183:AD183"/>
    <mergeCell ref="AE179:AF179"/>
    <mergeCell ref="AE183:AF183"/>
    <mergeCell ref="AC187:AD187"/>
    <mergeCell ref="AE187:AF187"/>
    <mergeCell ref="AC191:AD191"/>
    <mergeCell ref="AE191:AF191"/>
    <mergeCell ref="AI178:AM180"/>
    <mergeCell ref="AI182:AM184"/>
    <mergeCell ref="AI186:AM188"/>
    <mergeCell ref="AQ171:AT171"/>
    <mergeCell ref="AQ175:AT175"/>
    <mergeCell ref="AQ179:AT179"/>
    <mergeCell ref="AQ183:AT183"/>
    <mergeCell ref="AQ187:AT187"/>
    <mergeCell ref="AE166:AF166"/>
    <mergeCell ref="AI166:AM168"/>
    <mergeCell ref="AC167:AD167"/>
    <mergeCell ref="AE167:AF167"/>
    <mergeCell ref="AN167:AP167"/>
    <mergeCell ref="AQ167:AT167"/>
    <mergeCell ref="AE168:AF168"/>
    <mergeCell ref="C177:Z193"/>
    <mergeCell ref="AI190:AM192"/>
    <mergeCell ref="AN171:AP171"/>
    <mergeCell ref="AN175:AP175"/>
    <mergeCell ref="M171:O171"/>
    <mergeCell ref="M175:O175"/>
    <mergeCell ref="AE160:AF160"/>
    <mergeCell ref="AA161:AA162"/>
    <mergeCell ref="AE162:AF162"/>
    <mergeCell ref="AI162:AM164"/>
    <mergeCell ref="AC163:AD163"/>
    <mergeCell ref="AE163:AF163"/>
    <mergeCell ref="AE164:AF164"/>
    <mergeCell ref="P163:S163"/>
    <mergeCell ref="AN163:AP163"/>
    <mergeCell ref="AN179:AP179"/>
    <mergeCell ref="AN183:AP183"/>
    <mergeCell ref="AN187:AP187"/>
    <mergeCell ref="AN191:AP191"/>
    <mergeCell ref="H158:L160"/>
    <mergeCell ref="H162:L164"/>
    <mergeCell ref="H166:L168"/>
    <mergeCell ref="H170:L172"/>
    <mergeCell ref="H174:L176"/>
    <mergeCell ref="AQ155:AT155"/>
    <mergeCell ref="D156:E156"/>
    <mergeCell ref="AE156:AF156"/>
    <mergeCell ref="AE158:AF158"/>
    <mergeCell ref="AI158:AM160"/>
    <mergeCell ref="AC159:AD159"/>
    <mergeCell ref="AE159:AF159"/>
    <mergeCell ref="AN159:AP159"/>
    <mergeCell ref="AQ159:AT159"/>
    <mergeCell ref="P159:S159"/>
    <mergeCell ref="M159:O159"/>
    <mergeCell ref="B155:C155"/>
    <mergeCell ref="D155:E155"/>
    <mergeCell ref="M155:O155"/>
    <mergeCell ref="P155:S155"/>
    <mergeCell ref="AC155:AD155"/>
    <mergeCell ref="AE155:AF155"/>
    <mergeCell ref="AQ163:AT163"/>
    <mergeCell ref="AA164:AA165"/>
    <mergeCell ref="AN151:AP151"/>
    <mergeCell ref="AQ151:AT151"/>
    <mergeCell ref="D152:E152"/>
    <mergeCell ref="AA152:AA153"/>
    <mergeCell ref="AE152:AF152"/>
    <mergeCell ref="D154:E154"/>
    <mergeCell ref="H154:L156"/>
    <mergeCell ref="AE154:AF154"/>
    <mergeCell ref="AI154:AM156"/>
    <mergeCell ref="AN155:AP155"/>
    <mergeCell ref="AI150:AM152"/>
    <mergeCell ref="B151:C151"/>
    <mergeCell ref="D151:E151"/>
    <mergeCell ref="M151:O151"/>
    <mergeCell ref="P151:S151"/>
    <mergeCell ref="AC151:AD151"/>
    <mergeCell ref="AE151:AF151"/>
    <mergeCell ref="D148:E148"/>
    <mergeCell ref="AE148:AF148"/>
    <mergeCell ref="AA149:AA150"/>
    <mergeCell ref="D150:E150"/>
    <mergeCell ref="H150:L152"/>
    <mergeCell ref="AE150:AF150"/>
    <mergeCell ref="B147:C147"/>
    <mergeCell ref="D147:E147"/>
    <mergeCell ref="M147:O147"/>
    <mergeCell ref="P147:S147"/>
    <mergeCell ref="AC147:AD147"/>
    <mergeCell ref="AE147:AF147"/>
    <mergeCell ref="AN143:AP143"/>
    <mergeCell ref="AQ143:AT143"/>
    <mergeCell ref="D144:E144"/>
    <mergeCell ref="AE144:AF144"/>
    <mergeCell ref="D146:E146"/>
    <mergeCell ref="H146:L148"/>
    <mergeCell ref="AE146:AF146"/>
    <mergeCell ref="AI146:AM148"/>
    <mergeCell ref="AN147:AP147"/>
    <mergeCell ref="AQ147:AT147"/>
    <mergeCell ref="D142:E142"/>
    <mergeCell ref="H142:L144"/>
    <mergeCell ref="AE142:AF142"/>
    <mergeCell ref="AI142:AM144"/>
    <mergeCell ref="B143:C143"/>
    <mergeCell ref="D143:E143"/>
    <mergeCell ref="M143:O143"/>
    <mergeCell ref="P143:S143"/>
    <mergeCell ref="AC143:AD143"/>
    <mergeCell ref="AE143:AF143"/>
    <mergeCell ref="AE136:AF140"/>
    <mergeCell ref="AG136:AG140"/>
    <mergeCell ref="AH136:AT140"/>
    <mergeCell ref="AU136:AU140"/>
    <mergeCell ref="AW136:AW140"/>
    <mergeCell ref="AY136:BA140"/>
    <mergeCell ref="AV137:AV139"/>
    <mergeCell ref="AX137:AX139"/>
    <mergeCell ref="D136:E140"/>
    <mergeCell ref="F136:F140"/>
    <mergeCell ref="G136:S140"/>
    <mergeCell ref="T136:T140"/>
    <mergeCell ref="V136:V140"/>
    <mergeCell ref="X136:Z140"/>
    <mergeCell ref="U137:U139"/>
    <mergeCell ref="W137:W139"/>
    <mergeCell ref="AA130:AA131"/>
    <mergeCell ref="D131:E131"/>
    <mergeCell ref="H131:L133"/>
    <mergeCell ref="AC131:BA133"/>
    <mergeCell ref="B132:C132"/>
    <mergeCell ref="D132:E132"/>
    <mergeCell ref="M132:O132"/>
    <mergeCell ref="P132:S132"/>
    <mergeCell ref="D133:E133"/>
    <mergeCell ref="B128:C128"/>
    <mergeCell ref="D128:E128"/>
    <mergeCell ref="M128:O128"/>
    <mergeCell ref="P128:S128"/>
    <mergeCell ref="AC128:AD128"/>
    <mergeCell ref="AE128:AF128"/>
    <mergeCell ref="AQ124:AT124"/>
    <mergeCell ref="D125:E125"/>
    <mergeCell ref="AE125:AF125"/>
    <mergeCell ref="D127:E127"/>
    <mergeCell ref="H127:L129"/>
    <mergeCell ref="AE127:AF127"/>
    <mergeCell ref="AI127:AM129"/>
    <mergeCell ref="AN128:AP128"/>
    <mergeCell ref="AQ128:AT128"/>
    <mergeCell ref="D129:E129"/>
    <mergeCell ref="B124:C124"/>
    <mergeCell ref="D124:E124"/>
    <mergeCell ref="M124:O124"/>
    <mergeCell ref="P124:S124"/>
    <mergeCell ref="AC124:AD124"/>
    <mergeCell ref="AE124:AF124"/>
    <mergeCell ref="AE129:AF129"/>
    <mergeCell ref="AN120:AP120"/>
    <mergeCell ref="AQ120:AT120"/>
    <mergeCell ref="D121:E121"/>
    <mergeCell ref="AA121:AA122"/>
    <mergeCell ref="AE121:AF121"/>
    <mergeCell ref="D123:E123"/>
    <mergeCell ref="H123:L125"/>
    <mergeCell ref="AE123:AF123"/>
    <mergeCell ref="AI123:AM125"/>
    <mergeCell ref="AN124:AP124"/>
    <mergeCell ref="AI119:AM121"/>
    <mergeCell ref="B120:C120"/>
    <mergeCell ref="D120:E120"/>
    <mergeCell ref="M120:O120"/>
    <mergeCell ref="P120:S120"/>
    <mergeCell ref="AC120:AD120"/>
    <mergeCell ref="AE120:AF120"/>
    <mergeCell ref="AE117:AF117"/>
    <mergeCell ref="AA118:AA119"/>
    <mergeCell ref="D119:E119"/>
    <mergeCell ref="H119:L121"/>
    <mergeCell ref="AE119:AF119"/>
    <mergeCell ref="B116:C116"/>
    <mergeCell ref="D116:E116"/>
    <mergeCell ref="M116:O116"/>
    <mergeCell ref="P116:S116"/>
    <mergeCell ref="AC116:AD116"/>
    <mergeCell ref="AE116:AF116"/>
    <mergeCell ref="AQ112:AT112"/>
    <mergeCell ref="D113:E113"/>
    <mergeCell ref="AE113:AF113"/>
    <mergeCell ref="D115:E115"/>
    <mergeCell ref="H115:L117"/>
    <mergeCell ref="AE115:AF115"/>
    <mergeCell ref="AI115:AM117"/>
    <mergeCell ref="AN116:AP116"/>
    <mergeCell ref="AQ116:AT116"/>
    <mergeCell ref="D117:E117"/>
    <mergeCell ref="B112:C112"/>
    <mergeCell ref="D112:E112"/>
    <mergeCell ref="M112:O112"/>
    <mergeCell ref="P112:S112"/>
    <mergeCell ref="AC112:AD112"/>
    <mergeCell ref="AE112:AF112"/>
    <mergeCell ref="D111:E111"/>
    <mergeCell ref="H111:L113"/>
    <mergeCell ref="AE111:AF111"/>
    <mergeCell ref="AI111:AM113"/>
    <mergeCell ref="AN112:AP112"/>
    <mergeCell ref="X105:Z109"/>
    <mergeCell ref="AE105:AF109"/>
    <mergeCell ref="AG105:AG109"/>
    <mergeCell ref="AH105:AT109"/>
    <mergeCell ref="AN97:AP97"/>
    <mergeCell ref="AQ97:AT97"/>
    <mergeCell ref="AA98:AA99"/>
    <mergeCell ref="AE98:AF98"/>
    <mergeCell ref="D105:E109"/>
    <mergeCell ref="F105:F109"/>
    <mergeCell ref="G105:S109"/>
    <mergeCell ref="T105:T109"/>
    <mergeCell ref="V105:V109"/>
    <mergeCell ref="AY105:BA109"/>
    <mergeCell ref="U106:U108"/>
    <mergeCell ref="W106:W108"/>
    <mergeCell ref="AV106:AV108"/>
    <mergeCell ref="AX106:AX108"/>
    <mergeCell ref="AU105:AU109"/>
    <mergeCell ref="AW105:AW109"/>
    <mergeCell ref="AC101:AD101"/>
    <mergeCell ref="AE101:AF101"/>
    <mergeCell ref="AI100:AM102"/>
    <mergeCell ref="AN101:AP101"/>
    <mergeCell ref="AQ101:AT101"/>
    <mergeCell ref="AA95:AA96"/>
    <mergeCell ref="B96:Y100"/>
    <mergeCell ref="AE96:AF96"/>
    <mergeCell ref="AI96:AM98"/>
    <mergeCell ref="AC97:AD97"/>
    <mergeCell ref="AE97:AF97"/>
    <mergeCell ref="B93:C93"/>
    <mergeCell ref="D93:E93"/>
    <mergeCell ref="M93:O93"/>
    <mergeCell ref="P93:S93"/>
    <mergeCell ref="AC93:AD93"/>
    <mergeCell ref="AE93:AF93"/>
    <mergeCell ref="AN89:AP89"/>
    <mergeCell ref="AQ89:AT89"/>
    <mergeCell ref="D90:E90"/>
    <mergeCell ref="AE90:AF90"/>
    <mergeCell ref="D92:E92"/>
    <mergeCell ref="H92:L94"/>
    <mergeCell ref="AE92:AF92"/>
    <mergeCell ref="AI92:AM94"/>
    <mergeCell ref="AN93:AP93"/>
    <mergeCell ref="AQ93:AT93"/>
    <mergeCell ref="D94:E94"/>
    <mergeCell ref="AE94:AF94"/>
    <mergeCell ref="D88:E88"/>
    <mergeCell ref="H88:L90"/>
    <mergeCell ref="AE88:AF88"/>
    <mergeCell ref="AI88:AM90"/>
    <mergeCell ref="B89:C89"/>
    <mergeCell ref="D89:E89"/>
    <mergeCell ref="M89:O89"/>
    <mergeCell ref="P89:S89"/>
    <mergeCell ref="AC89:AD89"/>
    <mergeCell ref="AE89:AF89"/>
    <mergeCell ref="AE82:AF86"/>
    <mergeCell ref="AG82:AG86"/>
    <mergeCell ref="AH82:AT86"/>
    <mergeCell ref="AU82:AU86"/>
    <mergeCell ref="AW82:AW86"/>
    <mergeCell ref="AY82:BA86"/>
    <mergeCell ref="AV83:AV85"/>
    <mergeCell ref="AX83:AX85"/>
    <mergeCell ref="AA71:AA72"/>
    <mergeCell ref="AI69:AM71"/>
    <mergeCell ref="AN70:AP70"/>
    <mergeCell ref="AQ70:AT70"/>
    <mergeCell ref="AA68:AA69"/>
    <mergeCell ref="D82:E86"/>
    <mergeCell ref="F82:F86"/>
    <mergeCell ref="G82:S86"/>
    <mergeCell ref="T82:T86"/>
    <mergeCell ref="V82:V86"/>
    <mergeCell ref="X82:Z86"/>
    <mergeCell ref="U83:U85"/>
    <mergeCell ref="W83:W85"/>
    <mergeCell ref="B66:C66"/>
    <mergeCell ref="D66:E66"/>
    <mergeCell ref="M66:O66"/>
    <mergeCell ref="P66:S66"/>
    <mergeCell ref="D67:E67"/>
    <mergeCell ref="B73:C73"/>
    <mergeCell ref="B74:C74"/>
    <mergeCell ref="D74:E74"/>
    <mergeCell ref="H73:L75"/>
    <mergeCell ref="M74:O74"/>
    <mergeCell ref="P74:S74"/>
    <mergeCell ref="D69:E69"/>
    <mergeCell ref="H69:L71"/>
    <mergeCell ref="B70:C70"/>
    <mergeCell ref="D70:E70"/>
    <mergeCell ref="AN62:AP62"/>
    <mergeCell ref="AQ62:AT62"/>
    <mergeCell ref="D63:E63"/>
    <mergeCell ref="AE63:AF63"/>
    <mergeCell ref="D65:E65"/>
    <mergeCell ref="H65:L67"/>
    <mergeCell ref="M70:O70"/>
    <mergeCell ref="P70:S70"/>
    <mergeCell ref="D71:E71"/>
    <mergeCell ref="AC66:AD66"/>
    <mergeCell ref="AE66:AF66"/>
    <mergeCell ref="AI65:AM67"/>
    <mergeCell ref="AC70:AD70"/>
    <mergeCell ref="AE70:AF70"/>
    <mergeCell ref="AN66:AP66"/>
    <mergeCell ref="AQ66:AT66"/>
    <mergeCell ref="D61:E61"/>
    <mergeCell ref="H61:L63"/>
    <mergeCell ref="AE61:AF61"/>
    <mergeCell ref="AI61:AM63"/>
    <mergeCell ref="B62:C62"/>
    <mergeCell ref="D62:E62"/>
    <mergeCell ref="M62:O62"/>
    <mergeCell ref="P62:S62"/>
    <mergeCell ref="AC62:AD62"/>
    <mergeCell ref="AE62:AF62"/>
    <mergeCell ref="AE55:AF59"/>
    <mergeCell ref="AG55:AG59"/>
    <mergeCell ref="AH55:AT59"/>
    <mergeCell ref="AU55:AU59"/>
    <mergeCell ref="AW55:AW59"/>
    <mergeCell ref="AY55:BA59"/>
    <mergeCell ref="AV56:AV58"/>
    <mergeCell ref="AX56:AX58"/>
    <mergeCell ref="D55:E59"/>
    <mergeCell ref="F55:F59"/>
    <mergeCell ref="G55:S59"/>
    <mergeCell ref="T55:T59"/>
    <mergeCell ref="V55:V59"/>
    <mergeCell ref="X55:Z59"/>
    <mergeCell ref="U56:U58"/>
    <mergeCell ref="W56:W58"/>
    <mergeCell ref="B50:C50"/>
    <mergeCell ref="D46:E46"/>
    <mergeCell ref="D50:E50"/>
    <mergeCell ref="AN46:AP46"/>
    <mergeCell ref="AQ46:AT46"/>
    <mergeCell ref="AA47:AA48"/>
    <mergeCell ref="AE47:AF47"/>
    <mergeCell ref="AE49:AF49"/>
    <mergeCell ref="AI49:AM51"/>
    <mergeCell ref="AC50:AD50"/>
    <mergeCell ref="AE50:AF50"/>
    <mergeCell ref="AN50:AP50"/>
    <mergeCell ref="AQ50:AT50"/>
    <mergeCell ref="H49:L51"/>
    <mergeCell ref="M50:O50"/>
    <mergeCell ref="P50:S50"/>
    <mergeCell ref="AE51:AF51"/>
    <mergeCell ref="B44:C44"/>
    <mergeCell ref="B45:C45"/>
    <mergeCell ref="H45:L47"/>
    <mergeCell ref="M46:O46"/>
    <mergeCell ref="P46:S46"/>
    <mergeCell ref="B46:C46"/>
    <mergeCell ref="B47:C47"/>
    <mergeCell ref="B48:C48"/>
    <mergeCell ref="B49:C49"/>
    <mergeCell ref="D41:E41"/>
    <mergeCell ref="H41:L43"/>
    <mergeCell ref="AE41:AF41"/>
    <mergeCell ref="AI41:AM43"/>
    <mergeCell ref="AN42:AP42"/>
    <mergeCell ref="AQ42:AT42"/>
    <mergeCell ref="D43:E43"/>
    <mergeCell ref="AE43:AF43"/>
    <mergeCell ref="B42:C42"/>
    <mergeCell ref="D42:E42"/>
    <mergeCell ref="M42:O42"/>
    <mergeCell ref="P42:S42"/>
    <mergeCell ref="AC42:AD42"/>
    <mergeCell ref="AE42:AF42"/>
    <mergeCell ref="B43:C43"/>
    <mergeCell ref="B38:C38"/>
    <mergeCell ref="D38:E38"/>
    <mergeCell ref="M38:O38"/>
    <mergeCell ref="P38:S38"/>
    <mergeCell ref="AC38:AD38"/>
    <mergeCell ref="AE38:AF38"/>
    <mergeCell ref="D35:E35"/>
    <mergeCell ref="AA35:AA36"/>
    <mergeCell ref="AE35:AF35"/>
    <mergeCell ref="D37:E37"/>
    <mergeCell ref="H37:L39"/>
    <mergeCell ref="AE37:AF37"/>
    <mergeCell ref="D39:E39"/>
    <mergeCell ref="AE39:AF39"/>
    <mergeCell ref="B30:C30"/>
    <mergeCell ref="D30:E30"/>
    <mergeCell ref="M30:O30"/>
    <mergeCell ref="P30:S30"/>
    <mergeCell ref="AC30:AD30"/>
    <mergeCell ref="AE30:AF30"/>
    <mergeCell ref="B34:C34"/>
    <mergeCell ref="D34:E34"/>
    <mergeCell ref="M34:O34"/>
    <mergeCell ref="P34:S34"/>
    <mergeCell ref="AC34:AD34"/>
    <mergeCell ref="AE34:AF34"/>
    <mergeCell ref="D29:E29"/>
    <mergeCell ref="H29:L31"/>
    <mergeCell ref="AE29:AF29"/>
    <mergeCell ref="AI29:AM31"/>
    <mergeCell ref="AN30:AP30"/>
    <mergeCell ref="AQ30:AT30"/>
    <mergeCell ref="D31:E31"/>
    <mergeCell ref="AE31:AF31"/>
    <mergeCell ref="AA32:AA33"/>
    <mergeCell ref="AE32:AF32"/>
    <mergeCell ref="D33:E33"/>
    <mergeCell ref="H33:L35"/>
    <mergeCell ref="AE33:AF33"/>
    <mergeCell ref="AN34:AP34"/>
    <mergeCell ref="AQ34:AT34"/>
    <mergeCell ref="AI33:AM35"/>
    <mergeCell ref="B26:C26"/>
    <mergeCell ref="D26:E26"/>
    <mergeCell ref="M26:O26"/>
    <mergeCell ref="P26:S26"/>
    <mergeCell ref="AC26:AD26"/>
    <mergeCell ref="AE26:AF26"/>
    <mergeCell ref="AY19:BA23"/>
    <mergeCell ref="U20:U22"/>
    <mergeCell ref="W20:W22"/>
    <mergeCell ref="AV20:AV22"/>
    <mergeCell ref="AX20:AX22"/>
    <mergeCell ref="D25:E25"/>
    <mergeCell ref="H25:L27"/>
    <mergeCell ref="AE25:AF25"/>
    <mergeCell ref="AI25:AM27"/>
    <mergeCell ref="AN26:AP26"/>
    <mergeCell ref="X19:Z23"/>
    <mergeCell ref="AE19:AF23"/>
    <mergeCell ref="AG19:AG23"/>
    <mergeCell ref="AH19:AT23"/>
    <mergeCell ref="AU19:AU23"/>
    <mergeCell ref="AW19:AW23"/>
    <mergeCell ref="AQ26:AT26"/>
    <mergeCell ref="D27:E27"/>
    <mergeCell ref="W5:AA8"/>
    <mergeCell ref="AC5:AS6"/>
    <mergeCell ref="G6:H6"/>
    <mergeCell ref="AE27:AF27"/>
    <mergeCell ref="AI37:AM39"/>
    <mergeCell ref="AN38:AP38"/>
    <mergeCell ref="AQ38:AT38"/>
    <mergeCell ref="AA44:AA45"/>
    <mergeCell ref="AE45:AF45"/>
    <mergeCell ref="AI45:AM47"/>
    <mergeCell ref="AC46:AD46"/>
    <mergeCell ref="AE46:AF46"/>
    <mergeCell ref="N5:N6"/>
    <mergeCell ref="O5:T6"/>
    <mergeCell ref="B9:E9"/>
    <mergeCell ref="D19:E23"/>
    <mergeCell ref="F19:F23"/>
    <mergeCell ref="G19:S23"/>
    <mergeCell ref="T19:T23"/>
    <mergeCell ref="V19:V23"/>
    <mergeCell ref="G5:H5"/>
    <mergeCell ref="I5:I6"/>
    <mergeCell ref="J5:J6"/>
    <mergeCell ref="K5:K6"/>
    <mergeCell ref="L5:M6"/>
  </mergeCells>
  <conditionalFormatting sqref="T26">
    <cfRule type="iconSet" priority="1742">
      <iconSet showValue="0">
        <cfvo type="percent" val="0"/>
        <cfvo type="num" val="5"/>
        <cfvo type="num" val="10"/>
      </iconSet>
    </cfRule>
  </conditionalFormatting>
  <conditionalFormatting sqref="T30">
    <cfRule type="iconSet" priority="1741">
      <iconSet showValue="0">
        <cfvo type="percent" val="0"/>
        <cfvo type="num" val="5"/>
        <cfvo type="num" val="10"/>
      </iconSet>
    </cfRule>
  </conditionalFormatting>
  <conditionalFormatting sqref="T34">
    <cfRule type="iconSet" priority="1740">
      <iconSet showValue="0">
        <cfvo type="percent" val="0"/>
        <cfvo type="num" val="5"/>
        <cfvo type="num" val="10"/>
      </iconSet>
    </cfRule>
  </conditionalFormatting>
  <conditionalFormatting sqref="T38">
    <cfRule type="iconSet" priority="1739">
      <iconSet showValue="0">
        <cfvo type="percent" val="0"/>
        <cfvo type="num" val="5"/>
        <cfvo type="num" val="10"/>
      </iconSet>
    </cfRule>
  </conditionalFormatting>
  <conditionalFormatting sqref="T42">
    <cfRule type="iconSet" priority="1738">
      <iconSet showValue="0">
        <cfvo type="percent" val="0"/>
        <cfvo type="num" val="5"/>
        <cfvo type="num" val="10"/>
      </iconSet>
    </cfRule>
  </conditionalFormatting>
  <conditionalFormatting sqref="AU26">
    <cfRule type="iconSet" priority="1703">
      <iconSet showValue="0">
        <cfvo type="percent" val="0"/>
        <cfvo type="num" val="5"/>
        <cfvo type="num" val="10"/>
      </iconSet>
    </cfRule>
  </conditionalFormatting>
  <conditionalFormatting sqref="AU30">
    <cfRule type="iconSet" priority="1702">
      <iconSet showValue="0">
        <cfvo type="percent" val="0"/>
        <cfvo type="num" val="5"/>
        <cfvo type="num" val="10"/>
      </iconSet>
    </cfRule>
  </conditionalFormatting>
  <conditionalFormatting sqref="AU34">
    <cfRule type="iconSet" priority="1701">
      <iconSet showValue="0">
        <cfvo type="percent" val="0"/>
        <cfvo type="num" val="5"/>
        <cfvo type="num" val="10"/>
      </iconSet>
    </cfRule>
  </conditionalFormatting>
  <conditionalFormatting sqref="AU38">
    <cfRule type="iconSet" priority="1700">
      <iconSet showValue="0">
        <cfvo type="percent" val="0"/>
        <cfvo type="num" val="5"/>
        <cfvo type="num" val="10"/>
      </iconSet>
    </cfRule>
  </conditionalFormatting>
  <conditionalFormatting sqref="AU42">
    <cfRule type="iconSet" priority="1699">
      <iconSet showValue="0">
        <cfvo type="percent" val="0"/>
        <cfvo type="num" val="5"/>
        <cfvo type="num" val="10"/>
      </iconSet>
    </cfRule>
  </conditionalFormatting>
  <conditionalFormatting sqref="AU46">
    <cfRule type="iconSet" priority="1698">
      <iconSet showValue="0">
        <cfvo type="percent" val="0"/>
        <cfvo type="num" val="5"/>
        <cfvo type="num" val="10"/>
      </iconSet>
    </cfRule>
  </conditionalFormatting>
  <conditionalFormatting sqref="AU50">
    <cfRule type="iconSet" priority="1697">
      <iconSet showValue="0">
        <cfvo type="percent" val="0"/>
        <cfvo type="num" val="5"/>
        <cfvo type="num" val="10"/>
      </iconSet>
    </cfRule>
  </conditionalFormatting>
  <conditionalFormatting sqref="T62">
    <cfRule type="iconSet" priority="1660">
      <iconSet showValue="0">
        <cfvo type="percent" val="0"/>
        <cfvo type="num" val="5"/>
        <cfvo type="num" val="10"/>
      </iconSet>
    </cfRule>
  </conditionalFormatting>
  <conditionalFormatting sqref="T66">
    <cfRule type="iconSet" priority="1659">
      <iconSet showValue="0">
        <cfvo type="percent" val="0"/>
        <cfvo type="num" val="5"/>
        <cfvo type="num" val="10"/>
      </iconSet>
    </cfRule>
  </conditionalFormatting>
  <conditionalFormatting sqref="T70">
    <cfRule type="iconSet" priority="1658">
      <iconSet showValue="0">
        <cfvo type="percent" val="0"/>
        <cfvo type="num" val="5"/>
        <cfvo type="num" val="10"/>
      </iconSet>
    </cfRule>
  </conditionalFormatting>
  <conditionalFormatting sqref="AU62">
    <cfRule type="iconSet" priority="1641">
      <iconSet showValue="0">
        <cfvo type="percent" val="0"/>
        <cfvo type="num" val="5"/>
        <cfvo type="num" val="10"/>
      </iconSet>
    </cfRule>
  </conditionalFormatting>
  <conditionalFormatting sqref="T89">
    <cfRule type="iconSet" priority="1636">
      <iconSet showValue="0">
        <cfvo type="percent" val="0"/>
        <cfvo type="num" val="5"/>
        <cfvo type="num" val="10"/>
      </iconSet>
    </cfRule>
  </conditionalFormatting>
  <conditionalFormatting sqref="T93">
    <cfRule type="iconSet" priority="1635">
      <iconSet showValue="0">
        <cfvo type="percent" val="0"/>
        <cfvo type="num" val="5"/>
        <cfvo type="num" val="10"/>
      </iconSet>
    </cfRule>
  </conditionalFormatting>
  <conditionalFormatting sqref="AU89">
    <cfRule type="iconSet" priority="1606">
      <iconSet showValue="0">
        <cfvo type="percent" val="0"/>
        <cfvo type="num" val="5"/>
        <cfvo type="num" val="10"/>
      </iconSet>
    </cfRule>
  </conditionalFormatting>
  <conditionalFormatting sqref="AU93">
    <cfRule type="iconSet" priority="1605">
      <iconSet showValue="0">
        <cfvo type="percent" val="0"/>
        <cfvo type="num" val="5"/>
        <cfvo type="num" val="10"/>
      </iconSet>
    </cfRule>
  </conditionalFormatting>
  <conditionalFormatting sqref="AU97">
    <cfRule type="iconSet" priority="1604">
      <iconSet showValue="0">
        <cfvo type="percent" val="0"/>
        <cfvo type="num" val="5"/>
        <cfvo type="num" val="10"/>
      </iconSet>
    </cfRule>
  </conditionalFormatting>
  <conditionalFormatting sqref="T112">
    <cfRule type="iconSet" priority="1587">
      <iconSet showValue="0">
        <cfvo type="percent" val="0"/>
        <cfvo type="num" val="5"/>
        <cfvo type="num" val="10"/>
      </iconSet>
    </cfRule>
  </conditionalFormatting>
  <conditionalFormatting sqref="T116">
    <cfRule type="iconSet" priority="1586">
      <iconSet showValue="0">
        <cfvo type="percent" val="0"/>
        <cfvo type="num" val="5"/>
        <cfvo type="num" val="10"/>
      </iconSet>
    </cfRule>
  </conditionalFormatting>
  <conditionalFormatting sqref="T120">
    <cfRule type="iconSet" priority="1585">
      <iconSet showValue="0">
        <cfvo type="percent" val="0"/>
        <cfvo type="num" val="5"/>
        <cfvo type="num" val="10"/>
      </iconSet>
    </cfRule>
  </conditionalFormatting>
  <conditionalFormatting sqref="T124">
    <cfRule type="iconSet" priority="1584">
      <iconSet showValue="0">
        <cfvo type="percent" val="0"/>
        <cfvo type="num" val="5"/>
        <cfvo type="num" val="10"/>
      </iconSet>
    </cfRule>
  </conditionalFormatting>
  <conditionalFormatting sqref="T128">
    <cfRule type="iconSet" priority="1583">
      <iconSet showValue="0">
        <cfvo type="percent" val="0"/>
        <cfvo type="num" val="5"/>
        <cfvo type="num" val="10"/>
      </iconSet>
    </cfRule>
  </conditionalFormatting>
  <conditionalFormatting sqref="T132">
    <cfRule type="iconSet" priority="1582">
      <iconSet showValue="0">
        <cfvo type="percent" val="0"/>
        <cfvo type="num" val="5"/>
        <cfvo type="num" val="10"/>
      </iconSet>
    </cfRule>
  </conditionalFormatting>
  <conditionalFormatting sqref="AU112">
    <cfRule type="iconSet" priority="1547">
      <iconSet showValue="0">
        <cfvo type="percent" val="0"/>
        <cfvo type="num" val="5"/>
        <cfvo type="num" val="10"/>
      </iconSet>
    </cfRule>
  </conditionalFormatting>
  <conditionalFormatting sqref="AU116">
    <cfRule type="iconSet" priority="1546">
      <iconSet showValue="0">
        <cfvo type="percent" val="0"/>
        <cfvo type="num" val="5"/>
        <cfvo type="num" val="10"/>
      </iconSet>
    </cfRule>
  </conditionalFormatting>
  <conditionalFormatting sqref="AU120">
    <cfRule type="iconSet" priority="1545">
      <iconSet showValue="0">
        <cfvo type="percent" val="0"/>
        <cfvo type="num" val="5"/>
        <cfvo type="num" val="10"/>
      </iconSet>
    </cfRule>
  </conditionalFormatting>
  <conditionalFormatting sqref="AU124">
    <cfRule type="iconSet" priority="1544">
      <iconSet showValue="0">
        <cfvo type="percent" val="0"/>
        <cfvo type="num" val="5"/>
        <cfvo type="num" val="10"/>
      </iconSet>
    </cfRule>
  </conditionalFormatting>
  <conditionalFormatting sqref="AU128">
    <cfRule type="iconSet" priority="1543">
      <iconSet showValue="0">
        <cfvo type="percent" val="0"/>
        <cfvo type="num" val="5"/>
        <cfvo type="num" val="10"/>
      </iconSet>
    </cfRule>
  </conditionalFormatting>
  <conditionalFormatting sqref="T143">
    <cfRule type="iconSet" priority="1512">
      <iconSet showValue="0">
        <cfvo type="percent" val="0"/>
        <cfvo type="num" val="5"/>
        <cfvo type="num" val="10"/>
      </iconSet>
    </cfRule>
  </conditionalFormatting>
  <conditionalFormatting sqref="T147">
    <cfRule type="iconSet" priority="1511">
      <iconSet showValue="0">
        <cfvo type="percent" val="0"/>
        <cfvo type="num" val="5"/>
        <cfvo type="num" val="10"/>
      </iconSet>
    </cfRule>
  </conditionalFormatting>
  <conditionalFormatting sqref="T151">
    <cfRule type="iconSet" priority="1510">
      <iconSet showValue="0">
        <cfvo type="percent" val="0"/>
        <cfvo type="num" val="5"/>
        <cfvo type="num" val="10"/>
      </iconSet>
    </cfRule>
  </conditionalFormatting>
  <conditionalFormatting sqref="T155">
    <cfRule type="iconSet" priority="1509">
      <iconSet showValue="0">
        <cfvo type="percent" val="0"/>
        <cfvo type="num" val="5"/>
        <cfvo type="num" val="10"/>
      </iconSet>
    </cfRule>
  </conditionalFormatting>
  <conditionalFormatting sqref="AU143">
    <cfRule type="iconSet" priority="1482">
      <iconSet showValue="0">
        <cfvo type="percent" val="0"/>
        <cfvo type="num" val="5"/>
        <cfvo type="num" val="10"/>
      </iconSet>
    </cfRule>
  </conditionalFormatting>
  <conditionalFormatting sqref="AU147">
    <cfRule type="iconSet" priority="1481">
      <iconSet showValue="0">
        <cfvo type="percent" val="0"/>
        <cfvo type="num" val="5"/>
        <cfvo type="num" val="10"/>
      </iconSet>
    </cfRule>
  </conditionalFormatting>
  <conditionalFormatting sqref="AU151">
    <cfRule type="iconSet" priority="1480">
      <iconSet showValue="0">
        <cfvo type="percent" val="0"/>
        <cfvo type="num" val="5"/>
        <cfvo type="num" val="10"/>
      </iconSet>
    </cfRule>
  </conditionalFormatting>
  <conditionalFormatting sqref="AU155">
    <cfRule type="iconSet" priority="1479">
      <iconSet showValue="0">
        <cfvo type="percent" val="0"/>
        <cfvo type="num" val="5"/>
        <cfvo type="num" val="10"/>
      </iconSet>
    </cfRule>
  </conditionalFormatting>
  <conditionalFormatting sqref="AU159">
    <cfRule type="iconSet" priority="1478">
      <iconSet showValue="0">
        <cfvo type="percent" val="0"/>
        <cfvo type="num" val="5"/>
        <cfvo type="num" val="10"/>
      </iconSet>
    </cfRule>
  </conditionalFormatting>
  <conditionalFormatting sqref="AU163">
    <cfRule type="iconSet" priority="1477">
      <iconSet showValue="0">
        <cfvo type="percent" val="0"/>
        <cfvo type="num" val="5"/>
        <cfvo type="num" val="10"/>
      </iconSet>
    </cfRule>
  </conditionalFormatting>
  <conditionalFormatting sqref="AU167">
    <cfRule type="iconSet" priority="1476">
      <iconSet showValue="0">
        <cfvo type="percent" val="0"/>
        <cfvo type="num" val="5"/>
        <cfvo type="num" val="10"/>
      </iconSet>
    </cfRule>
  </conditionalFormatting>
  <conditionalFormatting sqref="T202">
    <cfRule type="iconSet" priority="1447">
      <iconSet showValue="0">
        <cfvo type="percent" val="0"/>
        <cfvo type="num" val="5"/>
        <cfvo type="num" val="10"/>
      </iconSet>
    </cfRule>
  </conditionalFormatting>
  <conditionalFormatting sqref="T206">
    <cfRule type="iconSet" priority="1446">
      <iconSet showValue="0">
        <cfvo type="percent" val="0"/>
        <cfvo type="num" val="5"/>
        <cfvo type="num" val="10"/>
      </iconSet>
    </cfRule>
  </conditionalFormatting>
  <conditionalFormatting sqref="AU202">
    <cfRule type="iconSet" priority="1367">
      <iconSet showValue="0">
        <cfvo type="percent" val="0"/>
        <cfvo type="num" val="5"/>
        <cfvo type="num" val="10"/>
      </iconSet>
    </cfRule>
  </conditionalFormatting>
  <conditionalFormatting sqref="AU206">
    <cfRule type="iconSet" priority="1366">
      <iconSet showValue="0">
        <cfvo type="percent" val="0"/>
        <cfvo type="num" val="5"/>
        <cfvo type="num" val="10"/>
      </iconSet>
    </cfRule>
  </conditionalFormatting>
  <conditionalFormatting sqref="AU210">
    <cfRule type="iconSet" priority="1365">
      <iconSet showValue="0">
        <cfvo type="percent" val="0"/>
        <cfvo type="num" val="5"/>
        <cfvo type="num" val="10"/>
      </iconSet>
    </cfRule>
  </conditionalFormatting>
  <conditionalFormatting sqref="T222">
    <cfRule type="iconSet" priority="1337">
      <iconSet showValue="0">
        <cfvo type="percent" val="0"/>
        <cfvo type="num" val="5"/>
        <cfvo type="num" val="10"/>
      </iconSet>
    </cfRule>
  </conditionalFormatting>
  <conditionalFormatting sqref="T226">
    <cfRule type="iconSet" priority="1336">
      <iconSet showValue="0">
        <cfvo type="percent" val="0"/>
        <cfvo type="num" val="5"/>
        <cfvo type="num" val="10"/>
      </iconSet>
    </cfRule>
  </conditionalFormatting>
  <conditionalFormatting sqref="T230">
    <cfRule type="iconSet" priority="1335">
      <iconSet showValue="0">
        <cfvo type="percent" val="0"/>
        <cfvo type="num" val="5"/>
        <cfvo type="num" val="10"/>
      </iconSet>
    </cfRule>
  </conditionalFormatting>
  <conditionalFormatting sqref="T234">
    <cfRule type="iconSet" priority="1334">
      <iconSet showValue="0">
        <cfvo type="percent" val="0"/>
        <cfvo type="num" val="5"/>
        <cfvo type="num" val="10"/>
      </iconSet>
    </cfRule>
  </conditionalFormatting>
  <conditionalFormatting sqref="AU222">
    <cfRule type="iconSet" priority="1302">
      <iconSet showValue="0">
        <cfvo type="percent" val="0"/>
        <cfvo type="num" val="5"/>
        <cfvo type="num" val="10"/>
      </iconSet>
    </cfRule>
  </conditionalFormatting>
  <conditionalFormatting sqref="AU226">
    <cfRule type="iconSet" priority="1301">
      <iconSet showValue="0">
        <cfvo type="percent" val="0"/>
        <cfvo type="num" val="5"/>
        <cfvo type="num" val="10"/>
      </iconSet>
    </cfRule>
  </conditionalFormatting>
  <conditionalFormatting sqref="AU230">
    <cfRule type="iconSet" priority="1300">
      <iconSet showValue="0">
        <cfvo type="percent" val="0"/>
        <cfvo type="num" val="5"/>
        <cfvo type="num" val="10"/>
      </iconSet>
    </cfRule>
  </conditionalFormatting>
  <conditionalFormatting sqref="AU234">
    <cfRule type="iconSet" priority="1299">
      <iconSet showValue="0">
        <cfvo type="percent" val="0"/>
        <cfvo type="num" val="5"/>
        <cfvo type="num" val="10"/>
      </iconSet>
    </cfRule>
  </conditionalFormatting>
  <conditionalFormatting sqref="AU238">
    <cfRule type="iconSet" priority="1298">
      <iconSet showValue="0">
        <cfvo type="percent" val="0"/>
        <cfvo type="num" val="5"/>
        <cfvo type="num" val="10"/>
      </iconSet>
    </cfRule>
  </conditionalFormatting>
  <conditionalFormatting sqref="P26:S26">
    <cfRule type="containsText" dxfId="1491" priority="1734" operator="containsText" text="ggggggggggggggg">
      <formula>NOT(ISERROR(SEARCH("ggggggggggggggg",P26)))</formula>
    </cfRule>
  </conditionalFormatting>
  <conditionalFormatting sqref="P26:S26">
    <cfRule type="containsText" dxfId="1490" priority="1735" operator="containsText" text="gggggggggg">
      <formula>NOT(ISERROR(SEARCH("gggggggggg",P26)))</formula>
    </cfRule>
  </conditionalFormatting>
  <conditionalFormatting sqref="P26:S26">
    <cfRule type="containsText" dxfId="1489" priority="1736" operator="containsText" text="ggggg">
      <formula>NOT(ISERROR(SEARCH("ggggg",P26)))</formula>
    </cfRule>
  </conditionalFormatting>
  <conditionalFormatting sqref="P26:S26">
    <cfRule type="containsText" dxfId="1488" priority="1737" operator="containsText" text="g">
      <formula>NOT(ISERROR(SEARCH("g",P26)))</formula>
    </cfRule>
  </conditionalFormatting>
  <conditionalFormatting sqref="P30:S30">
    <cfRule type="containsText" dxfId="1487" priority="1730" operator="containsText" text="ggggggggggggggg">
      <formula>NOT(ISERROR(SEARCH("ggggggggggggggg",P30)))</formula>
    </cfRule>
  </conditionalFormatting>
  <conditionalFormatting sqref="P30:S30">
    <cfRule type="containsText" dxfId="1486" priority="1731" operator="containsText" text="gggggggggg">
      <formula>NOT(ISERROR(SEARCH("gggggggggg",P30)))</formula>
    </cfRule>
  </conditionalFormatting>
  <conditionalFormatting sqref="P30:S30">
    <cfRule type="containsText" dxfId="1485" priority="1732" operator="containsText" text="ggggg">
      <formula>NOT(ISERROR(SEARCH("ggggg",P30)))</formula>
    </cfRule>
  </conditionalFormatting>
  <conditionalFormatting sqref="P30:S30">
    <cfRule type="containsText" dxfId="1484" priority="1733" operator="containsText" text="g">
      <formula>NOT(ISERROR(SEARCH("g",P30)))</formula>
    </cfRule>
  </conditionalFormatting>
  <conditionalFormatting sqref="P34:S34">
    <cfRule type="containsText" dxfId="1483" priority="1726" operator="containsText" text="ggggggggggggggg">
      <formula>NOT(ISERROR(SEARCH("ggggggggggggggg",P34)))</formula>
    </cfRule>
  </conditionalFormatting>
  <conditionalFormatting sqref="P34:S34">
    <cfRule type="containsText" dxfId="1482" priority="1727" operator="containsText" text="gggggggggg">
      <formula>NOT(ISERROR(SEARCH("gggggggggg",P34)))</formula>
    </cfRule>
  </conditionalFormatting>
  <conditionalFormatting sqref="P34:S34">
    <cfRule type="containsText" dxfId="1481" priority="1728" operator="containsText" text="ggggg">
      <formula>NOT(ISERROR(SEARCH("ggggg",P34)))</formula>
    </cfRule>
  </conditionalFormatting>
  <conditionalFormatting sqref="P34:S34">
    <cfRule type="containsText" dxfId="1480" priority="1729" operator="containsText" text="g">
      <formula>NOT(ISERROR(SEARCH("g",P34)))</formula>
    </cfRule>
  </conditionalFormatting>
  <conditionalFormatting sqref="P38:S38">
    <cfRule type="containsText" dxfId="1479" priority="1722" operator="containsText" text="ggggggggggggggg">
      <formula>NOT(ISERROR(SEARCH("ggggggggggggggg",P38)))</formula>
    </cfRule>
  </conditionalFormatting>
  <conditionalFormatting sqref="P38:S38">
    <cfRule type="containsText" dxfId="1478" priority="1723" operator="containsText" text="gggggggggg">
      <formula>NOT(ISERROR(SEARCH("gggggggggg",P38)))</formula>
    </cfRule>
  </conditionalFormatting>
  <conditionalFormatting sqref="P38:S38">
    <cfRule type="containsText" dxfId="1477" priority="1724" operator="containsText" text="ggggg">
      <formula>NOT(ISERROR(SEARCH("ggggg",P38)))</formula>
    </cfRule>
  </conditionalFormatting>
  <conditionalFormatting sqref="P38:S38">
    <cfRule type="containsText" dxfId="1476" priority="1725" operator="containsText" text="g">
      <formula>NOT(ISERROR(SEARCH("g",P38)))</formula>
    </cfRule>
  </conditionalFormatting>
  <conditionalFormatting sqref="P42:S42">
    <cfRule type="containsText" dxfId="1475" priority="1718" operator="containsText" text="ggggggggggggggg">
      <formula>NOT(ISERROR(SEARCH("ggggggggggggggg",P42)))</formula>
    </cfRule>
  </conditionalFormatting>
  <conditionalFormatting sqref="P42:S42">
    <cfRule type="containsText" dxfId="1474" priority="1719" operator="containsText" text="gggggggggg">
      <formula>NOT(ISERROR(SEARCH("gggggggggg",P42)))</formula>
    </cfRule>
  </conditionalFormatting>
  <conditionalFormatting sqref="P42:S42">
    <cfRule type="containsText" dxfId="1473" priority="1720" operator="containsText" text="ggggg">
      <formula>NOT(ISERROR(SEARCH("ggggg",P42)))</formula>
    </cfRule>
  </conditionalFormatting>
  <conditionalFormatting sqref="P42:S42">
    <cfRule type="containsText" dxfId="1472" priority="1721" operator="containsText" text="g">
      <formula>NOT(ISERROR(SEARCH("g",P42)))</formula>
    </cfRule>
  </conditionalFormatting>
  <conditionalFormatting sqref="U26">
    <cfRule type="cellIs" dxfId="1471" priority="1714" operator="between">
      <formula>15</formula>
      <formula>20</formula>
    </cfRule>
  </conditionalFormatting>
  <conditionalFormatting sqref="U26">
    <cfRule type="cellIs" dxfId="1470" priority="1715" operator="between">
      <formula>10</formula>
      <formula>14.999</formula>
    </cfRule>
  </conditionalFormatting>
  <conditionalFormatting sqref="U26">
    <cfRule type="cellIs" dxfId="1469" priority="1716" operator="between">
      <formula>5</formula>
      <formula>9.999</formula>
    </cfRule>
  </conditionalFormatting>
  <conditionalFormatting sqref="U26">
    <cfRule type="cellIs" dxfId="1468" priority="1717" operator="between">
      <formula>0.001</formula>
      <formula>4.999</formula>
    </cfRule>
  </conditionalFormatting>
  <conditionalFormatting sqref="W26">
    <cfRule type="cellIs" dxfId="1467" priority="1712" operator="equal">
      <formula>2</formula>
    </cfRule>
  </conditionalFormatting>
  <conditionalFormatting sqref="W26">
    <cfRule type="cellIs" dxfId="1466" priority="1713" operator="equal">
      <formula>1</formula>
    </cfRule>
  </conditionalFormatting>
  <conditionalFormatting sqref="W26">
    <cfRule type="cellIs" dxfId="1465" priority="1708" operator="equal">
      <formula>6</formula>
    </cfRule>
  </conditionalFormatting>
  <conditionalFormatting sqref="W26">
    <cfRule type="cellIs" dxfId="1464" priority="1709" operator="equal">
      <formula>5</formula>
    </cfRule>
  </conditionalFormatting>
  <conditionalFormatting sqref="W26">
    <cfRule type="cellIs" dxfId="1463" priority="1710" operator="equal">
      <formula>4</formula>
    </cfRule>
  </conditionalFormatting>
  <conditionalFormatting sqref="W26">
    <cfRule type="cellIs" dxfId="1462" priority="1711" operator="equal">
      <formula>3</formula>
    </cfRule>
  </conditionalFormatting>
  <conditionalFormatting sqref="G5:H5">
    <cfRule type="beginsWith" dxfId="1461" priority="1707" operator="beginsWith" text="?">
      <formula>LEFT(G5,LEN("?"))="?"</formula>
    </cfRule>
  </conditionalFormatting>
  <conditionalFormatting sqref="J5 L5">
    <cfRule type="beginsWith" dxfId="1460" priority="1706" operator="beginsWith" text="?">
      <formula>LEFT(J5,LEN("?"))="?"</formula>
    </cfRule>
  </conditionalFormatting>
  <conditionalFormatting sqref="G6:H6">
    <cfRule type="beginsWith" dxfId="1459" priority="1705" operator="beginsWith" text="?">
      <formula>LEFT(G6,LEN("?"))="?"</formula>
    </cfRule>
  </conditionalFormatting>
  <conditionalFormatting sqref="O5:T6">
    <cfRule type="beginsWith" dxfId="1458" priority="1704" operator="beginsWith" text="?">
      <formula>LEFT(O5,LEN("?"))="?"</formula>
    </cfRule>
  </conditionalFormatting>
  <conditionalFormatting sqref="AQ26:AT26">
    <cfRule type="containsText" dxfId="1457" priority="1693" operator="containsText" text="ggggggggggggggg">
      <formula>NOT(ISERROR(SEARCH("ggggggggggggggg",AQ26)))</formula>
    </cfRule>
  </conditionalFormatting>
  <conditionalFormatting sqref="AQ26:AT26">
    <cfRule type="containsText" dxfId="1456" priority="1694" operator="containsText" text="gggggggggg">
      <formula>NOT(ISERROR(SEARCH("gggggggggg",AQ26)))</formula>
    </cfRule>
  </conditionalFormatting>
  <conditionalFormatting sqref="AQ26:AT26">
    <cfRule type="containsText" dxfId="1455" priority="1695" operator="containsText" text="ggggg">
      <formula>NOT(ISERROR(SEARCH("ggggg",AQ26)))</formula>
    </cfRule>
  </conditionalFormatting>
  <conditionalFormatting sqref="AQ26:AT26">
    <cfRule type="containsText" dxfId="1454" priority="1696" operator="containsText" text="g">
      <formula>NOT(ISERROR(SEARCH("g",AQ26)))</formula>
    </cfRule>
  </conditionalFormatting>
  <conditionalFormatting sqref="AQ30:AT30">
    <cfRule type="containsText" dxfId="1453" priority="1689" operator="containsText" text="ggggggggggggggg">
      <formula>NOT(ISERROR(SEARCH("ggggggggggggggg",AQ30)))</formula>
    </cfRule>
  </conditionalFormatting>
  <conditionalFormatting sqref="AQ30:AT30">
    <cfRule type="containsText" dxfId="1452" priority="1690" operator="containsText" text="gggggggggg">
      <formula>NOT(ISERROR(SEARCH("gggggggggg",AQ30)))</formula>
    </cfRule>
  </conditionalFormatting>
  <conditionalFormatting sqref="AQ30:AT30">
    <cfRule type="containsText" dxfId="1451" priority="1691" operator="containsText" text="ggggg">
      <formula>NOT(ISERROR(SEARCH("ggggg",AQ30)))</formula>
    </cfRule>
  </conditionalFormatting>
  <conditionalFormatting sqref="AQ30:AT30">
    <cfRule type="containsText" dxfId="1450" priority="1692" operator="containsText" text="g">
      <formula>NOT(ISERROR(SEARCH("g",AQ30)))</formula>
    </cfRule>
  </conditionalFormatting>
  <conditionalFormatting sqref="AQ34:AT34">
    <cfRule type="containsText" dxfId="1449" priority="1685" operator="containsText" text="ggggggggggggggg">
      <formula>NOT(ISERROR(SEARCH("ggggggggggggggg",AQ34)))</formula>
    </cfRule>
  </conditionalFormatting>
  <conditionalFormatting sqref="AQ34:AT34">
    <cfRule type="containsText" dxfId="1448" priority="1686" operator="containsText" text="gggggggggg">
      <formula>NOT(ISERROR(SEARCH("gggggggggg",AQ34)))</formula>
    </cfRule>
  </conditionalFormatting>
  <conditionalFormatting sqref="AQ34:AT34">
    <cfRule type="containsText" dxfId="1447" priority="1687" operator="containsText" text="ggggg">
      <formula>NOT(ISERROR(SEARCH("ggggg",AQ34)))</formula>
    </cfRule>
  </conditionalFormatting>
  <conditionalFormatting sqref="AQ34:AT34">
    <cfRule type="containsText" dxfId="1446" priority="1688" operator="containsText" text="g">
      <formula>NOT(ISERROR(SEARCH("g",AQ34)))</formula>
    </cfRule>
  </conditionalFormatting>
  <conditionalFormatting sqref="AQ38:AT38">
    <cfRule type="containsText" dxfId="1445" priority="1681" operator="containsText" text="ggggggggggggggg">
      <formula>NOT(ISERROR(SEARCH("ggggggggggggggg",AQ38)))</formula>
    </cfRule>
  </conditionalFormatting>
  <conditionalFormatting sqref="AQ38:AT38">
    <cfRule type="containsText" dxfId="1444" priority="1682" operator="containsText" text="gggggggggg">
      <formula>NOT(ISERROR(SEARCH("gggggggggg",AQ38)))</formula>
    </cfRule>
  </conditionalFormatting>
  <conditionalFormatting sqref="AQ38:AT38">
    <cfRule type="containsText" dxfId="1443" priority="1683" operator="containsText" text="ggggg">
      <formula>NOT(ISERROR(SEARCH("ggggg",AQ38)))</formula>
    </cfRule>
  </conditionalFormatting>
  <conditionalFormatting sqref="AQ38:AT38">
    <cfRule type="containsText" dxfId="1442" priority="1684" operator="containsText" text="g">
      <formula>NOT(ISERROR(SEARCH("g",AQ38)))</formula>
    </cfRule>
  </conditionalFormatting>
  <conditionalFormatting sqref="AQ42:AT42">
    <cfRule type="containsText" dxfId="1441" priority="1677" operator="containsText" text="ggggggggggggggg">
      <formula>NOT(ISERROR(SEARCH("ggggggggggggggg",AQ42)))</formula>
    </cfRule>
  </conditionalFormatting>
  <conditionalFormatting sqref="AQ42:AT42">
    <cfRule type="containsText" dxfId="1440" priority="1678" operator="containsText" text="gggggggggg">
      <formula>NOT(ISERROR(SEARCH("gggggggggg",AQ42)))</formula>
    </cfRule>
  </conditionalFormatting>
  <conditionalFormatting sqref="AQ42:AT42">
    <cfRule type="containsText" dxfId="1439" priority="1679" operator="containsText" text="ggggg">
      <formula>NOT(ISERROR(SEARCH("ggggg",AQ42)))</formula>
    </cfRule>
  </conditionalFormatting>
  <conditionalFormatting sqref="AQ42:AT42">
    <cfRule type="containsText" dxfId="1438" priority="1680" operator="containsText" text="g">
      <formula>NOT(ISERROR(SEARCH("g",AQ42)))</formula>
    </cfRule>
  </conditionalFormatting>
  <conditionalFormatting sqref="AQ46:AT46">
    <cfRule type="containsText" dxfId="1437" priority="1673" operator="containsText" text="ggggggggggggggg">
      <formula>NOT(ISERROR(SEARCH("ggggggggggggggg",AQ46)))</formula>
    </cfRule>
  </conditionalFormatting>
  <conditionalFormatting sqref="AQ46:AT46">
    <cfRule type="containsText" dxfId="1436" priority="1674" operator="containsText" text="gggggggggg">
      <formula>NOT(ISERROR(SEARCH("gggggggggg",AQ46)))</formula>
    </cfRule>
  </conditionalFormatting>
  <conditionalFormatting sqref="AQ46:AT46">
    <cfRule type="containsText" dxfId="1435" priority="1675" operator="containsText" text="ggggg">
      <formula>NOT(ISERROR(SEARCH("ggggg",AQ46)))</formula>
    </cfRule>
  </conditionalFormatting>
  <conditionalFormatting sqref="AQ46:AT46">
    <cfRule type="containsText" dxfId="1434" priority="1676" operator="containsText" text="g">
      <formula>NOT(ISERROR(SEARCH("g",AQ46)))</formula>
    </cfRule>
  </conditionalFormatting>
  <conditionalFormatting sqref="AQ50:AT50">
    <cfRule type="containsText" dxfId="1433" priority="1669" operator="containsText" text="ggggggggggggggg">
      <formula>NOT(ISERROR(SEARCH("ggggggggggggggg",AQ50)))</formula>
    </cfRule>
  </conditionalFormatting>
  <conditionalFormatting sqref="AQ50:AT50">
    <cfRule type="containsText" dxfId="1432" priority="1670" operator="containsText" text="gggggggggg">
      <formula>NOT(ISERROR(SEARCH("gggggggggg",AQ50)))</formula>
    </cfRule>
  </conditionalFormatting>
  <conditionalFormatting sqref="AQ50:AT50">
    <cfRule type="containsText" dxfId="1431" priority="1671" operator="containsText" text="ggggg">
      <formula>NOT(ISERROR(SEARCH("ggggg",AQ50)))</formula>
    </cfRule>
  </conditionalFormatting>
  <conditionalFormatting sqref="AQ50:AT50">
    <cfRule type="containsText" dxfId="1430" priority="1672" operator="containsText" text="g">
      <formula>NOT(ISERROR(SEARCH("g",AQ50)))</formula>
    </cfRule>
  </conditionalFormatting>
  <conditionalFormatting sqref="AV26">
    <cfRule type="cellIs" dxfId="1429" priority="1665" operator="between">
      <formula>15</formula>
      <formula>20</formula>
    </cfRule>
  </conditionalFormatting>
  <conditionalFormatting sqref="AV26">
    <cfRule type="cellIs" dxfId="1428" priority="1666" operator="between">
      <formula>10</formula>
      <formula>14.999</formula>
    </cfRule>
  </conditionalFormatting>
  <conditionalFormatting sqref="AV26">
    <cfRule type="cellIs" dxfId="1427" priority="1667" operator="between">
      <formula>5</formula>
      <formula>9.999</formula>
    </cfRule>
  </conditionalFormatting>
  <conditionalFormatting sqref="AV26">
    <cfRule type="cellIs" dxfId="1426" priority="1668" operator="between">
      <formula>0.001</formula>
      <formula>4.999</formula>
    </cfRule>
  </conditionalFormatting>
  <conditionalFormatting sqref="U20">
    <cfRule type="cellIs" dxfId="1425" priority="1661" operator="between">
      <formula>15</formula>
      <formula>20</formula>
    </cfRule>
  </conditionalFormatting>
  <conditionalFormatting sqref="U20">
    <cfRule type="cellIs" dxfId="1424" priority="1662" operator="between">
      <formula>10</formula>
      <formula>14.999</formula>
    </cfRule>
  </conditionalFormatting>
  <conditionalFormatting sqref="U20">
    <cfRule type="cellIs" dxfId="1423" priority="1663" operator="between">
      <formula>5</formula>
      <formula>9.999</formula>
    </cfRule>
  </conditionalFormatting>
  <conditionalFormatting sqref="U20">
    <cfRule type="cellIs" dxfId="1422" priority="1664" operator="between">
      <formula>0.001</formula>
      <formula>4.999</formula>
    </cfRule>
  </conditionalFormatting>
  <conditionalFormatting sqref="P62:S62">
    <cfRule type="containsText" dxfId="1421" priority="1654" operator="containsText" text="ggggggggggggggg">
      <formula>NOT(ISERROR(SEARCH("ggggggggggggggg",P62)))</formula>
    </cfRule>
  </conditionalFormatting>
  <conditionalFormatting sqref="P62:S62">
    <cfRule type="containsText" dxfId="1420" priority="1655" operator="containsText" text="gggggggggg">
      <formula>NOT(ISERROR(SEARCH("gggggggggg",P62)))</formula>
    </cfRule>
  </conditionalFormatting>
  <conditionalFormatting sqref="P62:S62">
    <cfRule type="containsText" dxfId="1419" priority="1656" operator="containsText" text="ggggg">
      <formula>NOT(ISERROR(SEARCH("ggggg",P62)))</formula>
    </cfRule>
  </conditionalFormatting>
  <conditionalFormatting sqref="P62:S62">
    <cfRule type="containsText" dxfId="1418" priority="1657" operator="containsText" text="g">
      <formula>NOT(ISERROR(SEARCH("g",P62)))</formula>
    </cfRule>
  </conditionalFormatting>
  <conditionalFormatting sqref="P66:S66">
    <cfRule type="containsText" dxfId="1417" priority="1650" operator="containsText" text="ggggggggggggggg">
      <formula>NOT(ISERROR(SEARCH("ggggggggggggggg",P66)))</formula>
    </cfRule>
  </conditionalFormatting>
  <conditionalFormatting sqref="P66:S66">
    <cfRule type="containsText" dxfId="1416" priority="1651" operator="containsText" text="gggggggggg">
      <formula>NOT(ISERROR(SEARCH("gggggggggg",P66)))</formula>
    </cfRule>
  </conditionalFormatting>
  <conditionalFormatting sqref="P66:S66">
    <cfRule type="containsText" dxfId="1415" priority="1652" operator="containsText" text="ggggg">
      <formula>NOT(ISERROR(SEARCH("ggggg",P66)))</formula>
    </cfRule>
  </conditionalFormatting>
  <conditionalFormatting sqref="P66:S66">
    <cfRule type="containsText" dxfId="1414" priority="1653" operator="containsText" text="g">
      <formula>NOT(ISERROR(SEARCH("g",P66)))</formula>
    </cfRule>
  </conditionalFormatting>
  <conditionalFormatting sqref="P70:S70">
    <cfRule type="containsText" dxfId="1413" priority="1646" operator="containsText" text="ggggggggggggggg">
      <formula>NOT(ISERROR(SEARCH("ggggggggggggggg",P70)))</formula>
    </cfRule>
  </conditionalFormatting>
  <conditionalFormatting sqref="P70:S70">
    <cfRule type="containsText" dxfId="1412" priority="1647" operator="containsText" text="gggggggggg">
      <formula>NOT(ISERROR(SEARCH("gggggggggg",P70)))</formula>
    </cfRule>
  </conditionalFormatting>
  <conditionalFormatting sqref="P70:S70">
    <cfRule type="containsText" dxfId="1411" priority="1648" operator="containsText" text="ggggg">
      <formula>NOT(ISERROR(SEARCH("ggggg",P70)))</formula>
    </cfRule>
  </conditionalFormatting>
  <conditionalFormatting sqref="P70:S70">
    <cfRule type="containsText" dxfId="1410" priority="1649" operator="containsText" text="g">
      <formula>NOT(ISERROR(SEARCH("g",P70)))</formula>
    </cfRule>
  </conditionalFormatting>
  <conditionalFormatting sqref="U62">
    <cfRule type="cellIs" dxfId="1409" priority="1642" operator="between">
      <formula>15</formula>
      <formula>20</formula>
    </cfRule>
  </conditionalFormatting>
  <conditionalFormatting sqref="U62">
    <cfRule type="cellIs" dxfId="1408" priority="1643" operator="between">
      <formula>10</formula>
      <formula>14.999</formula>
    </cfRule>
  </conditionalFormatting>
  <conditionalFormatting sqref="U62">
    <cfRule type="cellIs" dxfId="1407" priority="1644" operator="between">
      <formula>5</formula>
      <formula>9.999</formula>
    </cfRule>
  </conditionalFormatting>
  <conditionalFormatting sqref="U62">
    <cfRule type="cellIs" dxfId="1406" priority="1645" operator="between">
      <formula>0.001</formula>
      <formula>4.999</formula>
    </cfRule>
  </conditionalFormatting>
  <conditionalFormatting sqref="AQ62:AT62">
    <cfRule type="containsText" dxfId="1405" priority="1637" operator="containsText" text="ggggggggggggggg">
      <formula>NOT(ISERROR(SEARCH("ggggggggggggggg",AQ62)))</formula>
    </cfRule>
  </conditionalFormatting>
  <conditionalFormatting sqref="AQ62:AT62">
    <cfRule type="containsText" dxfId="1404" priority="1638" operator="containsText" text="gggggggggg">
      <formula>NOT(ISERROR(SEARCH("gggggggggg",AQ62)))</formula>
    </cfRule>
  </conditionalFormatting>
  <conditionalFormatting sqref="AQ62:AT62">
    <cfRule type="containsText" dxfId="1403" priority="1639" operator="containsText" text="ggggg">
      <formula>NOT(ISERROR(SEARCH("ggggg",AQ62)))</formula>
    </cfRule>
  </conditionalFormatting>
  <conditionalFormatting sqref="AQ62:AT62">
    <cfRule type="containsText" dxfId="1402" priority="1640" operator="containsText" text="g">
      <formula>NOT(ISERROR(SEARCH("g",AQ62)))</formula>
    </cfRule>
  </conditionalFormatting>
  <conditionalFormatting sqref="P89:S89">
    <cfRule type="containsText" dxfId="1401" priority="1631" operator="containsText" text="ggggggggggggggg">
      <formula>NOT(ISERROR(SEARCH("ggggggggggggggg",P89)))</formula>
    </cfRule>
  </conditionalFormatting>
  <conditionalFormatting sqref="P89:S89">
    <cfRule type="containsText" dxfId="1400" priority="1632" operator="containsText" text="gggggggggg">
      <formula>NOT(ISERROR(SEARCH("gggggggggg",P89)))</formula>
    </cfRule>
  </conditionalFormatting>
  <conditionalFormatting sqref="P89:S89">
    <cfRule type="containsText" dxfId="1399" priority="1633" operator="containsText" text="ggggg">
      <formula>NOT(ISERROR(SEARCH("ggggg",P89)))</formula>
    </cfRule>
  </conditionalFormatting>
  <conditionalFormatting sqref="P89:S89">
    <cfRule type="containsText" dxfId="1398" priority="1634" operator="containsText" text="g">
      <formula>NOT(ISERROR(SEARCH("g",P89)))</formula>
    </cfRule>
  </conditionalFormatting>
  <conditionalFormatting sqref="P93:S93">
    <cfRule type="containsText" dxfId="1397" priority="1627" operator="containsText" text="ggggggggggggggg">
      <formula>NOT(ISERROR(SEARCH("ggggggggggggggg",P93)))</formula>
    </cfRule>
  </conditionalFormatting>
  <conditionalFormatting sqref="P93:S93">
    <cfRule type="containsText" dxfId="1396" priority="1628" operator="containsText" text="gggggggggg">
      <formula>NOT(ISERROR(SEARCH("gggggggggg",P93)))</formula>
    </cfRule>
  </conditionalFormatting>
  <conditionalFormatting sqref="P93:S93">
    <cfRule type="containsText" dxfId="1395" priority="1629" operator="containsText" text="ggggg">
      <formula>NOT(ISERROR(SEARCH("ggggg",P93)))</formula>
    </cfRule>
  </conditionalFormatting>
  <conditionalFormatting sqref="P93:S93">
    <cfRule type="containsText" dxfId="1394" priority="1630" operator="containsText" text="g">
      <formula>NOT(ISERROR(SEARCH("g",P93)))</formula>
    </cfRule>
  </conditionalFormatting>
  <conditionalFormatting sqref="W89">
    <cfRule type="cellIs" dxfId="1393" priority="1617" operator="equal">
      <formula>2</formula>
    </cfRule>
  </conditionalFormatting>
  <conditionalFormatting sqref="W89">
    <cfRule type="cellIs" dxfId="1392" priority="1618" operator="equal">
      <formula>1</formula>
    </cfRule>
  </conditionalFormatting>
  <conditionalFormatting sqref="W89">
    <cfRule type="cellIs" dxfId="1391" priority="1613" operator="equal">
      <formula>6</formula>
    </cfRule>
  </conditionalFormatting>
  <conditionalFormatting sqref="W89">
    <cfRule type="cellIs" dxfId="1390" priority="1614" operator="equal">
      <formula>5</formula>
    </cfRule>
  </conditionalFormatting>
  <conditionalFormatting sqref="W89">
    <cfRule type="cellIs" dxfId="1389" priority="1615" operator="equal">
      <formula>4</formula>
    </cfRule>
  </conditionalFormatting>
  <conditionalFormatting sqref="W89">
    <cfRule type="cellIs" dxfId="1388" priority="1616" operator="equal">
      <formula>3</formula>
    </cfRule>
  </conditionalFormatting>
  <conditionalFormatting sqref="W93">
    <cfRule type="cellIs" dxfId="1387" priority="1611" operator="equal">
      <formula>2</formula>
    </cfRule>
  </conditionalFormatting>
  <conditionalFormatting sqref="W93">
    <cfRule type="cellIs" dxfId="1386" priority="1612" operator="equal">
      <formula>1</formula>
    </cfRule>
  </conditionalFormatting>
  <conditionalFormatting sqref="W93">
    <cfRule type="cellIs" dxfId="1385" priority="1607" operator="equal">
      <formula>6</formula>
    </cfRule>
  </conditionalFormatting>
  <conditionalFormatting sqref="W93">
    <cfRule type="cellIs" dxfId="1384" priority="1608" operator="equal">
      <formula>5</formula>
    </cfRule>
  </conditionalFormatting>
  <conditionalFormatting sqref="W93">
    <cfRule type="cellIs" dxfId="1383" priority="1609" operator="equal">
      <formula>4</formula>
    </cfRule>
  </conditionalFormatting>
  <conditionalFormatting sqref="W93">
    <cfRule type="cellIs" dxfId="1382" priority="1610" operator="equal">
      <formula>3</formula>
    </cfRule>
  </conditionalFormatting>
  <conditionalFormatting sqref="AQ89:AT89">
    <cfRule type="containsText" dxfId="1381" priority="1600" operator="containsText" text="ggggggggggggggg">
      <formula>NOT(ISERROR(SEARCH("ggggggggggggggg",AQ89)))</formula>
    </cfRule>
  </conditionalFormatting>
  <conditionalFormatting sqref="AQ89:AT89">
    <cfRule type="containsText" dxfId="1380" priority="1601" operator="containsText" text="gggggggggg">
      <formula>NOT(ISERROR(SEARCH("gggggggggg",AQ89)))</formula>
    </cfRule>
  </conditionalFormatting>
  <conditionalFormatting sqref="AQ89:AT89">
    <cfRule type="containsText" dxfId="1379" priority="1602" operator="containsText" text="ggggg">
      <formula>NOT(ISERROR(SEARCH("ggggg",AQ89)))</formula>
    </cfRule>
  </conditionalFormatting>
  <conditionalFormatting sqref="AQ89:AT89">
    <cfRule type="containsText" dxfId="1378" priority="1603" operator="containsText" text="g">
      <formula>NOT(ISERROR(SEARCH("g",AQ89)))</formula>
    </cfRule>
  </conditionalFormatting>
  <conditionalFormatting sqref="AQ93:AT93">
    <cfRule type="containsText" dxfId="1377" priority="1596" operator="containsText" text="ggggggggggggggg">
      <formula>NOT(ISERROR(SEARCH("ggggggggggggggg",AQ93)))</formula>
    </cfRule>
  </conditionalFormatting>
  <conditionalFormatting sqref="AQ93:AT93">
    <cfRule type="containsText" dxfId="1376" priority="1597" operator="containsText" text="gggggggggg">
      <formula>NOT(ISERROR(SEARCH("gggggggggg",AQ93)))</formula>
    </cfRule>
  </conditionalFormatting>
  <conditionalFormatting sqref="AQ93:AT93">
    <cfRule type="containsText" dxfId="1375" priority="1598" operator="containsText" text="ggggg">
      <formula>NOT(ISERROR(SEARCH("ggggg",AQ93)))</formula>
    </cfRule>
  </conditionalFormatting>
  <conditionalFormatting sqref="AQ93:AT93">
    <cfRule type="containsText" dxfId="1374" priority="1599" operator="containsText" text="g">
      <formula>NOT(ISERROR(SEARCH("g",AQ93)))</formula>
    </cfRule>
  </conditionalFormatting>
  <conditionalFormatting sqref="AQ97:AT97">
    <cfRule type="containsText" dxfId="1373" priority="1592" operator="containsText" text="ggggggggggggggg">
      <formula>NOT(ISERROR(SEARCH("ggggggggggggggg",AQ97)))</formula>
    </cfRule>
  </conditionalFormatting>
  <conditionalFormatting sqref="AQ97:AT97">
    <cfRule type="containsText" dxfId="1372" priority="1593" operator="containsText" text="gggggggggg">
      <formula>NOT(ISERROR(SEARCH("gggggggggg",AQ97)))</formula>
    </cfRule>
  </conditionalFormatting>
  <conditionalFormatting sqref="AQ97:AT97">
    <cfRule type="containsText" dxfId="1371" priority="1594" operator="containsText" text="ggggg">
      <formula>NOT(ISERROR(SEARCH("ggggg",AQ97)))</formula>
    </cfRule>
  </conditionalFormatting>
  <conditionalFormatting sqref="AQ97:AT97">
    <cfRule type="containsText" dxfId="1370" priority="1595" operator="containsText" text="g">
      <formula>NOT(ISERROR(SEARCH("g",AQ97)))</formula>
    </cfRule>
  </conditionalFormatting>
  <conditionalFormatting sqref="AV89">
    <cfRule type="cellIs" dxfId="1369" priority="1588" operator="between">
      <formula>15</formula>
      <formula>20</formula>
    </cfRule>
  </conditionalFormatting>
  <conditionalFormatting sqref="AV89">
    <cfRule type="cellIs" dxfId="1368" priority="1589" operator="between">
      <formula>10</formula>
      <formula>14.999</formula>
    </cfRule>
  </conditionalFormatting>
  <conditionalFormatting sqref="AV89">
    <cfRule type="cellIs" dxfId="1367" priority="1590" operator="between">
      <formula>5</formula>
      <formula>9.999</formula>
    </cfRule>
  </conditionalFormatting>
  <conditionalFormatting sqref="AV89">
    <cfRule type="cellIs" dxfId="1366" priority="1591" operator="between">
      <formula>0.001</formula>
      <formula>4.999</formula>
    </cfRule>
  </conditionalFormatting>
  <conditionalFormatting sqref="P112:S112">
    <cfRule type="containsText" dxfId="1365" priority="1578" operator="containsText" text="ggggggggggggggg">
      <formula>NOT(ISERROR(SEARCH("ggggggggggggggg",P112)))</formula>
    </cfRule>
  </conditionalFormatting>
  <conditionalFormatting sqref="P112:S112">
    <cfRule type="containsText" dxfId="1364" priority="1579" operator="containsText" text="gggggggggg">
      <formula>NOT(ISERROR(SEARCH("gggggggggg",P112)))</formula>
    </cfRule>
  </conditionalFormatting>
  <conditionalFormatting sqref="P112:S112">
    <cfRule type="containsText" dxfId="1363" priority="1580" operator="containsText" text="ggggg">
      <formula>NOT(ISERROR(SEARCH("ggggg",P112)))</formula>
    </cfRule>
  </conditionalFormatting>
  <conditionalFormatting sqref="P112:S112">
    <cfRule type="containsText" dxfId="1362" priority="1581" operator="containsText" text="g">
      <formula>NOT(ISERROR(SEARCH("g",P112)))</formula>
    </cfRule>
  </conditionalFormatting>
  <conditionalFormatting sqref="P116:S116">
    <cfRule type="containsText" dxfId="1361" priority="1574" operator="containsText" text="ggggggggggggggg">
      <formula>NOT(ISERROR(SEARCH("ggggggggggggggg",P116)))</formula>
    </cfRule>
  </conditionalFormatting>
  <conditionalFormatting sqref="P116:S116">
    <cfRule type="containsText" dxfId="1360" priority="1575" operator="containsText" text="gggggggggg">
      <formula>NOT(ISERROR(SEARCH("gggggggggg",P116)))</formula>
    </cfRule>
  </conditionalFormatting>
  <conditionalFormatting sqref="P116:S116">
    <cfRule type="containsText" dxfId="1359" priority="1576" operator="containsText" text="ggggg">
      <formula>NOT(ISERROR(SEARCH("ggggg",P116)))</formula>
    </cfRule>
  </conditionalFormatting>
  <conditionalFormatting sqref="P116:S116">
    <cfRule type="containsText" dxfId="1358" priority="1577" operator="containsText" text="g">
      <formula>NOT(ISERROR(SEARCH("g",P116)))</formula>
    </cfRule>
  </conditionalFormatting>
  <conditionalFormatting sqref="P120:S120">
    <cfRule type="containsText" dxfId="1357" priority="1570" operator="containsText" text="ggggggggggggggg">
      <formula>NOT(ISERROR(SEARCH("ggggggggggggggg",P120)))</formula>
    </cfRule>
  </conditionalFormatting>
  <conditionalFormatting sqref="P120:S120">
    <cfRule type="containsText" dxfId="1356" priority="1571" operator="containsText" text="gggggggggg">
      <formula>NOT(ISERROR(SEARCH("gggggggggg",P120)))</formula>
    </cfRule>
  </conditionalFormatting>
  <conditionalFormatting sqref="P120:S120">
    <cfRule type="containsText" dxfId="1355" priority="1572" operator="containsText" text="ggggg">
      <formula>NOT(ISERROR(SEARCH("ggggg",P120)))</formula>
    </cfRule>
  </conditionalFormatting>
  <conditionalFormatting sqref="P120:S120">
    <cfRule type="containsText" dxfId="1354" priority="1573" operator="containsText" text="g">
      <formula>NOT(ISERROR(SEARCH("g",P120)))</formula>
    </cfRule>
  </conditionalFormatting>
  <conditionalFormatting sqref="P124:S124">
    <cfRule type="containsText" dxfId="1353" priority="1566" operator="containsText" text="ggggggggggggggg">
      <formula>NOT(ISERROR(SEARCH("ggggggggggggggg",P124)))</formula>
    </cfRule>
  </conditionalFormatting>
  <conditionalFormatting sqref="P124:S124">
    <cfRule type="containsText" dxfId="1352" priority="1567" operator="containsText" text="gggggggggg">
      <formula>NOT(ISERROR(SEARCH("gggggggggg",P124)))</formula>
    </cfRule>
  </conditionalFormatting>
  <conditionalFormatting sqref="P124:S124">
    <cfRule type="containsText" dxfId="1351" priority="1568" operator="containsText" text="ggggg">
      <formula>NOT(ISERROR(SEARCH("ggggg",P124)))</formula>
    </cfRule>
  </conditionalFormatting>
  <conditionalFormatting sqref="P124:S124">
    <cfRule type="containsText" dxfId="1350" priority="1569" operator="containsText" text="g">
      <formula>NOT(ISERROR(SEARCH("g",P124)))</formula>
    </cfRule>
  </conditionalFormatting>
  <conditionalFormatting sqref="P128:S128">
    <cfRule type="containsText" dxfId="1349" priority="1562" operator="containsText" text="ggggggggggggggg">
      <formula>NOT(ISERROR(SEARCH("ggggggggggggggg",P128)))</formula>
    </cfRule>
  </conditionalFormatting>
  <conditionalFormatting sqref="P128:S128">
    <cfRule type="containsText" dxfId="1348" priority="1563" operator="containsText" text="gggggggggg">
      <formula>NOT(ISERROR(SEARCH("gggggggggg",P128)))</formula>
    </cfRule>
  </conditionalFormatting>
  <conditionalFormatting sqref="P128:S128">
    <cfRule type="containsText" dxfId="1347" priority="1564" operator="containsText" text="ggggg">
      <formula>NOT(ISERROR(SEARCH("ggggg",P128)))</formula>
    </cfRule>
  </conditionalFormatting>
  <conditionalFormatting sqref="P128:S128">
    <cfRule type="containsText" dxfId="1346" priority="1565" operator="containsText" text="g">
      <formula>NOT(ISERROR(SEARCH("g",P128)))</formula>
    </cfRule>
  </conditionalFormatting>
  <conditionalFormatting sqref="P132:S132">
    <cfRule type="containsText" dxfId="1345" priority="1558" operator="containsText" text="ggggggggggggggg">
      <formula>NOT(ISERROR(SEARCH("ggggggggggggggg",P132)))</formula>
    </cfRule>
  </conditionalFormatting>
  <conditionalFormatting sqref="P132:S132">
    <cfRule type="containsText" dxfId="1344" priority="1559" operator="containsText" text="gggggggggg">
      <formula>NOT(ISERROR(SEARCH("gggggggggg",P132)))</formula>
    </cfRule>
  </conditionalFormatting>
  <conditionalFormatting sqref="P132:S132">
    <cfRule type="containsText" dxfId="1343" priority="1560" operator="containsText" text="ggggg">
      <formula>NOT(ISERROR(SEARCH("ggggg",P132)))</formula>
    </cfRule>
  </conditionalFormatting>
  <conditionalFormatting sqref="P132:S132">
    <cfRule type="containsText" dxfId="1342" priority="1561" operator="containsText" text="g">
      <formula>NOT(ISERROR(SEARCH("g",P132)))</formula>
    </cfRule>
  </conditionalFormatting>
  <conditionalFormatting sqref="U112">
    <cfRule type="cellIs" dxfId="1341" priority="1554" operator="between">
      <formula>15</formula>
      <formula>20</formula>
    </cfRule>
  </conditionalFormatting>
  <conditionalFormatting sqref="U112">
    <cfRule type="cellIs" dxfId="1340" priority="1555" operator="between">
      <formula>10</formula>
      <formula>14.999</formula>
    </cfRule>
  </conditionalFormatting>
  <conditionalFormatting sqref="U112">
    <cfRule type="cellIs" dxfId="1339" priority="1556" operator="between">
      <formula>5</formula>
      <formula>9.999</formula>
    </cfRule>
  </conditionalFormatting>
  <conditionalFormatting sqref="U112">
    <cfRule type="cellIs" dxfId="1338" priority="1557" operator="between">
      <formula>0.001</formula>
      <formula>4.999</formula>
    </cfRule>
  </conditionalFormatting>
  <conditionalFormatting sqref="W112">
    <cfRule type="cellIs" dxfId="1337" priority="1552" operator="equal">
      <formula>2</formula>
    </cfRule>
  </conditionalFormatting>
  <conditionalFormatting sqref="W112">
    <cfRule type="cellIs" dxfId="1336" priority="1553" operator="equal">
      <formula>1</formula>
    </cfRule>
  </conditionalFormatting>
  <conditionalFormatting sqref="W112">
    <cfRule type="cellIs" dxfId="1335" priority="1548" operator="equal">
      <formula>6</formula>
    </cfRule>
  </conditionalFormatting>
  <conditionalFormatting sqref="W112">
    <cfRule type="cellIs" dxfId="1334" priority="1549" operator="equal">
      <formula>5</formula>
    </cfRule>
  </conditionalFormatting>
  <conditionalFormatting sqref="W112">
    <cfRule type="cellIs" dxfId="1333" priority="1550" operator="equal">
      <formula>4</formula>
    </cfRule>
  </conditionalFormatting>
  <conditionalFormatting sqref="W112">
    <cfRule type="cellIs" dxfId="1332" priority="1551" operator="equal">
      <formula>3</formula>
    </cfRule>
  </conditionalFormatting>
  <conditionalFormatting sqref="AQ112:AT112">
    <cfRule type="containsText" dxfId="1331" priority="1539" operator="containsText" text="ggggggggggggggg">
      <formula>NOT(ISERROR(SEARCH("ggggggggggggggg",AQ112)))</formula>
    </cfRule>
  </conditionalFormatting>
  <conditionalFormatting sqref="AQ112:AT112">
    <cfRule type="containsText" dxfId="1330" priority="1540" operator="containsText" text="gggggggggg">
      <formula>NOT(ISERROR(SEARCH("gggggggggg",AQ112)))</formula>
    </cfRule>
  </conditionalFormatting>
  <conditionalFormatting sqref="AQ112:AT112">
    <cfRule type="containsText" dxfId="1329" priority="1541" operator="containsText" text="ggggg">
      <formula>NOT(ISERROR(SEARCH("ggggg",AQ112)))</formula>
    </cfRule>
  </conditionalFormatting>
  <conditionalFormatting sqref="AQ112:AT112">
    <cfRule type="containsText" dxfId="1328" priority="1542" operator="containsText" text="g">
      <formula>NOT(ISERROR(SEARCH("g",AQ112)))</formula>
    </cfRule>
  </conditionalFormatting>
  <conditionalFormatting sqref="AQ116:AT116">
    <cfRule type="containsText" dxfId="1327" priority="1535" operator="containsText" text="ggggggggggggggg">
      <formula>NOT(ISERROR(SEARCH("ggggggggggggggg",AQ116)))</formula>
    </cfRule>
  </conditionalFormatting>
  <conditionalFormatting sqref="AQ116:AT116">
    <cfRule type="containsText" dxfId="1326" priority="1536" operator="containsText" text="gggggggggg">
      <formula>NOT(ISERROR(SEARCH("gggggggggg",AQ116)))</formula>
    </cfRule>
  </conditionalFormatting>
  <conditionalFormatting sqref="AQ116:AT116">
    <cfRule type="containsText" dxfId="1325" priority="1537" operator="containsText" text="ggggg">
      <formula>NOT(ISERROR(SEARCH("ggggg",AQ116)))</formula>
    </cfRule>
  </conditionalFormatting>
  <conditionalFormatting sqref="AQ116:AT116">
    <cfRule type="containsText" dxfId="1324" priority="1538" operator="containsText" text="g">
      <formula>NOT(ISERROR(SEARCH("g",AQ116)))</formula>
    </cfRule>
  </conditionalFormatting>
  <conditionalFormatting sqref="AQ120:AT120">
    <cfRule type="containsText" dxfId="1323" priority="1531" operator="containsText" text="ggggggggggggggg">
      <formula>NOT(ISERROR(SEARCH("ggggggggggggggg",AQ120)))</formula>
    </cfRule>
  </conditionalFormatting>
  <conditionalFormatting sqref="AQ120:AT120">
    <cfRule type="containsText" dxfId="1322" priority="1532" operator="containsText" text="gggggggggg">
      <formula>NOT(ISERROR(SEARCH("gggggggggg",AQ120)))</formula>
    </cfRule>
  </conditionalFormatting>
  <conditionalFormatting sqref="AQ120:AT120">
    <cfRule type="containsText" dxfId="1321" priority="1533" operator="containsText" text="ggggg">
      <formula>NOT(ISERROR(SEARCH("ggggg",AQ120)))</formula>
    </cfRule>
  </conditionalFormatting>
  <conditionalFormatting sqref="AQ120:AT120">
    <cfRule type="containsText" dxfId="1320" priority="1534" operator="containsText" text="g">
      <formula>NOT(ISERROR(SEARCH("g",AQ120)))</formula>
    </cfRule>
  </conditionalFormatting>
  <conditionalFormatting sqref="AQ124:AT124">
    <cfRule type="containsText" dxfId="1319" priority="1527" operator="containsText" text="ggggggggggggggg">
      <formula>NOT(ISERROR(SEARCH("ggggggggggggggg",AQ124)))</formula>
    </cfRule>
  </conditionalFormatting>
  <conditionalFormatting sqref="AQ124:AT124">
    <cfRule type="containsText" dxfId="1318" priority="1528" operator="containsText" text="gggggggggg">
      <formula>NOT(ISERROR(SEARCH("gggggggggg",AQ124)))</formula>
    </cfRule>
  </conditionalFormatting>
  <conditionalFormatting sqref="AQ124:AT124">
    <cfRule type="containsText" dxfId="1317" priority="1529" operator="containsText" text="ggggg">
      <formula>NOT(ISERROR(SEARCH("ggggg",AQ124)))</formula>
    </cfRule>
  </conditionalFormatting>
  <conditionalFormatting sqref="AQ124:AT124">
    <cfRule type="containsText" dxfId="1316" priority="1530" operator="containsText" text="g">
      <formula>NOT(ISERROR(SEARCH("g",AQ124)))</formula>
    </cfRule>
  </conditionalFormatting>
  <conditionalFormatting sqref="AQ128:AT128">
    <cfRule type="containsText" dxfId="1315" priority="1523" operator="containsText" text="ggggggggggggggg">
      <formula>NOT(ISERROR(SEARCH("ggggggggggggggg",AQ128)))</formula>
    </cfRule>
  </conditionalFormatting>
  <conditionalFormatting sqref="AQ128:AT128">
    <cfRule type="containsText" dxfId="1314" priority="1524" operator="containsText" text="gggggggggg">
      <formula>NOT(ISERROR(SEARCH("gggggggggg",AQ128)))</formula>
    </cfRule>
  </conditionalFormatting>
  <conditionalFormatting sqref="AQ128:AT128">
    <cfRule type="containsText" dxfId="1313" priority="1525" operator="containsText" text="ggggg">
      <formula>NOT(ISERROR(SEARCH("ggggg",AQ128)))</formula>
    </cfRule>
  </conditionalFormatting>
  <conditionalFormatting sqref="AQ128:AT128">
    <cfRule type="containsText" dxfId="1312" priority="1526" operator="containsText" text="g">
      <formula>NOT(ISERROR(SEARCH("g",AQ128)))</formula>
    </cfRule>
  </conditionalFormatting>
  <conditionalFormatting sqref="AV112">
    <cfRule type="cellIs" dxfId="1311" priority="1519" operator="between">
      <formula>15</formula>
      <formula>20</formula>
    </cfRule>
  </conditionalFormatting>
  <conditionalFormatting sqref="AV112">
    <cfRule type="cellIs" dxfId="1310" priority="1520" operator="between">
      <formula>10</formula>
      <formula>14.999</formula>
    </cfRule>
  </conditionalFormatting>
  <conditionalFormatting sqref="AV112">
    <cfRule type="cellIs" dxfId="1309" priority="1521" operator="between">
      <formula>5</formula>
      <formula>9.999</formula>
    </cfRule>
  </conditionalFormatting>
  <conditionalFormatting sqref="AV112">
    <cfRule type="cellIs" dxfId="1308" priority="1522" operator="between">
      <formula>0.001</formula>
      <formula>4.999</formula>
    </cfRule>
  </conditionalFormatting>
  <conditionalFormatting sqref="AX112">
    <cfRule type="cellIs" dxfId="1307" priority="1517" operator="equal">
      <formula>2</formula>
    </cfRule>
  </conditionalFormatting>
  <conditionalFormatting sqref="AX112">
    <cfRule type="cellIs" dxfId="1306" priority="1518" operator="equal">
      <formula>1</formula>
    </cfRule>
  </conditionalFormatting>
  <conditionalFormatting sqref="AX112">
    <cfRule type="cellIs" dxfId="1305" priority="1513" operator="equal">
      <formula>6</formula>
    </cfRule>
  </conditionalFormatting>
  <conditionalFormatting sqref="AX112">
    <cfRule type="cellIs" dxfId="1304" priority="1514" operator="equal">
      <formula>5</formula>
    </cfRule>
  </conditionalFormatting>
  <conditionalFormatting sqref="AX112">
    <cfRule type="cellIs" dxfId="1303" priority="1515" operator="equal">
      <formula>4</formula>
    </cfRule>
  </conditionalFormatting>
  <conditionalFormatting sqref="AX112">
    <cfRule type="cellIs" dxfId="1302" priority="1516" operator="equal">
      <formula>3</formula>
    </cfRule>
  </conditionalFormatting>
  <conditionalFormatting sqref="P143:S143">
    <cfRule type="containsText" dxfId="1301" priority="1505" operator="containsText" text="ggggggggggggggg">
      <formula>NOT(ISERROR(SEARCH("ggggggggggggggg",P143)))</formula>
    </cfRule>
  </conditionalFormatting>
  <conditionalFormatting sqref="P143:S143">
    <cfRule type="containsText" dxfId="1300" priority="1506" operator="containsText" text="gggggggggg">
      <formula>NOT(ISERROR(SEARCH("gggggggggg",P143)))</formula>
    </cfRule>
  </conditionalFormatting>
  <conditionalFormatting sqref="P143:S143">
    <cfRule type="containsText" dxfId="1299" priority="1507" operator="containsText" text="ggggg">
      <formula>NOT(ISERROR(SEARCH("ggggg",P143)))</formula>
    </cfRule>
  </conditionalFormatting>
  <conditionalFormatting sqref="P143:S143">
    <cfRule type="containsText" dxfId="1298" priority="1508" operator="containsText" text="g">
      <formula>NOT(ISERROR(SEARCH("g",P143)))</formula>
    </cfRule>
  </conditionalFormatting>
  <conditionalFormatting sqref="P147:S147">
    <cfRule type="containsText" dxfId="1297" priority="1501" operator="containsText" text="ggggggggggggggg">
      <formula>NOT(ISERROR(SEARCH("ggggggggggggggg",P147)))</formula>
    </cfRule>
  </conditionalFormatting>
  <conditionalFormatting sqref="P147:S147">
    <cfRule type="containsText" dxfId="1296" priority="1502" operator="containsText" text="gggggggggg">
      <formula>NOT(ISERROR(SEARCH("gggggggggg",P147)))</formula>
    </cfRule>
  </conditionalFormatting>
  <conditionalFormatting sqref="P147:S147">
    <cfRule type="containsText" dxfId="1295" priority="1503" operator="containsText" text="ggggg">
      <formula>NOT(ISERROR(SEARCH("ggggg",P147)))</formula>
    </cfRule>
  </conditionalFormatting>
  <conditionalFormatting sqref="P147:S147">
    <cfRule type="containsText" dxfId="1294" priority="1504" operator="containsText" text="g">
      <formula>NOT(ISERROR(SEARCH("g",P147)))</formula>
    </cfRule>
  </conditionalFormatting>
  <conditionalFormatting sqref="P151:S151">
    <cfRule type="containsText" dxfId="1293" priority="1497" operator="containsText" text="ggggggggggggggg">
      <formula>NOT(ISERROR(SEARCH("ggggggggggggggg",P151)))</formula>
    </cfRule>
  </conditionalFormatting>
  <conditionalFormatting sqref="P151:S151">
    <cfRule type="containsText" dxfId="1292" priority="1498" operator="containsText" text="gggggggggg">
      <formula>NOT(ISERROR(SEARCH("gggggggggg",P151)))</formula>
    </cfRule>
  </conditionalFormatting>
  <conditionalFormatting sqref="P151:S151">
    <cfRule type="containsText" dxfId="1291" priority="1499" operator="containsText" text="ggggg">
      <formula>NOT(ISERROR(SEARCH("ggggg",P151)))</formula>
    </cfRule>
  </conditionalFormatting>
  <conditionalFormatting sqref="P151:S151">
    <cfRule type="containsText" dxfId="1290" priority="1500" operator="containsText" text="g">
      <formula>NOT(ISERROR(SEARCH("g",P151)))</formula>
    </cfRule>
  </conditionalFormatting>
  <conditionalFormatting sqref="P155:S155">
    <cfRule type="containsText" dxfId="1289" priority="1493" operator="containsText" text="ggggggggggggggg">
      <formula>NOT(ISERROR(SEARCH("ggggggggggggggg",P155)))</formula>
    </cfRule>
  </conditionalFormatting>
  <conditionalFormatting sqref="P155:S155">
    <cfRule type="containsText" dxfId="1288" priority="1494" operator="containsText" text="gggggggggg">
      <formula>NOT(ISERROR(SEARCH("gggggggggg",P155)))</formula>
    </cfRule>
  </conditionalFormatting>
  <conditionalFormatting sqref="P155:S155">
    <cfRule type="containsText" dxfId="1287" priority="1495" operator="containsText" text="ggggg">
      <formula>NOT(ISERROR(SEARCH("ggggg",P155)))</formula>
    </cfRule>
  </conditionalFormatting>
  <conditionalFormatting sqref="P155:S155">
    <cfRule type="containsText" dxfId="1286" priority="1496" operator="containsText" text="g">
      <formula>NOT(ISERROR(SEARCH("g",P155)))</formula>
    </cfRule>
  </conditionalFormatting>
  <conditionalFormatting sqref="U143">
    <cfRule type="cellIs" dxfId="1285" priority="1489" operator="between">
      <formula>15</formula>
      <formula>20</formula>
    </cfRule>
  </conditionalFormatting>
  <conditionalFormatting sqref="U143">
    <cfRule type="cellIs" dxfId="1284" priority="1490" operator="between">
      <formula>10</formula>
      <formula>14.999</formula>
    </cfRule>
  </conditionalFormatting>
  <conditionalFormatting sqref="U143">
    <cfRule type="cellIs" dxfId="1283" priority="1491" operator="between">
      <formula>5</formula>
      <formula>9.999</formula>
    </cfRule>
  </conditionalFormatting>
  <conditionalFormatting sqref="U143">
    <cfRule type="cellIs" dxfId="1282" priority="1492" operator="between">
      <formula>0.001</formula>
      <formula>4.999</formula>
    </cfRule>
  </conditionalFormatting>
  <conditionalFormatting sqref="W143">
    <cfRule type="cellIs" dxfId="1281" priority="1487" operator="equal">
      <formula>2</formula>
    </cfRule>
  </conditionalFormatting>
  <conditionalFormatting sqref="W143">
    <cfRule type="cellIs" dxfId="1280" priority="1488" operator="equal">
      <formula>1</formula>
    </cfRule>
  </conditionalFormatting>
  <conditionalFormatting sqref="W143">
    <cfRule type="cellIs" dxfId="1279" priority="1483" operator="equal">
      <formula>6</formula>
    </cfRule>
  </conditionalFormatting>
  <conditionalFormatting sqref="W143">
    <cfRule type="cellIs" dxfId="1278" priority="1484" operator="equal">
      <formula>5</formula>
    </cfRule>
  </conditionalFormatting>
  <conditionalFormatting sqref="W143">
    <cfRule type="cellIs" dxfId="1277" priority="1485" operator="equal">
      <formula>4</formula>
    </cfRule>
  </conditionalFormatting>
  <conditionalFormatting sqref="W143">
    <cfRule type="cellIs" dxfId="1276" priority="1486" operator="equal">
      <formula>3</formula>
    </cfRule>
  </conditionalFormatting>
  <conditionalFormatting sqref="AQ143:AT143">
    <cfRule type="containsText" dxfId="1275" priority="1472" operator="containsText" text="ggggggggggggggg">
      <formula>NOT(ISERROR(SEARCH("ggggggggggggggg",AQ143)))</formula>
    </cfRule>
  </conditionalFormatting>
  <conditionalFormatting sqref="AQ143:AT143">
    <cfRule type="containsText" dxfId="1274" priority="1473" operator="containsText" text="gggggggggg">
      <formula>NOT(ISERROR(SEARCH("gggggggggg",AQ143)))</formula>
    </cfRule>
  </conditionalFormatting>
  <conditionalFormatting sqref="AQ143:AT143">
    <cfRule type="containsText" dxfId="1273" priority="1474" operator="containsText" text="ggggg">
      <formula>NOT(ISERROR(SEARCH("ggggg",AQ143)))</formula>
    </cfRule>
  </conditionalFormatting>
  <conditionalFormatting sqref="AQ143:AT143">
    <cfRule type="containsText" dxfId="1272" priority="1475" operator="containsText" text="g">
      <formula>NOT(ISERROR(SEARCH("g",AQ143)))</formula>
    </cfRule>
  </conditionalFormatting>
  <conditionalFormatting sqref="AQ147:AT147">
    <cfRule type="containsText" dxfId="1271" priority="1468" operator="containsText" text="ggggggggggggggg">
      <formula>NOT(ISERROR(SEARCH("ggggggggggggggg",AQ147)))</formula>
    </cfRule>
  </conditionalFormatting>
  <conditionalFormatting sqref="AQ147:AT147">
    <cfRule type="containsText" dxfId="1270" priority="1469" operator="containsText" text="gggggggggg">
      <formula>NOT(ISERROR(SEARCH("gggggggggg",AQ147)))</formula>
    </cfRule>
  </conditionalFormatting>
  <conditionalFormatting sqref="AQ147:AT147">
    <cfRule type="containsText" dxfId="1269" priority="1470" operator="containsText" text="ggggg">
      <formula>NOT(ISERROR(SEARCH("ggggg",AQ147)))</formula>
    </cfRule>
  </conditionalFormatting>
  <conditionalFormatting sqref="AQ147:AT147">
    <cfRule type="containsText" dxfId="1268" priority="1471" operator="containsText" text="g">
      <formula>NOT(ISERROR(SEARCH("g",AQ147)))</formula>
    </cfRule>
  </conditionalFormatting>
  <conditionalFormatting sqref="AQ151:AT151">
    <cfRule type="containsText" dxfId="1267" priority="1464" operator="containsText" text="ggggggggggggggg">
      <formula>NOT(ISERROR(SEARCH("ggggggggggggggg",AQ151)))</formula>
    </cfRule>
  </conditionalFormatting>
  <conditionalFormatting sqref="AQ151:AT151">
    <cfRule type="containsText" dxfId="1266" priority="1465" operator="containsText" text="gggggggggg">
      <formula>NOT(ISERROR(SEARCH("gggggggggg",AQ151)))</formula>
    </cfRule>
  </conditionalFormatting>
  <conditionalFormatting sqref="AQ151:AT151">
    <cfRule type="containsText" dxfId="1265" priority="1466" operator="containsText" text="ggggg">
      <formula>NOT(ISERROR(SEARCH("ggggg",AQ151)))</formula>
    </cfRule>
  </conditionalFormatting>
  <conditionalFormatting sqref="AQ151:AT151">
    <cfRule type="containsText" dxfId="1264" priority="1467" operator="containsText" text="g">
      <formula>NOT(ISERROR(SEARCH("g",AQ151)))</formula>
    </cfRule>
  </conditionalFormatting>
  <conditionalFormatting sqref="AQ155:AT155">
    <cfRule type="containsText" dxfId="1263" priority="1460" operator="containsText" text="ggggggggggggggg">
      <formula>NOT(ISERROR(SEARCH("ggggggggggggggg",AQ155)))</formula>
    </cfRule>
  </conditionalFormatting>
  <conditionalFormatting sqref="AQ155:AT155">
    <cfRule type="containsText" dxfId="1262" priority="1461" operator="containsText" text="gggggggggg">
      <formula>NOT(ISERROR(SEARCH("gggggggggg",AQ155)))</formula>
    </cfRule>
  </conditionalFormatting>
  <conditionalFormatting sqref="AQ155:AT155">
    <cfRule type="containsText" dxfId="1261" priority="1462" operator="containsText" text="ggggg">
      <formula>NOT(ISERROR(SEARCH("ggggg",AQ155)))</formula>
    </cfRule>
  </conditionalFormatting>
  <conditionalFormatting sqref="AQ155:AT155">
    <cfRule type="containsText" dxfId="1260" priority="1463" operator="containsText" text="g">
      <formula>NOT(ISERROR(SEARCH("g",AQ155)))</formula>
    </cfRule>
  </conditionalFormatting>
  <conditionalFormatting sqref="AQ159:AT159">
    <cfRule type="containsText" dxfId="1259" priority="1456" operator="containsText" text="ggggggggggggggg">
      <formula>NOT(ISERROR(SEARCH("ggggggggggggggg",AQ159)))</formula>
    </cfRule>
  </conditionalFormatting>
  <conditionalFormatting sqref="AQ159:AT159">
    <cfRule type="containsText" dxfId="1258" priority="1457" operator="containsText" text="gggggggggg">
      <formula>NOT(ISERROR(SEARCH("gggggggggg",AQ159)))</formula>
    </cfRule>
  </conditionalFormatting>
  <conditionalFormatting sqref="AQ159:AT159">
    <cfRule type="containsText" dxfId="1257" priority="1458" operator="containsText" text="ggggg">
      <formula>NOT(ISERROR(SEARCH("ggggg",AQ159)))</formula>
    </cfRule>
  </conditionalFormatting>
  <conditionalFormatting sqref="AQ159:AT159">
    <cfRule type="containsText" dxfId="1256" priority="1459" operator="containsText" text="g">
      <formula>NOT(ISERROR(SEARCH("g",AQ159)))</formula>
    </cfRule>
  </conditionalFormatting>
  <conditionalFormatting sqref="AQ163:AT163">
    <cfRule type="containsText" dxfId="1255" priority="1452" operator="containsText" text="ggggggggggggggg">
      <formula>NOT(ISERROR(SEARCH("ggggggggggggggg",AQ163)))</formula>
    </cfRule>
  </conditionalFormatting>
  <conditionalFormatting sqref="AQ163:AT163">
    <cfRule type="containsText" dxfId="1254" priority="1453" operator="containsText" text="gggggggggg">
      <formula>NOT(ISERROR(SEARCH("gggggggggg",AQ163)))</formula>
    </cfRule>
  </conditionalFormatting>
  <conditionalFormatting sqref="AQ163:AT163">
    <cfRule type="containsText" dxfId="1253" priority="1454" operator="containsText" text="ggggg">
      <formula>NOT(ISERROR(SEARCH("ggggg",AQ163)))</formula>
    </cfRule>
  </conditionalFormatting>
  <conditionalFormatting sqref="AQ163:AT163">
    <cfRule type="containsText" dxfId="1252" priority="1455" operator="containsText" text="g">
      <formula>NOT(ISERROR(SEARCH("g",AQ163)))</formula>
    </cfRule>
  </conditionalFormatting>
  <conditionalFormatting sqref="AQ167:AT167">
    <cfRule type="containsText" dxfId="1251" priority="1448" operator="containsText" text="ggggggggggggggg">
      <formula>NOT(ISERROR(SEARCH("ggggggggggggggg",AQ167)))</formula>
    </cfRule>
  </conditionalFormatting>
  <conditionalFormatting sqref="AQ167:AT167">
    <cfRule type="containsText" dxfId="1250" priority="1449" operator="containsText" text="gggggggggg">
      <formula>NOT(ISERROR(SEARCH("gggggggggg",AQ167)))</formula>
    </cfRule>
  </conditionalFormatting>
  <conditionalFormatting sqref="AQ167:AT167">
    <cfRule type="containsText" dxfId="1249" priority="1450" operator="containsText" text="ggggg">
      <formula>NOT(ISERROR(SEARCH("ggggg",AQ167)))</formula>
    </cfRule>
  </conditionalFormatting>
  <conditionalFormatting sqref="AQ167:AT167">
    <cfRule type="containsText" dxfId="1248" priority="1451" operator="containsText" text="g">
      <formula>NOT(ISERROR(SEARCH("g",AQ167)))</formula>
    </cfRule>
  </conditionalFormatting>
  <conditionalFormatting sqref="P202:S202">
    <cfRule type="containsText" dxfId="1247" priority="1435" operator="containsText" text="ggggggggggggggg">
      <formula>NOT(ISERROR(SEARCH("ggggggggggggggg",P202)))</formula>
    </cfRule>
  </conditionalFormatting>
  <conditionalFormatting sqref="P202:S202">
    <cfRule type="containsText" dxfId="1246" priority="1436" operator="containsText" text="gggggggggg">
      <formula>NOT(ISERROR(SEARCH("gggggggggg",P202)))</formula>
    </cfRule>
  </conditionalFormatting>
  <conditionalFormatting sqref="P202:S202">
    <cfRule type="containsText" dxfId="1245" priority="1437" operator="containsText" text="ggggg">
      <formula>NOT(ISERROR(SEARCH("ggggg",P202)))</formula>
    </cfRule>
  </conditionalFormatting>
  <conditionalFormatting sqref="P202:S202">
    <cfRule type="containsText" dxfId="1244" priority="1438" operator="containsText" text="g">
      <formula>NOT(ISERROR(SEARCH("g",P202)))</formula>
    </cfRule>
  </conditionalFormatting>
  <conditionalFormatting sqref="P206:S206">
    <cfRule type="containsText" dxfId="1243" priority="1431" operator="containsText" text="ggggggggggggggg">
      <formula>NOT(ISERROR(SEARCH("ggggggggggggggg",P206)))</formula>
    </cfRule>
  </conditionalFormatting>
  <conditionalFormatting sqref="P206:S206">
    <cfRule type="containsText" dxfId="1242" priority="1432" operator="containsText" text="gggggggggg">
      <formula>NOT(ISERROR(SEARCH("gggggggggg",P206)))</formula>
    </cfRule>
  </conditionalFormatting>
  <conditionalFormatting sqref="P206:S206">
    <cfRule type="containsText" dxfId="1241" priority="1433" operator="containsText" text="ggggg">
      <formula>NOT(ISERROR(SEARCH("ggggg",P206)))</formula>
    </cfRule>
  </conditionalFormatting>
  <conditionalFormatting sqref="P206:S206">
    <cfRule type="containsText" dxfId="1240" priority="1434" operator="containsText" text="g">
      <formula>NOT(ISERROR(SEARCH("g",P206)))</formula>
    </cfRule>
  </conditionalFormatting>
  <conditionalFormatting sqref="AQ202:AT202">
    <cfRule type="containsText" dxfId="1239" priority="1360" operator="containsText" text="ggggggggggggggg">
      <formula>NOT(ISERROR(SEARCH("ggggggggggggggg",AQ202)))</formula>
    </cfRule>
  </conditionalFormatting>
  <conditionalFormatting sqref="AQ202:AT202">
    <cfRule type="containsText" dxfId="1238" priority="1361" operator="containsText" text="gggggggggg">
      <formula>NOT(ISERROR(SEARCH("gggggggggg",AQ202)))</formula>
    </cfRule>
  </conditionalFormatting>
  <conditionalFormatting sqref="AQ202:AT202">
    <cfRule type="containsText" dxfId="1237" priority="1362" operator="containsText" text="ggggg">
      <formula>NOT(ISERROR(SEARCH("ggggg",AQ202)))</formula>
    </cfRule>
  </conditionalFormatting>
  <conditionalFormatting sqref="AQ202:AT202">
    <cfRule type="containsText" dxfId="1236" priority="1363" operator="containsText" text="g">
      <formula>NOT(ISERROR(SEARCH("g",AQ202)))</formula>
    </cfRule>
  </conditionalFormatting>
  <conditionalFormatting sqref="AQ206:AT206">
    <cfRule type="containsText" dxfId="1235" priority="1356" operator="containsText" text="ggggggggggggggg">
      <formula>NOT(ISERROR(SEARCH("ggggggggggggggg",AQ206)))</formula>
    </cfRule>
  </conditionalFormatting>
  <conditionalFormatting sqref="AQ206:AT206">
    <cfRule type="containsText" dxfId="1234" priority="1357" operator="containsText" text="gggggggggg">
      <formula>NOT(ISERROR(SEARCH("gggggggggg",AQ206)))</formula>
    </cfRule>
  </conditionalFormatting>
  <conditionalFormatting sqref="AQ206:AT206">
    <cfRule type="containsText" dxfId="1233" priority="1358" operator="containsText" text="ggggg">
      <formula>NOT(ISERROR(SEARCH("ggggg",AQ206)))</formula>
    </cfRule>
  </conditionalFormatting>
  <conditionalFormatting sqref="AQ206:AT206">
    <cfRule type="containsText" dxfId="1232" priority="1359" operator="containsText" text="g">
      <formula>NOT(ISERROR(SEARCH("g",AQ206)))</formula>
    </cfRule>
  </conditionalFormatting>
  <conditionalFormatting sqref="AQ210:AT210">
    <cfRule type="containsText" dxfId="1231" priority="1352" operator="containsText" text="ggggggggggggggg">
      <formula>NOT(ISERROR(SEARCH("ggggggggggggggg",AQ210)))</formula>
    </cfRule>
  </conditionalFormatting>
  <conditionalFormatting sqref="AQ210:AT210">
    <cfRule type="containsText" dxfId="1230" priority="1353" operator="containsText" text="gggggggggg">
      <formula>NOT(ISERROR(SEARCH("gggggggggg",AQ210)))</formula>
    </cfRule>
  </conditionalFormatting>
  <conditionalFormatting sqref="AQ210:AT210">
    <cfRule type="containsText" dxfId="1229" priority="1354" operator="containsText" text="ggggg">
      <formula>NOT(ISERROR(SEARCH("ggggg",AQ210)))</formula>
    </cfRule>
  </conditionalFormatting>
  <conditionalFormatting sqref="AQ210:AT210">
    <cfRule type="containsText" dxfId="1228" priority="1355" operator="containsText" text="g">
      <formula>NOT(ISERROR(SEARCH("g",AQ210)))</formula>
    </cfRule>
  </conditionalFormatting>
  <conditionalFormatting sqref="AV202">
    <cfRule type="cellIs" dxfId="1227" priority="1344" operator="between">
      <formula>15</formula>
      <formula>20</formula>
    </cfRule>
  </conditionalFormatting>
  <conditionalFormatting sqref="AV202">
    <cfRule type="cellIs" dxfId="1226" priority="1345" operator="between">
      <formula>10</formula>
      <formula>14.999</formula>
    </cfRule>
  </conditionalFormatting>
  <conditionalFormatting sqref="AV202">
    <cfRule type="cellIs" dxfId="1225" priority="1346" operator="between">
      <formula>5</formula>
      <formula>9.999</formula>
    </cfRule>
  </conditionalFormatting>
  <conditionalFormatting sqref="AV202">
    <cfRule type="cellIs" dxfId="1224" priority="1347" operator="between">
      <formula>0.001</formula>
      <formula>4.999</formula>
    </cfRule>
  </conditionalFormatting>
  <conditionalFormatting sqref="AX202">
    <cfRule type="cellIs" dxfId="1223" priority="1342" operator="equal">
      <formula>2</formula>
    </cfRule>
  </conditionalFormatting>
  <conditionalFormatting sqref="AX202">
    <cfRule type="cellIs" dxfId="1222" priority="1343" operator="equal">
      <formula>1</formula>
    </cfRule>
  </conditionalFormatting>
  <conditionalFormatting sqref="AX202">
    <cfRule type="cellIs" dxfId="1221" priority="1338" operator="equal">
      <formula>6</formula>
    </cfRule>
  </conditionalFormatting>
  <conditionalFormatting sqref="AX202">
    <cfRule type="cellIs" dxfId="1220" priority="1339" operator="equal">
      <formula>5</formula>
    </cfRule>
  </conditionalFormatting>
  <conditionalFormatting sqref="AX202">
    <cfRule type="cellIs" dxfId="1219" priority="1340" operator="equal">
      <formula>4</formula>
    </cfRule>
  </conditionalFormatting>
  <conditionalFormatting sqref="AX202">
    <cfRule type="cellIs" dxfId="1218" priority="1341" operator="equal">
      <formula>3</formula>
    </cfRule>
  </conditionalFormatting>
  <conditionalFormatting sqref="P222:S222">
    <cfRule type="containsText" dxfId="1217" priority="1329" operator="containsText" text="ggggggggggggggg">
      <formula>NOT(ISERROR(SEARCH("ggggggggggggggg",P222)))</formula>
    </cfRule>
  </conditionalFormatting>
  <conditionalFormatting sqref="P222:S222">
    <cfRule type="containsText" dxfId="1216" priority="1330" operator="containsText" text="gggggggggg">
      <formula>NOT(ISERROR(SEARCH("gggggggggg",P222)))</formula>
    </cfRule>
  </conditionalFormatting>
  <conditionalFormatting sqref="P222:S222">
    <cfRule type="containsText" dxfId="1215" priority="1331" operator="containsText" text="ggggg">
      <formula>NOT(ISERROR(SEARCH("ggggg",P222)))</formula>
    </cfRule>
  </conditionalFormatting>
  <conditionalFormatting sqref="P222:S222">
    <cfRule type="containsText" dxfId="1214" priority="1332" operator="containsText" text="g">
      <formula>NOT(ISERROR(SEARCH("g",P222)))</formula>
    </cfRule>
  </conditionalFormatting>
  <conditionalFormatting sqref="P226:S226">
    <cfRule type="containsText" dxfId="1213" priority="1325" operator="containsText" text="ggggggggggggggg">
      <formula>NOT(ISERROR(SEARCH("ggggggggggggggg",P226)))</formula>
    </cfRule>
  </conditionalFormatting>
  <conditionalFormatting sqref="P226:S226">
    <cfRule type="containsText" dxfId="1212" priority="1326" operator="containsText" text="gggggggggg">
      <formula>NOT(ISERROR(SEARCH("gggggggggg",P226)))</formula>
    </cfRule>
  </conditionalFormatting>
  <conditionalFormatting sqref="P226:S226">
    <cfRule type="containsText" dxfId="1211" priority="1327" operator="containsText" text="ggggg">
      <formula>NOT(ISERROR(SEARCH("ggggg",P226)))</formula>
    </cfRule>
  </conditionalFormatting>
  <conditionalFormatting sqref="P226:S226">
    <cfRule type="containsText" dxfId="1210" priority="1328" operator="containsText" text="g">
      <formula>NOT(ISERROR(SEARCH("g",P226)))</formula>
    </cfRule>
  </conditionalFormatting>
  <conditionalFormatting sqref="P230:S230">
    <cfRule type="containsText" dxfId="1209" priority="1321" operator="containsText" text="ggggggggggggggg">
      <formula>NOT(ISERROR(SEARCH("ggggggggggggggg",P230)))</formula>
    </cfRule>
  </conditionalFormatting>
  <conditionalFormatting sqref="P230:S230">
    <cfRule type="containsText" dxfId="1208" priority="1322" operator="containsText" text="gggggggggg">
      <formula>NOT(ISERROR(SEARCH("gggggggggg",P230)))</formula>
    </cfRule>
  </conditionalFormatting>
  <conditionalFormatting sqref="P230:S230">
    <cfRule type="containsText" dxfId="1207" priority="1323" operator="containsText" text="ggggg">
      <formula>NOT(ISERROR(SEARCH("ggggg",P230)))</formula>
    </cfRule>
  </conditionalFormatting>
  <conditionalFormatting sqref="P230:S230">
    <cfRule type="containsText" dxfId="1206" priority="1324" operator="containsText" text="g">
      <formula>NOT(ISERROR(SEARCH("g",P230)))</formula>
    </cfRule>
  </conditionalFormatting>
  <conditionalFormatting sqref="P234:S234">
    <cfRule type="containsText" dxfId="1205" priority="1317" operator="containsText" text="ggggggggggggggg">
      <formula>NOT(ISERROR(SEARCH("ggggggggggggggg",P234)))</formula>
    </cfRule>
  </conditionalFormatting>
  <conditionalFormatting sqref="P234:S234">
    <cfRule type="containsText" dxfId="1204" priority="1318" operator="containsText" text="gggggggggg">
      <formula>NOT(ISERROR(SEARCH("gggggggggg",P234)))</formula>
    </cfRule>
  </conditionalFormatting>
  <conditionalFormatting sqref="P234:S234">
    <cfRule type="containsText" dxfId="1203" priority="1319" operator="containsText" text="ggggg">
      <formula>NOT(ISERROR(SEARCH("ggggg",P234)))</formula>
    </cfRule>
  </conditionalFormatting>
  <conditionalFormatting sqref="P234:S234">
    <cfRule type="containsText" dxfId="1202" priority="1320" operator="containsText" text="g">
      <formula>NOT(ISERROR(SEARCH("g",P234)))</formula>
    </cfRule>
  </conditionalFormatting>
  <conditionalFormatting sqref="U222">
    <cfRule type="cellIs" dxfId="1201" priority="1309" operator="between">
      <formula>15</formula>
      <formula>20</formula>
    </cfRule>
  </conditionalFormatting>
  <conditionalFormatting sqref="U222">
    <cfRule type="cellIs" dxfId="1200" priority="1310" operator="between">
      <formula>10</formula>
      <formula>14.999</formula>
    </cfRule>
  </conditionalFormatting>
  <conditionalFormatting sqref="U222">
    <cfRule type="cellIs" dxfId="1199" priority="1311" operator="between">
      <formula>5</formula>
      <formula>9.999</formula>
    </cfRule>
  </conditionalFormatting>
  <conditionalFormatting sqref="U222">
    <cfRule type="cellIs" dxfId="1198" priority="1312" operator="between">
      <formula>0.001</formula>
      <formula>4.999</formula>
    </cfRule>
  </conditionalFormatting>
  <conditionalFormatting sqref="W222">
    <cfRule type="cellIs" dxfId="1197" priority="1307" operator="equal">
      <formula>2</formula>
    </cfRule>
  </conditionalFormatting>
  <conditionalFormatting sqref="W222">
    <cfRule type="cellIs" dxfId="1196" priority="1308" operator="equal">
      <formula>1</formula>
    </cfRule>
  </conditionalFormatting>
  <conditionalFormatting sqref="W222">
    <cfRule type="cellIs" dxfId="1195" priority="1303" operator="equal">
      <formula>6</formula>
    </cfRule>
  </conditionalFormatting>
  <conditionalFormatting sqref="W222">
    <cfRule type="cellIs" dxfId="1194" priority="1304" operator="equal">
      <formula>5</formula>
    </cfRule>
  </conditionalFormatting>
  <conditionalFormatting sqref="W222">
    <cfRule type="cellIs" dxfId="1193" priority="1305" operator="equal">
      <formula>4</formula>
    </cfRule>
  </conditionalFormatting>
  <conditionalFormatting sqref="W222">
    <cfRule type="cellIs" dxfId="1192" priority="1306" operator="equal">
      <formula>3</formula>
    </cfRule>
  </conditionalFormatting>
  <conditionalFormatting sqref="AQ222:AT222">
    <cfRule type="containsText" dxfId="1191" priority="1294" operator="containsText" text="ggggggggggggggg">
      <formula>NOT(ISERROR(SEARCH("ggggggggggggggg",AQ222)))</formula>
    </cfRule>
  </conditionalFormatting>
  <conditionalFormatting sqref="AQ222:AT222">
    <cfRule type="containsText" dxfId="1190" priority="1295" operator="containsText" text="gggggggggg">
      <formula>NOT(ISERROR(SEARCH("gggggggggg",AQ222)))</formula>
    </cfRule>
  </conditionalFormatting>
  <conditionalFormatting sqref="AQ222:AT222">
    <cfRule type="containsText" dxfId="1189" priority="1296" operator="containsText" text="ggggg">
      <formula>NOT(ISERROR(SEARCH("ggggg",AQ222)))</formula>
    </cfRule>
  </conditionalFormatting>
  <conditionalFormatting sqref="AQ222:AT222">
    <cfRule type="containsText" dxfId="1188" priority="1297" operator="containsText" text="g">
      <formula>NOT(ISERROR(SEARCH("g",AQ222)))</formula>
    </cfRule>
  </conditionalFormatting>
  <conditionalFormatting sqref="AQ226:AT226">
    <cfRule type="containsText" dxfId="1187" priority="1290" operator="containsText" text="ggggggggggggggg">
      <formula>NOT(ISERROR(SEARCH("ggggggggggggggg",AQ226)))</formula>
    </cfRule>
  </conditionalFormatting>
  <conditionalFormatting sqref="AQ226:AT226">
    <cfRule type="containsText" dxfId="1186" priority="1291" operator="containsText" text="gggggggggg">
      <formula>NOT(ISERROR(SEARCH("gggggggggg",AQ226)))</formula>
    </cfRule>
  </conditionalFormatting>
  <conditionalFormatting sqref="AQ226:AT226">
    <cfRule type="containsText" dxfId="1185" priority="1292" operator="containsText" text="ggggg">
      <formula>NOT(ISERROR(SEARCH("ggggg",AQ226)))</formula>
    </cfRule>
  </conditionalFormatting>
  <conditionalFormatting sqref="AQ226:AT226">
    <cfRule type="containsText" dxfId="1184" priority="1293" operator="containsText" text="g">
      <formula>NOT(ISERROR(SEARCH("g",AQ226)))</formula>
    </cfRule>
  </conditionalFormatting>
  <conditionalFormatting sqref="AQ230:AT230">
    <cfRule type="containsText" dxfId="1183" priority="1286" operator="containsText" text="ggggggggggggggg">
      <formula>NOT(ISERROR(SEARCH("ggggggggggggggg",AQ230)))</formula>
    </cfRule>
  </conditionalFormatting>
  <conditionalFormatting sqref="AQ230:AT230">
    <cfRule type="containsText" dxfId="1182" priority="1287" operator="containsText" text="gggggggggg">
      <formula>NOT(ISERROR(SEARCH("gggggggggg",AQ230)))</formula>
    </cfRule>
  </conditionalFormatting>
  <conditionalFormatting sqref="AQ230:AT230">
    <cfRule type="containsText" dxfId="1181" priority="1288" operator="containsText" text="ggggg">
      <formula>NOT(ISERROR(SEARCH("ggggg",AQ230)))</formula>
    </cfRule>
  </conditionalFormatting>
  <conditionalFormatting sqref="AQ230:AT230">
    <cfRule type="containsText" dxfId="1180" priority="1289" operator="containsText" text="g">
      <formula>NOT(ISERROR(SEARCH("g",AQ230)))</formula>
    </cfRule>
  </conditionalFormatting>
  <conditionalFormatting sqref="AQ234:AT234">
    <cfRule type="containsText" dxfId="1179" priority="1282" operator="containsText" text="ggggggggggggggg">
      <formula>NOT(ISERROR(SEARCH("ggggggggggggggg",AQ234)))</formula>
    </cfRule>
  </conditionalFormatting>
  <conditionalFormatting sqref="AQ234:AT234">
    <cfRule type="containsText" dxfId="1178" priority="1283" operator="containsText" text="gggggggggg">
      <formula>NOT(ISERROR(SEARCH("gggggggggg",AQ234)))</formula>
    </cfRule>
  </conditionalFormatting>
  <conditionalFormatting sqref="AQ234:AT234">
    <cfRule type="containsText" dxfId="1177" priority="1284" operator="containsText" text="ggggg">
      <formula>NOT(ISERROR(SEARCH("ggggg",AQ234)))</formula>
    </cfRule>
  </conditionalFormatting>
  <conditionalFormatting sqref="AQ234:AT234">
    <cfRule type="containsText" dxfId="1176" priority="1285" operator="containsText" text="g">
      <formula>NOT(ISERROR(SEARCH("g",AQ234)))</formula>
    </cfRule>
  </conditionalFormatting>
  <conditionalFormatting sqref="AQ238:AT238">
    <cfRule type="containsText" dxfId="1175" priority="1278" operator="containsText" text="ggggggggggggggg">
      <formula>NOT(ISERROR(SEARCH("ggggggggggggggg",AQ238)))</formula>
    </cfRule>
  </conditionalFormatting>
  <conditionalFormatting sqref="AQ238:AT238">
    <cfRule type="containsText" dxfId="1174" priority="1279" operator="containsText" text="gggggggggg">
      <formula>NOT(ISERROR(SEARCH("gggggggggg",AQ238)))</formula>
    </cfRule>
  </conditionalFormatting>
  <conditionalFormatting sqref="AQ238:AT238">
    <cfRule type="containsText" dxfId="1173" priority="1280" operator="containsText" text="ggggg">
      <formula>NOT(ISERROR(SEARCH("ggggg",AQ238)))</formula>
    </cfRule>
  </conditionalFormatting>
  <conditionalFormatting sqref="AQ238:AT238">
    <cfRule type="containsText" dxfId="1172" priority="1281" operator="containsText" text="g">
      <formula>NOT(ISERROR(SEARCH("g",AQ238)))</formula>
    </cfRule>
  </conditionalFormatting>
  <conditionalFormatting sqref="AV222">
    <cfRule type="cellIs" dxfId="1171" priority="1274" operator="between">
      <formula>15</formula>
      <formula>20</formula>
    </cfRule>
  </conditionalFormatting>
  <conditionalFormatting sqref="AV222">
    <cfRule type="cellIs" dxfId="1170" priority="1275" operator="between">
      <formula>10</formula>
      <formula>14.999</formula>
    </cfRule>
  </conditionalFormatting>
  <conditionalFormatting sqref="AV222">
    <cfRule type="cellIs" dxfId="1169" priority="1276" operator="between">
      <formula>5</formula>
      <formula>9.999</formula>
    </cfRule>
  </conditionalFormatting>
  <conditionalFormatting sqref="AV222">
    <cfRule type="cellIs" dxfId="1168" priority="1277" operator="between">
      <formula>0.001</formula>
      <formula>4.999</formula>
    </cfRule>
  </conditionalFormatting>
  <conditionalFormatting sqref="AV226">
    <cfRule type="cellIs" dxfId="1167" priority="1270" operator="between">
      <formula>15</formula>
      <formula>20</formula>
    </cfRule>
  </conditionalFormatting>
  <conditionalFormatting sqref="AV226">
    <cfRule type="cellIs" dxfId="1166" priority="1271" operator="between">
      <formula>10</formula>
      <formula>14.999</formula>
    </cfRule>
  </conditionalFormatting>
  <conditionalFormatting sqref="AV226">
    <cfRule type="cellIs" dxfId="1165" priority="1272" operator="between">
      <formula>5</formula>
      <formula>9.999</formula>
    </cfRule>
  </conditionalFormatting>
  <conditionalFormatting sqref="AV226">
    <cfRule type="cellIs" dxfId="1164" priority="1273" operator="between">
      <formula>0.001</formula>
      <formula>4.999</formula>
    </cfRule>
  </conditionalFormatting>
  <conditionalFormatting sqref="AV230">
    <cfRule type="cellIs" dxfId="1163" priority="1266" operator="between">
      <formula>15</formula>
      <formula>20</formula>
    </cfRule>
  </conditionalFormatting>
  <conditionalFormatting sqref="AV230">
    <cfRule type="cellIs" dxfId="1162" priority="1267" operator="between">
      <formula>10</formula>
      <formula>14.999</formula>
    </cfRule>
  </conditionalFormatting>
  <conditionalFormatting sqref="AV230">
    <cfRule type="cellIs" dxfId="1161" priority="1268" operator="between">
      <formula>5</formula>
      <formula>9.999</formula>
    </cfRule>
  </conditionalFormatting>
  <conditionalFormatting sqref="AV230">
    <cfRule type="cellIs" dxfId="1160" priority="1269" operator="between">
      <formula>0.001</formula>
      <formula>4.999</formula>
    </cfRule>
  </conditionalFormatting>
  <conditionalFormatting sqref="AV234">
    <cfRule type="cellIs" dxfId="1159" priority="1262" operator="between">
      <formula>15</formula>
      <formula>20</formula>
    </cfRule>
  </conditionalFormatting>
  <conditionalFormatting sqref="AV234">
    <cfRule type="cellIs" dxfId="1158" priority="1263" operator="between">
      <formula>10</formula>
      <formula>14.999</formula>
    </cfRule>
  </conditionalFormatting>
  <conditionalFormatting sqref="AV234">
    <cfRule type="cellIs" dxfId="1157" priority="1264" operator="between">
      <formula>5</formula>
      <formula>9.999</formula>
    </cfRule>
  </conditionalFormatting>
  <conditionalFormatting sqref="AV234">
    <cfRule type="cellIs" dxfId="1156" priority="1265" operator="between">
      <formula>0.001</formula>
      <formula>4.999</formula>
    </cfRule>
  </conditionalFormatting>
  <conditionalFormatting sqref="AV238">
    <cfRule type="cellIs" dxfId="1155" priority="1258" operator="between">
      <formula>15</formula>
      <formula>20</formula>
    </cfRule>
  </conditionalFormatting>
  <conditionalFormatting sqref="AV238">
    <cfRule type="cellIs" dxfId="1154" priority="1259" operator="between">
      <formula>10</formula>
      <formula>14.999</formula>
    </cfRule>
  </conditionalFormatting>
  <conditionalFormatting sqref="AV238">
    <cfRule type="cellIs" dxfId="1153" priority="1260" operator="between">
      <formula>5</formula>
      <formula>9.999</formula>
    </cfRule>
  </conditionalFormatting>
  <conditionalFormatting sqref="AV238">
    <cfRule type="cellIs" dxfId="1152" priority="1261" operator="between">
      <formula>0.001</formula>
      <formula>4.999</formula>
    </cfRule>
  </conditionalFormatting>
  <conditionalFormatting sqref="AC230">
    <cfRule type="beginsWith" dxfId="1151" priority="1257" operator="beginsWith" text="?">
      <formula>LEFT(AC230,LEN("?"))="?"</formula>
    </cfRule>
  </conditionalFormatting>
  <conditionalFormatting sqref="AC222">
    <cfRule type="beginsWith" dxfId="1150" priority="1255" operator="beginsWith" text="?">
      <formula>LEFT(AC222,LEN("?"))="?"</formula>
    </cfRule>
  </conditionalFormatting>
  <conditionalFormatting sqref="AC226">
    <cfRule type="beginsWith" dxfId="1149" priority="1256" operator="beginsWith" text="?">
      <formula>LEFT(AC226,LEN("?"))="?"</formula>
    </cfRule>
  </conditionalFormatting>
  <conditionalFormatting sqref="AC234">
    <cfRule type="beginsWith" dxfId="1148" priority="1254" operator="beginsWith" text="?">
      <formula>LEFT(AC234,LEN("?"))="?"</formula>
    </cfRule>
  </conditionalFormatting>
  <conditionalFormatting sqref="AC238">
    <cfRule type="beginsWith" dxfId="1147" priority="1253" operator="beginsWith" text="?">
      <formula>LEFT(AC238,LEN("?"))="?"</formula>
    </cfRule>
  </conditionalFormatting>
  <conditionalFormatting sqref="AI221:AM223">
    <cfRule type="beginsWith" dxfId="1146" priority="1252" operator="beginsWith" text="?">
      <formula>LEFT(AI221,LEN("?"))="?"</formula>
    </cfRule>
  </conditionalFormatting>
  <conditionalFormatting sqref="AI229:AM231">
    <cfRule type="beginsWith" dxfId="1145" priority="1250" operator="beginsWith" text="?">
      <formula>LEFT(AI229,LEN("?"))="?"</formula>
    </cfRule>
  </conditionalFormatting>
  <conditionalFormatting sqref="AI225:AM227">
    <cfRule type="beginsWith" dxfId="1144" priority="1251" operator="beginsWith" text="?">
      <formula>LEFT(AI225,LEN("?"))="?"</formula>
    </cfRule>
  </conditionalFormatting>
  <conditionalFormatting sqref="AI233:AM235">
    <cfRule type="beginsWith" dxfId="1143" priority="1249" operator="beginsWith" text="?">
      <formula>LEFT(AI233,LEN("?"))="?"</formula>
    </cfRule>
  </conditionalFormatting>
  <conditionalFormatting sqref="AI237:AM239">
    <cfRule type="beginsWith" dxfId="1142" priority="1248" operator="beginsWith" text="?">
      <formula>LEFT(AI237,LEN("?"))="?"</formula>
    </cfRule>
  </conditionalFormatting>
  <conditionalFormatting sqref="AX222">
    <cfRule type="cellIs" dxfId="1141" priority="1246" operator="equal">
      <formula>2</formula>
    </cfRule>
  </conditionalFormatting>
  <conditionalFormatting sqref="AX222">
    <cfRule type="cellIs" dxfId="1140" priority="1247" operator="equal">
      <formula>1</formula>
    </cfRule>
  </conditionalFormatting>
  <conditionalFormatting sqref="AX222">
    <cfRule type="cellIs" dxfId="1139" priority="1242" operator="equal">
      <formula>6</formula>
    </cfRule>
  </conditionalFormatting>
  <conditionalFormatting sqref="AX222">
    <cfRule type="cellIs" dxfId="1138" priority="1243" operator="equal">
      <formula>5</formula>
    </cfRule>
  </conditionalFormatting>
  <conditionalFormatting sqref="AX222">
    <cfRule type="cellIs" dxfId="1137" priority="1244" operator="equal">
      <formula>4</formula>
    </cfRule>
  </conditionalFormatting>
  <conditionalFormatting sqref="AX222">
    <cfRule type="cellIs" dxfId="1136" priority="1245" operator="equal">
      <formula>3</formula>
    </cfRule>
  </conditionalFormatting>
  <conditionalFormatting sqref="AX226">
    <cfRule type="cellIs" dxfId="1135" priority="1240" operator="equal">
      <formula>2</formula>
    </cfRule>
  </conditionalFormatting>
  <conditionalFormatting sqref="AX226">
    <cfRule type="cellIs" dxfId="1134" priority="1241" operator="equal">
      <formula>1</formula>
    </cfRule>
  </conditionalFormatting>
  <conditionalFormatting sqref="AX226">
    <cfRule type="cellIs" dxfId="1133" priority="1236" operator="equal">
      <formula>6</formula>
    </cfRule>
  </conditionalFormatting>
  <conditionalFormatting sqref="AX226">
    <cfRule type="cellIs" dxfId="1132" priority="1237" operator="equal">
      <formula>5</formula>
    </cfRule>
  </conditionalFormatting>
  <conditionalFormatting sqref="AX226">
    <cfRule type="cellIs" dxfId="1131" priority="1238" operator="equal">
      <formula>4</formula>
    </cfRule>
  </conditionalFormatting>
  <conditionalFormatting sqref="AX226">
    <cfRule type="cellIs" dxfId="1130" priority="1239" operator="equal">
      <formula>3</formula>
    </cfRule>
  </conditionalFormatting>
  <conditionalFormatting sqref="AX230">
    <cfRule type="cellIs" dxfId="1129" priority="1234" operator="equal">
      <formula>2</formula>
    </cfRule>
  </conditionalFormatting>
  <conditionalFormatting sqref="AX230">
    <cfRule type="cellIs" dxfId="1128" priority="1235" operator="equal">
      <formula>1</formula>
    </cfRule>
  </conditionalFormatting>
  <conditionalFormatting sqref="AX230">
    <cfRule type="cellIs" dxfId="1127" priority="1230" operator="equal">
      <formula>6</formula>
    </cfRule>
  </conditionalFormatting>
  <conditionalFormatting sqref="AX230">
    <cfRule type="cellIs" dxfId="1126" priority="1231" operator="equal">
      <formula>5</formula>
    </cfRule>
  </conditionalFormatting>
  <conditionalFormatting sqref="AX230">
    <cfRule type="cellIs" dxfId="1125" priority="1232" operator="equal">
      <formula>4</formula>
    </cfRule>
  </conditionalFormatting>
  <conditionalFormatting sqref="AX230">
    <cfRule type="cellIs" dxfId="1124" priority="1233" operator="equal">
      <formula>3</formula>
    </cfRule>
  </conditionalFormatting>
  <conditionalFormatting sqref="AX234">
    <cfRule type="cellIs" dxfId="1123" priority="1228" operator="equal">
      <formula>2</formula>
    </cfRule>
  </conditionalFormatting>
  <conditionalFormatting sqref="AX234">
    <cfRule type="cellIs" dxfId="1122" priority="1229" operator="equal">
      <formula>1</formula>
    </cfRule>
  </conditionalFormatting>
  <conditionalFormatting sqref="AX234">
    <cfRule type="cellIs" dxfId="1121" priority="1224" operator="equal">
      <formula>6</formula>
    </cfRule>
  </conditionalFormatting>
  <conditionalFormatting sqref="AX234">
    <cfRule type="cellIs" dxfId="1120" priority="1225" operator="equal">
      <formula>5</formula>
    </cfRule>
  </conditionalFormatting>
  <conditionalFormatting sqref="AX234">
    <cfRule type="cellIs" dxfId="1119" priority="1226" operator="equal">
      <formula>4</formula>
    </cfRule>
  </conditionalFormatting>
  <conditionalFormatting sqref="AX234">
    <cfRule type="cellIs" dxfId="1118" priority="1227" operator="equal">
      <formula>3</formula>
    </cfRule>
  </conditionalFormatting>
  <conditionalFormatting sqref="AX238">
    <cfRule type="cellIs" dxfId="1117" priority="1222" operator="equal">
      <formula>2</formula>
    </cfRule>
  </conditionalFormatting>
  <conditionalFormatting sqref="AX238">
    <cfRule type="cellIs" dxfId="1116" priority="1223" operator="equal">
      <formula>1</formula>
    </cfRule>
  </conditionalFormatting>
  <conditionalFormatting sqref="AX238">
    <cfRule type="cellIs" dxfId="1115" priority="1218" operator="equal">
      <formula>6</formula>
    </cfRule>
  </conditionalFormatting>
  <conditionalFormatting sqref="AX238">
    <cfRule type="cellIs" dxfId="1114" priority="1219" operator="equal">
      <formula>5</formula>
    </cfRule>
  </conditionalFormatting>
  <conditionalFormatting sqref="AX238">
    <cfRule type="cellIs" dxfId="1113" priority="1220" operator="equal">
      <formula>4</formula>
    </cfRule>
  </conditionalFormatting>
  <conditionalFormatting sqref="AX238">
    <cfRule type="cellIs" dxfId="1112" priority="1221" operator="equal">
      <formula>3</formula>
    </cfRule>
  </conditionalFormatting>
  <conditionalFormatting sqref="B34">
    <cfRule type="beginsWith" dxfId="1111" priority="1217" operator="beginsWith" text="?">
      <formula>LEFT(B34,LEN("?"))="?"</formula>
    </cfRule>
  </conditionalFormatting>
  <conditionalFormatting sqref="B26">
    <cfRule type="beginsWith" dxfId="1110" priority="1215" operator="beginsWith" text="?">
      <formula>LEFT(B26,LEN("?"))="?"</formula>
    </cfRule>
  </conditionalFormatting>
  <conditionalFormatting sqref="B30">
    <cfRule type="beginsWith" dxfId="1109" priority="1216" operator="beginsWith" text="?">
      <formula>LEFT(B30,LEN("?"))="?"</formula>
    </cfRule>
  </conditionalFormatting>
  <conditionalFormatting sqref="B38">
    <cfRule type="beginsWith" dxfId="1108" priority="1214" operator="beginsWith" text="?">
      <formula>LEFT(B38,LEN("?"))="?"</formula>
    </cfRule>
  </conditionalFormatting>
  <conditionalFormatting sqref="B42:B50">
    <cfRule type="beginsWith" dxfId="1107" priority="1213" operator="beginsWith" text="?">
      <formula>LEFT(B42,LEN("?"))="?"</formula>
    </cfRule>
  </conditionalFormatting>
  <conditionalFormatting sqref="AE50">
    <cfRule type="beginsWith" dxfId="1106" priority="1177" operator="beginsWith" text="?">
      <formula>LEFT(AE50,LEN("?"))="?"</formula>
    </cfRule>
  </conditionalFormatting>
  <conditionalFormatting sqref="AE26">
    <cfRule type="beginsWith" dxfId="1105" priority="1183" operator="beginsWith" text="?">
      <formula>LEFT(AE26,LEN("?"))="?"</formula>
    </cfRule>
  </conditionalFormatting>
  <conditionalFormatting sqref="D30">
    <cfRule type="beginsWith" dxfId="1104" priority="1206" operator="beginsWith" text="?">
      <formula>LEFT(D30,LEN("?"))="?"</formula>
    </cfRule>
  </conditionalFormatting>
  <conditionalFormatting sqref="D34">
    <cfRule type="beginsWith" dxfId="1103" priority="1205" operator="beginsWith" text="?">
      <formula>LEFT(D34,LEN("?"))="?"</formula>
    </cfRule>
  </conditionalFormatting>
  <conditionalFormatting sqref="D70">
    <cfRule type="beginsWith" dxfId="1102" priority="1168" operator="beginsWith" text="?">
      <formula>LEFT(D70,LEN("?"))="?"</formula>
    </cfRule>
  </conditionalFormatting>
  <conditionalFormatting sqref="D38">
    <cfRule type="beginsWith" dxfId="1101" priority="1204" operator="beginsWith" text="?">
      <formula>LEFT(D38,LEN("?"))="?"</formula>
    </cfRule>
  </conditionalFormatting>
  <conditionalFormatting sqref="D42">
    <cfRule type="beginsWith" dxfId="1100" priority="1203" operator="beginsWith" text="?">
      <formula>LEFT(D42,LEN("?"))="?"</formula>
    </cfRule>
  </conditionalFormatting>
  <conditionalFormatting sqref="AE30">
    <cfRule type="beginsWith" dxfId="1099" priority="1182" operator="beginsWith" text="?">
      <formula>LEFT(AE30,LEN("?"))="?"</formula>
    </cfRule>
  </conditionalFormatting>
  <conditionalFormatting sqref="AE34">
    <cfRule type="beginsWith" dxfId="1098" priority="1181" operator="beginsWith" text="?">
      <formula>LEFT(AE34,LEN("?"))="?"</formula>
    </cfRule>
  </conditionalFormatting>
  <conditionalFormatting sqref="AE234">
    <cfRule type="beginsWith" dxfId="1097" priority="1209" operator="beginsWith" text="?">
      <formula>LEFT(AE234,LEN("?"))="?"</formula>
    </cfRule>
  </conditionalFormatting>
  <conditionalFormatting sqref="AE238">
    <cfRule type="beginsWith" dxfId="1096" priority="1208" operator="beginsWith" text="?">
      <formula>LEFT(AE238,LEN("?"))="?"</formula>
    </cfRule>
  </conditionalFormatting>
  <conditionalFormatting sqref="AE38">
    <cfRule type="beginsWith" dxfId="1095" priority="1180" operator="beginsWith" text="?">
      <formula>LEFT(AE38,LEN("?"))="?"</formula>
    </cfRule>
  </conditionalFormatting>
  <conditionalFormatting sqref="AE42">
    <cfRule type="beginsWith" dxfId="1094" priority="1179" operator="beginsWith" text="?">
      <formula>LEFT(AE42,LEN("?"))="?"</formula>
    </cfRule>
  </conditionalFormatting>
  <conditionalFormatting sqref="AE46">
    <cfRule type="beginsWith" dxfId="1093" priority="1178" operator="beginsWith" text="?">
      <formula>LEFT(AE46,LEN("?"))="?"</formula>
    </cfRule>
  </conditionalFormatting>
  <conditionalFormatting sqref="D66">
    <cfRule type="beginsWith" dxfId="1092" priority="1169" operator="beginsWith" text="?">
      <formula>LEFT(D66,LEN("?"))="?"</formula>
    </cfRule>
  </conditionalFormatting>
  <conditionalFormatting sqref="AE62">
    <cfRule type="beginsWith" dxfId="1091" priority="1165" operator="beginsWith" text="?">
      <formula>LEFT(AE62,LEN("?"))="?"</formula>
    </cfRule>
  </conditionalFormatting>
  <conditionalFormatting sqref="AE222">
    <cfRule type="beginsWith" dxfId="1090" priority="1212" operator="beginsWith" text="?">
      <formula>LEFT(AE222,LEN("?"))="?"</formula>
    </cfRule>
  </conditionalFormatting>
  <conditionalFormatting sqref="AE226">
    <cfRule type="beginsWith" dxfId="1089" priority="1211" operator="beginsWith" text="?">
      <formula>LEFT(AE226,LEN("?"))="?"</formula>
    </cfRule>
  </conditionalFormatting>
  <conditionalFormatting sqref="AE230">
    <cfRule type="beginsWith" dxfId="1088" priority="1210" operator="beginsWith" text="?">
      <formula>LEFT(AE230,LEN("?"))="?"</formula>
    </cfRule>
  </conditionalFormatting>
  <conditionalFormatting sqref="D26">
    <cfRule type="beginsWith" dxfId="1087" priority="1207" operator="beginsWith" text="?">
      <formula>LEFT(D26,LEN("?"))="?"</formula>
    </cfRule>
  </conditionalFormatting>
  <conditionalFormatting sqref="H25:L27">
    <cfRule type="beginsWith" dxfId="1086" priority="1202" operator="beginsWith" text="?">
      <formula>LEFT(H25,LEN("?"))="?"</formula>
    </cfRule>
  </conditionalFormatting>
  <conditionalFormatting sqref="H29:L31">
    <cfRule type="beginsWith" dxfId="1085" priority="1201" operator="beginsWith" text="?">
      <formula>LEFT(H29,LEN("?"))="?"</formula>
    </cfRule>
  </conditionalFormatting>
  <conditionalFormatting sqref="H33:L35">
    <cfRule type="beginsWith" dxfId="1084" priority="1200" operator="beginsWith" text="?">
      <formula>LEFT(H33,LEN("?"))="?"</formula>
    </cfRule>
  </conditionalFormatting>
  <conditionalFormatting sqref="H37:L39">
    <cfRule type="beginsWith" dxfId="1083" priority="1199" operator="beginsWith" text="?">
      <formula>LEFT(H37,LEN("?"))="?"</formula>
    </cfRule>
  </conditionalFormatting>
  <conditionalFormatting sqref="H41:L43">
    <cfRule type="beginsWith" dxfId="1082" priority="1198" operator="beginsWith" text="?">
      <formula>LEFT(H41,LEN("?"))="?"</formula>
    </cfRule>
  </conditionalFormatting>
  <conditionalFormatting sqref="AC34">
    <cfRule type="beginsWith" dxfId="1081" priority="1197" operator="beginsWith" text="?">
      <formula>LEFT(AC34,LEN("?"))="?"</formula>
    </cfRule>
  </conditionalFormatting>
  <conditionalFormatting sqref="AC26">
    <cfRule type="beginsWith" dxfId="1080" priority="1195" operator="beginsWith" text="?">
      <formula>LEFT(AC26,LEN("?"))="?"</formula>
    </cfRule>
  </conditionalFormatting>
  <conditionalFormatting sqref="AC30">
    <cfRule type="beginsWith" dxfId="1079" priority="1196" operator="beginsWith" text="?">
      <formula>LEFT(AC30,LEN("?"))="?"</formula>
    </cfRule>
  </conditionalFormatting>
  <conditionalFormatting sqref="AC38">
    <cfRule type="beginsWith" dxfId="1078" priority="1194" operator="beginsWith" text="?">
      <formula>LEFT(AC38,LEN("?"))="?"</formula>
    </cfRule>
  </conditionalFormatting>
  <conditionalFormatting sqref="AC42">
    <cfRule type="beginsWith" dxfId="1077" priority="1193" operator="beginsWith" text="?">
      <formula>LEFT(AC42,LEN("?"))="?"</formula>
    </cfRule>
  </conditionalFormatting>
  <conditionalFormatting sqref="AC46">
    <cfRule type="beginsWith" dxfId="1076" priority="1192" operator="beginsWith" text="?">
      <formula>LEFT(AC46,LEN("?"))="?"</formula>
    </cfRule>
  </conditionalFormatting>
  <conditionalFormatting sqref="AC50">
    <cfRule type="beginsWith" dxfId="1075" priority="1191" operator="beginsWith" text="?">
      <formula>LEFT(AC50,LEN("?"))="?"</formula>
    </cfRule>
  </conditionalFormatting>
  <conditionalFormatting sqref="AI25:AM27">
    <cfRule type="beginsWith" dxfId="1074" priority="1190" operator="beginsWith" text="?">
      <formula>LEFT(AI25,LEN("?"))="?"</formula>
    </cfRule>
  </conditionalFormatting>
  <conditionalFormatting sqref="AI29:AM31">
    <cfRule type="beginsWith" dxfId="1073" priority="1189" operator="beginsWith" text="?">
      <formula>LEFT(AI29,LEN("?"))="?"</formula>
    </cfRule>
  </conditionalFormatting>
  <conditionalFormatting sqref="AI33:AM35">
    <cfRule type="beginsWith" dxfId="1072" priority="1188" operator="beginsWith" text="?">
      <formula>LEFT(AI33,LEN("?"))="?"</formula>
    </cfRule>
  </conditionalFormatting>
  <conditionalFormatting sqref="AI37:AM39">
    <cfRule type="beginsWith" dxfId="1071" priority="1187" operator="beginsWith" text="?">
      <formula>LEFT(AI37,LEN("?"))="?"</formula>
    </cfRule>
  </conditionalFormatting>
  <conditionalFormatting sqref="AI41:AM43">
    <cfRule type="beginsWith" dxfId="1070" priority="1186" operator="beginsWith" text="?">
      <formula>LEFT(AI41,LEN("?"))="?"</formula>
    </cfRule>
  </conditionalFormatting>
  <conditionalFormatting sqref="AI45:AM47">
    <cfRule type="beginsWith" dxfId="1069" priority="1185" operator="beginsWith" text="?">
      <formula>LEFT(AI45,LEN("?"))="?"</formula>
    </cfRule>
  </conditionalFormatting>
  <conditionalFormatting sqref="AI49:AM51">
    <cfRule type="beginsWith" dxfId="1068" priority="1184" operator="beginsWith" text="?">
      <formula>LEFT(AI49,LEN("?"))="?"</formula>
    </cfRule>
  </conditionalFormatting>
  <conditionalFormatting sqref="D62">
    <cfRule type="beginsWith" dxfId="1067" priority="1170" operator="beginsWith" text="?">
      <formula>LEFT(D62,LEN("?"))="?"</formula>
    </cfRule>
  </conditionalFormatting>
  <conditionalFormatting sqref="B70">
    <cfRule type="beginsWith" dxfId="1066" priority="1176" operator="beginsWith" text="?">
      <formula>LEFT(B70,LEN("?"))="?"</formula>
    </cfRule>
  </conditionalFormatting>
  <conditionalFormatting sqref="B62">
    <cfRule type="beginsWith" dxfId="1065" priority="1174" operator="beginsWith" text="?">
      <formula>LEFT(B62,LEN("?"))="?"</formula>
    </cfRule>
  </conditionalFormatting>
  <conditionalFormatting sqref="B66">
    <cfRule type="beginsWith" dxfId="1064" priority="1175" operator="beginsWith" text="?">
      <formula>LEFT(B66,LEN("?"))="?"</formula>
    </cfRule>
  </conditionalFormatting>
  <conditionalFormatting sqref="H61:L63">
    <cfRule type="beginsWith" dxfId="1063" priority="1173" operator="beginsWith" text="?">
      <formula>LEFT(H61,LEN("?"))="?"</formula>
    </cfRule>
  </conditionalFormatting>
  <conditionalFormatting sqref="H65:L67">
    <cfRule type="beginsWith" dxfId="1062" priority="1172" operator="beginsWith" text="?">
      <formula>LEFT(H65,LEN("?"))="?"</formula>
    </cfRule>
  </conditionalFormatting>
  <conditionalFormatting sqref="H69:L71">
    <cfRule type="beginsWith" dxfId="1061" priority="1171" operator="beginsWith" text="?">
      <formula>LEFT(H69,LEN("?"))="?"</formula>
    </cfRule>
  </conditionalFormatting>
  <conditionalFormatting sqref="AC62">
    <cfRule type="beginsWith" dxfId="1060" priority="1167" operator="beginsWith" text="?">
      <formula>LEFT(AC62,LEN("?"))="?"</formula>
    </cfRule>
  </conditionalFormatting>
  <conditionalFormatting sqref="AI61:AM63">
    <cfRule type="beginsWith" dxfId="1059" priority="1166" operator="beginsWith" text="?">
      <formula>LEFT(AI61,LEN("?"))="?"</formula>
    </cfRule>
  </conditionalFormatting>
  <conditionalFormatting sqref="AE97">
    <cfRule type="beginsWith" dxfId="1058" priority="1150" operator="beginsWith" text="?">
      <formula>LEFT(AE97,LEN("?"))="?"</formula>
    </cfRule>
  </conditionalFormatting>
  <conditionalFormatting sqref="B89">
    <cfRule type="beginsWith" dxfId="1057" priority="1163" operator="beginsWith" text="?">
      <formula>LEFT(B89,LEN("?"))="?"</formula>
    </cfRule>
  </conditionalFormatting>
  <conditionalFormatting sqref="B93">
    <cfRule type="beginsWith" dxfId="1056" priority="1164" operator="beginsWith" text="?">
      <formula>LEFT(B93,LEN("?"))="?"</formula>
    </cfRule>
  </conditionalFormatting>
  <conditionalFormatting sqref="H88:L90">
    <cfRule type="beginsWith" dxfId="1055" priority="1162" operator="beginsWith" text="?">
      <formula>LEFT(H88,LEN("?"))="?"</formula>
    </cfRule>
  </conditionalFormatting>
  <conditionalFormatting sqref="H92:L94">
    <cfRule type="beginsWith" dxfId="1054" priority="1161" operator="beginsWith" text="?">
      <formula>LEFT(H92,LEN("?"))="?"</formula>
    </cfRule>
  </conditionalFormatting>
  <conditionalFormatting sqref="D89">
    <cfRule type="beginsWith" dxfId="1053" priority="1160" operator="beginsWith" text="?">
      <formula>LEFT(D89,LEN("?"))="?"</formula>
    </cfRule>
  </conditionalFormatting>
  <conditionalFormatting sqref="D93">
    <cfRule type="beginsWith" dxfId="1052" priority="1159" operator="beginsWith" text="?">
      <formula>LEFT(D93,LEN("?"))="?"</formula>
    </cfRule>
  </conditionalFormatting>
  <conditionalFormatting sqref="AC97">
    <cfRule type="beginsWith" dxfId="1051" priority="1158" operator="beginsWith" text="?">
      <formula>LEFT(AC97,LEN("?"))="?"</formula>
    </cfRule>
  </conditionalFormatting>
  <conditionalFormatting sqref="AC89">
    <cfRule type="beginsWith" dxfId="1050" priority="1156" operator="beginsWith" text="?">
      <formula>LEFT(AC89,LEN("?"))="?"</formula>
    </cfRule>
  </conditionalFormatting>
  <conditionalFormatting sqref="AC93">
    <cfRule type="beginsWith" dxfId="1049" priority="1157" operator="beginsWith" text="?">
      <formula>LEFT(AC93,LEN("?"))="?"</formula>
    </cfRule>
  </conditionalFormatting>
  <conditionalFormatting sqref="AI88:AM90">
    <cfRule type="beginsWith" dxfId="1048" priority="1155" operator="beginsWith" text="?">
      <formula>LEFT(AI88,LEN("?"))="?"</formula>
    </cfRule>
  </conditionalFormatting>
  <conditionalFormatting sqref="AI92:AM94">
    <cfRule type="beginsWith" dxfId="1047" priority="1154" operator="beginsWith" text="?">
      <formula>LEFT(AI92,LEN("?"))="?"</formula>
    </cfRule>
  </conditionalFormatting>
  <conditionalFormatting sqref="AI96:AM98">
    <cfRule type="beginsWith" dxfId="1046" priority="1153" operator="beginsWith" text="?">
      <formula>LEFT(AI96,LEN("?"))="?"</formula>
    </cfRule>
  </conditionalFormatting>
  <conditionalFormatting sqref="AE89">
    <cfRule type="beginsWith" dxfId="1045" priority="1152" operator="beginsWith" text="?">
      <formula>LEFT(AE89,LEN("?"))="?"</formula>
    </cfRule>
  </conditionalFormatting>
  <conditionalFormatting sqref="AE93">
    <cfRule type="beginsWith" dxfId="1044" priority="1151" operator="beginsWith" text="?">
      <formula>LEFT(AE93,LEN("?"))="?"</formula>
    </cfRule>
  </conditionalFormatting>
  <conditionalFormatting sqref="B120">
    <cfRule type="beginsWith" dxfId="1043" priority="1149" operator="beginsWith" text="?">
      <formula>LEFT(B120,LEN("?"))="?"</formula>
    </cfRule>
  </conditionalFormatting>
  <conditionalFormatting sqref="B112">
    <cfRule type="beginsWith" dxfId="1042" priority="1147" operator="beginsWith" text="?">
      <formula>LEFT(B112,LEN("?"))="?"</formula>
    </cfRule>
  </conditionalFormatting>
  <conditionalFormatting sqref="B116">
    <cfRule type="beginsWith" dxfId="1041" priority="1148" operator="beginsWith" text="?">
      <formula>LEFT(B116,LEN("?"))="?"</formula>
    </cfRule>
  </conditionalFormatting>
  <conditionalFormatting sqref="B124">
    <cfRule type="beginsWith" dxfId="1040" priority="1146" operator="beginsWith" text="?">
      <formula>LEFT(B124,LEN("?"))="?"</formula>
    </cfRule>
  </conditionalFormatting>
  <conditionalFormatting sqref="B128">
    <cfRule type="beginsWith" dxfId="1039" priority="1145" operator="beginsWith" text="?">
      <formula>LEFT(B128,LEN("?"))="?"</formula>
    </cfRule>
  </conditionalFormatting>
  <conditionalFormatting sqref="B132">
    <cfRule type="beginsWith" dxfId="1038" priority="1144" operator="beginsWith" text="?">
      <formula>LEFT(B132,LEN("?"))="?"</formula>
    </cfRule>
  </conditionalFormatting>
  <conditionalFormatting sqref="H111:L113">
    <cfRule type="beginsWith" dxfId="1037" priority="1143" operator="beginsWith" text="?">
      <formula>LEFT(H111,LEN("?"))="?"</formula>
    </cfRule>
  </conditionalFormatting>
  <conditionalFormatting sqref="H115:L117">
    <cfRule type="beginsWith" dxfId="1036" priority="1142" operator="beginsWith" text="?">
      <formula>LEFT(H115,LEN("?"))="?"</formula>
    </cfRule>
  </conditionalFormatting>
  <conditionalFormatting sqref="H119:L121">
    <cfRule type="beginsWith" dxfId="1035" priority="1141" operator="beginsWith" text="?">
      <formula>LEFT(H119,LEN("?"))="?"</formula>
    </cfRule>
  </conditionalFormatting>
  <conditionalFormatting sqref="H123:L125">
    <cfRule type="beginsWith" dxfId="1034" priority="1140" operator="beginsWith" text="?">
      <formula>LEFT(H123,LEN("?"))="?"</formula>
    </cfRule>
  </conditionalFormatting>
  <conditionalFormatting sqref="H127:L129">
    <cfRule type="beginsWith" dxfId="1033" priority="1139" operator="beginsWith" text="?">
      <formula>LEFT(H127,LEN("?"))="?"</formula>
    </cfRule>
  </conditionalFormatting>
  <conditionalFormatting sqref="H131:L133">
    <cfRule type="beginsWith" dxfId="1032" priority="1138" operator="beginsWith" text="?">
      <formula>LEFT(H131,LEN("?"))="?"</formula>
    </cfRule>
  </conditionalFormatting>
  <conditionalFormatting sqref="D112">
    <cfRule type="beginsWith" dxfId="1031" priority="1137" operator="beginsWith" text="?">
      <formula>LEFT(D112,LEN("?"))="?"</formula>
    </cfRule>
  </conditionalFormatting>
  <conditionalFormatting sqref="D116">
    <cfRule type="beginsWith" dxfId="1030" priority="1136" operator="beginsWith" text="?">
      <formula>LEFT(D116,LEN("?"))="?"</formula>
    </cfRule>
  </conditionalFormatting>
  <conditionalFormatting sqref="D120">
    <cfRule type="beginsWith" dxfId="1029" priority="1135" operator="beginsWith" text="?">
      <formula>LEFT(D120,LEN("?"))="?"</formula>
    </cfRule>
  </conditionalFormatting>
  <conditionalFormatting sqref="D124">
    <cfRule type="beginsWith" dxfId="1028" priority="1134" operator="beginsWith" text="?">
      <formula>LEFT(D124,LEN("?"))="?"</formula>
    </cfRule>
  </conditionalFormatting>
  <conditionalFormatting sqref="D128">
    <cfRule type="beginsWith" dxfId="1027" priority="1133" operator="beginsWith" text="?">
      <formula>LEFT(D128,LEN("?"))="?"</formula>
    </cfRule>
  </conditionalFormatting>
  <conditionalFormatting sqref="D132">
    <cfRule type="beginsWith" dxfId="1026" priority="1132" operator="beginsWith" text="?">
      <formula>LEFT(D132,LEN("?"))="?"</formula>
    </cfRule>
  </conditionalFormatting>
  <conditionalFormatting sqref="AC120">
    <cfRule type="beginsWith" dxfId="1025" priority="1131" operator="beginsWith" text="?">
      <formula>LEFT(AC120,LEN("?"))="?"</formula>
    </cfRule>
  </conditionalFormatting>
  <conditionalFormatting sqref="AC112">
    <cfRule type="beginsWith" dxfId="1024" priority="1129" operator="beginsWith" text="?">
      <formula>LEFT(AC112,LEN("?"))="?"</formula>
    </cfRule>
  </conditionalFormatting>
  <conditionalFormatting sqref="AC116">
    <cfRule type="beginsWith" dxfId="1023" priority="1130" operator="beginsWith" text="?">
      <formula>LEFT(AC116,LEN("?"))="?"</formula>
    </cfRule>
  </conditionalFormatting>
  <conditionalFormatting sqref="AC124">
    <cfRule type="beginsWith" dxfId="1022" priority="1128" operator="beginsWith" text="?">
      <formula>LEFT(AC124,LEN("?"))="?"</formula>
    </cfRule>
  </conditionalFormatting>
  <conditionalFormatting sqref="AC128">
    <cfRule type="beginsWith" dxfId="1021" priority="1127" operator="beginsWith" text="?">
      <formula>LEFT(AC128,LEN("?"))="?"</formula>
    </cfRule>
  </conditionalFormatting>
  <conditionalFormatting sqref="H150:L152">
    <cfRule type="beginsWith" dxfId="1020" priority="1115" operator="beginsWith" text="?">
      <formula>LEFT(H150,LEN("?"))="?"</formula>
    </cfRule>
  </conditionalFormatting>
  <conditionalFormatting sqref="H154:L156">
    <cfRule type="beginsWith" dxfId="1019" priority="1114" operator="beginsWith" text="?">
      <formula>LEFT(H154,LEN("?"))="?"</formula>
    </cfRule>
  </conditionalFormatting>
  <conditionalFormatting sqref="AI111:AM113">
    <cfRule type="beginsWith" dxfId="1018" priority="1126" operator="beginsWith" text="?">
      <formula>LEFT(AI111,LEN("?"))="?"</formula>
    </cfRule>
  </conditionalFormatting>
  <conditionalFormatting sqref="AI119:AM121">
    <cfRule type="beginsWith" dxfId="1017" priority="1124" operator="beginsWith" text="?">
      <formula>LEFT(AI119,LEN("?"))="?"</formula>
    </cfRule>
  </conditionalFormatting>
  <conditionalFormatting sqref="AI115:AM117">
    <cfRule type="beginsWith" dxfId="1016" priority="1125" operator="beginsWith" text="?">
      <formula>LEFT(AI115,LEN("?"))="?"</formula>
    </cfRule>
  </conditionalFormatting>
  <conditionalFormatting sqref="AI123:AM125">
    <cfRule type="beginsWith" dxfId="1015" priority="1123" operator="beginsWith" text="?">
      <formula>LEFT(AI123,LEN("?"))="?"</formula>
    </cfRule>
  </conditionalFormatting>
  <conditionalFormatting sqref="AI127:AM129">
    <cfRule type="beginsWith" dxfId="1014" priority="1122" operator="beginsWith" text="?">
      <formula>LEFT(AI127,LEN("?"))="?"</formula>
    </cfRule>
  </conditionalFormatting>
  <conditionalFormatting sqref="B151">
    <cfRule type="beginsWith" dxfId="1013" priority="1121" operator="beginsWith" text="?">
      <formula>LEFT(B151,LEN("?"))="?"</formula>
    </cfRule>
  </conditionalFormatting>
  <conditionalFormatting sqref="B143">
    <cfRule type="beginsWith" dxfId="1012" priority="1119" operator="beginsWith" text="?">
      <formula>LEFT(B143,LEN("?"))="?"</formula>
    </cfRule>
  </conditionalFormatting>
  <conditionalFormatting sqref="B147">
    <cfRule type="beginsWith" dxfId="1011" priority="1120" operator="beginsWith" text="?">
      <formula>LEFT(B147,LEN("?"))="?"</formula>
    </cfRule>
  </conditionalFormatting>
  <conditionalFormatting sqref="B155">
    <cfRule type="beginsWith" dxfId="1010" priority="1118" operator="beginsWith" text="?">
      <formula>LEFT(B155,LEN("?"))="?"</formula>
    </cfRule>
  </conditionalFormatting>
  <conditionalFormatting sqref="H142:L144">
    <cfRule type="beginsWith" dxfId="1009" priority="1117" operator="beginsWith" text="?">
      <formula>LEFT(H142,LEN("?"))="?"</formula>
    </cfRule>
  </conditionalFormatting>
  <conditionalFormatting sqref="H146:L148">
    <cfRule type="beginsWith" dxfId="1008" priority="1116" operator="beginsWith" text="?">
      <formula>LEFT(H146,LEN("?"))="?"</formula>
    </cfRule>
  </conditionalFormatting>
  <conditionalFormatting sqref="D143">
    <cfRule type="beginsWith" dxfId="1007" priority="1113" operator="beginsWith" text="?">
      <formula>LEFT(D143,LEN("?"))="?"</formula>
    </cfRule>
  </conditionalFormatting>
  <conditionalFormatting sqref="D147">
    <cfRule type="beginsWith" dxfId="1006" priority="1112" operator="beginsWith" text="?">
      <formula>LEFT(D147,LEN("?"))="?"</formula>
    </cfRule>
  </conditionalFormatting>
  <conditionalFormatting sqref="D151">
    <cfRule type="beginsWith" dxfId="1005" priority="1111" operator="beginsWith" text="?">
      <formula>LEFT(D151,LEN("?"))="?"</formula>
    </cfRule>
  </conditionalFormatting>
  <conditionalFormatting sqref="D155">
    <cfRule type="beginsWith" dxfId="1004" priority="1110" operator="beginsWith" text="?">
      <formula>LEFT(D155,LEN("?"))="?"</formula>
    </cfRule>
  </conditionalFormatting>
  <conditionalFormatting sqref="AC151">
    <cfRule type="beginsWith" dxfId="1003" priority="1109" operator="beginsWith" text="?">
      <formula>LEFT(AC151,LEN("?"))="?"</formula>
    </cfRule>
  </conditionalFormatting>
  <conditionalFormatting sqref="AC143">
    <cfRule type="beginsWith" dxfId="1002" priority="1107" operator="beginsWith" text="?">
      <formula>LEFT(AC143,LEN("?"))="?"</formula>
    </cfRule>
  </conditionalFormatting>
  <conditionalFormatting sqref="AC147">
    <cfRule type="beginsWith" dxfId="1001" priority="1108" operator="beginsWith" text="?">
      <formula>LEFT(AC147,LEN("?"))="?"</formula>
    </cfRule>
  </conditionalFormatting>
  <conditionalFormatting sqref="AC155">
    <cfRule type="beginsWith" dxfId="1000" priority="1106" operator="beginsWith" text="?">
      <formula>LEFT(AC155,LEN("?"))="?"</formula>
    </cfRule>
  </conditionalFormatting>
  <conditionalFormatting sqref="AC159">
    <cfRule type="beginsWith" dxfId="999" priority="1105" operator="beginsWith" text="?">
      <formula>LEFT(AC159,LEN("?"))="?"</formula>
    </cfRule>
  </conditionalFormatting>
  <conditionalFormatting sqref="AC163">
    <cfRule type="beginsWith" dxfId="998" priority="1104" operator="beginsWith" text="?">
      <formula>LEFT(AC163,LEN("?"))="?"</formula>
    </cfRule>
  </conditionalFormatting>
  <conditionalFormatting sqref="AC167">
    <cfRule type="beginsWith" dxfId="997" priority="1103" operator="beginsWith" text="?">
      <formula>LEFT(AC167,LEN("?"))="?"</formula>
    </cfRule>
  </conditionalFormatting>
  <conditionalFormatting sqref="AI142:AM144">
    <cfRule type="beginsWith" dxfId="996" priority="1102" operator="beginsWith" text="?">
      <formula>LEFT(AI142,LEN("?"))="?"</formula>
    </cfRule>
  </conditionalFormatting>
  <conditionalFormatting sqref="AI169:AM169 AI173:AM173">
    <cfRule type="beginsWith" dxfId="995" priority="1096" operator="beginsWith" text="?">
      <formula>LEFT(AI169,LEN("?"))="?"</formula>
    </cfRule>
  </conditionalFormatting>
  <conditionalFormatting sqref="AE143">
    <cfRule type="beginsWith" dxfId="994" priority="1095" operator="beginsWith" text="?">
      <formula>LEFT(AE143,LEN("?"))="?"</formula>
    </cfRule>
  </conditionalFormatting>
  <conditionalFormatting sqref="B202">
    <cfRule type="beginsWith" dxfId="993" priority="1086" operator="beginsWith" text="?">
      <formula>LEFT(B202,LEN("?"))="?"</formula>
    </cfRule>
  </conditionalFormatting>
  <conditionalFormatting sqref="B206">
    <cfRule type="beginsWith" dxfId="992" priority="1087" operator="beginsWith" text="?">
      <formula>LEFT(B206,LEN("?"))="?"</formula>
    </cfRule>
  </conditionalFormatting>
  <conditionalFormatting sqref="H201:L203">
    <cfRule type="beginsWith" dxfId="991" priority="1080" operator="beginsWith" text="?">
      <formula>LEFT(H201,LEN("?"))="?"</formula>
    </cfRule>
  </conditionalFormatting>
  <conditionalFormatting sqref="H205:L207">
    <cfRule type="beginsWith" dxfId="990" priority="1079" operator="beginsWith" text="?">
      <formula>LEFT(H205,LEN("?"))="?"</formula>
    </cfRule>
  </conditionalFormatting>
  <conditionalFormatting sqref="D202">
    <cfRule type="beginsWith" dxfId="989" priority="1058" operator="beginsWith" text="?">
      <formula>LEFT(D202,LEN("?"))="?"</formula>
    </cfRule>
  </conditionalFormatting>
  <conditionalFormatting sqref="D206">
    <cfRule type="beginsWith" dxfId="988" priority="1057" operator="beginsWith" text="?">
      <formula>LEFT(D206,LEN("?"))="?"</formula>
    </cfRule>
  </conditionalFormatting>
  <conditionalFormatting sqref="AC210">
    <cfRule type="beginsWith" dxfId="987" priority="1046" operator="beginsWith" text="?">
      <formula>LEFT(AC210,LEN("?"))="?"</formula>
    </cfRule>
  </conditionalFormatting>
  <conditionalFormatting sqref="AC202">
    <cfRule type="beginsWith" dxfId="986" priority="1044" operator="beginsWith" text="?">
      <formula>LEFT(AC202,LEN("?"))="?"</formula>
    </cfRule>
  </conditionalFormatting>
  <conditionalFormatting sqref="AC206">
    <cfRule type="beginsWith" dxfId="985" priority="1045" operator="beginsWith" text="?">
      <formula>LEFT(AC206,LEN("?"))="?"</formula>
    </cfRule>
  </conditionalFormatting>
  <conditionalFormatting sqref="B230">
    <cfRule type="beginsWith" dxfId="984" priority="1034" operator="beginsWith" text="?">
      <formula>LEFT(B230,LEN("?"))="?"</formula>
    </cfRule>
  </conditionalFormatting>
  <conditionalFormatting sqref="B222">
    <cfRule type="beginsWith" dxfId="983" priority="1032" operator="beginsWith" text="?">
      <formula>LEFT(B222,LEN("?"))="?"</formula>
    </cfRule>
  </conditionalFormatting>
  <conditionalFormatting sqref="B226">
    <cfRule type="beginsWith" dxfId="982" priority="1033" operator="beginsWith" text="?">
      <formula>LEFT(B226,LEN("?"))="?"</formula>
    </cfRule>
  </conditionalFormatting>
  <conditionalFormatting sqref="B234">
    <cfRule type="beginsWith" dxfId="981" priority="1031" operator="beginsWith" text="?">
      <formula>LEFT(B234,LEN("?"))="?"</formula>
    </cfRule>
  </conditionalFormatting>
  <conditionalFormatting sqref="B236">
    <cfRule type="beginsWith" dxfId="980" priority="1030" operator="beginsWith" text="?">
      <formula>LEFT(B236,LEN("?"))="?"</formula>
    </cfRule>
  </conditionalFormatting>
  <conditionalFormatting sqref="U30">
    <cfRule type="cellIs" dxfId="979" priority="1016" operator="between">
      <formula>15</formula>
      <formula>20</formula>
    </cfRule>
  </conditionalFormatting>
  <conditionalFormatting sqref="U30">
    <cfRule type="cellIs" dxfId="978" priority="1017" operator="between">
      <formula>10</formula>
      <formula>14.999</formula>
    </cfRule>
  </conditionalFormatting>
  <conditionalFormatting sqref="U30">
    <cfRule type="cellIs" dxfId="977" priority="1018" operator="between">
      <formula>5</formula>
      <formula>9.999</formula>
    </cfRule>
  </conditionalFormatting>
  <conditionalFormatting sqref="U30">
    <cfRule type="cellIs" dxfId="976" priority="1019" operator="between">
      <formula>0.001</formula>
      <formula>4.999</formula>
    </cfRule>
  </conditionalFormatting>
  <conditionalFormatting sqref="U34">
    <cfRule type="cellIs" dxfId="975" priority="1012" operator="between">
      <formula>15</formula>
      <formula>20</formula>
    </cfRule>
  </conditionalFormatting>
  <conditionalFormatting sqref="U34">
    <cfRule type="cellIs" dxfId="974" priority="1013" operator="between">
      <formula>10</formula>
      <formula>14.999</formula>
    </cfRule>
  </conditionalFormatting>
  <conditionalFormatting sqref="U34">
    <cfRule type="cellIs" dxfId="973" priority="1014" operator="between">
      <formula>5</formula>
      <formula>9.999</formula>
    </cfRule>
  </conditionalFormatting>
  <conditionalFormatting sqref="U34">
    <cfRule type="cellIs" dxfId="972" priority="1015" operator="between">
      <formula>0.001</formula>
      <formula>4.999</formula>
    </cfRule>
  </conditionalFormatting>
  <conditionalFormatting sqref="U38">
    <cfRule type="cellIs" dxfId="971" priority="1008" operator="between">
      <formula>15</formula>
      <formula>20</formula>
    </cfRule>
  </conditionalFormatting>
  <conditionalFormatting sqref="U38">
    <cfRule type="cellIs" dxfId="970" priority="1009" operator="between">
      <formula>10</formula>
      <formula>14.999</formula>
    </cfRule>
  </conditionalFormatting>
  <conditionalFormatting sqref="U38">
    <cfRule type="cellIs" dxfId="969" priority="1010" operator="between">
      <formula>5</formula>
      <formula>9.999</formula>
    </cfRule>
  </conditionalFormatting>
  <conditionalFormatting sqref="U38">
    <cfRule type="cellIs" dxfId="968" priority="1011" operator="between">
      <formula>0.001</formula>
      <formula>4.999</formula>
    </cfRule>
  </conditionalFormatting>
  <conditionalFormatting sqref="U42">
    <cfRule type="cellIs" dxfId="967" priority="1004" operator="between">
      <formula>15</formula>
      <formula>20</formula>
    </cfRule>
  </conditionalFormatting>
  <conditionalFormatting sqref="U42">
    <cfRule type="cellIs" dxfId="966" priority="1005" operator="between">
      <formula>10</formula>
      <formula>14.999</formula>
    </cfRule>
  </conditionalFormatting>
  <conditionalFormatting sqref="U42">
    <cfRule type="cellIs" dxfId="965" priority="1006" operator="between">
      <formula>5</formula>
      <formula>9.999</formula>
    </cfRule>
  </conditionalFormatting>
  <conditionalFormatting sqref="U42">
    <cfRule type="cellIs" dxfId="964" priority="1007" operator="between">
      <formula>0.001</formula>
      <formula>4.999</formula>
    </cfRule>
  </conditionalFormatting>
  <conditionalFormatting sqref="W30">
    <cfRule type="cellIs" dxfId="963" priority="1002" operator="equal">
      <formula>2</formula>
    </cfRule>
  </conditionalFormatting>
  <conditionalFormatting sqref="W30">
    <cfRule type="cellIs" dxfId="962" priority="1003" operator="equal">
      <formula>1</formula>
    </cfRule>
  </conditionalFormatting>
  <conditionalFormatting sqref="W30">
    <cfRule type="cellIs" dxfId="961" priority="998" operator="equal">
      <formula>6</formula>
    </cfRule>
  </conditionalFormatting>
  <conditionalFormatting sqref="W30">
    <cfRule type="cellIs" dxfId="960" priority="999" operator="equal">
      <formula>5</formula>
    </cfRule>
  </conditionalFormatting>
  <conditionalFormatting sqref="W30">
    <cfRule type="cellIs" dxfId="959" priority="1000" operator="equal">
      <formula>4</formula>
    </cfRule>
  </conditionalFormatting>
  <conditionalFormatting sqref="W30">
    <cfRule type="cellIs" dxfId="958" priority="1001" operator="equal">
      <formula>3</formula>
    </cfRule>
  </conditionalFormatting>
  <conditionalFormatting sqref="W34">
    <cfRule type="cellIs" dxfId="957" priority="996" operator="equal">
      <formula>2</formula>
    </cfRule>
  </conditionalFormatting>
  <conditionalFormatting sqref="W34">
    <cfRule type="cellIs" dxfId="956" priority="997" operator="equal">
      <formula>1</formula>
    </cfRule>
  </conditionalFormatting>
  <conditionalFormatting sqref="W34">
    <cfRule type="cellIs" dxfId="955" priority="992" operator="equal">
      <formula>6</formula>
    </cfRule>
  </conditionalFormatting>
  <conditionalFormatting sqref="W34">
    <cfRule type="cellIs" dxfId="954" priority="993" operator="equal">
      <formula>5</formula>
    </cfRule>
  </conditionalFormatting>
  <conditionalFormatting sqref="W34">
    <cfRule type="cellIs" dxfId="953" priority="994" operator="equal">
      <formula>4</formula>
    </cfRule>
  </conditionalFormatting>
  <conditionalFormatting sqref="W34">
    <cfRule type="cellIs" dxfId="952" priority="995" operator="equal">
      <formula>3</formula>
    </cfRule>
  </conditionalFormatting>
  <conditionalFormatting sqref="W38">
    <cfRule type="cellIs" dxfId="951" priority="990" operator="equal">
      <formula>2</formula>
    </cfRule>
  </conditionalFormatting>
  <conditionalFormatting sqref="W38">
    <cfRule type="cellIs" dxfId="950" priority="991" operator="equal">
      <formula>1</formula>
    </cfRule>
  </conditionalFormatting>
  <conditionalFormatting sqref="W38">
    <cfRule type="cellIs" dxfId="949" priority="986" operator="equal">
      <formula>6</formula>
    </cfRule>
  </conditionalFormatting>
  <conditionalFormatting sqref="W38">
    <cfRule type="cellIs" dxfId="948" priority="987" operator="equal">
      <formula>5</formula>
    </cfRule>
  </conditionalFormatting>
  <conditionalFormatting sqref="W38">
    <cfRule type="cellIs" dxfId="947" priority="988" operator="equal">
      <formula>4</formula>
    </cfRule>
  </conditionalFormatting>
  <conditionalFormatting sqref="W38">
    <cfRule type="cellIs" dxfId="946" priority="989" operator="equal">
      <formula>3</formula>
    </cfRule>
  </conditionalFormatting>
  <conditionalFormatting sqref="W42">
    <cfRule type="cellIs" dxfId="945" priority="984" operator="equal">
      <formula>2</formula>
    </cfRule>
  </conditionalFormatting>
  <conditionalFormatting sqref="W42">
    <cfRule type="cellIs" dxfId="944" priority="985" operator="equal">
      <formula>1</formula>
    </cfRule>
  </conditionalFormatting>
  <conditionalFormatting sqref="W42">
    <cfRule type="cellIs" dxfId="943" priority="980" operator="equal">
      <formula>6</formula>
    </cfRule>
  </conditionalFormatting>
  <conditionalFormatting sqref="W42">
    <cfRule type="cellIs" dxfId="942" priority="981" operator="equal">
      <formula>5</formula>
    </cfRule>
  </conditionalFormatting>
  <conditionalFormatting sqref="W42">
    <cfRule type="cellIs" dxfId="941" priority="982" operator="equal">
      <formula>4</formula>
    </cfRule>
  </conditionalFormatting>
  <conditionalFormatting sqref="W42">
    <cfRule type="cellIs" dxfId="940" priority="983" operator="equal">
      <formula>3</formula>
    </cfRule>
  </conditionalFormatting>
  <conditionalFormatting sqref="AX26">
    <cfRule type="cellIs" dxfId="939" priority="978" operator="equal">
      <formula>2</formula>
    </cfRule>
  </conditionalFormatting>
  <conditionalFormatting sqref="AX26">
    <cfRule type="cellIs" dxfId="938" priority="979" operator="equal">
      <formula>1</formula>
    </cfRule>
  </conditionalFormatting>
  <conditionalFormatting sqref="AX26">
    <cfRule type="cellIs" dxfId="937" priority="974" operator="equal">
      <formula>6</formula>
    </cfRule>
  </conditionalFormatting>
  <conditionalFormatting sqref="AX26">
    <cfRule type="cellIs" dxfId="936" priority="975" operator="equal">
      <formula>5</formula>
    </cfRule>
  </conditionalFormatting>
  <conditionalFormatting sqref="AX26">
    <cfRule type="cellIs" dxfId="935" priority="976" operator="equal">
      <formula>4</formula>
    </cfRule>
  </conditionalFormatting>
  <conditionalFormatting sqref="AX26">
    <cfRule type="cellIs" dxfId="934" priority="977" operator="equal">
      <formula>3</formula>
    </cfRule>
  </conditionalFormatting>
  <conditionalFormatting sqref="AV30">
    <cfRule type="cellIs" dxfId="933" priority="970" operator="between">
      <formula>15</formula>
      <formula>20</formula>
    </cfRule>
  </conditionalFormatting>
  <conditionalFormatting sqref="AV30">
    <cfRule type="cellIs" dxfId="932" priority="971" operator="between">
      <formula>10</formula>
      <formula>14.999</formula>
    </cfRule>
  </conditionalFormatting>
  <conditionalFormatting sqref="AV30">
    <cfRule type="cellIs" dxfId="931" priority="972" operator="between">
      <formula>5</formula>
      <formula>9.999</formula>
    </cfRule>
  </conditionalFormatting>
  <conditionalFormatting sqref="AV30">
    <cfRule type="cellIs" dxfId="930" priority="973" operator="between">
      <formula>0.001</formula>
      <formula>4.999</formula>
    </cfRule>
  </conditionalFormatting>
  <conditionalFormatting sqref="AX30">
    <cfRule type="cellIs" dxfId="929" priority="968" operator="equal">
      <formula>2</formula>
    </cfRule>
  </conditionalFormatting>
  <conditionalFormatting sqref="AX30">
    <cfRule type="cellIs" dxfId="928" priority="969" operator="equal">
      <formula>1</formula>
    </cfRule>
  </conditionalFormatting>
  <conditionalFormatting sqref="AX30">
    <cfRule type="cellIs" dxfId="927" priority="964" operator="equal">
      <formula>6</formula>
    </cfRule>
  </conditionalFormatting>
  <conditionalFormatting sqref="AX30">
    <cfRule type="cellIs" dxfId="926" priority="965" operator="equal">
      <formula>5</formula>
    </cfRule>
  </conditionalFormatting>
  <conditionalFormatting sqref="AX30">
    <cfRule type="cellIs" dxfId="925" priority="966" operator="equal">
      <formula>4</formula>
    </cfRule>
  </conditionalFormatting>
  <conditionalFormatting sqref="AX30">
    <cfRule type="cellIs" dxfId="924" priority="967" operator="equal">
      <formula>3</formula>
    </cfRule>
  </conditionalFormatting>
  <conditionalFormatting sqref="AV34">
    <cfRule type="cellIs" dxfId="923" priority="960" operator="between">
      <formula>15</formula>
      <formula>20</formula>
    </cfRule>
  </conditionalFormatting>
  <conditionalFormatting sqref="AV34">
    <cfRule type="cellIs" dxfId="922" priority="961" operator="between">
      <formula>10</formula>
      <formula>14.999</formula>
    </cfRule>
  </conditionalFormatting>
  <conditionalFormatting sqref="AV34">
    <cfRule type="cellIs" dxfId="921" priority="962" operator="between">
      <formula>5</formula>
      <formula>9.999</formula>
    </cfRule>
  </conditionalFormatting>
  <conditionalFormatting sqref="AV34">
    <cfRule type="cellIs" dxfId="920" priority="963" operator="between">
      <formula>0.001</formula>
      <formula>4.999</formula>
    </cfRule>
  </conditionalFormatting>
  <conditionalFormatting sqref="AX34">
    <cfRule type="cellIs" dxfId="919" priority="958" operator="equal">
      <formula>2</formula>
    </cfRule>
  </conditionalFormatting>
  <conditionalFormatting sqref="AX34">
    <cfRule type="cellIs" dxfId="918" priority="959" operator="equal">
      <formula>1</formula>
    </cfRule>
  </conditionalFormatting>
  <conditionalFormatting sqref="AX34">
    <cfRule type="cellIs" dxfId="917" priority="954" operator="equal">
      <formula>6</formula>
    </cfRule>
  </conditionalFormatting>
  <conditionalFormatting sqref="AX34">
    <cfRule type="cellIs" dxfId="916" priority="955" operator="equal">
      <formula>5</formula>
    </cfRule>
  </conditionalFormatting>
  <conditionalFormatting sqref="AX34">
    <cfRule type="cellIs" dxfId="915" priority="956" operator="equal">
      <formula>4</formula>
    </cfRule>
  </conditionalFormatting>
  <conditionalFormatting sqref="AX34">
    <cfRule type="cellIs" dxfId="914" priority="957" operator="equal">
      <formula>3</formula>
    </cfRule>
  </conditionalFormatting>
  <conditionalFormatting sqref="AV38">
    <cfRule type="cellIs" dxfId="913" priority="950" operator="between">
      <formula>15</formula>
      <formula>20</formula>
    </cfRule>
  </conditionalFormatting>
  <conditionalFormatting sqref="AV38">
    <cfRule type="cellIs" dxfId="912" priority="951" operator="between">
      <formula>10</formula>
      <formula>14.999</formula>
    </cfRule>
  </conditionalFormatting>
  <conditionalFormatting sqref="AV38">
    <cfRule type="cellIs" dxfId="911" priority="952" operator="between">
      <formula>5</formula>
      <formula>9.999</formula>
    </cfRule>
  </conditionalFormatting>
  <conditionalFormatting sqref="AV38">
    <cfRule type="cellIs" dxfId="910" priority="953" operator="between">
      <formula>0.001</formula>
      <formula>4.999</formula>
    </cfRule>
  </conditionalFormatting>
  <conditionalFormatting sqref="AX38">
    <cfRule type="cellIs" dxfId="909" priority="948" operator="equal">
      <formula>2</formula>
    </cfRule>
  </conditionalFormatting>
  <conditionalFormatting sqref="AX38">
    <cfRule type="cellIs" dxfId="908" priority="949" operator="equal">
      <formula>1</formula>
    </cfRule>
  </conditionalFormatting>
  <conditionalFormatting sqref="AX38">
    <cfRule type="cellIs" dxfId="907" priority="944" operator="equal">
      <formula>6</formula>
    </cfRule>
  </conditionalFormatting>
  <conditionalFormatting sqref="AX38">
    <cfRule type="cellIs" dxfId="906" priority="945" operator="equal">
      <formula>5</formula>
    </cfRule>
  </conditionalFormatting>
  <conditionalFormatting sqref="AX38">
    <cfRule type="cellIs" dxfId="905" priority="946" operator="equal">
      <formula>4</formula>
    </cfRule>
  </conditionalFormatting>
  <conditionalFormatting sqref="AX38">
    <cfRule type="cellIs" dxfId="904" priority="947" operator="equal">
      <formula>3</formula>
    </cfRule>
  </conditionalFormatting>
  <conditionalFormatting sqref="AV42">
    <cfRule type="cellIs" dxfId="903" priority="940" operator="between">
      <formula>15</formula>
      <formula>20</formula>
    </cfRule>
  </conditionalFormatting>
  <conditionalFormatting sqref="AV42">
    <cfRule type="cellIs" dxfId="902" priority="941" operator="between">
      <formula>10</formula>
      <formula>14.999</formula>
    </cfRule>
  </conditionalFormatting>
  <conditionalFormatting sqref="AV42">
    <cfRule type="cellIs" dxfId="901" priority="942" operator="between">
      <formula>5</formula>
      <formula>9.999</formula>
    </cfRule>
  </conditionalFormatting>
  <conditionalFormatting sqref="AV42">
    <cfRule type="cellIs" dxfId="900" priority="943" operator="between">
      <formula>0.001</formula>
      <formula>4.999</formula>
    </cfRule>
  </conditionalFormatting>
  <conditionalFormatting sqref="AX42">
    <cfRule type="cellIs" dxfId="899" priority="938" operator="equal">
      <formula>2</formula>
    </cfRule>
  </conditionalFormatting>
  <conditionalFormatting sqref="AX42">
    <cfRule type="cellIs" dxfId="898" priority="939" operator="equal">
      <formula>1</formula>
    </cfRule>
  </conditionalFormatting>
  <conditionalFormatting sqref="AX42">
    <cfRule type="cellIs" dxfId="897" priority="934" operator="equal">
      <formula>6</formula>
    </cfRule>
  </conditionalFormatting>
  <conditionalFormatting sqref="AX42">
    <cfRule type="cellIs" dxfId="896" priority="935" operator="equal">
      <formula>5</formula>
    </cfRule>
  </conditionalFormatting>
  <conditionalFormatting sqref="AX42">
    <cfRule type="cellIs" dxfId="895" priority="936" operator="equal">
      <formula>4</formula>
    </cfRule>
  </conditionalFormatting>
  <conditionalFormatting sqref="AX42">
    <cfRule type="cellIs" dxfId="894" priority="937" operator="equal">
      <formula>3</formula>
    </cfRule>
  </conditionalFormatting>
  <conditionalFormatting sqref="AV46">
    <cfRule type="cellIs" dxfId="893" priority="930" operator="between">
      <formula>15</formula>
      <formula>20</formula>
    </cfRule>
  </conditionalFormatting>
  <conditionalFormatting sqref="AV46">
    <cfRule type="cellIs" dxfId="892" priority="931" operator="between">
      <formula>10</formula>
      <formula>14.999</formula>
    </cfRule>
  </conditionalFormatting>
  <conditionalFormatting sqref="AV46">
    <cfRule type="cellIs" dxfId="891" priority="932" operator="between">
      <formula>5</formula>
      <formula>9.999</formula>
    </cfRule>
  </conditionalFormatting>
  <conditionalFormatting sqref="AV46">
    <cfRule type="cellIs" dxfId="890" priority="933" operator="between">
      <formula>0.001</formula>
      <formula>4.999</formula>
    </cfRule>
  </conditionalFormatting>
  <conditionalFormatting sqref="AX46">
    <cfRule type="cellIs" dxfId="889" priority="928" operator="equal">
      <formula>2</formula>
    </cfRule>
  </conditionalFormatting>
  <conditionalFormatting sqref="AX46">
    <cfRule type="cellIs" dxfId="888" priority="929" operator="equal">
      <formula>1</formula>
    </cfRule>
  </conditionalFormatting>
  <conditionalFormatting sqref="AX46">
    <cfRule type="cellIs" dxfId="887" priority="924" operator="equal">
      <formula>6</formula>
    </cfRule>
  </conditionalFormatting>
  <conditionalFormatting sqref="AX46">
    <cfRule type="cellIs" dxfId="886" priority="925" operator="equal">
      <formula>5</formula>
    </cfRule>
  </conditionalFormatting>
  <conditionalFormatting sqref="AX46">
    <cfRule type="cellIs" dxfId="885" priority="926" operator="equal">
      <formula>4</formula>
    </cfRule>
  </conditionalFormatting>
  <conditionalFormatting sqref="AX46">
    <cfRule type="cellIs" dxfId="884" priority="927" operator="equal">
      <formula>3</formula>
    </cfRule>
  </conditionalFormatting>
  <conditionalFormatting sqref="AV50">
    <cfRule type="cellIs" dxfId="883" priority="920" operator="between">
      <formula>15</formula>
      <formula>20</formula>
    </cfRule>
  </conditionalFormatting>
  <conditionalFormatting sqref="AV50">
    <cfRule type="cellIs" dxfId="882" priority="921" operator="between">
      <formula>10</formula>
      <formula>14.999</formula>
    </cfRule>
  </conditionalFormatting>
  <conditionalFormatting sqref="AV50">
    <cfRule type="cellIs" dxfId="881" priority="922" operator="between">
      <formula>5</formula>
      <formula>9.999</formula>
    </cfRule>
  </conditionalFormatting>
  <conditionalFormatting sqref="AV50">
    <cfRule type="cellIs" dxfId="880" priority="923" operator="between">
      <formula>0.001</formula>
      <formula>4.999</formula>
    </cfRule>
  </conditionalFormatting>
  <conditionalFormatting sqref="AX50">
    <cfRule type="cellIs" dxfId="879" priority="918" operator="equal">
      <formula>2</formula>
    </cfRule>
  </conditionalFormatting>
  <conditionalFormatting sqref="AX50">
    <cfRule type="cellIs" dxfId="878" priority="919" operator="equal">
      <formula>1</formula>
    </cfRule>
  </conditionalFormatting>
  <conditionalFormatting sqref="AX50">
    <cfRule type="cellIs" dxfId="877" priority="914" operator="equal">
      <formula>6</formula>
    </cfRule>
  </conditionalFormatting>
  <conditionalFormatting sqref="AX50">
    <cfRule type="cellIs" dxfId="876" priority="915" operator="equal">
      <formula>5</formula>
    </cfRule>
  </conditionalFormatting>
  <conditionalFormatting sqref="AX50">
    <cfRule type="cellIs" dxfId="875" priority="916" operator="equal">
      <formula>4</formula>
    </cfRule>
  </conditionalFormatting>
  <conditionalFormatting sqref="AX50">
    <cfRule type="cellIs" dxfId="874" priority="917" operator="equal">
      <formula>3</formula>
    </cfRule>
  </conditionalFormatting>
  <conditionalFormatting sqref="W20">
    <cfRule type="cellIs" dxfId="873" priority="912" operator="equal">
      <formula>2</formula>
    </cfRule>
  </conditionalFormatting>
  <conditionalFormatting sqref="W20">
    <cfRule type="cellIs" dxfId="872" priority="913" operator="equal">
      <formula>1</formula>
    </cfRule>
  </conditionalFormatting>
  <conditionalFormatting sqref="W20">
    <cfRule type="cellIs" dxfId="871" priority="908" operator="equal">
      <formula>6</formula>
    </cfRule>
  </conditionalFormatting>
  <conditionalFormatting sqref="W20">
    <cfRule type="cellIs" dxfId="870" priority="909" operator="equal">
      <formula>5</formula>
    </cfRule>
  </conditionalFormatting>
  <conditionalFormatting sqref="W20">
    <cfRule type="cellIs" dxfId="869" priority="910" operator="equal">
      <formula>4</formula>
    </cfRule>
  </conditionalFormatting>
  <conditionalFormatting sqref="W20">
    <cfRule type="cellIs" dxfId="868" priority="911" operator="equal">
      <formula>3</formula>
    </cfRule>
  </conditionalFormatting>
  <conditionalFormatting sqref="AV20">
    <cfRule type="cellIs" dxfId="867" priority="904" operator="between">
      <formula>15</formula>
      <formula>20</formula>
    </cfRule>
  </conditionalFormatting>
  <conditionalFormatting sqref="AV20">
    <cfRule type="cellIs" dxfId="866" priority="905" operator="between">
      <formula>10</formula>
      <formula>14.999</formula>
    </cfRule>
  </conditionalFormatting>
  <conditionalFormatting sqref="AV20">
    <cfRule type="cellIs" dxfId="865" priority="906" operator="between">
      <formula>5</formula>
      <formula>9.999</formula>
    </cfRule>
  </conditionalFormatting>
  <conditionalFormatting sqref="AV20">
    <cfRule type="cellIs" dxfId="864" priority="907" operator="between">
      <formula>0.001</formula>
      <formula>4.999</formula>
    </cfRule>
  </conditionalFormatting>
  <conditionalFormatting sqref="AX20">
    <cfRule type="cellIs" dxfId="863" priority="902" operator="equal">
      <formula>2</formula>
    </cfRule>
  </conditionalFormatting>
  <conditionalFormatting sqref="AX20">
    <cfRule type="cellIs" dxfId="862" priority="903" operator="equal">
      <formula>1</formula>
    </cfRule>
  </conditionalFormatting>
  <conditionalFormatting sqref="AX20">
    <cfRule type="cellIs" dxfId="861" priority="898" operator="equal">
      <formula>6</formula>
    </cfRule>
  </conditionalFormatting>
  <conditionalFormatting sqref="AX20">
    <cfRule type="cellIs" dxfId="860" priority="899" operator="equal">
      <formula>5</formula>
    </cfRule>
  </conditionalFormatting>
  <conditionalFormatting sqref="AX20">
    <cfRule type="cellIs" dxfId="859" priority="900" operator="equal">
      <formula>4</formula>
    </cfRule>
  </conditionalFormatting>
  <conditionalFormatting sqref="AX20">
    <cfRule type="cellIs" dxfId="858" priority="901" operator="equal">
      <formula>3</formula>
    </cfRule>
  </conditionalFormatting>
  <conditionalFormatting sqref="W62">
    <cfRule type="cellIs" dxfId="857" priority="896" operator="equal">
      <formula>2</formula>
    </cfRule>
  </conditionalFormatting>
  <conditionalFormatting sqref="W62">
    <cfRule type="cellIs" dxfId="856" priority="897" operator="equal">
      <formula>1</formula>
    </cfRule>
  </conditionalFormatting>
  <conditionalFormatting sqref="W62">
    <cfRule type="cellIs" dxfId="855" priority="892" operator="equal">
      <formula>6</formula>
    </cfRule>
  </conditionalFormatting>
  <conditionalFormatting sqref="W62">
    <cfRule type="cellIs" dxfId="854" priority="893" operator="equal">
      <formula>5</formula>
    </cfRule>
  </conditionalFormatting>
  <conditionalFormatting sqref="W62">
    <cfRule type="cellIs" dxfId="853" priority="894" operator="equal">
      <formula>4</formula>
    </cfRule>
  </conditionalFormatting>
  <conditionalFormatting sqref="W62">
    <cfRule type="cellIs" dxfId="852" priority="895" operator="equal">
      <formula>3</formula>
    </cfRule>
  </conditionalFormatting>
  <conditionalFormatting sqref="U66">
    <cfRule type="cellIs" dxfId="851" priority="888" operator="between">
      <formula>15</formula>
      <formula>20</formula>
    </cfRule>
  </conditionalFormatting>
  <conditionalFormatting sqref="U66">
    <cfRule type="cellIs" dxfId="850" priority="889" operator="between">
      <formula>10</formula>
      <formula>14.999</formula>
    </cfRule>
  </conditionalFormatting>
  <conditionalFormatting sqref="U66">
    <cfRule type="cellIs" dxfId="849" priority="890" operator="between">
      <formula>5</formula>
      <formula>9.999</formula>
    </cfRule>
  </conditionalFormatting>
  <conditionalFormatting sqref="U66">
    <cfRule type="cellIs" dxfId="848" priority="891" operator="between">
      <formula>0.001</formula>
      <formula>4.999</formula>
    </cfRule>
  </conditionalFormatting>
  <conditionalFormatting sqref="W66">
    <cfRule type="cellIs" dxfId="847" priority="886" operator="equal">
      <formula>2</formula>
    </cfRule>
  </conditionalFormatting>
  <conditionalFormatting sqref="W66">
    <cfRule type="cellIs" dxfId="846" priority="887" operator="equal">
      <formula>1</formula>
    </cfRule>
  </conditionalFormatting>
  <conditionalFormatting sqref="W66">
    <cfRule type="cellIs" dxfId="845" priority="882" operator="equal">
      <formula>6</formula>
    </cfRule>
  </conditionalFormatting>
  <conditionalFormatting sqref="W66">
    <cfRule type="cellIs" dxfId="844" priority="883" operator="equal">
      <formula>5</formula>
    </cfRule>
  </conditionalFormatting>
  <conditionalFormatting sqref="W66">
    <cfRule type="cellIs" dxfId="843" priority="884" operator="equal">
      <formula>4</formula>
    </cfRule>
  </conditionalFormatting>
  <conditionalFormatting sqref="W66">
    <cfRule type="cellIs" dxfId="842" priority="885" operator="equal">
      <formula>3</formula>
    </cfRule>
  </conditionalFormatting>
  <conditionalFormatting sqref="U70">
    <cfRule type="cellIs" dxfId="841" priority="878" operator="between">
      <formula>15</formula>
      <formula>20</formula>
    </cfRule>
  </conditionalFormatting>
  <conditionalFormatting sqref="U70">
    <cfRule type="cellIs" dxfId="840" priority="879" operator="between">
      <formula>10</formula>
      <formula>14.999</formula>
    </cfRule>
  </conditionalFormatting>
  <conditionalFormatting sqref="U70">
    <cfRule type="cellIs" dxfId="839" priority="880" operator="between">
      <formula>5</formula>
      <formula>9.999</formula>
    </cfRule>
  </conditionalFormatting>
  <conditionalFormatting sqref="U70">
    <cfRule type="cellIs" dxfId="838" priority="881" operator="between">
      <formula>0.001</formula>
      <formula>4.999</formula>
    </cfRule>
  </conditionalFormatting>
  <conditionalFormatting sqref="W70">
    <cfRule type="cellIs" dxfId="837" priority="876" operator="equal">
      <formula>2</formula>
    </cfRule>
  </conditionalFormatting>
  <conditionalFormatting sqref="W70">
    <cfRule type="cellIs" dxfId="836" priority="877" operator="equal">
      <formula>1</formula>
    </cfRule>
  </conditionalFormatting>
  <conditionalFormatting sqref="W70">
    <cfRule type="cellIs" dxfId="835" priority="872" operator="equal">
      <formula>6</formula>
    </cfRule>
  </conditionalFormatting>
  <conditionalFormatting sqref="W70">
    <cfRule type="cellIs" dxfId="834" priority="873" operator="equal">
      <formula>5</formula>
    </cfRule>
  </conditionalFormatting>
  <conditionalFormatting sqref="W70">
    <cfRule type="cellIs" dxfId="833" priority="874" operator="equal">
      <formula>4</formula>
    </cfRule>
  </conditionalFormatting>
  <conditionalFormatting sqref="W70">
    <cfRule type="cellIs" dxfId="832" priority="875" operator="equal">
      <formula>3</formula>
    </cfRule>
  </conditionalFormatting>
  <conditionalFormatting sqref="U56">
    <cfRule type="cellIs" dxfId="831" priority="868" operator="between">
      <formula>15</formula>
      <formula>20</formula>
    </cfRule>
  </conditionalFormatting>
  <conditionalFormatting sqref="U56">
    <cfRule type="cellIs" dxfId="830" priority="869" operator="between">
      <formula>10</formula>
      <formula>14.999</formula>
    </cfRule>
  </conditionalFormatting>
  <conditionalFormatting sqref="U56">
    <cfRule type="cellIs" dxfId="829" priority="870" operator="between">
      <formula>5</formula>
      <formula>9.999</formula>
    </cfRule>
  </conditionalFormatting>
  <conditionalFormatting sqref="U56">
    <cfRule type="cellIs" dxfId="828" priority="871" operator="between">
      <formula>0.001</formula>
      <formula>4.999</formula>
    </cfRule>
  </conditionalFormatting>
  <conditionalFormatting sqref="W56">
    <cfRule type="cellIs" dxfId="827" priority="866" operator="equal">
      <formula>2</formula>
    </cfRule>
  </conditionalFormatting>
  <conditionalFormatting sqref="W56">
    <cfRule type="cellIs" dxfId="826" priority="867" operator="equal">
      <formula>1</formula>
    </cfRule>
  </conditionalFormatting>
  <conditionalFormatting sqref="W56">
    <cfRule type="cellIs" dxfId="825" priority="862" operator="equal">
      <formula>6</formula>
    </cfRule>
  </conditionalFormatting>
  <conditionalFormatting sqref="W56">
    <cfRule type="cellIs" dxfId="824" priority="863" operator="equal">
      <formula>5</formula>
    </cfRule>
  </conditionalFormatting>
  <conditionalFormatting sqref="W56">
    <cfRule type="cellIs" dxfId="823" priority="864" operator="equal">
      <formula>4</formula>
    </cfRule>
  </conditionalFormatting>
  <conditionalFormatting sqref="W56">
    <cfRule type="cellIs" dxfId="822" priority="865" operator="equal">
      <formula>3</formula>
    </cfRule>
  </conditionalFormatting>
  <conditionalFormatting sqref="AV62">
    <cfRule type="cellIs" dxfId="821" priority="858" operator="between">
      <formula>15</formula>
      <formula>20</formula>
    </cfRule>
  </conditionalFormatting>
  <conditionalFormatting sqref="AV62">
    <cfRule type="cellIs" dxfId="820" priority="859" operator="between">
      <formula>10</formula>
      <formula>14.999</formula>
    </cfRule>
  </conditionalFormatting>
  <conditionalFormatting sqref="AV62">
    <cfRule type="cellIs" dxfId="819" priority="860" operator="between">
      <formula>5</formula>
      <formula>9.999</formula>
    </cfRule>
  </conditionalFormatting>
  <conditionalFormatting sqref="AV62">
    <cfRule type="cellIs" dxfId="818" priority="861" operator="between">
      <formula>0.001</formula>
      <formula>4.999</formula>
    </cfRule>
  </conditionalFormatting>
  <conditionalFormatting sqref="AX62">
    <cfRule type="cellIs" dxfId="817" priority="856" operator="equal">
      <formula>2</formula>
    </cfRule>
  </conditionalFormatting>
  <conditionalFormatting sqref="AX62">
    <cfRule type="cellIs" dxfId="816" priority="857" operator="equal">
      <formula>1</formula>
    </cfRule>
  </conditionalFormatting>
  <conditionalFormatting sqref="AX62">
    <cfRule type="cellIs" dxfId="815" priority="852" operator="equal">
      <formula>6</formula>
    </cfRule>
  </conditionalFormatting>
  <conditionalFormatting sqref="AX62">
    <cfRule type="cellIs" dxfId="814" priority="853" operator="equal">
      <formula>5</formula>
    </cfRule>
  </conditionalFormatting>
  <conditionalFormatting sqref="AX62">
    <cfRule type="cellIs" dxfId="813" priority="854" operator="equal">
      <formula>4</formula>
    </cfRule>
  </conditionalFormatting>
  <conditionalFormatting sqref="AX62">
    <cfRule type="cellIs" dxfId="812" priority="855" operator="equal">
      <formula>3</formula>
    </cfRule>
  </conditionalFormatting>
  <conditionalFormatting sqref="AX89">
    <cfRule type="cellIs" dxfId="811" priority="850" operator="equal">
      <formula>2</formula>
    </cfRule>
  </conditionalFormatting>
  <conditionalFormatting sqref="AX89">
    <cfRule type="cellIs" dxfId="810" priority="851" operator="equal">
      <formula>1</formula>
    </cfRule>
  </conditionalFormatting>
  <conditionalFormatting sqref="AX89">
    <cfRule type="cellIs" dxfId="809" priority="846" operator="equal">
      <formula>6</formula>
    </cfRule>
  </conditionalFormatting>
  <conditionalFormatting sqref="AX89">
    <cfRule type="cellIs" dxfId="808" priority="847" operator="equal">
      <formula>5</formula>
    </cfRule>
  </conditionalFormatting>
  <conditionalFormatting sqref="AX89">
    <cfRule type="cellIs" dxfId="807" priority="848" operator="equal">
      <formula>4</formula>
    </cfRule>
  </conditionalFormatting>
  <conditionalFormatting sqref="AX89">
    <cfRule type="cellIs" dxfId="806" priority="849" operator="equal">
      <formula>3</formula>
    </cfRule>
  </conditionalFormatting>
  <conditionalFormatting sqref="AV93">
    <cfRule type="cellIs" dxfId="805" priority="842" operator="between">
      <formula>15</formula>
      <formula>20</formula>
    </cfRule>
  </conditionalFormatting>
  <conditionalFormatting sqref="AV93">
    <cfRule type="cellIs" dxfId="804" priority="843" operator="between">
      <formula>10</formula>
      <formula>14.999</formula>
    </cfRule>
  </conditionalFormatting>
  <conditionalFormatting sqref="AV93">
    <cfRule type="cellIs" dxfId="803" priority="844" operator="between">
      <formula>5</formula>
      <formula>9.999</formula>
    </cfRule>
  </conditionalFormatting>
  <conditionalFormatting sqref="AV93">
    <cfRule type="cellIs" dxfId="802" priority="845" operator="between">
      <formula>0.001</formula>
      <formula>4.999</formula>
    </cfRule>
  </conditionalFormatting>
  <conditionalFormatting sqref="AX93">
    <cfRule type="cellIs" dxfId="801" priority="840" operator="equal">
      <formula>2</formula>
    </cfRule>
  </conditionalFormatting>
  <conditionalFormatting sqref="AX93">
    <cfRule type="cellIs" dxfId="800" priority="841" operator="equal">
      <formula>1</formula>
    </cfRule>
  </conditionalFormatting>
  <conditionalFormatting sqref="AX93">
    <cfRule type="cellIs" dxfId="799" priority="836" operator="equal">
      <formula>6</formula>
    </cfRule>
  </conditionalFormatting>
  <conditionalFormatting sqref="AX93">
    <cfRule type="cellIs" dxfId="798" priority="837" operator="equal">
      <formula>5</formula>
    </cfRule>
  </conditionalFormatting>
  <conditionalFormatting sqref="AX93">
    <cfRule type="cellIs" dxfId="797" priority="838" operator="equal">
      <formula>4</formula>
    </cfRule>
  </conditionalFormatting>
  <conditionalFormatting sqref="AX93">
    <cfRule type="cellIs" dxfId="796" priority="839" operator="equal">
      <formula>3</formula>
    </cfRule>
  </conditionalFormatting>
  <conditionalFormatting sqref="AV97">
    <cfRule type="cellIs" dxfId="795" priority="832" operator="between">
      <formula>15</formula>
      <formula>20</formula>
    </cfRule>
  </conditionalFormatting>
  <conditionalFormatting sqref="AV97">
    <cfRule type="cellIs" dxfId="794" priority="833" operator="between">
      <formula>10</formula>
      <formula>14.999</formula>
    </cfRule>
  </conditionalFormatting>
  <conditionalFormatting sqref="AV97">
    <cfRule type="cellIs" dxfId="793" priority="834" operator="between">
      <formula>5</formula>
      <formula>9.999</formula>
    </cfRule>
  </conditionalFormatting>
  <conditionalFormatting sqref="AV97">
    <cfRule type="cellIs" dxfId="792" priority="835" operator="between">
      <formula>0.001</formula>
      <formula>4.999</formula>
    </cfRule>
  </conditionalFormatting>
  <conditionalFormatting sqref="AX97">
    <cfRule type="cellIs" dxfId="791" priority="830" operator="equal">
      <formula>2</formula>
    </cfRule>
  </conditionalFormatting>
  <conditionalFormatting sqref="AX97">
    <cfRule type="cellIs" dxfId="790" priority="831" operator="equal">
      <formula>1</formula>
    </cfRule>
  </conditionalFormatting>
  <conditionalFormatting sqref="AX97">
    <cfRule type="cellIs" dxfId="789" priority="826" operator="equal">
      <formula>6</formula>
    </cfRule>
  </conditionalFormatting>
  <conditionalFormatting sqref="AX97">
    <cfRule type="cellIs" dxfId="788" priority="827" operator="equal">
      <formula>5</formula>
    </cfRule>
  </conditionalFormatting>
  <conditionalFormatting sqref="AX97">
    <cfRule type="cellIs" dxfId="787" priority="828" operator="equal">
      <formula>4</formula>
    </cfRule>
  </conditionalFormatting>
  <conditionalFormatting sqref="AX97">
    <cfRule type="cellIs" dxfId="786" priority="829" operator="equal">
      <formula>3</formula>
    </cfRule>
  </conditionalFormatting>
  <conditionalFormatting sqref="AV83">
    <cfRule type="cellIs" dxfId="785" priority="812" operator="between">
      <formula>15</formula>
      <formula>20</formula>
    </cfRule>
  </conditionalFormatting>
  <conditionalFormatting sqref="AV83">
    <cfRule type="cellIs" dxfId="784" priority="813" operator="between">
      <formula>10</formula>
      <formula>14.999</formula>
    </cfRule>
  </conditionalFormatting>
  <conditionalFormatting sqref="AV83">
    <cfRule type="cellIs" dxfId="783" priority="814" operator="between">
      <formula>5</formula>
      <formula>9.999</formula>
    </cfRule>
  </conditionalFormatting>
  <conditionalFormatting sqref="AV83">
    <cfRule type="cellIs" dxfId="782" priority="815" operator="between">
      <formula>0.001</formula>
      <formula>4.999</formula>
    </cfRule>
  </conditionalFormatting>
  <conditionalFormatting sqref="AX83">
    <cfRule type="cellIs" dxfId="781" priority="810" operator="equal">
      <formula>2</formula>
    </cfRule>
  </conditionalFormatting>
  <conditionalFormatting sqref="AX83">
    <cfRule type="cellIs" dxfId="780" priority="811" operator="equal">
      <formula>1</formula>
    </cfRule>
  </conditionalFormatting>
  <conditionalFormatting sqref="AX83">
    <cfRule type="cellIs" dxfId="779" priority="806" operator="equal">
      <formula>6</formula>
    </cfRule>
  </conditionalFormatting>
  <conditionalFormatting sqref="AX83">
    <cfRule type="cellIs" dxfId="778" priority="807" operator="equal">
      <formula>5</formula>
    </cfRule>
  </conditionalFormatting>
  <conditionalFormatting sqref="AX83">
    <cfRule type="cellIs" dxfId="777" priority="808" operator="equal">
      <formula>4</formula>
    </cfRule>
  </conditionalFormatting>
  <conditionalFormatting sqref="AX83">
    <cfRule type="cellIs" dxfId="776" priority="809" operator="equal">
      <formula>3</formula>
    </cfRule>
  </conditionalFormatting>
  <conditionalFormatting sqref="U116">
    <cfRule type="cellIs" dxfId="775" priority="792" operator="between">
      <formula>15</formula>
      <formula>20</formula>
    </cfRule>
  </conditionalFormatting>
  <conditionalFormatting sqref="U116">
    <cfRule type="cellIs" dxfId="774" priority="793" operator="between">
      <formula>10</formula>
      <formula>14.999</formula>
    </cfRule>
  </conditionalFormatting>
  <conditionalFormatting sqref="U116">
    <cfRule type="cellIs" dxfId="773" priority="794" operator="between">
      <formula>5</formula>
      <formula>9.999</formula>
    </cfRule>
  </conditionalFormatting>
  <conditionalFormatting sqref="U116">
    <cfRule type="cellIs" dxfId="772" priority="795" operator="between">
      <formula>0.001</formula>
      <formula>4.999</formula>
    </cfRule>
  </conditionalFormatting>
  <conditionalFormatting sqref="W116">
    <cfRule type="cellIs" dxfId="771" priority="790" operator="equal">
      <formula>2</formula>
    </cfRule>
  </conditionalFormatting>
  <conditionalFormatting sqref="W116">
    <cfRule type="cellIs" dxfId="770" priority="791" operator="equal">
      <formula>1</formula>
    </cfRule>
  </conditionalFormatting>
  <conditionalFormatting sqref="W116">
    <cfRule type="cellIs" dxfId="769" priority="786" operator="equal">
      <formula>6</formula>
    </cfRule>
  </conditionalFormatting>
  <conditionalFormatting sqref="W116">
    <cfRule type="cellIs" dxfId="768" priority="787" operator="equal">
      <formula>5</formula>
    </cfRule>
  </conditionalFormatting>
  <conditionalFormatting sqref="W116">
    <cfRule type="cellIs" dxfId="767" priority="788" operator="equal">
      <formula>4</formula>
    </cfRule>
  </conditionalFormatting>
  <conditionalFormatting sqref="W116">
    <cfRule type="cellIs" dxfId="766" priority="789" operator="equal">
      <formula>3</formula>
    </cfRule>
  </conditionalFormatting>
  <conditionalFormatting sqref="U120">
    <cfRule type="cellIs" dxfId="765" priority="782" operator="between">
      <formula>15</formula>
      <formula>20</formula>
    </cfRule>
  </conditionalFormatting>
  <conditionalFormatting sqref="U120">
    <cfRule type="cellIs" dxfId="764" priority="783" operator="between">
      <formula>10</formula>
      <formula>14.999</formula>
    </cfRule>
  </conditionalFormatting>
  <conditionalFormatting sqref="U120">
    <cfRule type="cellIs" dxfId="763" priority="784" operator="between">
      <formula>5</formula>
      <formula>9.999</formula>
    </cfRule>
  </conditionalFormatting>
  <conditionalFormatting sqref="U120">
    <cfRule type="cellIs" dxfId="762" priority="785" operator="between">
      <formula>0.001</formula>
      <formula>4.999</formula>
    </cfRule>
  </conditionalFormatting>
  <conditionalFormatting sqref="W120">
    <cfRule type="cellIs" dxfId="761" priority="780" operator="equal">
      <formula>2</formula>
    </cfRule>
  </conditionalFormatting>
  <conditionalFormatting sqref="W120">
    <cfRule type="cellIs" dxfId="760" priority="781" operator="equal">
      <formula>1</formula>
    </cfRule>
  </conditionalFormatting>
  <conditionalFormatting sqref="W120">
    <cfRule type="cellIs" dxfId="759" priority="776" operator="equal">
      <formula>6</formula>
    </cfRule>
  </conditionalFormatting>
  <conditionalFormatting sqref="W120">
    <cfRule type="cellIs" dxfId="758" priority="777" operator="equal">
      <formula>5</formula>
    </cfRule>
  </conditionalFormatting>
  <conditionalFormatting sqref="W120">
    <cfRule type="cellIs" dxfId="757" priority="778" operator="equal">
      <formula>4</formula>
    </cfRule>
  </conditionalFormatting>
  <conditionalFormatting sqref="W120">
    <cfRule type="cellIs" dxfId="756" priority="779" operator="equal">
      <formula>3</formula>
    </cfRule>
  </conditionalFormatting>
  <conditionalFormatting sqref="U124">
    <cfRule type="cellIs" dxfId="755" priority="772" operator="between">
      <formula>15</formula>
      <formula>20</formula>
    </cfRule>
  </conditionalFormatting>
  <conditionalFormatting sqref="U124">
    <cfRule type="cellIs" dxfId="754" priority="773" operator="between">
      <formula>10</formula>
      <formula>14.999</formula>
    </cfRule>
  </conditionalFormatting>
  <conditionalFormatting sqref="U124">
    <cfRule type="cellIs" dxfId="753" priority="774" operator="between">
      <formula>5</formula>
      <formula>9.999</formula>
    </cfRule>
  </conditionalFormatting>
  <conditionalFormatting sqref="U124">
    <cfRule type="cellIs" dxfId="752" priority="775" operator="between">
      <formula>0.001</formula>
      <formula>4.999</formula>
    </cfRule>
  </conditionalFormatting>
  <conditionalFormatting sqref="W124">
    <cfRule type="cellIs" dxfId="751" priority="770" operator="equal">
      <formula>2</formula>
    </cfRule>
  </conditionalFormatting>
  <conditionalFormatting sqref="W124">
    <cfRule type="cellIs" dxfId="750" priority="771" operator="equal">
      <formula>1</formula>
    </cfRule>
  </conditionalFormatting>
  <conditionalFormatting sqref="W124">
    <cfRule type="cellIs" dxfId="749" priority="766" operator="equal">
      <formula>6</formula>
    </cfRule>
  </conditionalFormatting>
  <conditionalFormatting sqref="W124">
    <cfRule type="cellIs" dxfId="748" priority="767" operator="equal">
      <formula>5</formula>
    </cfRule>
  </conditionalFormatting>
  <conditionalFormatting sqref="W124">
    <cfRule type="cellIs" dxfId="747" priority="768" operator="equal">
      <formula>4</formula>
    </cfRule>
  </conditionalFormatting>
  <conditionalFormatting sqref="W124">
    <cfRule type="cellIs" dxfId="746" priority="769" operator="equal">
      <formula>3</formula>
    </cfRule>
  </conditionalFormatting>
  <conditionalFormatting sqref="U128">
    <cfRule type="cellIs" dxfId="745" priority="762" operator="between">
      <formula>15</formula>
      <formula>20</formula>
    </cfRule>
  </conditionalFormatting>
  <conditionalFormatting sqref="U128">
    <cfRule type="cellIs" dxfId="744" priority="763" operator="between">
      <formula>10</formula>
      <formula>14.999</formula>
    </cfRule>
  </conditionalFormatting>
  <conditionalFormatting sqref="U128">
    <cfRule type="cellIs" dxfId="743" priority="764" operator="between">
      <formula>5</formula>
      <formula>9.999</formula>
    </cfRule>
  </conditionalFormatting>
  <conditionalFormatting sqref="U128">
    <cfRule type="cellIs" dxfId="742" priority="765" operator="between">
      <formula>0.001</formula>
      <formula>4.999</formula>
    </cfRule>
  </conditionalFormatting>
  <conditionalFormatting sqref="W128">
    <cfRule type="cellIs" dxfId="741" priority="760" operator="equal">
      <formula>2</formula>
    </cfRule>
  </conditionalFormatting>
  <conditionalFormatting sqref="W128">
    <cfRule type="cellIs" dxfId="740" priority="761" operator="equal">
      <formula>1</formula>
    </cfRule>
  </conditionalFormatting>
  <conditionalFormatting sqref="W128">
    <cfRule type="cellIs" dxfId="739" priority="756" operator="equal">
      <formula>6</formula>
    </cfRule>
  </conditionalFormatting>
  <conditionalFormatting sqref="W128">
    <cfRule type="cellIs" dxfId="738" priority="757" operator="equal">
      <formula>5</formula>
    </cfRule>
  </conditionalFormatting>
  <conditionalFormatting sqref="W128">
    <cfRule type="cellIs" dxfId="737" priority="758" operator="equal">
      <formula>4</formula>
    </cfRule>
  </conditionalFormatting>
  <conditionalFormatting sqref="W128">
    <cfRule type="cellIs" dxfId="736" priority="759" operator="equal">
      <formula>3</formula>
    </cfRule>
  </conditionalFormatting>
  <conditionalFormatting sqref="U132">
    <cfRule type="cellIs" dxfId="735" priority="752" operator="between">
      <formula>15</formula>
      <formula>20</formula>
    </cfRule>
  </conditionalFormatting>
  <conditionalFormatting sqref="U132">
    <cfRule type="cellIs" dxfId="734" priority="753" operator="between">
      <formula>10</formula>
      <formula>14.999</formula>
    </cfRule>
  </conditionalFormatting>
  <conditionalFormatting sqref="U132">
    <cfRule type="cellIs" dxfId="733" priority="754" operator="between">
      <formula>5</formula>
      <formula>9.999</formula>
    </cfRule>
  </conditionalFormatting>
  <conditionalFormatting sqref="U132">
    <cfRule type="cellIs" dxfId="732" priority="755" operator="between">
      <formula>0.001</formula>
      <formula>4.999</formula>
    </cfRule>
  </conditionalFormatting>
  <conditionalFormatting sqref="W132">
    <cfRule type="cellIs" dxfId="731" priority="750" operator="equal">
      <formula>2</formula>
    </cfRule>
  </conditionalFormatting>
  <conditionalFormatting sqref="W132">
    <cfRule type="cellIs" dxfId="730" priority="751" operator="equal">
      <formula>1</formula>
    </cfRule>
  </conditionalFormatting>
  <conditionalFormatting sqref="W132">
    <cfRule type="cellIs" dxfId="729" priority="746" operator="equal">
      <formula>6</formula>
    </cfRule>
  </conditionalFormatting>
  <conditionalFormatting sqref="W132">
    <cfRule type="cellIs" dxfId="728" priority="747" operator="equal">
      <formula>5</formula>
    </cfRule>
  </conditionalFormatting>
  <conditionalFormatting sqref="W132">
    <cfRule type="cellIs" dxfId="727" priority="748" operator="equal">
      <formula>4</formula>
    </cfRule>
  </conditionalFormatting>
  <conditionalFormatting sqref="W132">
    <cfRule type="cellIs" dxfId="726" priority="749" operator="equal">
      <formula>3</formula>
    </cfRule>
  </conditionalFormatting>
  <conditionalFormatting sqref="U106">
    <cfRule type="cellIs" dxfId="725" priority="742" operator="between">
      <formula>15</formula>
      <formula>20</formula>
    </cfRule>
  </conditionalFormatting>
  <conditionalFormatting sqref="U106">
    <cfRule type="cellIs" dxfId="724" priority="743" operator="between">
      <formula>10</formula>
      <formula>14.999</formula>
    </cfRule>
  </conditionalFormatting>
  <conditionalFormatting sqref="U106">
    <cfRule type="cellIs" dxfId="723" priority="744" operator="between">
      <formula>5</formula>
      <formula>9.999</formula>
    </cfRule>
  </conditionalFormatting>
  <conditionalFormatting sqref="U106">
    <cfRule type="cellIs" dxfId="722" priority="745" operator="between">
      <formula>0.001</formula>
      <formula>4.999</formula>
    </cfRule>
  </conditionalFormatting>
  <conditionalFormatting sqref="W106">
    <cfRule type="cellIs" dxfId="721" priority="740" operator="equal">
      <formula>2</formula>
    </cfRule>
  </conditionalFormatting>
  <conditionalFormatting sqref="W106">
    <cfRule type="cellIs" dxfId="720" priority="741" operator="equal">
      <formula>1</formula>
    </cfRule>
  </conditionalFormatting>
  <conditionalFormatting sqref="W106">
    <cfRule type="cellIs" dxfId="719" priority="736" operator="equal">
      <formula>6</formula>
    </cfRule>
  </conditionalFormatting>
  <conditionalFormatting sqref="W106">
    <cfRule type="cellIs" dxfId="718" priority="737" operator="equal">
      <formula>5</formula>
    </cfRule>
  </conditionalFormatting>
  <conditionalFormatting sqref="W106">
    <cfRule type="cellIs" dxfId="717" priority="738" operator="equal">
      <formula>4</formula>
    </cfRule>
  </conditionalFormatting>
  <conditionalFormatting sqref="W106">
    <cfRule type="cellIs" dxfId="716" priority="739" operator="equal">
      <formula>3</formula>
    </cfRule>
  </conditionalFormatting>
  <conditionalFormatting sqref="AV116">
    <cfRule type="cellIs" dxfId="715" priority="732" operator="between">
      <formula>15</formula>
      <formula>20</formula>
    </cfRule>
  </conditionalFormatting>
  <conditionalFormatting sqref="AV116">
    <cfRule type="cellIs" dxfId="714" priority="733" operator="between">
      <formula>10</formula>
      <formula>14.999</formula>
    </cfRule>
  </conditionalFormatting>
  <conditionalFormatting sqref="AV116">
    <cfRule type="cellIs" dxfId="713" priority="734" operator="between">
      <formula>5</formula>
      <formula>9.999</formula>
    </cfRule>
  </conditionalFormatting>
  <conditionalFormatting sqref="AV116">
    <cfRule type="cellIs" dxfId="712" priority="735" operator="between">
      <formula>0.001</formula>
      <formula>4.999</formula>
    </cfRule>
  </conditionalFormatting>
  <conditionalFormatting sqref="AX116">
    <cfRule type="cellIs" dxfId="711" priority="730" operator="equal">
      <formula>2</formula>
    </cfRule>
  </conditionalFormatting>
  <conditionalFormatting sqref="AX116">
    <cfRule type="cellIs" dxfId="710" priority="731" operator="equal">
      <formula>1</formula>
    </cfRule>
  </conditionalFormatting>
  <conditionalFormatting sqref="AX116">
    <cfRule type="cellIs" dxfId="709" priority="726" operator="equal">
      <formula>6</formula>
    </cfRule>
  </conditionalFormatting>
  <conditionalFormatting sqref="AX116">
    <cfRule type="cellIs" dxfId="708" priority="727" operator="equal">
      <formula>5</formula>
    </cfRule>
  </conditionalFormatting>
  <conditionalFormatting sqref="AX116">
    <cfRule type="cellIs" dxfId="707" priority="728" operator="equal">
      <formula>4</formula>
    </cfRule>
  </conditionalFormatting>
  <conditionalFormatting sqref="AX116">
    <cfRule type="cellIs" dxfId="706" priority="729" operator="equal">
      <formula>3</formula>
    </cfRule>
  </conditionalFormatting>
  <conditionalFormatting sqref="AV120">
    <cfRule type="cellIs" dxfId="705" priority="722" operator="between">
      <formula>15</formula>
      <formula>20</formula>
    </cfRule>
  </conditionalFormatting>
  <conditionalFormatting sqref="AV120">
    <cfRule type="cellIs" dxfId="704" priority="723" operator="between">
      <formula>10</formula>
      <formula>14.999</formula>
    </cfRule>
  </conditionalFormatting>
  <conditionalFormatting sqref="AV120">
    <cfRule type="cellIs" dxfId="703" priority="724" operator="between">
      <formula>5</formula>
      <formula>9.999</formula>
    </cfRule>
  </conditionalFormatting>
  <conditionalFormatting sqref="AV120">
    <cfRule type="cellIs" dxfId="702" priority="725" operator="between">
      <formula>0.001</formula>
      <formula>4.999</formula>
    </cfRule>
  </conditionalFormatting>
  <conditionalFormatting sqref="AX120">
    <cfRule type="cellIs" dxfId="701" priority="720" operator="equal">
      <formula>2</formula>
    </cfRule>
  </conditionalFormatting>
  <conditionalFormatting sqref="AX120">
    <cfRule type="cellIs" dxfId="700" priority="721" operator="equal">
      <formula>1</formula>
    </cfRule>
  </conditionalFormatting>
  <conditionalFormatting sqref="AX120">
    <cfRule type="cellIs" dxfId="699" priority="716" operator="equal">
      <formula>6</formula>
    </cfRule>
  </conditionalFormatting>
  <conditionalFormatting sqref="AX120">
    <cfRule type="cellIs" dxfId="698" priority="717" operator="equal">
      <formula>5</formula>
    </cfRule>
  </conditionalFormatting>
  <conditionalFormatting sqref="AX120">
    <cfRule type="cellIs" dxfId="697" priority="718" operator="equal">
      <formula>4</formula>
    </cfRule>
  </conditionalFormatting>
  <conditionalFormatting sqref="AX120">
    <cfRule type="cellIs" dxfId="696" priority="719" operator="equal">
      <formula>3</formula>
    </cfRule>
  </conditionalFormatting>
  <conditionalFormatting sqref="AV124">
    <cfRule type="cellIs" dxfId="695" priority="712" operator="between">
      <formula>15</formula>
      <formula>20</formula>
    </cfRule>
  </conditionalFormatting>
  <conditionalFormatting sqref="AV124">
    <cfRule type="cellIs" dxfId="694" priority="713" operator="between">
      <formula>10</formula>
      <formula>14.999</formula>
    </cfRule>
  </conditionalFormatting>
  <conditionalFormatting sqref="AV124">
    <cfRule type="cellIs" dxfId="693" priority="714" operator="between">
      <formula>5</formula>
      <formula>9.999</formula>
    </cfRule>
  </conditionalFormatting>
  <conditionalFormatting sqref="AV124">
    <cfRule type="cellIs" dxfId="692" priority="715" operator="between">
      <formula>0.001</formula>
      <formula>4.999</formula>
    </cfRule>
  </conditionalFormatting>
  <conditionalFormatting sqref="AX124">
    <cfRule type="cellIs" dxfId="691" priority="710" operator="equal">
      <formula>2</formula>
    </cfRule>
  </conditionalFormatting>
  <conditionalFormatting sqref="AX124">
    <cfRule type="cellIs" dxfId="690" priority="711" operator="equal">
      <formula>1</formula>
    </cfRule>
  </conditionalFormatting>
  <conditionalFormatting sqref="AX124">
    <cfRule type="cellIs" dxfId="689" priority="706" operator="equal">
      <formula>6</formula>
    </cfRule>
  </conditionalFormatting>
  <conditionalFormatting sqref="AX124">
    <cfRule type="cellIs" dxfId="688" priority="707" operator="equal">
      <formula>5</formula>
    </cfRule>
  </conditionalFormatting>
  <conditionalFormatting sqref="AX124">
    <cfRule type="cellIs" dxfId="687" priority="708" operator="equal">
      <formula>4</formula>
    </cfRule>
  </conditionalFormatting>
  <conditionalFormatting sqref="AX124">
    <cfRule type="cellIs" dxfId="686" priority="709" operator="equal">
      <formula>3</formula>
    </cfRule>
  </conditionalFormatting>
  <conditionalFormatting sqref="AV128">
    <cfRule type="cellIs" dxfId="685" priority="702" operator="between">
      <formula>15</formula>
      <formula>20</formula>
    </cfRule>
  </conditionalFormatting>
  <conditionalFormatting sqref="AV128">
    <cfRule type="cellIs" dxfId="684" priority="703" operator="between">
      <formula>10</formula>
      <formula>14.999</formula>
    </cfRule>
  </conditionalFormatting>
  <conditionalFormatting sqref="AV128">
    <cfRule type="cellIs" dxfId="683" priority="704" operator="between">
      <formula>5</formula>
      <formula>9.999</formula>
    </cfRule>
  </conditionalFormatting>
  <conditionalFormatting sqref="AV128">
    <cfRule type="cellIs" dxfId="682" priority="705" operator="between">
      <formula>0.001</formula>
      <formula>4.999</formula>
    </cfRule>
  </conditionalFormatting>
  <conditionalFormatting sqref="AX128">
    <cfRule type="cellIs" dxfId="681" priority="700" operator="equal">
      <formula>2</formula>
    </cfRule>
  </conditionalFormatting>
  <conditionalFormatting sqref="AX128">
    <cfRule type="cellIs" dxfId="680" priority="701" operator="equal">
      <formula>1</formula>
    </cfRule>
  </conditionalFormatting>
  <conditionalFormatting sqref="AX128">
    <cfRule type="cellIs" dxfId="679" priority="696" operator="equal">
      <formula>6</formula>
    </cfRule>
  </conditionalFormatting>
  <conditionalFormatting sqref="AX128">
    <cfRule type="cellIs" dxfId="678" priority="697" operator="equal">
      <formula>5</formula>
    </cfRule>
  </conditionalFormatting>
  <conditionalFormatting sqref="AX128">
    <cfRule type="cellIs" dxfId="677" priority="698" operator="equal">
      <formula>4</formula>
    </cfRule>
  </conditionalFormatting>
  <conditionalFormatting sqref="AX128">
    <cfRule type="cellIs" dxfId="676" priority="699" operator="equal">
      <formula>3</formula>
    </cfRule>
  </conditionalFormatting>
  <conditionalFormatting sqref="AV106">
    <cfRule type="cellIs" dxfId="675" priority="692" operator="between">
      <formula>15</formula>
      <formula>20</formula>
    </cfRule>
  </conditionalFormatting>
  <conditionalFormatting sqref="AV106">
    <cfRule type="cellIs" dxfId="674" priority="693" operator="between">
      <formula>10</formula>
      <formula>14.999</formula>
    </cfRule>
  </conditionalFormatting>
  <conditionalFormatting sqref="AV106">
    <cfRule type="cellIs" dxfId="673" priority="694" operator="between">
      <formula>5</formula>
      <formula>9.999</formula>
    </cfRule>
  </conditionalFormatting>
  <conditionalFormatting sqref="AV106">
    <cfRule type="cellIs" dxfId="672" priority="695" operator="between">
      <formula>0.001</formula>
      <formula>4.999</formula>
    </cfRule>
  </conditionalFormatting>
  <conditionalFormatting sqref="AX106">
    <cfRule type="cellIs" dxfId="671" priority="690" operator="equal">
      <formula>2</formula>
    </cfRule>
  </conditionalFormatting>
  <conditionalFormatting sqref="AX106">
    <cfRule type="cellIs" dxfId="670" priority="691" operator="equal">
      <formula>1</formula>
    </cfRule>
  </conditionalFormatting>
  <conditionalFormatting sqref="AX106">
    <cfRule type="cellIs" dxfId="669" priority="686" operator="equal">
      <formula>6</formula>
    </cfRule>
  </conditionalFormatting>
  <conditionalFormatting sqref="AX106">
    <cfRule type="cellIs" dxfId="668" priority="687" operator="equal">
      <formula>5</formula>
    </cfRule>
  </conditionalFormatting>
  <conditionalFormatting sqref="AX106">
    <cfRule type="cellIs" dxfId="667" priority="688" operator="equal">
      <formula>4</formula>
    </cfRule>
  </conditionalFormatting>
  <conditionalFormatting sqref="AX106">
    <cfRule type="cellIs" dxfId="666" priority="689" operator="equal">
      <formula>3</formula>
    </cfRule>
  </conditionalFormatting>
  <conditionalFormatting sqref="AV206">
    <cfRule type="cellIs" dxfId="665" priority="682" operator="between">
      <formula>15</formula>
      <formula>20</formula>
    </cfRule>
  </conditionalFormatting>
  <conditionalFormatting sqref="AV206">
    <cfRule type="cellIs" dxfId="664" priority="683" operator="between">
      <formula>10</formula>
      <formula>14.999</formula>
    </cfRule>
  </conditionalFormatting>
  <conditionalFormatting sqref="AV206">
    <cfRule type="cellIs" dxfId="663" priority="684" operator="between">
      <formula>5</formula>
      <formula>9.999</formula>
    </cfRule>
  </conditionalFormatting>
  <conditionalFormatting sqref="AV206">
    <cfRule type="cellIs" dxfId="662" priority="685" operator="between">
      <formula>0.001</formula>
      <formula>4.999</formula>
    </cfRule>
  </conditionalFormatting>
  <conditionalFormatting sqref="AX206">
    <cfRule type="cellIs" dxfId="661" priority="680" operator="equal">
      <formula>2</formula>
    </cfRule>
  </conditionalFormatting>
  <conditionalFormatting sqref="AX206">
    <cfRule type="cellIs" dxfId="660" priority="681" operator="equal">
      <formula>1</formula>
    </cfRule>
  </conditionalFormatting>
  <conditionalFormatting sqref="AX206">
    <cfRule type="cellIs" dxfId="659" priority="676" operator="equal">
      <formula>6</formula>
    </cfRule>
  </conditionalFormatting>
  <conditionalFormatting sqref="AX206">
    <cfRule type="cellIs" dxfId="658" priority="677" operator="equal">
      <formula>5</formula>
    </cfRule>
  </conditionalFormatting>
  <conditionalFormatting sqref="AX206">
    <cfRule type="cellIs" dxfId="657" priority="678" operator="equal">
      <formula>4</formula>
    </cfRule>
  </conditionalFormatting>
  <conditionalFormatting sqref="AX206">
    <cfRule type="cellIs" dxfId="656" priority="679" operator="equal">
      <formula>3</formula>
    </cfRule>
  </conditionalFormatting>
  <conditionalFormatting sqref="AV210">
    <cfRule type="cellIs" dxfId="655" priority="672" operator="between">
      <formula>15</formula>
      <formula>20</formula>
    </cfRule>
  </conditionalFormatting>
  <conditionalFormatting sqref="AV210">
    <cfRule type="cellIs" dxfId="654" priority="673" operator="between">
      <formula>10</formula>
      <formula>14.999</formula>
    </cfRule>
  </conditionalFormatting>
  <conditionalFormatting sqref="AV210">
    <cfRule type="cellIs" dxfId="653" priority="674" operator="between">
      <formula>5</formula>
      <formula>9.999</formula>
    </cfRule>
  </conditionalFormatting>
  <conditionalFormatting sqref="AV210">
    <cfRule type="cellIs" dxfId="652" priority="675" operator="between">
      <formula>0.001</formula>
      <formula>4.999</formula>
    </cfRule>
  </conditionalFormatting>
  <conditionalFormatting sqref="AX210">
    <cfRule type="cellIs" dxfId="651" priority="670" operator="equal">
      <formula>2</formula>
    </cfRule>
  </conditionalFormatting>
  <conditionalFormatting sqref="AX210">
    <cfRule type="cellIs" dxfId="650" priority="671" operator="equal">
      <formula>1</formula>
    </cfRule>
  </conditionalFormatting>
  <conditionalFormatting sqref="AX210">
    <cfRule type="cellIs" dxfId="649" priority="666" operator="equal">
      <formula>6</formula>
    </cfRule>
  </conditionalFormatting>
  <conditionalFormatting sqref="AX210">
    <cfRule type="cellIs" dxfId="648" priority="667" operator="equal">
      <formula>5</formula>
    </cfRule>
  </conditionalFormatting>
  <conditionalFormatting sqref="AX210">
    <cfRule type="cellIs" dxfId="647" priority="668" operator="equal">
      <formula>4</formula>
    </cfRule>
  </conditionalFormatting>
  <conditionalFormatting sqref="AX210">
    <cfRule type="cellIs" dxfId="646" priority="669" operator="equal">
      <formula>3</formula>
    </cfRule>
  </conditionalFormatting>
  <conditionalFormatting sqref="U226">
    <cfRule type="cellIs" dxfId="645" priority="652" operator="between">
      <formula>15</formula>
      <formula>20</formula>
    </cfRule>
  </conditionalFormatting>
  <conditionalFormatting sqref="U226">
    <cfRule type="cellIs" dxfId="644" priority="653" operator="between">
      <formula>10</formula>
      <formula>14.999</formula>
    </cfRule>
  </conditionalFormatting>
  <conditionalFormatting sqref="U226">
    <cfRule type="cellIs" dxfId="643" priority="654" operator="between">
      <formula>5</formula>
      <formula>9.999</formula>
    </cfRule>
  </conditionalFormatting>
  <conditionalFormatting sqref="U226">
    <cfRule type="cellIs" dxfId="642" priority="655" operator="between">
      <formula>0.001</formula>
      <formula>4.999</formula>
    </cfRule>
  </conditionalFormatting>
  <conditionalFormatting sqref="W226">
    <cfRule type="cellIs" dxfId="641" priority="650" operator="equal">
      <formula>2</formula>
    </cfRule>
  </conditionalFormatting>
  <conditionalFormatting sqref="W226">
    <cfRule type="cellIs" dxfId="640" priority="651" operator="equal">
      <formula>1</formula>
    </cfRule>
  </conditionalFormatting>
  <conditionalFormatting sqref="W226">
    <cfRule type="cellIs" dxfId="639" priority="646" operator="equal">
      <formula>6</formula>
    </cfRule>
  </conditionalFormatting>
  <conditionalFormatting sqref="W226">
    <cfRule type="cellIs" dxfId="638" priority="647" operator="equal">
      <formula>5</formula>
    </cfRule>
  </conditionalFormatting>
  <conditionalFormatting sqref="W226">
    <cfRule type="cellIs" dxfId="637" priority="648" operator="equal">
      <formula>4</formula>
    </cfRule>
  </conditionalFormatting>
  <conditionalFormatting sqref="W226">
    <cfRule type="cellIs" dxfId="636" priority="649" operator="equal">
      <formula>3</formula>
    </cfRule>
  </conditionalFormatting>
  <conditionalFormatting sqref="U230">
    <cfRule type="cellIs" dxfId="635" priority="642" operator="between">
      <formula>15</formula>
      <formula>20</formula>
    </cfRule>
  </conditionalFormatting>
  <conditionalFormatting sqref="U230">
    <cfRule type="cellIs" dxfId="634" priority="643" operator="between">
      <formula>10</formula>
      <formula>14.999</formula>
    </cfRule>
  </conditionalFormatting>
  <conditionalFormatting sqref="U230">
    <cfRule type="cellIs" dxfId="633" priority="644" operator="between">
      <formula>5</formula>
      <formula>9.999</formula>
    </cfRule>
  </conditionalFormatting>
  <conditionalFormatting sqref="U230">
    <cfRule type="cellIs" dxfId="632" priority="645" operator="between">
      <formula>0.001</formula>
      <formula>4.999</formula>
    </cfRule>
  </conditionalFormatting>
  <conditionalFormatting sqref="W230">
    <cfRule type="cellIs" dxfId="631" priority="640" operator="equal">
      <formula>2</formula>
    </cfRule>
  </conditionalFormatting>
  <conditionalFormatting sqref="W230">
    <cfRule type="cellIs" dxfId="630" priority="641" operator="equal">
      <formula>1</formula>
    </cfRule>
  </conditionalFormatting>
  <conditionalFormatting sqref="W230">
    <cfRule type="cellIs" dxfId="629" priority="636" operator="equal">
      <formula>6</formula>
    </cfRule>
  </conditionalFormatting>
  <conditionalFormatting sqref="W230">
    <cfRule type="cellIs" dxfId="628" priority="637" operator="equal">
      <formula>5</formula>
    </cfRule>
  </conditionalFormatting>
  <conditionalFormatting sqref="W230">
    <cfRule type="cellIs" dxfId="627" priority="638" operator="equal">
      <formula>4</formula>
    </cfRule>
  </conditionalFormatting>
  <conditionalFormatting sqref="W230">
    <cfRule type="cellIs" dxfId="626" priority="639" operator="equal">
      <formula>3</formula>
    </cfRule>
  </conditionalFormatting>
  <conditionalFormatting sqref="U234">
    <cfRule type="cellIs" dxfId="625" priority="632" operator="between">
      <formula>15</formula>
      <formula>20</formula>
    </cfRule>
  </conditionalFormatting>
  <conditionalFormatting sqref="U234">
    <cfRule type="cellIs" dxfId="624" priority="633" operator="between">
      <formula>10</formula>
      <formula>14.999</formula>
    </cfRule>
  </conditionalFormatting>
  <conditionalFormatting sqref="U234">
    <cfRule type="cellIs" dxfId="623" priority="634" operator="between">
      <formula>5</formula>
      <formula>9.999</formula>
    </cfRule>
  </conditionalFormatting>
  <conditionalFormatting sqref="U234">
    <cfRule type="cellIs" dxfId="622" priority="635" operator="between">
      <formula>0.001</formula>
      <formula>4.999</formula>
    </cfRule>
  </conditionalFormatting>
  <conditionalFormatting sqref="W234">
    <cfRule type="cellIs" dxfId="621" priority="630" operator="equal">
      <formula>2</formula>
    </cfRule>
  </conditionalFormatting>
  <conditionalFormatting sqref="W234">
    <cfRule type="cellIs" dxfId="620" priority="631" operator="equal">
      <formula>1</formula>
    </cfRule>
  </conditionalFormatting>
  <conditionalFormatting sqref="W234">
    <cfRule type="cellIs" dxfId="619" priority="626" operator="equal">
      <formula>6</formula>
    </cfRule>
  </conditionalFormatting>
  <conditionalFormatting sqref="W234">
    <cfRule type="cellIs" dxfId="618" priority="627" operator="equal">
      <formula>5</formula>
    </cfRule>
  </conditionalFormatting>
  <conditionalFormatting sqref="W234">
    <cfRule type="cellIs" dxfId="617" priority="628" operator="equal">
      <formula>4</formula>
    </cfRule>
  </conditionalFormatting>
  <conditionalFormatting sqref="W234">
    <cfRule type="cellIs" dxfId="616" priority="629" operator="equal">
      <formula>3</formula>
    </cfRule>
  </conditionalFormatting>
  <conditionalFormatting sqref="U137">
    <cfRule type="cellIs" dxfId="615" priority="612" operator="between">
      <formula>15</formula>
      <formula>20</formula>
    </cfRule>
  </conditionalFormatting>
  <conditionalFormatting sqref="U137">
    <cfRule type="cellIs" dxfId="614" priority="613" operator="between">
      <formula>10</formula>
      <formula>14.999</formula>
    </cfRule>
  </conditionalFormatting>
  <conditionalFormatting sqref="U137">
    <cfRule type="cellIs" dxfId="613" priority="614" operator="between">
      <formula>5</formula>
      <formula>9.999</formula>
    </cfRule>
  </conditionalFormatting>
  <conditionalFormatting sqref="U137">
    <cfRule type="cellIs" dxfId="612" priority="615" operator="between">
      <formula>0.001</formula>
      <formula>4.999</formula>
    </cfRule>
  </conditionalFormatting>
  <conditionalFormatting sqref="W137">
    <cfRule type="cellIs" dxfId="611" priority="610" operator="equal">
      <formula>2</formula>
    </cfRule>
  </conditionalFormatting>
  <conditionalFormatting sqref="W137">
    <cfRule type="cellIs" dxfId="610" priority="611" operator="equal">
      <formula>1</formula>
    </cfRule>
  </conditionalFormatting>
  <conditionalFormatting sqref="W137">
    <cfRule type="cellIs" dxfId="609" priority="606" operator="equal">
      <formula>6</formula>
    </cfRule>
  </conditionalFormatting>
  <conditionalFormatting sqref="W137">
    <cfRule type="cellIs" dxfId="608" priority="607" operator="equal">
      <formula>5</formula>
    </cfRule>
  </conditionalFormatting>
  <conditionalFormatting sqref="W137">
    <cfRule type="cellIs" dxfId="607" priority="608" operator="equal">
      <formula>4</formula>
    </cfRule>
  </conditionalFormatting>
  <conditionalFormatting sqref="W137">
    <cfRule type="cellIs" dxfId="606" priority="609" operator="equal">
      <formula>3</formula>
    </cfRule>
  </conditionalFormatting>
  <conditionalFormatting sqref="AV137">
    <cfRule type="cellIs" dxfId="605" priority="602" operator="between">
      <formula>15</formula>
      <formula>20</formula>
    </cfRule>
  </conditionalFormatting>
  <conditionalFormatting sqref="AV137">
    <cfRule type="cellIs" dxfId="604" priority="603" operator="between">
      <formula>10</formula>
      <formula>14.999</formula>
    </cfRule>
  </conditionalFormatting>
  <conditionalFormatting sqref="AV137">
    <cfRule type="cellIs" dxfId="603" priority="604" operator="between">
      <formula>5</formula>
      <formula>9.999</formula>
    </cfRule>
  </conditionalFormatting>
  <conditionalFormatting sqref="AV137">
    <cfRule type="cellIs" dxfId="602" priority="605" operator="between">
      <formula>0.001</formula>
      <formula>4.999</formula>
    </cfRule>
  </conditionalFormatting>
  <conditionalFormatting sqref="AX137">
    <cfRule type="cellIs" dxfId="601" priority="600" operator="equal">
      <formula>2</formula>
    </cfRule>
  </conditionalFormatting>
  <conditionalFormatting sqref="AX137">
    <cfRule type="cellIs" dxfId="600" priority="601" operator="equal">
      <formula>1</formula>
    </cfRule>
  </conditionalFormatting>
  <conditionalFormatting sqref="AX137">
    <cfRule type="cellIs" dxfId="599" priority="596" operator="equal">
      <formula>6</formula>
    </cfRule>
  </conditionalFormatting>
  <conditionalFormatting sqref="AX137">
    <cfRule type="cellIs" dxfId="598" priority="597" operator="equal">
      <formula>5</formula>
    </cfRule>
  </conditionalFormatting>
  <conditionalFormatting sqref="AX137">
    <cfRule type="cellIs" dxfId="597" priority="598" operator="equal">
      <formula>4</formula>
    </cfRule>
  </conditionalFormatting>
  <conditionalFormatting sqref="AX137">
    <cfRule type="cellIs" dxfId="596" priority="599" operator="equal">
      <formula>3</formula>
    </cfRule>
  </conditionalFormatting>
  <conditionalFormatting sqref="U196">
    <cfRule type="cellIs" dxfId="595" priority="592" operator="between">
      <formula>15</formula>
      <formula>20</formula>
    </cfRule>
  </conditionalFormatting>
  <conditionalFormatting sqref="U196">
    <cfRule type="cellIs" dxfId="594" priority="593" operator="between">
      <formula>10</formula>
      <formula>14.999</formula>
    </cfRule>
  </conditionalFormatting>
  <conditionalFormatting sqref="U196">
    <cfRule type="cellIs" dxfId="593" priority="594" operator="between">
      <formula>5</formula>
      <formula>9.999</formula>
    </cfRule>
  </conditionalFormatting>
  <conditionalFormatting sqref="U196">
    <cfRule type="cellIs" dxfId="592" priority="595" operator="between">
      <formula>0.001</formula>
      <formula>4.999</formula>
    </cfRule>
  </conditionalFormatting>
  <conditionalFormatting sqref="W196">
    <cfRule type="cellIs" dxfId="591" priority="590" operator="equal">
      <formula>2</formula>
    </cfRule>
  </conditionalFormatting>
  <conditionalFormatting sqref="W196">
    <cfRule type="cellIs" dxfId="590" priority="591" operator="equal">
      <formula>1</formula>
    </cfRule>
  </conditionalFormatting>
  <conditionalFormatting sqref="W196">
    <cfRule type="cellIs" dxfId="589" priority="586" operator="equal">
      <formula>6</formula>
    </cfRule>
  </conditionalFormatting>
  <conditionalFormatting sqref="W196">
    <cfRule type="cellIs" dxfId="588" priority="587" operator="equal">
      <formula>5</formula>
    </cfRule>
  </conditionalFormatting>
  <conditionalFormatting sqref="W196">
    <cfRule type="cellIs" dxfId="587" priority="588" operator="equal">
      <formula>4</formula>
    </cfRule>
  </conditionalFormatting>
  <conditionalFormatting sqref="W196">
    <cfRule type="cellIs" dxfId="586" priority="589" operator="equal">
      <formula>3</formula>
    </cfRule>
  </conditionalFormatting>
  <conditionalFormatting sqref="AV196">
    <cfRule type="cellIs" dxfId="585" priority="582" operator="between">
      <formula>15</formula>
      <formula>20</formula>
    </cfRule>
  </conditionalFormatting>
  <conditionalFormatting sqref="AV196">
    <cfRule type="cellIs" dxfId="584" priority="583" operator="between">
      <formula>10</formula>
      <formula>14.999</formula>
    </cfRule>
  </conditionalFormatting>
  <conditionalFormatting sqref="AV196">
    <cfRule type="cellIs" dxfId="583" priority="584" operator="between">
      <formula>5</formula>
      <formula>9.999</formula>
    </cfRule>
  </conditionalFormatting>
  <conditionalFormatting sqref="AV196">
    <cfRule type="cellIs" dxfId="582" priority="585" operator="between">
      <formula>0.001</formula>
      <formula>4.999</formula>
    </cfRule>
  </conditionalFormatting>
  <conditionalFormatting sqref="AX196">
    <cfRule type="cellIs" dxfId="581" priority="580" operator="equal">
      <formula>2</formula>
    </cfRule>
  </conditionalFormatting>
  <conditionalFormatting sqref="AX196">
    <cfRule type="cellIs" dxfId="580" priority="581" operator="equal">
      <formula>1</formula>
    </cfRule>
  </conditionalFormatting>
  <conditionalFormatting sqref="AX196">
    <cfRule type="cellIs" dxfId="579" priority="576" operator="equal">
      <formula>6</formula>
    </cfRule>
  </conditionalFormatting>
  <conditionalFormatting sqref="AX196">
    <cfRule type="cellIs" dxfId="578" priority="577" operator="equal">
      <formula>5</formula>
    </cfRule>
  </conditionalFormatting>
  <conditionalFormatting sqref="AX196">
    <cfRule type="cellIs" dxfId="577" priority="578" operator="equal">
      <formula>4</formula>
    </cfRule>
  </conditionalFormatting>
  <conditionalFormatting sqref="AX196">
    <cfRule type="cellIs" dxfId="576" priority="579" operator="equal">
      <formula>3</formula>
    </cfRule>
  </conditionalFormatting>
  <conditionalFormatting sqref="U216">
    <cfRule type="cellIs" dxfId="575" priority="572" operator="between">
      <formula>15</formula>
      <formula>20</formula>
    </cfRule>
  </conditionalFormatting>
  <conditionalFormatting sqref="U216">
    <cfRule type="cellIs" dxfId="574" priority="573" operator="between">
      <formula>10</formula>
      <formula>14.999</formula>
    </cfRule>
  </conditionalFormatting>
  <conditionalFormatting sqref="U216">
    <cfRule type="cellIs" dxfId="573" priority="574" operator="between">
      <formula>5</formula>
      <formula>9.999</formula>
    </cfRule>
  </conditionalFormatting>
  <conditionalFormatting sqref="U216">
    <cfRule type="cellIs" dxfId="572" priority="575" operator="between">
      <formula>0.001</formula>
      <formula>4.999</formula>
    </cfRule>
  </conditionalFormatting>
  <conditionalFormatting sqref="W216">
    <cfRule type="cellIs" dxfId="571" priority="570" operator="equal">
      <formula>2</formula>
    </cfRule>
  </conditionalFormatting>
  <conditionalFormatting sqref="W216">
    <cfRule type="cellIs" dxfId="570" priority="571" operator="equal">
      <formula>1</formula>
    </cfRule>
  </conditionalFormatting>
  <conditionalFormatting sqref="W216">
    <cfRule type="cellIs" dxfId="569" priority="566" operator="equal">
      <formula>6</formula>
    </cfRule>
  </conditionalFormatting>
  <conditionalFormatting sqref="W216">
    <cfRule type="cellIs" dxfId="568" priority="567" operator="equal">
      <formula>5</formula>
    </cfRule>
  </conditionalFormatting>
  <conditionalFormatting sqref="W216">
    <cfRule type="cellIs" dxfId="567" priority="568" operator="equal">
      <formula>4</formula>
    </cfRule>
  </conditionalFormatting>
  <conditionalFormatting sqref="W216">
    <cfRule type="cellIs" dxfId="566" priority="569" operator="equal">
      <formula>3</formula>
    </cfRule>
  </conditionalFormatting>
  <conditionalFormatting sqref="AV216">
    <cfRule type="cellIs" dxfId="565" priority="562" operator="between">
      <formula>15</formula>
      <formula>20</formula>
    </cfRule>
  </conditionalFormatting>
  <conditionalFormatting sqref="AV216">
    <cfRule type="cellIs" dxfId="564" priority="563" operator="between">
      <formula>10</formula>
      <formula>14.999</formula>
    </cfRule>
  </conditionalFormatting>
  <conditionalFormatting sqref="AV216">
    <cfRule type="cellIs" dxfId="563" priority="564" operator="between">
      <formula>5</formula>
      <formula>9.999</formula>
    </cfRule>
  </conditionalFormatting>
  <conditionalFormatting sqref="AV216">
    <cfRule type="cellIs" dxfId="562" priority="565" operator="between">
      <formula>0.001</formula>
      <formula>4.999</formula>
    </cfRule>
  </conditionalFormatting>
  <conditionalFormatting sqref="AX216">
    <cfRule type="cellIs" dxfId="561" priority="560" operator="equal">
      <formula>2</formula>
    </cfRule>
  </conditionalFormatting>
  <conditionalFormatting sqref="AX216">
    <cfRule type="cellIs" dxfId="560" priority="561" operator="equal">
      <formula>1</formula>
    </cfRule>
  </conditionalFormatting>
  <conditionalFormatting sqref="AX216">
    <cfRule type="cellIs" dxfId="559" priority="556" operator="equal">
      <formula>6</formula>
    </cfRule>
  </conditionalFormatting>
  <conditionalFormatting sqref="AX216">
    <cfRule type="cellIs" dxfId="558" priority="557" operator="equal">
      <formula>5</formula>
    </cfRule>
  </conditionalFormatting>
  <conditionalFormatting sqref="AX216">
    <cfRule type="cellIs" dxfId="557" priority="558" operator="equal">
      <formula>4</formula>
    </cfRule>
  </conditionalFormatting>
  <conditionalFormatting sqref="AX216">
    <cfRule type="cellIs" dxfId="556" priority="559" operator="equal">
      <formula>3</formula>
    </cfRule>
  </conditionalFormatting>
  <conditionalFormatting sqref="U147">
    <cfRule type="cellIs" dxfId="555" priority="552" operator="between">
      <formula>15</formula>
      <formula>20</formula>
    </cfRule>
  </conditionalFormatting>
  <conditionalFormatting sqref="U147">
    <cfRule type="cellIs" dxfId="554" priority="553" operator="between">
      <formula>10</formula>
      <formula>14.999</formula>
    </cfRule>
  </conditionalFormatting>
  <conditionalFormatting sqref="U147">
    <cfRule type="cellIs" dxfId="553" priority="554" operator="between">
      <formula>5</formula>
      <formula>9.999</formula>
    </cfRule>
  </conditionalFormatting>
  <conditionalFormatting sqref="U147">
    <cfRule type="cellIs" dxfId="552" priority="555" operator="between">
      <formula>0.001</formula>
      <formula>4.999</formula>
    </cfRule>
  </conditionalFormatting>
  <conditionalFormatting sqref="W147">
    <cfRule type="cellIs" dxfId="551" priority="550" operator="equal">
      <formula>2</formula>
    </cfRule>
  </conditionalFormatting>
  <conditionalFormatting sqref="W147">
    <cfRule type="cellIs" dxfId="550" priority="551" operator="equal">
      <formula>1</formula>
    </cfRule>
  </conditionalFormatting>
  <conditionalFormatting sqref="W147">
    <cfRule type="cellIs" dxfId="549" priority="546" operator="equal">
      <formula>6</formula>
    </cfRule>
  </conditionalFormatting>
  <conditionalFormatting sqref="W147">
    <cfRule type="cellIs" dxfId="548" priority="547" operator="equal">
      <formula>5</formula>
    </cfRule>
  </conditionalFormatting>
  <conditionalFormatting sqref="W147">
    <cfRule type="cellIs" dxfId="547" priority="548" operator="equal">
      <formula>4</formula>
    </cfRule>
  </conditionalFormatting>
  <conditionalFormatting sqref="W147">
    <cfRule type="cellIs" dxfId="546" priority="549" operator="equal">
      <formula>3</formula>
    </cfRule>
  </conditionalFormatting>
  <conditionalFormatting sqref="U151">
    <cfRule type="cellIs" dxfId="545" priority="542" operator="between">
      <formula>15</formula>
      <formula>20</formula>
    </cfRule>
  </conditionalFormatting>
  <conditionalFormatting sqref="U151">
    <cfRule type="cellIs" dxfId="544" priority="543" operator="between">
      <formula>10</formula>
      <formula>14.999</formula>
    </cfRule>
  </conditionalFormatting>
  <conditionalFormatting sqref="U151">
    <cfRule type="cellIs" dxfId="543" priority="544" operator="between">
      <formula>5</formula>
      <formula>9.999</formula>
    </cfRule>
  </conditionalFormatting>
  <conditionalFormatting sqref="U151">
    <cfRule type="cellIs" dxfId="542" priority="545" operator="between">
      <formula>0.001</formula>
      <formula>4.999</formula>
    </cfRule>
  </conditionalFormatting>
  <conditionalFormatting sqref="W151">
    <cfRule type="cellIs" dxfId="541" priority="540" operator="equal">
      <formula>2</formula>
    </cfRule>
  </conditionalFormatting>
  <conditionalFormatting sqref="W151">
    <cfRule type="cellIs" dxfId="540" priority="541" operator="equal">
      <formula>1</formula>
    </cfRule>
  </conditionalFormatting>
  <conditionalFormatting sqref="W151">
    <cfRule type="cellIs" dxfId="539" priority="536" operator="equal">
      <formula>6</formula>
    </cfRule>
  </conditionalFormatting>
  <conditionalFormatting sqref="W151">
    <cfRule type="cellIs" dxfId="538" priority="537" operator="equal">
      <formula>5</formula>
    </cfRule>
  </conditionalFormatting>
  <conditionalFormatting sqref="W151">
    <cfRule type="cellIs" dxfId="537" priority="538" operator="equal">
      <formula>4</formula>
    </cfRule>
  </conditionalFormatting>
  <conditionalFormatting sqref="W151">
    <cfRule type="cellIs" dxfId="536" priority="539" operator="equal">
      <formula>3</formula>
    </cfRule>
  </conditionalFormatting>
  <conditionalFormatting sqref="U155">
    <cfRule type="cellIs" dxfId="535" priority="532" operator="between">
      <formula>15</formula>
      <formula>20</formula>
    </cfRule>
  </conditionalFormatting>
  <conditionalFormatting sqref="U155">
    <cfRule type="cellIs" dxfId="534" priority="533" operator="between">
      <formula>10</formula>
      <formula>14.999</formula>
    </cfRule>
  </conditionalFormatting>
  <conditionalFormatting sqref="U155">
    <cfRule type="cellIs" dxfId="533" priority="534" operator="between">
      <formula>5</formula>
      <formula>9.999</formula>
    </cfRule>
  </conditionalFormatting>
  <conditionalFormatting sqref="U155">
    <cfRule type="cellIs" dxfId="532" priority="535" operator="between">
      <formula>0.001</formula>
      <formula>4.999</formula>
    </cfRule>
  </conditionalFormatting>
  <conditionalFormatting sqref="W155">
    <cfRule type="cellIs" dxfId="531" priority="530" operator="equal">
      <formula>2</formula>
    </cfRule>
  </conditionalFormatting>
  <conditionalFormatting sqref="W155">
    <cfRule type="cellIs" dxfId="530" priority="531" operator="equal">
      <formula>1</formula>
    </cfRule>
  </conditionalFormatting>
  <conditionalFormatting sqref="W155">
    <cfRule type="cellIs" dxfId="529" priority="526" operator="equal">
      <formula>6</formula>
    </cfRule>
  </conditionalFormatting>
  <conditionalFormatting sqref="W155">
    <cfRule type="cellIs" dxfId="528" priority="527" operator="equal">
      <formula>5</formula>
    </cfRule>
  </conditionalFormatting>
  <conditionalFormatting sqref="W155">
    <cfRule type="cellIs" dxfId="527" priority="528" operator="equal">
      <formula>4</formula>
    </cfRule>
  </conditionalFormatting>
  <conditionalFormatting sqref="W155">
    <cfRule type="cellIs" dxfId="526" priority="529" operator="equal">
      <formula>3</formula>
    </cfRule>
  </conditionalFormatting>
  <conditionalFormatting sqref="AV143">
    <cfRule type="cellIs" dxfId="525" priority="522" operator="between">
      <formula>15</formula>
      <formula>20</formula>
    </cfRule>
  </conditionalFormatting>
  <conditionalFormatting sqref="AV143">
    <cfRule type="cellIs" dxfId="524" priority="523" operator="between">
      <formula>10</formula>
      <formula>14.999</formula>
    </cfRule>
  </conditionalFormatting>
  <conditionalFormatting sqref="AV143">
    <cfRule type="cellIs" dxfId="523" priority="524" operator="between">
      <formula>5</formula>
      <formula>9.999</formula>
    </cfRule>
  </conditionalFormatting>
  <conditionalFormatting sqref="AV143">
    <cfRule type="cellIs" dxfId="522" priority="525" operator="between">
      <formula>0.001</formula>
      <formula>4.999</formula>
    </cfRule>
  </conditionalFormatting>
  <conditionalFormatting sqref="AX143">
    <cfRule type="cellIs" dxfId="521" priority="520" operator="equal">
      <formula>2</formula>
    </cfRule>
  </conditionalFormatting>
  <conditionalFormatting sqref="AX143">
    <cfRule type="cellIs" dxfId="520" priority="521" operator="equal">
      <formula>1</formula>
    </cfRule>
  </conditionalFormatting>
  <conditionalFormatting sqref="AX143">
    <cfRule type="cellIs" dxfId="519" priority="516" operator="equal">
      <formula>6</formula>
    </cfRule>
  </conditionalFormatting>
  <conditionalFormatting sqref="AX143">
    <cfRule type="cellIs" dxfId="518" priority="517" operator="equal">
      <formula>5</formula>
    </cfRule>
  </conditionalFormatting>
  <conditionalFormatting sqref="AX143">
    <cfRule type="cellIs" dxfId="517" priority="518" operator="equal">
      <formula>4</formula>
    </cfRule>
  </conditionalFormatting>
  <conditionalFormatting sqref="AX143">
    <cfRule type="cellIs" dxfId="516" priority="519" operator="equal">
      <formula>3</formula>
    </cfRule>
  </conditionalFormatting>
  <conditionalFormatting sqref="AV147">
    <cfRule type="cellIs" dxfId="515" priority="512" operator="between">
      <formula>15</formula>
      <formula>20</formula>
    </cfRule>
  </conditionalFormatting>
  <conditionalFormatting sqref="AV147">
    <cfRule type="cellIs" dxfId="514" priority="513" operator="between">
      <formula>10</formula>
      <formula>14.999</formula>
    </cfRule>
  </conditionalFormatting>
  <conditionalFormatting sqref="AV147">
    <cfRule type="cellIs" dxfId="513" priority="514" operator="between">
      <formula>5</formula>
      <formula>9.999</formula>
    </cfRule>
  </conditionalFormatting>
  <conditionalFormatting sqref="AV147">
    <cfRule type="cellIs" dxfId="512" priority="515" operator="between">
      <formula>0.001</formula>
      <formula>4.999</formula>
    </cfRule>
  </conditionalFormatting>
  <conditionalFormatting sqref="AX147">
    <cfRule type="cellIs" dxfId="511" priority="510" operator="equal">
      <formula>2</formula>
    </cfRule>
  </conditionalFormatting>
  <conditionalFormatting sqref="AX147">
    <cfRule type="cellIs" dxfId="510" priority="511" operator="equal">
      <formula>1</formula>
    </cfRule>
  </conditionalFormatting>
  <conditionalFormatting sqref="AX147">
    <cfRule type="cellIs" dxfId="509" priority="506" operator="equal">
      <formula>6</formula>
    </cfRule>
  </conditionalFormatting>
  <conditionalFormatting sqref="AX147">
    <cfRule type="cellIs" dxfId="508" priority="507" operator="equal">
      <formula>5</formula>
    </cfRule>
  </conditionalFormatting>
  <conditionalFormatting sqref="AX147">
    <cfRule type="cellIs" dxfId="507" priority="508" operator="equal">
      <formula>4</formula>
    </cfRule>
  </conditionalFormatting>
  <conditionalFormatting sqref="AX147">
    <cfRule type="cellIs" dxfId="506" priority="509" operator="equal">
      <formula>3</formula>
    </cfRule>
  </conditionalFormatting>
  <conditionalFormatting sqref="AV151">
    <cfRule type="cellIs" dxfId="505" priority="502" operator="between">
      <formula>15</formula>
      <formula>20</formula>
    </cfRule>
  </conditionalFormatting>
  <conditionalFormatting sqref="AV151">
    <cfRule type="cellIs" dxfId="504" priority="503" operator="between">
      <formula>10</formula>
      <formula>14.999</formula>
    </cfRule>
  </conditionalFormatting>
  <conditionalFormatting sqref="AV151">
    <cfRule type="cellIs" dxfId="503" priority="504" operator="between">
      <formula>5</formula>
      <formula>9.999</formula>
    </cfRule>
  </conditionalFormatting>
  <conditionalFormatting sqref="AV151">
    <cfRule type="cellIs" dxfId="502" priority="505" operator="between">
      <formula>0.001</formula>
      <formula>4.999</formula>
    </cfRule>
  </conditionalFormatting>
  <conditionalFormatting sqref="AX151">
    <cfRule type="cellIs" dxfId="501" priority="500" operator="equal">
      <formula>2</formula>
    </cfRule>
  </conditionalFormatting>
  <conditionalFormatting sqref="AX151">
    <cfRule type="cellIs" dxfId="500" priority="501" operator="equal">
      <formula>1</formula>
    </cfRule>
  </conditionalFormatting>
  <conditionalFormatting sqref="AX151">
    <cfRule type="cellIs" dxfId="499" priority="496" operator="equal">
      <formula>6</formula>
    </cfRule>
  </conditionalFormatting>
  <conditionalFormatting sqref="AX151">
    <cfRule type="cellIs" dxfId="498" priority="497" operator="equal">
      <formula>5</formula>
    </cfRule>
  </conditionalFormatting>
  <conditionalFormatting sqref="AX151">
    <cfRule type="cellIs" dxfId="497" priority="498" operator="equal">
      <formula>4</formula>
    </cfRule>
  </conditionalFormatting>
  <conditionalFormatting sqref="AX151">
    <cfRule type="cellIs" dxfId="496" priority="499" operator="equal">
      <formula>3</formula>
    </cfRule>
  </conditionalFormatting>
  <conditionalFormatting sqref="AV155">
    <cfRule type="cellIs" dxfId="495" priority="492" operator="between">
      <formula>15</formula>
      <formula>20</formula>
    </cfRule>
  </conditionalFormatting>
  <conditionalFormatting sqref="AV155">
    <cfRule type="cellIs" dxfId="494" priority="493" operator="between">
      <formula>10</formula>
      <formula>14.999</formula>
    </cfRule>
  </conditionalFormatting>
  <conditionalFormatting sqref="AV155">
    <cfRule type="cellIs" dxfId="493" priority="494" operator="between">
      <formula>5</formula>
      <formula>9.999</formula>
    </cfRule>
  </conditionalFormatting>
  <conditionalFormatting sqref="AV155">
    <cfRule type="cellIs" dxfId="492" priority="495" operator="between">
      <formula>0.001</formula>
      <formula>4.999</formula>
    </cfRule>
  </conditionalFormatting>
  <conditionalFormatting sqref="AX155">
    <cfRule type="cellIs" dxfId="491" priority="490" operator="equal">
      <formula>2</formula>
    </cfRule>
  </conditionalFormatting>
  <conditionalFormatting sqref="AX155">
    <cfRule type="cellIs" dxfId="490" priority="491" operator="equal">
      <formula>1</formula>
    </cfRule>
  </conditionalFormatting>
  <conditionalFormatting sqref="AX155">
    <cfRule type="cellIs" dxfId="489" priority="486" operator="equal">
      <formula>6</formula>
    </cfRule>
  </conditionalFormatting>
  <conditionalFormatting sqref="AX155">
    <cfRule type="cellIs" dxfId="488" priority="487" operator="equal">
      <formula>5</formula>
    </cfRule>
  </conditionalFormatting>
  <conditionalFormatting sqref="AX155">
    <cfRule type="cellIs" dxfId="487" priority="488" operator="equal">
      <formula>4</formula>
    </cfRule>
  </conditionalFormatting>
  <conditionalFormatting sqref="AX155">
    <cfRule type="cellIs" dxfId="486" priority="489" operator="equal">
      <formula>3</formula>
    </cfRule>
  </conditionalFormatting>
  <conditionalFormatting sqref="AV159">
    <cfRule type="cellIs" dxfId="485" priority="482" operator="between">
      <formula>15</formula>
      <formula>20</formula>
    </cfRule>
  </conditionalFormatting>
  <conditionalFormatting sqref="AV159">
    <cfRule type="cellIs" dxfId="484" priority="483" operator="between">
      <formula>10</formula>
      <formula>14.999</formula>
    </cfRule>
  </conditionalFormatting>
  <conditionalFormatting sqref="AV159">
    <cfRule type="cellIs" dxfId="483" priority="484" operator="between">
      <formula>5</formula>
      <formula>9.999</formula>
    </cfRule>
  </conditionalFormatting>
  <conditionalFormatting sqref="AV159">
    <cfRule type="cellIs" dxfId="482" priority="485" operator="between">
      <formula>0.001</formula>
      <formula>4.999</formula>
    </cfRule>
  </conditionalFormatting>
  <conditionalFormatting sqref="AX159">
    <cfRule type="cellIs" dxfId="481" priority="480" operator="equal">
      <formula>2</formula>
    </cfRule>
  </conditionalFormatting>
  <conditionalFormatting sqref="AX159">
    <cfRule type="cellIs" dxfId="480" priority="481" operator="equal">
      <formula>1</formula>
    </cfRule>
  </conditionalFormatting>
  <conditionalFormatting sqref="AX159">
    <cfRule type="cellIs" dxfId="479" priority="476" operator="equal">
      <formula>6</formula>
    </cfRule>
  </conditionalFormatting>
  <conditionalFormatting sqref="AX159">
    <cfRule type="cellIs" dxfId="478" priority="477" operator="equal">
      <formula>5</formula>
    </cfRule>
  </conditionalFormatting>
  <conditionalFormatting sqref="AX159">
    <cfRule type="cellIs" dxfId="477" priority="478" operator="equal">
      <formula>4</formula>
    </cfRule>
  </conditionalFormatting>
  <conditionalFormatting sqref="AX159">
    <cfRule type="cellIs" dxfId="476" priority="479" operator="equal">
      <formula>3</formula>
    </cfRule>
  </conditionalFormatting>
  <conditionalFormatting sqref="AV163">
    <cfRule type="cellIs" dxfId="475" priority="472" operator="between">
      <formula>15</formula>
      <formula>20</formula>
    </cfRule>
  </conditionalFormatting>
  <conditionalFormatting sqref="AV163">
    <cfRule type="cellIs" dxfId="474" priority="473" operator="between">
      <formula>10</formula>
      <formula>14.999</formula>
    </cfRule>
  </conditionalFormatting>
  <conditionalFormatting sqref="AV163">
    <cfRule type="cellIs" dxfId="473" priority="474" operator="between">
      <formula>5</formula>
      <formula>9.999</formula>
    </cfRule>
  </conditionalFormatting>
  <conditionalFormatting sqref="AV163">
    <cfRule type="cellIs" dxfId="472" priority="475" operator="between">
      <formula>0.001</formula>
      <formula>4.999</formula>
    </cfRule>
  </conditionalFormatting>
  <conditionalFormatting sqref="AX163">
    <cfRule type="cellIs" dxfId="471" priority="470" operator="equal">
      <formula>2</formula>
    </cfRule>
  </conditionalFormatting>
  <conditionalFormatting sqref="AX163">
    <cfRule type="cellIs" dxfId="470" priority="471" operator="equal">
      <formula>1</formula>
    </cfRule>
  </conditionalFormatting>
  <conditionalFormatting sqref="AX163">
    <cfRule type="cellIs" dxfId="469" priority="466" operator="equal">
      <formula>6</formula>
    </cfRule>
  </conditionalFormatting>
  <conditionalFormatting sqref="AX163">
    <cfRule type="cellIs" dxfId="468" priority="467" operator="equal">
      <formula>5</formula>
    </cfRule>
  </conditionalFormatting>
  <conditionalFormatting sqref="AX163">
    <cfRule type="cellIs" dxfId="467" priority="468" operator="equal">
      <formula>4</formula>
    </cfRule>
  </conditionalFormatting>
  <conditionalFormatting sqref="AX163">
    <cfRule type="cellIs" dxfId="466" priority="469" operator="equal">
      <formula>3</formula>
    </cfRule>
  </conditionalFormatting>
  <conditionalFormatting sqref="AV167">
    <cfRule type="cellIs" dxfId="465" priority="462" operator="between">
      <formula>15</formula>
      <formula>20</formula>
    </cfRule>
  </conditionalFormatting>
  <conditionalFormatting sqref="AV167">
    <cfRule type="cellIs" dxfId="464" priority="463" operator="between">
      <formula>10</formula>
      <formula>14.999</formula>
    </cfRule>
  </conditionalFormatting>
  <conditionalFormatting sqref="AV167">
    <cfRule type="cellIs" dxfId="463" priority="464" operator="between">
      <formula>5</formula>
      <formula>9.999</formula>
    </cfRule>
  </conditionalFormatting>
  <conditionalFormatting sqref="AV167">
    <cfRule type="cellIs" dxfId="462" priority="465" operator="between">
      <formula>0.001</formula>
      <formula>4.999</formula>
    </cfRule>
  </conditionalFormatting>
  <conditionalFormatting sqref="AX167">
    <cfRule type="cellIs" dxfId="461" priority="460" operator="equal">
      <formula>2</formula>
    </cfRule>
  </conditionalFormatting>
  <conditionalFormatting sqref="AX167">
    <cfRule type="cellIs" dxfId="460" priority="461" operator="equal">
      <formula>1</formula>
    </cfRule>
  </conditionalFormatting>
  <conditionalFormatting sqref="AX167">
    <cfRule type="cellIs" dxfId="459" priority="456" operator="equal">
      <formula>6</formula>
    </cfRule>
  </conditionalFormatting>
  <conditionalFormatting sqref="AX167">
    <cfRule type="cellIs" dxfId="458" priority="457" operator="equal">
      <formula>5</formula>
    </cfRule>
  </conditionalFormatting>
  <conditionalFormatting sqref="AX167">
    <cfRule type="cellIs" dxfId="457" priority="458" operator="equal">
      <formula>4</formula>
    </cfRule>
  </conditionalFormatting>
  <conditionalFormatting sqref="AX167">
    <cfRule type="cellIs" dxfId="456" priority="459" operator="equal">
      <formula>3</formula>
    </cfRule>
  </conditionalFormatting>
  <conditionalFormatting sqref="U202">
    <cfRule type="cellIs" dxfId="455" priority="452" operator="between">
      <formula>15</formula>
      <formula>20</formula>
    </cfRule>
  </conditionalFormatting>
  <conditionalFormatting sqref="U202">
    <cfRule type="cellIs" dxfId="454" priority="453" operator="between">
      <formula>10</formula>
      <formula>14.999</formula>
    </cfRule>
  </conditionalFormatting>
  <conditionalFormatting sqref="U202">
    <cfRule type="cellIs" dxfId="453" priority="454" operator="between">
      <formula>5</formula>
      <formula>9.999</formula>
    </cfRule>
  </conditionalFormatting>
  <conditionalFormatting sqref="U202">
    <cfRule type="cellIs" dxfId="452" priority="455" operator="between">
      <formula>0.001</formula>
      <formula>4.999</formula>
    </cfRule>
  </conditionalFormatting>
  <conditionalFormatting sqref="W202">
    <cfRule type="cellIs" dxfId="451" priority="450" operator="equal">
      <formula>2</formula>
    </cfRule>
  </conditionalFormatting>
  <conditionalFormatting sqref="W202">
    <cfRule type="cellIs" dxfId="450" priority="451" operator="equal">
      <formula>1</formula>
    </cfRule>
  </conditionalFormatting>
  <conditionalFormatting sqref="W202">
    <cfRule type="cellIs" dxfId="449" priority="446" operator="equal">
      <formula>6</formula>
    </cfRule>
  </conditionalFormatting>
  <conditionalFormatting sqref="W202">
    <cfRule type="cellIs" dxfId="448" priority="447" operator="equal">
      <formula>5</formula>
    </cfRule>
  </conditionalFormatting>
  <conditionalFormatting sqref="W202">
    <cfRule type="cellIs" dxfId="447" priority="448" operator="equal">
      <formula>4</formula>
    </cfRule>
  </conditionalFormatting>
  <conditionalFormatting sqref="W202">
    <cfRule type="cellIs" dxfId="446" priority="449" operator="equal">
      <formula>3</formula>
    </cfRule>
  </conditionalFormatting>
  <conditionalFormatting sqref="U206">
    <cfRule type="cellIs" dxfId="445" priority="442" operator="between">
      <formula>15</formula>
      <formula>20</formula>
    </cfRule>
  </conditionalFormatting>
  <conditionalFormatting sqref="U206">
    <cfRule type="cellIs" dxfId="444" priority="443" operator="between">
      <formula>10</formula>
      <formula>14.999</formula>
    </cfRule>
  </conditionalFormatting>
  <conditionalFormatting sqref="U206">
    <cfRule type="cellIs" dxfId="443" priority="444" operator="between">
      <formula>5</formula>
      <formula>9.999</formula>
    </cfRule>
  </conditionalFormatting>
  <conditionalFormatting sqref="U206">
    <cfRule type="cellIs" dxfId="442" priority="445" operator="between">
      <formula>0.001</formula>
      <formula>4.999</formula>
    </cfRule>
  </conditionalFormatting>
  <conditionalFormatting sqref="W206">
    <cfRule type="cellIs" dxfId="441" priority="440" operator="equal">
      <formula>2</formula>
    </cfRule>
  </conditionalFormatting>
  <conditionalFormatting sqref="W206">
    <cfRule type="cellIs" dxfId="440" priority="441" operator="equal">
      <formula>1</formula>
    </cfRule>
  </conditionalFormatting>
  <conditionalFormatting sqref="W206">
    <cfRule type="cellIs" dxfId="439" priority="436" operator="equal">
      <formula>6</formula>
    </cfRule>
  </conditionalFormatting>
  <conditionalFormatting sqref="W206">
    <cfRule type="cellIs" dxfId="438" priority="437" operator="equal">
      <formula>5</formula>
    </cfRule>
  </conditionalFormatting>
  <conditionalFormatting sqref="W206">
    <cfRule type="cellIs" dxfId="437" priority="438" operator="equal">
      <formula>4</formula>
    </cfRule>
  </conditionalFormatting>
  <conditionalFormatting sqref="W206">
    <cfRule type="cellIs" dxfId="436" priority="439" operator="equal">
      <formula>3</formula>
    </cfRule>
  </conditionalFormatting>
  <conditionalFormatting sqref="AE112">
    <cfRule type="beginsWith" dxfId="435" priority="335" operator="beginsWith" text="?">
      <formula>LEFT(AE112,LEN("?"))="?"</formula>
    </cfRule>
  </conditionalFormatting>
  <conditionalFormatting sqref="AE116">
    <cfRule type="beginsWith" dxfId="434" priority="334" operator="beginsWith" text="?">
      <formula>LEFT(AE116,LEN("?"))="?"</formula>
    </cfRule>
  </conditionalFormatting>
  <conditionalFormatting sqref="AE120">
    <cfRule type="beginsWith" dxfId="433" priority="333" operator="beginsWith" text="?">
      <formula>LEFT(AE120,LEN("?"))="?"</formula>
    </cfRule>
  </conditionalFormatting>
  <conditionalFormatting sqref="AE124">
    <cfRule type="beginsWith" dxfId="432" priority="332" operator="beginsWith" text="?">
      <formula>LEFT(AE124,LEN("?"))="?"</formula>
    </cfRule>
  </conditionalFormatting>
  <conditionalFormatting sqref="AE128">
    <cfRule type="beginsWith" dxfId="431" priority="331" operator="beginsWith" text="?">
      <formula>LEFT(AE128,LEN("?"))="?"</formula>
    </cfRule>
  </conditionalFormatting>
  <conditionalFormatting sqref="D46">
    <cfRule type="beginsWith" dxfId="430" priority="330" operator="beginsWith" text="?">
      <formula>LEFT(D46,LEN("?"))="?"</formula>
    </cfRule>
  </conditionalFormatting>
  <conditionalFormatting sqref="H45:L47">
    <cfRule type="beginsWith" dxfId="429" priority="329" operator="beginsWith" text="?">
      <formula>LEFT(H45,LEN("?"))="?"</formula>
    </cfRule>
  </conditionalFormatting>
  <conditionalFormatting sqref="D50">
    <cfRule type="beginsWith" dxfId="428" priority="328" operator="beginsWith" text="?">
      <formula>LEFT(D50,LEN("?"))="?"</formula>
    </cfRule>
  </conditionalFormatting>
  <conditionalFormatting sqref="H49:L51">
    <cfRule type="beginsWith" dxfId="427" priority="327" operator="beginsWith" text="?">
      <formula>LEFT(H49,LEN("?"))="?"</formula>
    </cfRule>
  </conditionalFormatting>
  <conditionalFormatting sqref="P46:S46">
    <cfRule type="containsText" dxfId="426" priority="323" operator="containsText" text="ggggggggggggggg">
      <formula>NOT(ISERROR(SEARCH("ggggggggggggggg",P46)))</formula>
    </cfRule>
  </conditionalFormatting>
  <conditionalFormatting sqref="P46:S46">
    <cfRule type="containsText" dxfId="425" priority="324" operator="containsText" text="gggggggggg">
      <formula>NOT(ISERROR(SEARCH("gggggggggg",P46)))</formula>
    </cfRule>
  </conditionalFormatting>
  <conditionalFormatting sqref="P46:S46">
    <cfRule type="containsText" dxfId="424" priority="325" operator="containsText" text="ggggg">
      <formula>NOT(ISERROR(SEARCH("ggggg",P46)))</formula>
    </cfRule>
  </conditionalFormatting>
  <conditionalFormatting sqref="P46:S46">
    <cfRule type="containsText" dxfId="423" priority="326" operator="containsText" text="g">
      <formula>NOT(ISERROR(SEARCH("g",P46)))</formula>
    </cfRule>
  </conditionalFormatting>
  <conditionalFormatting sqref="P50:S50">
    <cfRule type="containsText" dxfId="422" priority="319" operator="containsText" text="ggggggggggggggg">
      <formula>NOT(ISERROR(SEARCH("ggggggggggggggg",P50)))</formula>
    </cfRule>
  </conditionalFormatting>
  <conditionalFormatting sqref="P50:S50">
    <cfRule type="containsText" dxfId="421" priority="320" operator="containsText" text="gggggggggg">
      <formula>NOT(ISERROR(SEARCH("gggggggggg",P50)))</formula>
    </cfRule>
  </conditionalFormatting>
  <conditionalFormatting sqref="P50:S50">
    <cfRule type="containsText" dxfId="420" priority="321" operator="containsText" text="ggggg">
      <formula>NOT(ISERROR(SEARCH("ggggg",P50)))</formula>
    </cfRule>
  </conditionalFormatting>
  <conditionalFormatting sqref="P50:S50">
    <cfRule type="containsText" dxfId="419" priority="322" operator="containsText" text="g">
      <formula>NOT(ISERROR(SEARCH("g",P50)))</formula>
    </cfRule>
  </conditionalFormatting>
  <conditionalFormatting sqref="U46">
    <cfRule type="cellIs" dxfId="418" priority="315" operator="between">
      <formula>15</formula>
      <formula>20</formula>
    </cfRule>
  </conditionalFormatting>
  <conditionalFormatting sqref="U46">
    <cfRule type="cellIs" dxfId="417" priority="316" operator="between">
      <formula>10</formula>
      <formula>14.999</formula>
    </cfRule>
  </conditionalFormatting>
  <conditionalFormatting sqref="U46">
    <cfRule type="cellIs" dxfId="416" priority="317" operator="between">
      <formula>5</formula>
      <formula>9.999</formula>
    </cfRule>
  </conditionalFormatting>
  <conditionalFormatting sqref="U46">
    <cfRule type="cellIs" dxfId="415" priority="318" operator="between">
      <formula>0.001</formula>
      <formula>4.999</formula>
    </cfRule>
  </conditionalFormatting>
  <conditionalFormatting sqref="U50">
    <cfRule type="cellIs" dxfId="414" priority="311" operator="between">
      <formula>15</formula>
      <formula>20</formula>
    </cfRule>
  </conditionalFormatting>
  <conditionalFormatting sqref="U50">
    <cfRule type="cellIs" dxfId="413" priority="312" operator="between">
      <formula>10</formula>
      <formula>14.999</formula>
    </cfRule>
  </conditionalFormatting>
  <conditionalFormatting sqref="U50">
    <cfRule type="cellIs" dxfId="412" priority="313" operator="between">
      <formula>5</formula>
      <formula>9.999</formula>
    </cfRule>
  </conditionalFormatting>
  <conditionalFormatting sqref="U50">
    <cfRule type="cellIs" dxfId="411" priority="314" operator="between">
      <formula>0.001</formula>
      <formula>4.999</formula>
    </cfRule>
  </conditionalFormatting>
  <conditionalFormatting sqref="W46">
    <cfRule type="cellIs" dxfId="410" priority="309" operator="equal">
      <formula>2</formula>
    </cfRule>
  </conditionalFormatting>
  <conditionalFormatting sqref="W46">
    <cfRule type="cellIs" dxfId="409" priority="310" operator="equal">
      <formula>1</formula>
    </cfRule>
  </conditionalFormatting>
  <conditionalFormatting sqref="W46">
    <cfRule type="cellIs" dxfId="408" priority="305" operator="equal">
      <formula>6</formula>
    </cfRule>
  </conditionalFormatting>
  <conditionalFormatting sqref="W46">
    <cfRule type="cellIs" dxfId="407" priority="306" operator="equal">
      <formula>5</formula>
    </cfRule>
  </conditionalFormatting>
  <conditionalFormatting sqref="W46">
    <cfRule type="cellIs" dxfId="406" priority="307" operator="equal">
      <formula>4</formula>
    </cfRule>
  </conditionalFormatting>
  <conditionalFormatting sqref="W46">
    <cfRule type="cellIs" dxfId="405" priority="308" operator="equal">
      <formula>3</formula>
    </cfRule>
  </conditionalFormatting>
  <conditionalFormatting sqref="W50">
    <cfRule type="cellIs" dxfId="404" priority="303" operator="equal">
      <formula>2</formula>
    </cfRule>
  </conditionalFormatting>
  <conditionalFormatting sqref="W50">
    <cfRule type="cellIs" dxfId="403" priority="304" operator="equal">
      <formula>1</formula>
    </cfRule>
  </conditionalFormatting>
  <conditionalFormatting sqref="W50">
    <cfRule type="cellIs" dxfId="402" priority="299" operator="equal">
      <formula>6</formula>
    </cfRule>
  </conditionalFormatting>
  <conditionalFormatting sqref="W50">
    <cfRule type="cellIs" dxfId="401" priority="300" operator="equal">
      <formula>5</formula>
    </cfRule>
  </conditionalFormatting>
  <conditionalFormatting sqref="W50">
    <cfRule type="cellIs" dxfId="400" priority="301" operator="equal">
      <formula>4</formula>
    </cfRule>
  </conditionalFormatting>
  <conditionalFormatting sqref="W50">
    <cfRule type="cellIs" dxfId="399" priority="302" operator="equal">
      <formula>3</formula>
    </cfRule>
  </conditionalFormatting>
  <conditionalFormatting sqref="B73">
    <cfRule type="beginsWith" dxfId="398" priority="298" operator="beginsWith" text="?">
      <formula>LEFT(B73,LEN("?"))="?"</formula>
    </cfRule>
  </conditionalFormatting>
  <conditionalFormatting sqref="B74">
    <cfRule type="beginsWith" dxfId="397" priority="297" operator="beginsWith" text="?">
      <formula>LEFT(B74,LEN("?"))="?"</formula>
    </cfRule>
  </conditionalFormatting>
  <conditionalFormatting sqref="AE183">
    <cfRule type="beginsWith" dxfId="396" priority="133" operator="beginsWith" text="?">
      <formula>LEFT(AE183,LEN("?"))="?"</formula>
    </cfRule>
  </conditionalFormatting>
  <conditionalFormatting sqref="D74">
    <cfRule type="beginsWith" dxfId="395" priority="296" operator="beginsWith" text="?">
      <formula>LEFT(D74,LEN("?"))="?"</formula>
    </cfRule>
  </conditionalFormatting>
  <conditionalFormatting sqref="H73:L75">
    <cfRule type="beginsWith" dxfId="394" priority="295" operator="beginsWith" text="?">
      <formula>LEFT(H73,LEN("?"))="?"</formula>
    </cfRule>
  </conditionalFormatting>
  <conditionalFormatting sqref="P74:S74">
    <cfRule type="containsText" dxfId="393" priority="291" operator="containsText" text="ggggggggggggggg">
      <formula>NOT(ISERROR(SEARCH("ggggggggggggggg",P74)))</formula>
    </cfRule>
  </conditionalFormatting>
  <conditionalFormatting sqref="P74:S74">
    <cfRule type="containsText" dxfId="392" priority="292" operator="containsText" text="gggggggggg">
      <formula>NOT(ISERROR(SEARCH("gggggggggg",P74)))</formula>
    </cfRule>
  </conditionalFormatting>
  <conditionalFormatting sqref="P74:S74">
    <cfRule type="containsText" dxfId="391" priority="293" operator="containsText" text="ggggg">
      <formula>NOT(ISERROR(SEARCH("ggggg",P74)))</formula>
    </cfRule>
  </conditionalFormatting>
  <conditionalFormatting sqref="P74:S74">
    <cfRule type="containsText" dxfId="390" priority="294" operator="containsText" text="g">
      <formula>NOT(ISERROR(SEARCH("g",P74)))</formula>
    </cfRule>
  </conditionalFormatting>
  <conditionalFormatting sqref="U74">
    <cfRule type="cellIs" dxfId="389" priority="287" operator="between">
      <formula>15</formula>
      <formula>20</formula>
    </cfRule>
  </conditionalFormatting>
  <conditionalFormatting sqref="U74">
    <cfRule type="cellIs" dxfId="388" priority="288" operator="between">
      <formula>10</formula>
      <formula>14.999</formula>
    </cfRule>
  </conditionalFormatting>
  <conditionalFormatting sqref="U74">
    <cfRule type="cellIs" dxfId="387" priority="289" operator="between">
      <formula>5</formula>
      <formula>9.999</formula>
    </cfRule>
  </conditionalFormatting>
  <conditionalFormatting sqref="U74">
    <cfRule type="cellIs" dxfId="386" priority="290" operator="between">
      <formula>0.001</formula>
      <formula>4.999</formula>
    </cfRule>
  </conditionalFormatting>
  <conditionalFormatting sqref="W74">
    <cfRule type="cellIs" dxfId="385" priority="285" operator="equal">
      <formula>2</formula>
    </cfRule>
  </conditionalFormatting>
  <conditionalFormatting sqref="W74">
    <cfRule type="cellIs" dxfId="384" priority="286" operator="equal">
      <formula>1</formula>
    </cfRule>
  </conditionalFormatting>
  <conditionalFormatting sqref="W74">
    <cfRule type="cellIs" dxfId="383" priority="281" operator="equal">
      <formula>6</formula>
    </cfRule>
  </conditionalFormatting>
  <conditionalFormatting sqref="W74">
    <cfRule type="cellIs" dxfId="382" priority="282" operator="equal">
      <formula>5</formula>
    </cfRule>
  </conditionalFormatting>
  <conditionalFormatting sqref="W74">
    <cfRule type="cellIs" dxfId="381" priority="283" operator="equal">
      <formula>4</formula>
    </cfRule>
  </conditionalFormatting>
  <conditionalFormatting sqref="W74">
    <cfRule type="cellIs" dxfId="380" priority="284" operator="equal">
      <formula>3</formula>
    </cfRule>
  </conditionalFormatting>
  <conditionalFormatting sqref="AC66">
    <cfRule type="beginsWith" dxfId="379" priority="280" operator="beginsWith" text="?">
      <formula>LEFT(AC66,LEN("?"))="?"</formula>
    </cfRule>
  </conditionalFormatting>
  <conditionalFormatting sqref="AE66">
    <cfRule type="beginsWith" dxfId="378" priority="279" operator="beginsWith" text="?">
      <formula>LEFT(AE66,LEN("?"))="?"</formula>
    </cfRule>
  </conditionalFormatting>
  <conditionalFormatting sqref="AI65:AM67">
    <cfRule type="beginsWith" dxfId="377" priority="278" operator="beginsWith" text="?">
      <formula>LEFT(AI65,LEN("?"))="?"</formula>
    </cfRule>
  </conditionalFormatting>
  <conditionalFormatting sqref="AC70">
    <cfRule type="beginsWith" dxfId="376" priority="277" operator="beginsWith" text="?">
      <formula>LEFT(AC70,LEN("?"))="?"</formula>
    </cfRule>
  </conditionalFormatting>
  <conditionalFormatting sqref="AE70">
    <cfRule type="beginsWith" dxfId="375" priority="276" operator="beginsWith" text="?">
      <formula>LEFT(AE70,LEN("?"))="?"</formula>
    </cfRule>
  </conditionalFormatting>
  <conditionalFormatting sqref="AI69:AM71">
    <cfRule type="beginsWith" dxfId="374" priority="275" operator="beginsWith" text="?">
      <formula>LEFT(AI69,LEN("?"))="?"</formula>
    </cfRule>
  </conditionalFormatting>
  <conditionalFormatting sqref="AQ66:AT66">
    <cfRule type="containsText" dxfId="373" priority="271" operator="containsText" text="ggggggggggggggg">
      <formula>NOT(ISERROR(SEARCH("ggggggggggggggg",AQ66)))</formula>
    </cfRule>
  </conditionalFormatting>
  <conditionalFormatting sqref="AQ66:AT66">
    <cfRule type="containsText" dxfId="372" priority="272" operator="containsText" text="gggggggggg">
      <formula>NOT(ISERROR(SEARCH("gggggggggg",AQ66)))</formula>
    </cfRule>
  </conditionalFormatting>
  <conditionalFormatting sqref="AQ66:AT66">
    <cfRule type="containsText" dxfId="371" priority="273" operator="containsText" text="ggggg">
      <formula>NOT(ISERROR(SEARCH("ggggg",AQ66)))</formula>
    </cfRule>
  </conditionalFormatting>
  <conditionalFormatting sqref="AQ66:AT66">
    <cfRule type="containsText" dxfId="370" priority="274" operator="containsText" text="g">
      <formula>NOT(ISERROR(SEARCH("g",AQ66)))</formula>
    </cfRule>
  </conditionalFormatting>
  <conditionalFormatting sqref="AQ70:AT70">
    <cfRule type="containsText" dxfId="369" priority="267" operator="containsText" text="ggggggggggggggg">
      <formula>NOT(ISERROR(SEARCH("ggggggggggggggg",AQ70)))</formula>
    </cfRule>
  </conditionalFormatting>
  <conditionalFormatting sqref="AQ70:AT70">
    <cfRule type="containsText" dxfId="368" priority="268" operator="containsText" text="gggggggggg">
      <formula>NOT(ISERROR(SEARCH("gggggggggg",AQ70)))</formula>
    </cfRule>
  </conditionalFormatting>
  <conditionalFormatting sqref="AQ70:AT70">
    <cfRule type="containsText" dxfId="367" priority="269" operator="containsText" text="ggggg">
      <formula>NOT(ISERROR(SEARCH("ggggg",AQ70)))</formula>
    </cfRule>
  </conditionalFormatting>
  <conditionalFormatting sqref="AQ70:AT70">
    <cfRule type="containsText" dxfId="366" priority="270" operator="containsText" text="g">
      <formula>NOT(ISERROR(SEARCH("g",AQ70)))</formula>
    </cfRule>
  </conditionalFormatting>
  <conditionalFormatting sqref="AV66">
    <cfRule type="cellIs" dxfId="365" priority="263" operator="between">
      <formula>15</formula>
      <formula>20</formula>
    </cfRule>
  </conditionalFormatting>
  <conditionalFormatting sqref="AV66">
    <cfRule type="cellIs" dxfId="364" priority="264" operator="between">
      <formula>10</formula>
      <formula>14.999</formula>
    </cfRule>
  </conditionalFormatting>
  <conditionalFormatting sqref="AV66">
    <cfRule type="cellIs" dxfId="363" priority="265" operator="between">
      <formula>5</formula>
      <formula>9.999</formula>
    </cfRule>
  </conditionalFormatting>
  <conditionalFormatting sqref="AV66">
    <cfRule type="cellIs" dxfId="362" priority="266" operator="between">
      <formula>0.001</formula>
      <formula>4.999</formula>
    </cfRule>
  </conditionalFormatting>
  <conditionalFormatting sqref="AV70">
    <cfRule type="cellIs" dxfId="361" priority="259" operator="between">
      <formula>15</formula>
      <formula>20</formula>
    </cfRule>
  </conditionalFormatting>
  <conditionalFormatting sqref="AV70">
    <cfRule type="cellIs" dxfId="360" priority="260" operator="between">
      <formula>10</formula>
      <formula>14.999</formula>
    </cfRule>
  </conditionalFormatting>
  <conditionalFormatting sqref="AV70">
    <cfRule type="cellIs" dxfId="359" priority="261" operator="between">
      <formula>5</formula>
      <formula>9.999</formula>
    </cfRule>
  </conditionalFormatting>
  <conditionalFormatting sqref="AV70">
    <cfRule type="cellIs" dxfId="358" priority="262" operator="between">
      <formula>0.001</formula>
      <formula>4.999</formula>
    </cfRule>
  </conditionalFormatting>
  <conditionalFormatting sqref="AX66">
    <cfRule type="cellIs" dxfId="357" priority="257" operator="equal">
      <formula>2</formula>
    </cfRule>
  </conditionalFormatting>
  <conditionalFormatting sqref="AX66">
    <cfRule type="cellIs" dxfId="356" priority="258" operator="equal">
      <formula>1</formula>
    </cfRule>
  </conditionalFormatting>
  <conditionalFormatting sqref="AX66">
    <cfRule type="cellIs" dxfId="355" priority="253" operator="equal">
      <formula>6</formula>
    </cfRule>
  </conditionalFormatting>
  <conditionalFormatting sqref="AX66">
    <cfRule type="cellIs" dxfId="354" priority="254" operator="equal">
      <formula>5</formula>
    </cfRule>
  </conditionalFormatting>
  <conditionalFormatting sqref="AX66">
    <cfRule type="cellIs" dxfId="353" priority="255" operator="equal">
      <formula>4</formula>
    </cfRule>
  </conditionalFormatting>
  <conditionalFormatting sqref="AX66">
    <cfRule type="cellIs" dxfId="352" priority="256" operator="equal">
      <formula>3</formula>
    </cfRule>
  </conditionalFormatting>
  <conditionalFormatting sqref="AX70">
    <cfRule type="cellIs" dxfId="351" priority="251" operator="equal">
      <formula>2</formula>
    </cfRule>
  </conditionalFormatting>
  <conditionalFormatting sqref="AX70">
    <cfRule type="cellIs" dxfId="350" priority="252" operator="equal">
      <formula>1</formula>
    </cfRule>
  </conditionalFormatting>
  <conditionalFormatting sqref="AX70">
    <cfRule type="cellIs" dxfId="349" priority="247" operator="equal">
      <formula>6</formula>
    </cfRule>
  </conditionalFormatting>
  <conditionalFormatting sqref="AX70">
    <cfRule type="cellIs" dxfId="348" priority="248" operator="equal">
      <formula>5</formula>
    </cfRule>
  </conditionalFormatting>
  <conditionalFormatting sqref="AX70">
    <cfRule type="cellIs" dxfId="347" priority="249" operator="equal">
      <formula>4</formula>
    </cfRule>
  </conditionalFormatting>
  <conditionalFormatting sqref="AX70">
    <cfRule type="cellIs" dxfId="346" priority="250" operator="equal">
      <formula>3</formula>
    </cfRule>
  </conditionalFormatting>
  <conditionalFormatting sqref="AE101">
    <cfRule type="beginsWith" dxfId="345" priority="246" operator="beginsWith" text="?">
      <formula>LEFT(AE101,LEN("?"))="?"</formula>
    </cfRule>
  </conditionalFormatting>
  <conditionalFormatting sqref="AI100:AM102">
    <cfRule type="beginsWith" dxfId="344" priority="245" operator="beginsWith" text="?">
      <formula>LEFT(AI100,LEN("?"))="?"</formula>
    </cfRule>
  </conditionalFormatting>
  <conditionalFormatting sqref="AQ101:AT101">
    <cfRule type="containsText" dxfId="343" priority="241" operator="containsText" text="ggggggggggggggg">
      <formula>NOT(ISERROR(SEARCH("ggggggggggggggg",AQ101)))</formula>
    </cfRule>
  </conditionalFormatting>
  <conditionalFormatting sqref="AQ101:AT101">
    <cfRule type="containsText" dxfId="342" priority="242" operator="containsText" text="gggggggggg">
      <formula>NOT(ISERROR(SEARCH("gggggggggg",AQ101)))</formula>
    </cfRule>
  </conditionalFormatting>
  <conditionalFormatting sqref="AQ101:AT101">
    <cfRule type="containsText" dxfId="341" priority="243" operator="containsText" text="ggggg">
      <formula>NOT(ISERROR(SEARCH("ggggg",AQ101)))</formula>
    </cfRule>
  </conditionalFormatting>
  <conditionalFormatting sqref="AQ101:AT101">
    <cfRule type="containsText" dxfId="340" priority="244" operator="containsText" text="g">
      <formula>NOT(ISERROR(SEARCH("g",AQ101)))</formula>
    </cfRule>
  </conditionalFormatting>
  <conditionalFormatting sqref="AV101">
    <cfRule type="cellIs" dxfId="339" priority="237" operator="between">
      <formula>15</formula>
      <formula>20</formula>
    </cfRule>
  </conditionalFormatting>
  <conditionalFormatting sqref="AV101">
    <cfRule type="cellIs" dxfId="338" priority="238" operator="between">
      <formula>10</formula>
      <formula>14.999</formula>
    </cfRule>
  </conditionalFormatting>
  <conditionalFormatting sqref="AV101">
    <cfRule type="cellIs" dxfId="337" priority="239" operator="between">
      <formula>5</formula>
      <formula>9.999</formula>
    </cfRule>
  </conditionalFormatting>
  <conditionalFormatting sqref="AV101">
    <cfRule type="cellIs" dxfId="336" priority="240" operator="between">
      <formula>0.001</formula>
      <formula>4.999</formula>
    </cfRule>
  </conditionalFormatting>
  <conditionalFormatting sqref="AX101">
    <cfRule type="cellIs" dxfId="335" priority="235" operator="equal">
      <formula>2</formula>
    </cfRule>
  </conditionalFormatting>
  <conditionalFormatting sqref="AX101">
    <cfRule type="cellIs" dxfId="334" priority="236" operator="equal">
      <formula>1</formula>
    </cfRule>
  </conditionalFormatting>
  <conditionalFormatting sqref="AX101">
    <cfRule type="cellIs" dxfId="333" priority="231" operator="equal">
      <formula>6</formula>
    </cfRule>
  </conditionalFormatting>
  <conditionalFormatting sqref="AX101">
    <cfRule type="cellIs" dxfId="332" priority="232" operator="equal">
      <formula>5</formula>
    </cfRule>
  </conditionalFormatting>
  <conditionalFormatting sqref="AX101">
    <cfRule type="cellIs" dxfId="331" priority="233" operator="equal">
      <formula>4</formula>
    </cfRule>
  </conditionalFormatting>
  <conditionalFormatting sqref="AX101">
    <cfRule type="cellIs" dxfId="330" priority="234" operator="equal">
      <formula>3</formula>
    </cfRule>
  </conditionalFormatting>
  <conditionalFormatting sqref="D159">
    <cfRule type="beginsWith" dxfId="329" priority="230" operator="beginsWith" text="?">
      <formula>LEFT(D159,LEN("?"))="?"</formula>
    </cfRule>
  </conditionalFormatting>
  <conditionalFormatting sqref="D163">
    <cfRule type="beginsWith" dxfId="328" priority="229" operator="beginsWith" text="?">
      <formula>LEFT(D163,LEN("?"))="?"</formula>
    </cfRule>
  </conditionalFormatting>
  <conditionalFormatting sqref="D167">
    <cfRule type="beginsWith" dxfId="327" priority="228" operator="beginsWith" text="?">
      <formula>LEFT(D167,LEN("?"))="?"</formula>
    </cfRule>
  </conditionalFormatting>
  <conditionalFormatting sqref="D171">
    <cfRule type="beginsWith" dxfId="326" priority="227" operator="beginsWith" text="?">
      <formula>LEFT(D171,LEN("?"))="?"</formula>
    </cfRule>
  </conditionalFormatting>
  <conditionalFormatting sqref="D175">
    <cfRule type="beginsWith" dxfId="325" priority="226" operator="beginsWith" text="?">
      <formula>LEFT(D175,LEN("?"))="?"</formula>
    </cfRule>
  </conditionalFormatting>
  <conditionalFormatting sqref="H158:L160">
    <cfRule type="beginsWith" dxfId="324" priority="225" operator="beginsWith" text="?">
      <formula>LEFT(H158,LEN("?"))="?"</formula>
    </cfRule>
  </conditionalFormatting>
  <conditionalFormatting sqref="H162:L164">
    <cfRule type="beginsWith" dxfId="323" priority="224" operator="beginsWith" text="?">
      <formula>LEFT(H162,LEN("?"))="?"</formula>
    </cfRule>
  </conditionalFormatting>
  <conditionalFormatting sqref="H166:L168">
    <cfRule type="beginsWith" dxfId="322" priority="223" operator="beginsWith" text="?">
      <formula>LEFT(H166,LEN("?"))="?"</formula>
    </cfRule>
  </conditionalFormatting>
  <conditionalFormatting sqref="H170:L172">
    <cfRule type="beginsWith" dxfId="321" priority="222" operator="beginsWith" text="?">
      <formula>LEFT(H170,LEN("?"))="?"</formula>
    </cfRule>
  </conditionalFormatting>
  <conditionalFormatting sqref="H174:L176">
    <cfRule type="beginsWith" dxfId="320" priority="221" operator="beginsWith" text="?">
      <formula>LEFT(H174,LEN("?"))="?"</formula>
    </cfRule>
  </conditionalFormatting>
  <conditionalFormatting sqref="P159:S159">
    <cfRule type="containsText" dxfId="319" priority="217" operator="containsText" text="ggggggggggggggg">
      <formula>NOT(ISERROR(SEARCH("ggggggggggggggg",P159)))</formula>
    </cfRule>
  </conditionalFormatting>
  <conditionalFormatting sqref="P159:S159">
    <cfRule type="containsText" dxfId="318" priority="218" operator="containsText" text="gggggggggg">
      <formula>NOT(ISERROR(SEARCH("gggggggggg",P159)))</formula>
    </cfRule>
  </conditionalFormatting>
  <conditionalFormatting sqref="P159:S159">
    <cfRule type="containsText" dxfId="317" priority="219" operator="containsText" text="ggggg">
      <formula>NOT(ISERROR(SEARCH("ggggg",P159)))</formula>
    </cfRule>
  </conditionalFormatting>
  <conditionalFormatting sqref="P159:S159">
    <cfRule type="containsText" dxfId="316" priority="220" operator="containsText" text="g">
      <formula>NOT(ISERROR(SEARCH("g",P159)))</formula>
    </cfRule>
  </conditionalFormatting>
  <conditionalFormatting sqref="P163:S163">
    <cfRule type="containsText" dxfId="315" priority="213" operator="containsText" text="ggggggggggggggg">
      <formula>NOT(ISERROR(SEARCH("ggggggggggggggg",P163)))</formula>
    </cfRule>
  </conditionalFormatting>
  <conditionalFormatting sqref="P163:S163">
    <cfRule type="containsText" dxfId="314" priority="214" operator="containsText" text="gggggggggg">
      <formula>NOT(ISERROR(SEARCH("gggggggggg",P163)))</formula>
    </cfRule>
  </conditionalFormatting>
  <conditionalFormatting sqref="P163:S163">
    <cfRule type="containsText" dxfId="313" priority="215" operator="containsText" text="ggggg">
      <formula>NOT(ISERROR(SEARCH("ggggg",P163)))</formula>
    </cfRule>
  </conditionalFormatting>
  <conditionalFormatting sqref="P163:S163">
    <cfRule type="containsText" dxfId="312" priority="216" operator="containsText" text="g">
      <formula>NOT(ISERROR(SEARCH("g",P163)))</formula>
    </cfRule>
  </conditionalFormatting>
  <conditionalFormatting sqref="P167:S167">
    <cfRule type="containsText" dxfId="311" priority="209" operator="containsText" text="ggggggggggggggg">
      <formula>NOT(ISERROR(SEARCH("ggggggggggggggg",P167)))</formula>
    </cfRule>
  </conditionalFormatting>
  <conditionalFormatting sqref="P167:S167">
    <cfRule type="containsText" dxfId="310" priority="210" operator="containsText" text="gggggggggg">
      <formula>NOT(ISERROR(SEARCH("gggggggggg",P167)))</formula>
    </cfRule>
  </conditionalFormatting>
  <conditionalFormatting sqref="P167:S167">
    <cfRule type="containsText" dxfId="309" priority="211" operator="containsText" text="ggggg">
      <formula>NOT(ISERROR(SEARCH("ggggg",P167)))</formula>
    </cfRule>
  </conditionalFormatting>
  <conditionalFormatting sqref="P167:S167">
    <cfRule type="containsText" dxfId="308" priority="212" operator="containsText" text="g">
      <formula>NOT(ISERROR(SEARCH("g",P167)))</formula>
    </cfRule>
  </conditionalFormatting>
  <conditionalFormatting sqref="P171:S171">
    <cfRule type="containsText" dxfId="307" priority="205" operator="containsText" text="ggggggggggggggg">
      <formula>NOT(ISERROR(SEARCH("ggggggggggggggg",P171)))</formula>
    </cfRule>
  </conditionalFormatting>
  <conditionalFormatting sqref="P171:S171">
    <cfRule type="containsText" dxfId="306" priority="206" operator="containsText" text="gggggggggg">
      <formula>NOT(ISERROR(SEARCH("gggggggggg",P171)))</formula>
    </cfRule>
  </conditionalFormatting>
  <conditionalFormatting sqref="P171:S171">
    <cfRule type="containsText" dxfId="305" priority="207" operator="containsText" text="ggggg">
      <formula>NOT(ISERROR(SEARCH("ggggg",P171)))</formula>
    </cfRule>
  </conditionalFormatting>
  <conditionalFormatting sqref="P171:S171">
    <cfRule type="containsText" dxfId="304" priority="208" operator="containsText" text="g">
      <formula>NOT(ISERROR(SEARCH("g",P171)))</formula>
    </cfRule>
  </conditionalFormatting>
  <conditionalFormatting sqref="P175:S175">
    <cfRule type="containsText" dxfId="303" priority="201" operator="containsText" text="ggggggggggggggg">
      <formula>NOT(ISERROR(SEARCH("ggggggggggggggg",P175)))</formula>
    </cfRule>
  </conditionalFormatting>
  <conditionalFormatting sqref="P175:S175">
    <cfRule type="containsText" dxfId="302" priority="202" operator="containsText" text="gggggggggg">
      <formula>NOT(ISERROR(SEARCH("gggggggggg",P175)))</formula>
    </cfRule>
  </conditionalFormatting>
  <conditionalFormatting sqref="P175:S175">
    <cfRule type="containsText" dxfId="301" priority="203" operator="containsText" text="ggggg">
      <formula>NOT(ISERROR(SEARCH("ggggg",P175)))</formula>
    </cfRule>
  </conditionalFormatting>
  <conditionalFormatting sqref="P175:S175">
    <cfRule type="containsText" dxfId="300" priority="204" operator="containsText" text="g">
      <formula>NOT(ISERROR(SEARCH("g",P175)))</formula>
    </cfRule>
  </conditionalFormatting>
  <conditionalFormatting sqref="U159">
    <cfRule type="cellIs" dxfId="299" priority="197" operator="between">
      <formula>15</formula>
      <formula>20</formula>
    </cfRule>
  </conditionalFormatting>
  <conditionalFormatting sqref="U159">
    <cfRule type="cellIs" dxfId="298" priority="198" operator="between">
      <formula>10</formula>
      <formula>14.999</formula>
    </cfRule>
  </conditionalFormatting>
  <conditionalFormatting sqref="U159">
    <cfRule type="cellIs" dxfId="297" priority="199" operator="between">
      <formula>5</formula>
      <formula>9.999</formula>
    </cfRule>
  </conditionalFormatting>
  <conditionalFormatting sqref="U159">
    <cfRule type="cellIs" dxfId="296" priority="200" operator="between">
      <formula>0.001</formula>
      <formula>4.999</formula>
    </cfRule>
  </conditionalFormatting>
  <conditionalFormatting sqref="U163">
    <cfRule type="cellIs" dxfId="295" priority="193" operator="between">
      <formula>15</formula>
      <formula>20</formula>
    </cfRule>
  </conditionalFormatting>
  <conditionalFormatting sqref="U163">
    <cfRule type="cellIs" dxfId="294" priority="194" operator="between">
      <formula>10</formula>
      <formula>14.999</formula>
    </cfRule>
  </conditionalFormatting>
  <conditionalFormatting sqref="U163">
    <cfRule type="cellIs" dxfId="293" priority="195" operator="between">
      <formula>5</formula>
      <formula>9.999</formula>
    </cfRule>
  </conditionalFormatting>
  <conditionalFormatting sqref="U163">
    <cfRule type="cellIs" dxfId="292" priority="196" operator="between">
      <formula>0.001</formula>
      <formula>4.999</formula>
    </cfRule>
  </conditionalFormatting>
  <conditionalFormatting sqref="U167">
    <cfRule type="cellIs" dxfId="291" priority="189" operator="between">
      <formula>15</formula>
      <formula>20</formula>
    </cfRule>
  </conditionalFormatting>
  <conditionalFormatting sqref="U167">
    <cfRule type="cellIs" dxfId="290" priority="190" operator="between">
      <formula>10</formula>
      <formula>14.999</formula>
    </cfRule>
  </conditionalFormatting>
  <conditionalFormatting sqref="U167">
    <cfRule type="cellIs" dxfId="289" priority="191" operator="between">
      <formula>5</formula>
      <formula>9.999</formula>
    </cfRule>
  </conditionalFormatting>
  <conditionalFormatting sqref="U167">
    <cfRule type="cellIs" dxfId="288" priority="192" operator="between">
      <formula>0.001</formula>
      <formula>4.999</formula>
    </cfRule>
  </conditionalFormatting>
  <conditionalFormatting sqref="U171">
    <cfRule type="cellIs" dxfId="287" priority="185" operator="between">
      <formula>15</formula>
      <formula>20</formula>
    </cfRule>
  </conditionalFormatting>
  <conditionalFormatting sqref="U171">
    <cfRule type="cellIs" dxfId="286" priority="186" operator="between">
      <formula>10</formula>
      <formula>14.999</formula>
    </cfRule>
  </conditionalFormatting>
  <conditionalFormatting sqref="U171">
    <cfRule type="cellIs" dxfId="285" priority="187" operator="between">
      <formula>5</formula>
      <formula>9.999</formula>
    </cfRule>
  </conditionalFormatting>
  <conditionalFormatting sqref="U171">
    <cfRule type="cellIs" dxfId="284" priority="188" operator="between">
      <formula>0.001</formula>
      <formula>4.999</formula>
    </cfRule>
  </conditionalFormatting>
  <conditionalFormatting sqref="U175">
    <cfRule type="cellIs" dxfId="283" priority="181" operator="between">
      <formula>15</formula>
      <formula>20</formula>
    </cfRule>
  </conditionalFormatting>
  <conditionalFormatting sqref="U175">
    <cfRule type="cellIs" dxfId="282" priority="182" operator="between">
      <formula>10</formula>
      <formula>14.999</formula>
    </cfRule>
  </conditionalFormatting>
  <conditionalFormatting sqref="U175">
    <cfRule type="cellIs" dxfId="281" priority="183" operator="between">
      <formula>5</formula>
      <formula>9.999</formula>
    </cfRule>
  </conditionalFormatting>
  <conditionalFormatting sqref="U175">
    <cfRule type="cellIs" dxfId="280" priority="184" operator="between">
      <formula>0.001</formula>
      <formula>4.999</formula>
    </cfRule>
  </conditionalFormatting>
  <conditionalFormatting sqref="W159">
    <cfRule type="cellIs" dxfId="279" priority="179" operator="equal">
      <formula>2</formula>
    </cfRule>
  </conditionalFormatting>
  <conditionalFormatting sqref="W159">
    <cfRule type="cellIs" dxfId="278" priority="180" operator="equal">
      <formula>1</formula>
    </cfRule>
  </conditionalFormatting>
  <conditionalFormatting sqref="W159">
    <cfRule type="cellIs" dxfId="277" priority="175" operator="equal">
      <formula>6</formula>
    </cfRule>
  </conditionalFormatting>
  <conditionalFormatting sqref="W159">
    <cfRule type="cellIs" dxfId="276" priority="176" operator="equal">
      <formula>5</formula>
    </cfRule>
  </conditionalFormatting>
  <conditionalFormatting sqref="W159">
    <cfRule type="cellIs" dxfId="275" priority="177" operator="equal">
      <formula>4</formula>
    </cfRule>
  </conditionalFormatting>
  <conditionalFormatting sqref="W159">
    <cfRule type="cellIs" dxfId="274" priority="178" operator="equal">
      <formula>3</formula>
    </cfRule>
  </conditionalFormatting>
  <conditionalFormatting sqref="W163">
    <cfRule type="cellIs" dxfId="273" priority="173" operator="equal">
      <formula>2</formula>
    </cfRule>
  </conditionalFormatting>
  <conditionalFormatting sqref="W163">
    <cfRule type="cellIs" dxfId="272" priority="174" operator="equal">
      <formula>1</formula>
    </cfRule>
  </conditionalFormatting>
  <conditionalFormatting sqref="W163">
    <cfRule type="cellIs" dxfId="271" priority="169" operator="equal">
      <formula>6</formula>
    </cfRule>
  </conditionalFormatting>
  <conditionalFormatting sqref="W163">
    <cfRule type="cellIs" dxfId="270" priority="170" operator="equal">
      <formula>5</formula>
    </cfRule>
  </conditionalFormatting>
  <conditionalFormatting sqref="W163">
    <cfRule type="cellIs" dxfId="269" priority="171" operator="equal">
      <formula>4</formula>
    </cfRule>
  </conditionalFormatting>
  <conditionalFormatting sqref="W163">
    <cfRule type="cellIs" dxfId="268" priority="172" operator="equal">
      <formula>3</formula>
    </cfRule>
  </conditionalFormatting>
  <conditionalFormatting sqref="W167">
    <cfRule type="cellIs" dxfId="267" priority="167" operator="equal">
      <formula>2</formula>
    </cfRule>
  </conditionalFormatting>
  <conditionalFormatting sqref="W167">
    <cfRule type="cellIs" dxfId="266" priority="168" operator="equal">
      <formula>1</formula>
    </cfRule>
  </conditionalFormatting>
  <conditionalFormatting sqref="W167">
    <cfRule type="cellIs" dxfId="265" priority="163" operator="equal">
      <formula>6</formula>
    </cfRule>
  </conditionalFormatting>
  <conditionalFormatting sqref="W167">
    <cfRule type="cellIs" dxfId="264" priority="164" operator="equal">
      <formula>5</formula>
    </cfRule>
  </conditionalFormatting>
  <conditionalFormatting sqref="W167">
    <cfRule type="cellIs" dxfId="263" priority="165" operator="equal">
      <formula>4</formula>
    </cfRule>
  </conditionalFormatting>
  <conditionalFormatting sqref="W167">
    <cfRule type="cellIs" dxfId="262" priority="166" operator="equal">
      <formula>3</formula>
    </cfRule>
  </conditionalFormatting>
  <conditionalFormatting sqref="W171">
    <cfRule type="cellIs" dxfId="261" priority="161" operator="equal">
      <formula>2</formula>
    </cfRule>
  </conditionalFormatting>
  <conditionalFormatting sqref="W171">
    <cfRule type="cellIs" dxfId="260" priority="162" operator="equal">
      <formula>1</formula>
    </cfRule>
  </conditionalFormatting>
  <conditionalFormatting sqref="W171">
    <cfRule type="cellIs" dxfId="259" priority="157" operator="equal">
      <formula>6</formula>
    </cfRule>
  </conditionalFormatting>
  <conditionalFormatting sqref="W171">
    <cfRule type="cellIs" dxfId="258" priority="158" operator="equal">
      <formula>5</formula>
    </cfRule>
  </conditionalFormatting>
  <conditionalFormatting sqref="W171">
    <cfRule type="cellIs" dxfId="257" priority="159" operator="equal">
      <formula>4</formula>
    </cfRule>
  </conditionalFormatting>
  <conditionalFormatting sqref="W171">
    <cfRule type="cellIs" dxfId="256" priority="160" operator="equal">
      <formula>3</formula>
    </cfRule>
  </conditionalFormatting>
  <conditionalFormatting sqref="W175">
    <cfRule type="cellIs" dxfId="255" priority="155" operator="equal">
      <formula>2</formula>
    </cfRule>
  </conditionalFormatting>
  <conditionalFormatting sqref="W175">
    <cfRule type="cellIs" dxfId="254" priority="156" operator="equal">
      <formula>1</formula>
    </cfRule>
  </conditionalFormatting>
  <conditionalFormatting sqref="W175">
    <cfRule type="cellIs" dxfId="253" priority="151" operator="equal">
      <formula>6</formula>
    </cfRule>
  </conditionalFormatting>
  <conditionalFormatting sqref="W175">
    <cfRule type="cellIs" dxfId="252" priority="152" operator="equal">
      <formula>5</formula>
    </cfRule>
  </conditionalFormatting>
  <conditionalFormatting sqref="W175">
    <cfRule type="cellIs" dxfId="251" priority="153" operator="equal">
      <formula>4</formula>
    </cfRule>
  </conditionalFormatting>
  <conditionalFormatting sqref="W175">
    <cfRule type="cellIs" dxfId="250" priority="154" operator="equal">
      <formula>3</formula>
    </cfRule>
  </conditionalFormatting>
  <conditionalFormatting sqref="AE147">
    <cfRule type="beginsWith" dxfId="249" priority="150" operator="beginsWith" text="?">
      <formula>LEFT(AE147,LEN("?"))="?"</formula>
    </cfRule>
  </conditionalFormatting>
  <conditionalFormatting sqref="AE151">
    <cfRule type="beginsWith" dxfId="248" priority="149" operator="beginsWith" text="?">
      <formula>LEFT(AE151,LEN("?"))="?"</formula>
    </cfRule>
  </conditionalFormatting>
  <conditionalFormatting sqref="AE155">
    <cfRule type="beginsWith" dxfId="247" priority="148" operator="beginsWith" text="?">
      <formula>LEFT(AE155,LEN("?"))="?"</formula>
    </cfRule>
  </conditionalFormatting>
  <conditionalFormatting sqref="AE159">
    <cfRule type="beginsWith" dxfId="246" priority="147" operator="beginsWith" text="?">
      <formula>LEFT(AE159,LEN("?"))="?"</formula>
    </cfRule>
  </conditionalFormatting>
  <conditionalFormatting sqref="AE163">
    <cfRule type="beginsWith" dxfId="245" priority="146" operator="beginsWith" text="?">
      <formula>LEFT(AE163,LEN("?"))="?"</formula>
    </cfRule>
  </conditionalFormatting>
  <conditionalFormatting sqref="AE167">
    <cfRule type="beginsWith" dxfId="244" priority="145" operator="beginsWith" text="?">
      <formula>LEFT(AE167,LEN("?"))="?"</formula>
    </cfRule>
  </conditionalFormatting>
  <conditionalFormatting sqref="AE171">
    <cfRule type="beginsWith" dxfId="243" priority="144" operator="beginsWith" text="?">
      <formula>LEFT(AE171,LEN("?"))="?"</formula>
    </cfRule>
  </conditionalFormatting>
  <conditionalFormatting sqref="AI146:AM148">
    <cfRule type="beginsWith" dxfId="242" priority="143" operator="beginsWith" text="?">
      <formula>LEFT(AI146,LEN("?"))="?"</formula>
    </cfRule>
  </conditionalFormatting>
  <conditionalFormatting sqref="AI150:AM152">
    <cfRule type="beginsWith" dxfId="241" priority="142" operator="beginsWith" text="?">
      <formula>LEFT(AI150,LEN("?"))="?"</formula>
    </cfRule>
  </conditionalFormatting>
  <conditionalFormatting sqref="AI154:AM156">
    <cfRule type="beginsWith" dxfId="240" priority="141" operator="beginsWith" text="?">
      <formula>LEFT(AI154,LEN("?"))="?"</formula>
    </cfRule>
  </conditionalFormatting>
  <conditionalFormatting sqref="AI158:AM160">
    <cfRule type="beginsWith" dxfId="239" priority="140" operator="beginsWith" text="?">
      <formula>LEFT(AI158,LEN("?"))="?"</formula>
    </cfRule>
  </conditionalFormatting>
  <conditionalFormatting sqref="AI162:AM164">
    <cfRule type="beginsWith" dxfId="238" priority="139" operator="beginsWith" text="?">
      <formula>LEFT(AI162,LEN("?"))="?"</formula>
    </cfRule>
  </conditionalFormatting>
  <conditionalFormatting sqref="AI166:AM168">
    <cfRule type="beginsWith" dxfId="237" priority="138" operator="beginsWith" text="?">
      <formula>LEFT(AI166,LEN("?"))="?"</formula>
    </cfRule>
  </conditionalFormatting>
  <conditionalFormatting sqref="AI170:AM172">
    <cfRule type="beginsWith" dxfId="236" priority="137" operator="beginsWith" text="?">
      <formula>LEFT(AI170,LEN("?"))="?"</formula>
    </cfRule>
  </conditionalFormatting>
  <conditionalFormatting sqref="AE175">
    <cfRule type="beginsWith" dxfId="235" priority="136" operator="beginsWith" text="?">
      <formula>LEFT(AE175,LEN("?"))="?"</formula>
    </cfRule>
  </conditionalFormatting>
  <conditionalFormatting sqref="AI174:AM177 AI181:AM181 AI185:AM185 AI189:AM189">
    <cfRule type="beginsWith" dxfId="234" priority="135" operator="beginsWith" text="?">
      <formula>LEFT(AI174,LEN("?"))="?"</formula>
    </cfRule>
  </conditionalFormatting>
  <conditionalFormatting sqref="AE179">
    <cfRule type="beginsWith" dxfId="233" priority="134" operator="beginsWith" text="?">
      <formula>LEFT(AE179,LEN("?"))="?"</formula>
    </cfRule>
  </conditionalFormatting>
  <conditionalFormatting sqref="AE187">
    <cfRule type="beginsWith" dxfId="232" priority="132" operator="beginsWith" text="?">
      <formula>LEFT(AE187,LEN("?"))="?"</formula>
    </cfRule>
  </conditionalFormatting>
  <conditionalFormatting sqref="AE191">
    <cfRule type="beginsWith" dxfId="231" priority="131" operator="beginsWith" text="?">
      <formula>LEFT(AE191,LEN("?"))="?"</formula>
    </cfRule>
  </conditionalFormatting>
  <conditionalFormatting sqref="AI178:AM180">
    <cfRule type="beginsWith" dxfId="230" priority="130" operator="beginsWith" text="?">
      <formula>LEFT(AI178,LEN("?"))="?"</formula>
    </cfRule>
  </conditionalFormatting>
  <conditionalFormatting sqref="AI182:AM184">
    <cfRule type="beginsWith" dxfId="229" priority="129" operator="beginsWith" text="?">
      <formula>LEFT(AI182,LEN("?"))="?"</formula>
    </cfRule>
  </conditionalFormatting>
  <conditionalFormatting sqref="AI186:AM188">
    <cfRule type="beginsWith" dxfId="228" priority="128" operator="beginsWith" text="?">
      <formula>LEFT(AI186,LEN("?"))="?"</formula>
    </cfRule>
  </conditionalFormatting>
  <conditionalFormatting sqref="AI190:AM192">
    <cfRule type="beginsWith" dxfId="227" priority="127" operator="beginsWith" text="?">
      <formula>LEFT(AI190,LEN("?"))="?"</formula>
    </cfRule>
  </conditionalFormatting>
  <conditionalFormatting sqref="AQ171:AT171">
    <cfRule type="containsText" dxfId="226" priority="123" operator="containsText" text="ggggggggggggggg">
      <formula>NOT(ISERROR(SEARCH("ggggggggggggggg",AQ171)))</formula>
    </cfRule>
  </conditionalFormatting>
  <conditionalFormatting sqref="AQ171:AT171">
    <cfRule type="containsText" dxfId="225" priority="124" operator="containsText" text="gggggggggg">
      <formula>NOT(ISERROR(SEARCH("gggggggggg",AQ171)))</formula>
    </cfRule>
  </conditionalFormatting>
  <conditionalFormatting sqref="AQ171:AT171">
    <cfRule type="containsText" dxfId="224" priority="125" operator="containsText" text="ggggg">
      <formula>NOT(ISERROR(SEARCH("ggggg",AQ171)))</formula>
    </cfRule>
  </conditionalFormatting>
  <conditionalFormatting sqref="AQ171:AT171">
    <cfRule type="containsText" dxfId="223" priority="126" operator="containsText" text="g">
      <formula>NOT(ISERROR(SEARCH("g",AQ171)))</formula>
    </cfRule>
  </conditionalFormatting>
  <conditionalFormatting sqref="AQ175:AT175">
    <cfRule type="containsText" dxfId="222" priority="119" operator="containsText" text="ggggggggggggggg">
      <formula>NOT(ISERROR(SEARCH("ggggggggggggggg",AQ175)))</formula>
    </cfRule>
  </conditionalFormatting>
  <conditionalFormatting sqref="AQ175:AT175">
    <cfRule type="containsText" dxfId="221" priority="120" operator="containsText" text="gggggggggg">
      <formula>NOT(ISERROR(SEARCH("gggggggggg",AQ175)))</formula>
    </cfRule>
  </conditionalFormatting>
  <conditionalFormatting sqref="AQ175:AT175">
    <cfRule type="containsText" dxfId="220" priority="121" operator="containsText" text="ggggg">
      <formula>NOT(ISERROR(SEARCH("ggggg",AQ175)))</formula>
    </cfRule>
  </conditionalFormatting>
  <conditionalFormatting sqref="AQ175:AT175">
    <cfRule type="containsText" dxfId="219" priority="122" operator="containsText" text="g">
      <formula>NOT(ISERROR(SEARCH("g",AQ175)))</formula>
    </cfRule>
  </conditionalFormatting>
  <conditionalFormatting sqref="AQ179:AT179">
    <cfRule type="containsText" dxfId="218" priority="115" operator="containsText" text="ggggggggggggggg">
      <formula>NOT(ISERROR(SEARCH("ggggggggggggggg",AQ179)))</formula>
    </cfRule>
  </conditionalFormatting>
  <conditionalFormatting sqref="AQ179:AT179">
    <cfRule type="containsText" dxfId="217" priority="116" operator="containsText" text="gggggggggg">
      <formula>NOT(ISERROR(SEARCH("gggggggggg",AQ179)))</formula>
    </cfRule>
  </conditionalFormatting>
  <conditionalFormatting sqref="AQ179:AT179">
    <cfRule type="containsText" dxfId="216" priority="117" operator="containsText" text="ggggg">
      <formula>NOT(ISERROR(SEARCH("ggggg",AQ179)))</formula>
    </cfRule>
  </conditionalFormatting>
  <conditionalFormatting sqref="AQ179:AT179">
    <cfRule type="containsText" dxfId="215" priority="118" operator="containsText" text="g">
      <formula>NOT(ISERROR(SEARCH("g",AQ179)))</formula>
    </cfRule>
  </conditionalFormatting>
  <conditionalFormatting sqref="AQ183:AT183">
    <cfRule type="containsText" dxfId="214" priority="111" operator="containsText" text="ggggggggggggggg">
      <formula>NOT(ISERROR(SEARCH("ggggggggggggggg",AQ183)))</formula>
    </cfRule>
  </conditionalFormatting>
  <conditionalFormatting sqref="AQ183:AT183">
    <cfRule type="containsText" dxfId="213" priority="112" operator="containsText" text="gggggggggg">
      <formula>NOT(ISERROR(SEARCH("gggggggggg",AQ183)))</formula>
    </cfRule>
  </conditionalFormatting>
  <conditionalFormatting sqref="AQ183:AT183">
    <cfRule type="containsText" dxfId="212" priority="113" operator="containsText" text="ggggg">
      <formula>NOT(ISERROR(SEARCH("ggggg",AQ183)))</formula>
    </cfRule>
  </conditionalFormatting>
  <conditionalFormatting sqref="AQ183:AT183">
    <cfRule type="containsText" dxfId="211" priority="114" operator="containsText" text="g">
      <formula>NOT(ISERROR(SEARCH("g",AQ183)))</formula>
    </cfRule>
  </conditionalFormatting>
  <conditionalFormatting sqref="AQ187:AT187">
    <cfRule type="containsText" dxfId="210" priority="107" operator="containsText" text="ggggggggggggggg">
      <formula>NOT(ISERROR(SEARCH("ggggggggggggggg",AQ187)))</formula>
    </cfRule>
  </conditionalFormatting>
  <conditionalFormatting sqref="AQ187:AT187">
    <cfRule type="containsText" dxfId="209" priority="108" operator="containsText" text="gggggggggg">
      <formula>NOT(ISERROR(SEARCH("gggggggggg",AQ187)))</formula>
    </cfRule>
  </conditionalFormatting>
  <conditionalFormatting sqref="AQ187:AT187">
    <cfRule type="containsText" dxfId="208" priority="109" operator="containsText" text="ggggg">
      <formula>NOT(ISERROR(SEARCH("ggggg",AQ187)))</formula>
    </cfRule>
  </conditionalFormatting>
  <conditionalFormatting sqref="AQ187:AT187">
    <cfRule type="containsText" dxfId="207" priority="110" operator="containsText" text="g">
      <formula>NOT(ISERROR(SEARCH("g",AQ187)))</formula>
    </cfRule>
  </conditionalFormatting>
  <conditionalFormatting sqref="AQ191:AT191">
    <cfRule type="containsText" dxfId="206" priority="103" operator="containsText" text="ggggggggggggggg">
      <formula>NOT(ISERROR(SEARCH("ggggggggggggggg",AQ191)))</formula>
    </cfRule>
  </conditionalFormatting>
  <conditionalFormatting sqref="AQ191:AT191">
    <cfRule type="containsText" dxfId="205" priority="104" operator="containsText" text="gggggggggg">
      <formula>NOT(ISERROR(SEARCH("gggggggggg",AQ191)))</formula>
    </cfRule>
  </conditionalFormatting>
  <conditionalFormatting sqref="AQ191:AT191">
    <cfRule type="containsText" dxfId="204" priority="105" operator="containsText" text="ggggg">
      <formula>NOT(ISERROR(SEARCH("ggggg",AQ191)))</formula>
    </cfRule>
  </conditionalFormatting>
  <conditionalFormatting sqref="AQ191:AT191">
    <cfRule type="containsText" dxfId="203" priority="106" operator="containsText" text="g">
      <formula>NOT(ISERROR(SEARCH("g",AQ191)))</formula>
    </cfRule>
  </conditionalFormatting>
  <conditionalFormatting sqref="AV171">
    <cfRule type="cellIs" dxfId="202" priority="99" operator="between">
      <formula>15</formula>
      <formula>20</formula>
    </cfRule>
  </conditionalFormatting>
  <conditionalFormatting sqref="AV171">
    <cfRule type="cellIs" dxfId="201" priority="100" operator="between">
      <formula>10</formula>
      <formula>14.999</formula>
    </cfRule>
  </conditionalFormatting>
  <conditionalFormatting sqref="AV171">
    <cfRule type="cellIs" dxfId="200" priority="101" operator="between">
      <formula>5</formula>
      <formula>9.999</formula>
    </cfRule>
  </conditionalFormatting>
  <conditionalFormatting sqref="AV171">
    <cfRule type="cellIs" dxfId="199" priority="102" operator="between">
      <formula>0.001</formula>
      <formula>4.999</formula>
    </cfRule>
  </conditionalFormatting>
  <conditionalFormatting sqref="AV175">
    <cfRule type="cellIs" dxfId="198" priority="95" operator="between">
      <formula>15</formula>
      <formula>20</formula>
    </cfRule>
  </conditionalFormatting>
  <conditionalFormatting sqref="AV175">
    <cfRule type="cellIs" dxfId="197" priority="96" operator="between">
      <formula>10</formula>
      <formula>14.999</formula>
    </cfRule>
  </conditionalFormatting>
  <conditionalFormatting sqref="AV175">
    <cfRule type="cellIs" dxfId="196" priority="97" operator="between">
      <formula>5</formula>
      <formula>9.999</formula>
    </cfRule>
  </conditionalFormatting>
  <conditionalFormatting sqref="AV175">
    <cfRule type="cellIs" dxfId="195" priority="98" operator="between">
      <formula>0.001</formula>
      <formula>4.999</formula>
    </cfRule>
  </conditionalFormatting>
  <conditionalFormatting sqref="AV179">
    <cfRule type="cellIs" dxfId="194" priority="91" operator="between">
      <formula>15</formula>
      <formula>20</formula>
    </cfRule>
  </conditionalFormatting>
  <conditionalFormatting sqref="AV179">
    <cfRule type="cellIs" dxfId="193" priority="92" operator="between">
      <formula>10</formula>
      <formula>14.999</formula>
    </cfRule>
  </conditionalFormatting>
  <conditionalFormatting sqref="AV179">
    <cfRule type="cellIs" dxfId="192" priority="93" operator="between">
      <formula>5</formula>
      <formula>9.999</formula>
    </cfRule>
  </conditionalFormatting>
  <conditionalFormatting sqref="AV179">
    <cfRule type="cellIs" dxfId="191" priority="94" operator="between">
      <formula>0.001</formula>
      <formula>4.999</formula>
    </cfRule>
  </conditionalFormatting>
  <conditionalFormatting sqref="AV183">
    <cfRule type="cellIs" dxfId="190" priority="87" operator="between">
      <formula>15</formula>
      <formula>20</formula>
    </cfRule>
  </conditionalFormatting>
  <conditionalFormatting sqref="AV183">
    <cfRule type="cellIs" dxfId="189" priority="88" operator="between">
      <formula>10</formula>
      <formula>14.999</formula>
    </cfRule>
  </conditionalFormatting>
  <conditionalFormatting sqref="AV183">
    <cfRule type="cellIs" dxfId="188" priority="89" operator="between">
      <formula>5</formula>
      <formula>9.999</formula>
    </cfRule>
  </conditionalFormatting>
  <conditionalFormatting sqref="AV183">
    <cfRule type="cellIs" dxfId="187" priority="90" operator="between">
      <formula>0.001</formula>
      <formula>4.999</formula>
    </cfRule>
  </conditionalFormatting>
  <conditionalFormatting sqref="AV187">
    <cfRule type="cellIs" dxfId="186" priority="83" operator="between">
      <formula>15</formula>
      <formula>20</formula>
    </cfRule>
  </conditionalFormatting>
  <conditionalFormatting sqref="AV187">
    <cfRule type="cellIs" dxfId="185" priority="84" operator="between">
      <formula>10</formula>
      <formula>14.999</formula>
    </cfRule>
  </conditionalFormatting>
  <conditionalFormatting sqref="AV187">
    <cfRule type="cellIs" dxfId="184" priority="85" operator="between">
      <formula>5</formula>
      <formula>9.999</formula>
    </cfRule>
  </conditionalFormatting>
  <conditionalFormatting sqref="AV187">
    <cfRule type="cellIs" dxfId="183" priority="86" operator="between">
      <formula>0.001</formula>
      <formula>4.999</formula>
    </cfRule>
  </conditionalFormatting>
  <conditionalFormatting sqref="AV191">
    <cfRule type="cellIs" dxfId="182" priority="79" operator="between">
      <formula>15</formula>
      <formula>20</formula>
    </cfRule>
  </conditionalFormatting>
  <conditionalFormatting sqref="AV191">
    <cfRule type="cellIs" dxfId="181" priority="80" operator="between">
      <formula>10</formula>
      <formula>14.999</formula>
    </cfRule>
  </conditionalFormatting>
  <conditionalFormatting sqref="AV191">
    <cfRule type="cellIs" dxfId="180" priority="81" operator="between">
      <formula>5</formula>
      <formula>9.999</formula>
    </cfRule>
  </conditionalFormatting>
  <conditionalFormatting sqref="AV191">
    <cfRule type="cellIs" dxfId="179" priority="82" operator="between">
      <formula>0.001</formula>
      <formula>4.999</formula>
    </cfRule>
  </conditionalFormatting>
  <conditionalFormatting sqref="AX171">
    <cfRule type="cellIs" dxfId="178" priority="77" operator="equal">
      <formula>2</formula>
    </cfRule>
  </conditionalFormatting>
  <conditionalFormatting sqref="AX171">
    <cfRule type="cellIs" dxfId="177" priority="78" operator="equal">
      <formula>1</formula>
    </cfRule>
  </conditionalFormatting>
  <conditionalFormatting sqref="AX171">
    <cfRule type="cellIs" dxfId="176" priority="73" operator="equal">
      <formula>6</formula>
    </cfRule>
  </conditionalFormatting>
  <conditionalFormatting sqref="AX171">
    <cfRule type="cellIs" dxfId="175" priority="74" operator="equal">
      <formula>5</formula>
    </cfRule>
  </conditionalFormatting>
  <conditionalFormatting sqref="AX171">
    <cfRule type="cellIs" dxfId="174" priority="75" operator="equal">
      <formula>4</formula>
    </cfRule>
  </conditionalFormatting>
  <conditionalFormatting sqref="AX171">
    <cfRule type="cellIs" dxfId="173" priority="76" operator="equal">
      <formula>3</formula>
    </cfRule>
  </conditionalFormatting>
  <conditionalFormatting sqref="AX175">
    <cfRule type="cellIs" dxfId="172" priority="71" operator="equal">
      <formula>2</formula>
    </cfRule>
  </conditionalFormatting>
  <conditionalFormatting sqref="AX175">
    <cfRule type="cellIs" dxfId="171" priority="72" operator="equal">
      <formula>1</formula>
    </cfRule>
  </conditionalFormatting>
  <conditionalFormatting sqref="AX175">
    <cfRule type="cellIs" dxfId="170" priority="67" operator="equal">
      <formula>6</formula>
    </cfRule>
  </conditionalFormatting>
  <conditionalFormatting sqref="AX175">
    <cfRule type="cellIs" dxfId="169" priority="68" operator="equal">
      <formula>5</formula>
    </cfRule>
  </conditionalFormatting>
  <conditionalFormatting sqref="AX175">
    <cfRule type="cellIs" dxfId="168" priority="69" operator="equal">
      <formula>4</formula>
    </cfRule>
  </conditionalFormatting>
  <conditionalFormatting sqref="AX175">
    <cfRule type="cellIs" dxfId="167" priority="70" operator="equal">
      <formula>3</formula>
    </cfRule>
  </conditionalFormatting>
  <conditionalFormatting sqref="AX179">
    <cfRule type="cellIs" dxfId="166" priority="65" operator="equal">
      <formula>2</formula>
    </cfRule>
  </conditionalFormatting>
  <conditionalFormatting sqref="AX179">
    <cfRule type="cellIs" dxfId="165" priority="66" operator="equal">
      <formula>1</formula>
    </cfRule>
  </conditionalFormatting>
  <conditionalFormatting sqref="AX179">
    <cfRule type="cellIs" dxfId="164" priority="61" operator="equal">
      <formula>6</formula>
    </cfRule>
  </conditionalFormatting>
  <conditionalFormatting sqref="AX179">
    <cfRule type="cellIs" dxfId="163" priority="62" operator="equal">
      <formula>5</formula>
    </cfRule>
  </conditionalFormatting>
  <conditionalFormatting sqref="AX179">
    <cfRule type="cellIs" dxfId="162" priority="63" operator="equal">
      <formula>4</formula>
    </cfRule>
  </conditionalFormatting>
  <conditionalFormatting sqref="AX179">
    <cfRule type="cellIs" dxfId="161" priority="64" operator="equal">
      <formula>3</formula>
    </cfRule>
  </conditionalFormatting>
  <conditionalFormatting sqref="AX183">
    <cfRule type="cellIs" dxfId="160" priority="59" operator="equal">
      <formula>2</formula>
    </cfRule>
  </conditionalFormatting>
  <conditionalFormatting sqref="AX183">
    <cfRule type="cellIs" dxfId="159" priority="60" operator="equal">
      <formula>1</formula>
    </cfRule>
  </conditionalFormatting>
  <conditionalFormatting sqref="AX183">
    <cfRule type="cellIs" dxfId="158" priority="55" operator="equal">
      <formula>6</formula>
    </cfRule>
  </conditionalFormatting>
  <conditionalFormatting sqref="AX183">
    <cfRule type="cellIs" dxfId="157" priority="56" operator="equal">
      <formula>5</formula>
    </cfRule>
  </conditionalFormatting>
  <conditionalFormatting sqref="AX183">
    <cfRule type="cellIs" dxfId="156" priority="57" operator="equal">
      <formula>4</formula>
    </cfRule>
  </conditionalFormatting>
  <conditionalFormatting sqref="AX183">
    <cfRule type="cellIs" dxfId="155" priority="58" operator="equal">
      <formula>3</formula>
    </cfRule>
  </conditionalFormatting>
  <conditionalFormatting sqref="AX187">
    <cfRule type="cellIs" dxfId="154" priority="53" operator="equal">
      <formula>2</formula>
    </cfRule>
  </conditionalFormatting>
  <conditionalFormatting sqref="AX187">
    <cfRule type="cellIs" dxfId="153" priority="54" operator="equal">
      <formula>1</formula>
    </cfRule>
  </conditionalFormatting>
  <conditionalFormatting sqref="AX187">
    <cfRule type="cellIs" dxfId="152" priority="49" operator="equal">
      <formula>6</formula>
    </cfRule>
  </conditionalFormatting>
  <conditionalFormatting sqref="AX187">
    <cfRule type="cellIs" dxfId="151" priority="50" operator="equal">
      <formula>5</formula>
    </cfRule>
  </conditionalFormatting>
  <conditionalFormatting sqref="AX187">
    <cfRule type="cellIs" dxfId="150" priority="51" operator="equal">
      <formula>4</formula>
    </cfRule>
  </conditionalFormatting>
  <conditionalFormatting sqref="AX187">
    <cfRule type="cellIs" dxfId="149" priority="52" operator="equal">
      <formula>3</formula>
    </cfRule>
  </conditionalFormatting>
  <conditionalFormatting sqref="AX191">
    <cfRule type="cellIs" dxfId="148" priority="47" operator="equal">
      <formula>2</formula>
    </cfRule>
  </conditionalFormatting>
  <conditionalFormatting sqref="AX191">
    <cfRule type="cellIs" dxfId="147" priority="48" operator="equal">
      <formula>1</formula>
    </cfRule>
  </conditionalFormatting>
  <conditionalFormatting sqref="AX191">
    <cfRule type="cellIs" dxfId="146" priority="43" operator="equal">
      <formula>6</formula>
    </cfRule>
  </conditionalFormatting>
  <conditionalFormatting sqref="AX191">
    <cfRule type="cellIs" dxfId="145" priority="44" operator="equal">
      <formula>5</formula>
    </cfRule>
  </conditionalFormatting>
  <conditionalFormatting sqref="AX191">
    <cfRule type="cellIs" dxfId="144" priority="45" operator="equal">
      <formula>4</formula>
    </cfRule>
  </conditionalFormatting>
  <conditionalFormatting sqref="AX191">
    <cfRule type="cellIs" dxfId="143" priority="46" operator="equal">
      <formula>3</formula>
    </cfRule>
  </conditionalFormatting>
  <conditionalFormatting sqref="AE202">
    <cfRule type="beginsWith" dxfId="142" priority="42" operator="beginsWith" text="?">
      <formula>LEFT(AE202,LEN("?"))="?"</formula>
    </cfRule>
  </conditionalFormatting>
  <conditionalFormatting sqref="AE206">
    <cfRule type="beginsWith" dxfId="141" priority="41" operator="beginsWith" text="?">
      <formula>LEFT(AE206,LEN("?"))="?"</formula>
    </cfRule>
  </conditionalFormatting>
  <conditionalFormatting sqref="AE210">
    <cfRule type="beginsWith" dxfId="140" priority="40" operator="beginsWith" text="?">
      <formula>LEFT(AE210,LEN("?"))="?"</formula>
    </cfRule>
  </conditionalFormatting>
  <conditionalFormatting sqref="AI201:AM203">
    <cfRule type="beginsWith" dxfId="139" priority="39" operator="beginsWith" text="?">
      <formula>LEFT(AI201,LEN("?"))="?"</formula>
    </cfRule>
  </conditionalFormatting>
  <conditionalFormatting sqref="AI205:AM207">
    <cfRule type="beginsWith" dxfId="138" priority="38" operator="beginsWith" text="?">
      <formula>LEFT(AI205,LEN("?"))="?"</formula>
    </cfRule>
  </conditionalFormatting>
  <conditionalFormatting sqref="AI209:AM211">
    <cfRule type="beginsWith" dxfId="137" priority="37" operator="beginsWith" text="?">
      <formula>LEFT(AI209,LEN("?"))="?"</formula>
    </cfRule>
  </conditionalFormatting>
  <conditionalFormatting sqref="D222">
    <cfRule type="beginsWith" dxfId="136" priority="36" operator="beginsWith" text="?">
      <formula>LEFT(D222,LEN("?"))="?"</formula>
    </cfRule>
  </conditionalFormatting>
  <conditionalFormatting sqref="D226">
    <cfRule type="beginsWith" dxfId="135" priority="35" operator="beginsWith" text="?">
      <formula>LEFT(D226,LEN("?"))="?"</formula>
    </cfRule>
  </conditionalFormatting>
  <conditionalFormatting sqref="D230">
    <cfRule type="beginsWith" dxfId="134" priority="34" operator="beginsWith" text="?">
      <formula>LEFT(D230,LEN("?"))="?"</formula>
    </cfRule>
  </conditionalFormatting>
  <conditionalFormatting sqref="D234">
    <cfRule type="beginsWith" dxfId="133" priority="33" operator="beginsWith" text="?">
      <formula>LEFT(D234,LEN("?"))="?"</formula>
    </cfRule>
  </conditionalFormatting>
  <conditionalFormatting sqref="H221:L223">
    <cfRule type="beginsWith" dxfId="132" priority="32" operator="beginsWith" text="?">
      <formula>LEFT(H221,LEN("?"))="?"</formula>
    </cfRule>
  </conditionalFormatting>
  <conditionalFormatting sqref="H225:L227">
    <cfRule type="beginsWith" dxfId="131" priority="31" operator="beginsWith" text="?">
      <formula>LEFT(H225,LEN("?"))="?"</formula>
    </cfRule>
  </conditionalFormatting>
  <conditionalFormatting sqref="H229:L231">
    <cfRule type="beginsWith" dxfId="130" priority="30" operator="beginsWith" text="?">
      <formula>LEFT(H229,LEN("?"))="?"</formula>
    </cfRule>
  </conditionalFormatting>
  <conditionalFormatting sqref="H233:L235">
    <cfRule type="beginsWith" dxfId="129" priority="29" operator="beginsWith" text="?">
      <formula>LEFT(H233,LEN("?"))="?"</formula>
    </cfRule>
  </conditionalFormatting>
  <conditionalFormatting sqref="U83">
    <cfRule type="cellIs" dxfId="128" priority="25" operator="between">
      <formula>15</formula>
      <formula>20</formula>
    </cfRule>
  </conditionalFormatting>
  <conditionalFormatting sqref="U83">
    <cfRule type="cellIs" dxfId="127" priority="26" operator="between">
      <formula>10</formula>
      <formula>14.999</formula>
    </cfRule>
  </conditionalFormatting>
  <conditionalFormatting sqref="U83">
    <cfRule type="cellIs" dxfId="126" priority="27" operator="between">
      <formula>5</formula>
      <formula>9.999</formula>
    </cfRule>
  </conditionalFormatting>
  <conditionalFormatting sqref="U83">
    <cfRule type="cellIs" dxfId="125" priority="28" operator="between">
      <formula>0.001</formula>
      <formula>4.999</formula>
    </cfRule>
  </conditionalFormatting>
  <conditionalFormatting sqref="W83">
    <cfRule type="cellIs" dxfId="124" priority="23" operator="equal">
      <formula>2</formula>
    </cfRule>
  </conditionalFormatting>
  <conditionalFormatting sqref="W83">
    <cfRule type="cellIs" dxfId="123" priority="24" operator="equal">
      <formula>1</formula>
    </cfRule>
  </conditionalFormatting>
  <conditionalFormatting sqref="W83">
    <cfRule type="cellIs" dxfId="122" priority="19" operator="equal">
      <formula>6</formula>
    </cfRule>
  </conditionalFormatting>
  <conditionalFormatting sqref="W83">
    <cfRule type="cellIs" dxfId="121" priority="20" operator="equal">
      <formula>5</formula>
    </cfRule>
  </conditionalFormatting>
  <conditionalFormatting sqref="W83">
    <cfRule type="cellIs" dxfId="120" priority="21" operator="equal">
      <formula>4</formula>
    </cfRule>
  </conditionalFormatting>
  <conditionalFormatting sqref="W83">
    <cfRule type="cellIs" dxfId="119" priority="22" operator="equal">
      <formula>3</formula>
    </cfRule>
  </conditionalFormatting>
  <conditionalFormatting sqref="AV56">
    <cfRule type="cellIs" dxfId="118" priority="15" operator="between">
      <formula>15</formula>
      <formula>20</formula>
    </cfRule>
  </conditionalFormatting>
  <conditionalFormatting sqref="AV56">
    <cfRule type="cellIs" dxfId="117" priority="16" operator="between">
      <formula>10</formula>
      <formula>14.999</formula>
    </cfRule>
  </conditionalFormatting>
  <conditionalFormatting sqref="AV56">
    <cfRule type="cellIs" dxfId="116" priority="17" operator="between">
      <formula>5</formula>
      <formula>9.999</formula>
    </cfRule>
  </conditionalFormatting>
  <conditionalFormatting sqref="AV56">
    <cfRule type="cellIs" dxfId="115" priority="18" operator="between">
      <formula>0.001</formula>
      <formula>4.999</formula>
    </cfRule>
  </conditionalFormatting>
  <conditionalFormatting sqref="AX56">
    <cfRule type="cellIs" dxfId="114" priority="13" operator="equal">
      <formula>2</formula>
    </cfRule>
  </conditionalFormatting>
  <conditionalFormatting sqref="AX56">
    <cfRule type="cellIs" dxfId="113" priority="14" operator="equal">
      <formula>1</formula>
    </cfRule>
  </conditionalFormatting>
  <conditionalFormatting sqref="AX56">
    <cfRule type="cellIs" dxfId="112" priority="9" operator="equal">
      <formula>6</formula>
    </cfRule>
  </conditionalFormatting>
  <conditionalFormatting sqref="AX56">
    <cfRule type="cellIs" dxfId="111" priority="10" operator="equal">
      <formula>5</formula>
    </cfRule>
  </conditionalFormatting>
  <conditionalFormatting sqref="AX56">
    <cfRule type="cellIs" dxfId="110" priority="11" operator="equal">
      <formula>4</formula>
    </cfRule>
  </conditionalFormatting>
  <conditionalFormatting sqref="AX56">
    <cfRule type="cellIs" dxfId="109" priority="12" operator="equal">
      <formula>3</formula>
    </cfRule>
  </conditionalFormatting>
  <conditionalFormatting sqref="U89">
    <cfRule type="cellIs" dxfId="108" priority="5" operator="between">
      <formula>15</formula>
      <formula>20</formula>
    </cfRule>
  </conditionalFormatting>
  <conditionalFormatting sqref="U89">
    <cfRule type="cellIs" dxfId="107" priority="6" operator="between">
      <formula>10</formula>
      <formula>14.999</formula>
    </cfRule>
  </conditionalFormatting>
  <conditionalFormatting sqref="U89">
    <cfRule type="cellIs" dxfId="106" priority="7" operator="between">
      <formula>5</formula>
      <formula>9.999</formula>
    </cfRule>
  </conditionalFormatting>
  <conditionalFormatting sqref="U89">
    <cfRule type="cellIs" dxfId="105" priority="8" operator="between">
      <formula>0.001</formula>
      <formula>4.999</formula>
    </cfRule>
  </conditionalFormatting>
  <conditionalFormatting sqref="U93">
    <cfRule type="cellIs" dxfId="104" priority="1" operator="between">
      <formula>15</formula>
      <formula>20</formula>
    </cfRule>
  </conditionalFormatting>
  <conditionalFormatting sqref="U93">
    <cfRule type="cellIs" dxfId="103" priority="2" operator="between">
      <formula>10</formula>
      <formula>14.999</formula>
    </cfRule>
  </conditionalFormatting>
  <conditionalFormatting sqref="U93">
    <cfRule type="cellIs" dxfId="102" priority="3" operator="between">
      <formula>5</formula>
      <formula>9.999</formula>
    </cfRule>
  </conditionalFormatting>
  <conditionalFormatting sqref="U93">
    <cfRule type="cellIs" dxfId="101" priority="4" operator="between">
      <formula>0.001</formula>
      <formula>4.999</formula>
    </cfRule>
  </conditionalFormatting>
  <printOptions horizontalCentered="1"/>
  <pageMargins left="0.70866141732283472" right="0.70866141732283472" top="0.74803149606299213" bottom="0.74803149606299213" header="0.31496062992125984" footer="0.31496062992125984"/>
  <pageSetup paperSize="9" scale="1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1" tint="4.9989318521683403E-2"/>
    <pageSetUpPr fitToPage="1"/>
  </sheetPr>
  <dimension ref="A1:BE172"/>
  <sheetViews>
    <sheetView zoomScale="25" zoomScaleNormal="25" workbookViewId="0">
      <selection activeCell="S95" sqref="S95"/>
    </sheetView>
  </sheetViews>
  <sheetFormatPr baseColWidth="10" defaultColWidth="10.85546875" defaultRowHeight="15"/>
  <cols>
    <col min="1" max="1" width="1.7109375" style="745" customWidth="1"/>
    <col min="2" max="2" width="2.42578125" style="745" customWidth="1"/>
    <col min="3" max="3" width="1.7109375" style="745" customWidth="1"/>
    <col min="4" max="4" width="10.85546875" style="745"/>
    <col min="5" max="5" width="14.140625" style="745" customWidth="1"/>
    <col min="6" max="6" width="1.7109375" style="745" customWidth="1"/>
    <col min="7" max="7" width="5" style="745" customWidth="1"/>
    <col min="8" max="8" width="36.7109375" style="745" customWidth="1"/>
    <col min="9" max="9" width="1.7109375" style="745" customWidth="1"/>
    <col min="10" max="10" width="21.7109375" style="745" customWidth="1"/>
    <col min="11" max="11" width="1.7109375" style="745" customWidth="1"/>
    <col min="12" max="12" width="12.42578125" style="745" customWidth="1"/>
    <col min="13" max="14" width="4.140625" style="745" customWidth="1"/>
    <col min="15" max="15" width="1.7109375" style="745" customWidth="1"/>
    <col min="16" max="16" width="8.85546875" style="745" customWidth="1"/>
    <col min="17" max="17" width="8.28515625" style="745" customWidth="1"/>
    <col min="18" max="18" width="8.42578125" style="745" customWidth="1"/>
    <col min="19" max="19" width="8.85546875" style="745" customWidth="1"/>
    <col min="20" max="20" width="7.42578125" style="745" customWidth="1"/>
    <col min="21" max="21" width="11.7109375" style="745" customWidth="1"/>
    <col min="22" max="22" width="3.28515625" style="745" customWidth="1"/>
    <col min="23" max="23" width="8.28515625" style="745" customWidth="1"/>
    <col min="24" max="24" width="16.7109375" style="745" customWidth="1"/>
    <col min="25" max="25" width="4.140625" style="745" customWidth="1"/>
    <col min="26" max="26" width="1.7109375" style="745" customWidth="1"/>
    <col min="27" max="27" width="3.28515625" style="745" customWidth="1"/>
    <col min="28" max="28" width="20" style="745" customWidth="1"/>
    <col min="29" max="29" width="6.7109375" style="745" customWidth="1"/>
    <col min="30" max="30" width="74.140625" style="745" customWidth="1"/>
    <col min="31" max="31" width="10.140625" style="745" customWidth="1"/>
    <col min="32" max="32" width="8.85546875" style="745" customWidth="1"/>
    <col min="33" max="33" width="8.28515625" style="745" customWidth="1"/>
    <col min="34" max="35" width="8.85546875" style="745" customWidth="1"/>
    <col min="36" max="36" width="7.42578125" style="745" customWidth="1"/>
    <col min="37" max="37" width="11.7109375" style="745" customWidth="1"/>
    <col min="38" max="38" width="3.28515625" style="745" customWidth="1"/>
    <col min="39" max="39" width="8.28515625" style="745" customWidth="1"/>
    <col min="40" max="40" width="6.28515625" style="745" customWidth="1"/>
    <col min="41" max="44" width="30.85546875" style="745" hidden="1" customWidth="1"/>
    <col min="45" max="45" width="13.28515625" style="745" hidden="1" customWidth="1"/>
    <col min="46" max="49" width="30.85546875" style="745" hidden="1" customWidth="1"/>
    <col min="50" max="52" width="30.85546875" style="745" customWidth="1"/>
    <col min="53" max="53" width="2.42578125" style="745" customWidth="1"/>
    <col min="54" max="56" width="26.28515625" style="745" customWidth="1"/>
    <col min="57" max="16384" width="10.85546875" style="745"/>
  </cols>
  <sheetData>
    <row r="1" spans="2:57" ht="9.9499999999999993" customHeight="1">
      <c r="AN1" s="746"/>
      <c r="AO1" s="747"/>
      <c r="AP1" s="747"/>
      <c r="AQ1" s="747"/>
      <c r="AR1" s="747"/>
      <c r="AS1" s="747"/>
      <c r="AT1" s="747"/>
      <c r="AU1" s="747"/>
      <c r="AV1" s="747"/>
      <c r="AW1" s="747"/>
      <c r="AX1" s="747"/>
      <c r="AY1" s="747"/>
      <c r="AZ1" s="747"/>
      <c r="BA1" s="747"/>
      <c r="BB1" s="747"/>
      <c r="BC1" s="747"/>
      <c r="BD1" s="747"/>
      <c r="BE1" s="748"/>
    </row>
    <row r="2" spans="2:57" ht="15" customHeight="1">
      <c r="B2" s="749"/>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1"/>
    </row>
    <row r="3" spans="2:57" ht="9.9499999999999993" customHeight="1">
      <c r="B3" s="752"/>
      <c r="F3" s="753"/>
      <c r="G3" s="753"/>
      <c r="H3" s="754"/>
      <c r="I3" s="753"/>
      <c r="J3" s="753"/>
      <c r="K3" s="754"/>
      <c r="L3" s="754"/>
      <c r="M3" s="754"/>
      <c r="N3" s="754"/>
      <c r="O3" s="754"/>
      <c r="P3" s="754"/>
      <c r="Q3" s="754"/>
      <c r="AE3" s="754"/>
      <c r="AF3" s="754"/>
      <c r="AM3" s="755"/>
    </row>
    <row r="4" spans="2:57" ht="9.9499999999999993" customHeight="1">
      <c r="B4" s="752"/>
      <c r="F4" s="753"/>
      <c r="G4" s="753"/>
      <c r="H4" s="754"/>
      <c r="I4" s="753"/>
      <c r="J4" s="753"/>
      <c r="K4" s="754"/>
      <c r="L4" s="754"/>
      <c r="M4" s="754"/>
      <c r="N4" s="754"/>
      <c r="O4" s="754"/>
      <c r="P4" s="754"/>
      <c r="Q4" s="754"/>
      <c r="AE4" s="754"/>
      <c r="AF4" s="754"/>
      <c r="AM4" s="755"/>
    </row>
    <row r="5" spans="2:57" s="352" customFormat="1" ht="27.95" customHeight="1">
      <c r="B5" s="12"/>
      <c r="C5" s="11"/>
      <c r="D5" s="11"/>
      <c r="E5" s="11"/>
      <c r="F5" s="13"/>
      <c r="G5" s="1049" t="str">
        <f>'Profil MFER'!G5:H5</f>
        <v>?</v>
      </c>
      <c r="H5" s="1049"/>
      <c r="I5" s="1069"/>
      <c r="J5" s="1566" t="str">
        <f>'Profil MFER'!J5</f>
        <v>Seconde</v>
      </c>
      <c r="K5" s="1567"/>
      <c r="L5" s="1370" t="str">
        <f>'Profil MFER'!L5</f>
        <v>BCP</v>
      </c>
      <c r="M5" s="1370"/>
      <c r="N5" s="1568"/>
      <c r="O5" s="1324" t="str">
        <f>'Profil MFER'!O5</f>
        <v>2nde TraNE</v>
      </c>
      <c r="P5" s="1324"/>
      <c r="Q5" s="1324"/>
      <c r="R5" s="1324"/>
      <c r="S5" s="1324"/>
      <c r="T5" s="1324"/>
      <c r="U5" s="355"/>
      <c r="V5" s="11"/>
      <c r="W5" s="1359" t="s">
        <v>126</v>
      </c>
      <c r="X5" s="1359"/>
      <c r="Y5" s="1359"/>
      <c r="Z5" s="1359"/>
      <c r="AA5" s="1359"/>
      <c r="AB5" s="1359"/>
      <c r="AC5" s="1457"/>
      <c r="AD5" s="1569" t="s">
        <v>441</v>
      </c>
      <c r="AE5" s="1569"/>
      <c r="AF5" s="1569"/>
      <c r="AG5" s="1569"/>
      <c r="AH5" s="1569"/>
      <c r="AI5" s="1569"/>
      <c r="AJ5" s="1569"/>
      <c r="AK5" s="1569"/>
      <c r="AL5" s="1569"/>
      <c r="AM5" s="1570"/>
    </row>
    <row r="6" spans="2:57" s="352" customFormat="1" ht="27.95" customHeight="1">
      <c r="B6" s="12"/>
      <c r="C6" s="11"/>
      <c r="D6" s="11"/>
      <c r="E6" s="11"/>
      <c r="F6" s="13"/>
      <c r="G6" s="1049" t="str">
        <f>'Profil MFER'!G6:H6</f>
        <v>?</v>
      </c>
      <c r="H6" s="1049"/>
      <c r="I6" s="1069"/>
      <c r="J6" s="1566"/>
      <c r="K6" s="1567"/>
      <c r="L6" s="1370"/>
      <c r="M6" s="1370"/>
      <c r="N6" s="1568"/>
      <c r="O6" s="1324"/>
      <c r="P6" s="1324"/>
      <c r="Q6" s="1324"/>
      <c r="R6" s="1324"/>
      <c r="S6" s="1324"/>
      <c r="T6" s="1324"/>
      <c r="U6" s="355"/>
      <c r="V6" s="11"/>
      <c r="W6" s="1359"/>
      <c r="X6" s="1359"/>
      <c r="Y6" s="1359"/>
      <c r="Z6" s="1359"/>
      <c r="AA6" s="1359"/>
      <c r="AB6" s="1359"/>
      <c r="AC6" s="1457"/>
      <c r="AD6" s="1569"/>
      <c r="AE6" s="1569"/>
      <c r="AF6" s="1569"/>
      <c r="AG6" s="1569"/>
      <c r="AH6" s="1569"/>
      <c r="AI6" s="1569"/>
      <c r="AJ6" s="1569"/>
      <c r="AK6" s="1569"/>
      <c r="AL6" s="1569"/>
      <c r="AM6" s="1570"/>
    </row>
    <row r="7" spans="2:57" s="361" customFormat="1" ht="9.9499999999999993" customHeight="1">
      <c r="B7" s="22"/>
      <c r="C7" s="21"/>
      <c r="D7" s="21"/>
      <c r="E7" s="21"/>
      <c r="F7" s="21"/>
      <c r="G7" s="23"/>
      <c r="H7" s="23"/>
      <c r="I7" s="23"/>
      <c r="J7" s="24"/>
      <c r="K7" s="24"/>
      <c r="L7" s="24"/>
      <c r="M7" s="24"/>
      <c r="N7" s="24"/>
      <c r="O7" s="24"/>
      <c r="P7" s="24"/>
      <c r="Q7" s="8"/>
      <c r="R7" s="1"/>
      <c r="S7" s="1"/>
      <c r="T7" s="1"/>
      <c r="U7" s="1"/>
      <c r="V7" s="1"/>
      <c r="W7" s="1359"/>
      <c r="X7" s="1359"/>
      <c r="Y7" s="1359"/>
      <c r="Z7" s="1359"/>
      <c r="AA7" s="1359"/>
      <c r="AB7" s="1359"/>
      <c r="AC7" s="1457"/>
      <c r="AD7" s="1569"/>
      <c r="AE7" s="1569"/>
      <c r="AF7" s="1569"/>
      <c r="AG7" s="1569"/>
      <c r="AH7" s="1569"/>
      <c r="AI7" s="1569"/>
      <c r="AJ7" s="1569"/>
      <c r="AK7" s="1569"/>
      <c r="AL7" s="1569"/>
      <c r="AM7" s="1570"/>
    </row>
    <row r="8" spans="2:57" ht="9.9499999999999993" customHeight="1">
      <c r="B8" s="5"/>
      <c r="C8" s="1"/>
      <c r="D8" s="27"/>
      <c r="E8" s="27"/>
      <c r="F8" s="1"/>
      <c r="G8" s="1"/>
      <c r="H8" s="1"/>
      <c r="I8" s="1"/>
      <c r="J8" s="1"/>
      <c r="K8" s="1"/>
      <c r="L8" s="1"/>
      <c r="M8" s="1"/>
      <c r="N8" s="1"/>
      <c r="O8" s="1"/>
      <c r="P8" s="1"/>
      <c r="Q8" s="1"/>
      <c r="R8" s="1"/>
      <c r="S8" s="1"/>
      <c r="T8" s="1"/>
      <c r="U8" s="1"/>
      <c r="V8" s="1"/>
      <c r="W8" s="1359"/>
      <c r="X8" s="1359"/>
      <c r="Y8" s="1359"/>
      <c r="Z8" s="1359"/>
      <c r="AA8" s="1359"/>
      <c r="AB8" s="1359"/>
      <c r="AC8" s="1457"/>
      <c r="AD8" s="1569"/>
      <c r="AE8" s="1569"/>
      <c r="AF8" s="1569"/>
      <c r="AG8" s="1569"/>
      <c r="AH8" s="1569"/>
      <c r="AI8" s="1569"/>
      <c r="AJ8" s="1569"/>
      <c r="AK8" s="1569"/>
      <c r="AL8" s="1569"/>
      <c r="AM8" s="1570"/>
      <c r="AN8" s="756"/>
      <c r="AO8" s="756"/>
      <c r="AP8" s="756"/>
      <c r="AQ8" s="756"/>
      <c r="AR8" s="756"/>
      <c r="AS8" s="756"/>
      <c r="AT8" s="756"/>
      <c r="AU8" s="756"/>
      <c r="AV8" s="756"/>
      <c r="AW8" s="756"/>
      <c r="AX8" s="756"/>
      <c r="AY8" s="756"/>
    </row>
    <row r="9" spans="2:57" s="361" customFormat="1" ht="60" customHeight="1">
      <c r="B9" s="1562" t="s">
        <v>0</v>
      </c>
      <c r="C9" s="1563"/>
      <c r="D9" s="1563"/>
      <c r="E9" s="1563"/>
      <c r="F9" s="29"/>
      <c r="G9" s="30"/>
      <c r="H9" s="130" t="s">
        <v>324</v>
      </c>
      <c r="I9" s="131"/>
      <c r="J9" s="131"/>
      <c r="K9" s="505"/>
      <c r="L9" s="505"/>
      <c r="M9" s="505"/>
      <c r="N9" s="505"/>
      <c r="O9" s="132"/>
      <c r="P9" s="132"/>
      <c r="Q9" s="132"/>
      <c r="R9" s="132"/>
      <c r="S9" s="132"/>
      <c r="T9" s="132"/>
      <c r="U9" s="132"/>
      <c r="V9" s="132"/>
      <c r="W9" s="132"/>
      <c r="X9" s="132"/>
      <c r="Y9" s="29"/>
      <c r="Z9" s="29"/>
      <c r="AA9" s="29"/>
      <c r="AB9" s="29"/>
      <c r="AC9" s="29"/>
      <c r="AD9" s="1569"/>
      <c r="AE9" s="1569"/>
      <c r="AF9" s="1569"/>
      <c r="AG9" s="1569"/>
      <c r="AH9" s="1569"/>
      <c r="AI9" s="1569"/>
      <c r="AJ9" s="1569"/>
      <c r="AK9" s="1569"/>
      <c r="AL9" s="1569"/>
      <c r="AM9" s="1570"/>
    </row>
    <row r="10" spans="2:57" ht="30" customHeight="1">
      <c r="B10" s="757"/>
      <c r="C10" s="758"/>
      <c r="D10" s="758"/>
      <c r="E10" s="758"/>
      <c r="F10" s="758"/>
      <c r="G10" s="759"/>
      <c r="H10" s="760" t="s">
        <v>92</v>
      </c>
      <c r="I10" s="1564">
        <f ca="1">TODAY()</f>
        <v>44545</v>
      </c>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5"/>
      <c r="AO10" s="1559"/>
      <c r="AP10" s="1559"/>
      <c r="AQ10" s="1559"/>
      <c r="AR10" s="1559"/>
      <c r="AS10" s="1559"/>
      <c r="AT10" s="1559"/>
      <c r="AU10" s="1559"/>
      <c r="AV10" s="1559"/>
      <c r="AW10" s="1559"/>
      <c r="AX10" s="1559"/>
    </row>
    <row r="11" spans="2:57" ht="5.0999999999999996" customHeight="1">
      <c r="B11" s="752"/>
      <c r="G11" s="365"/>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2"/>
    </row>
    <row r="12" spans="2:57" ht="15" customHeight="1">
      <c r="B12" s="752"/>
      <c r="G12" s="365"/>
      <c r="H12" s="761"/>
      <c r="I12" s="761"/>
      <c r="J12" s="761"/>
      <c r="K12" s="761"/>
      <c r="L12" s="761"/>
      <c r="M12" s="761"/>
      <c r="N12" s="761"/>
      <c r="O12" s="761"/>
      <c r="P12" s="761"/>
      <c r="Q12" s="761"/>
      <c r="R12" s="761"/>
      <c r="S12" s="761"/>
      <c r="T12" s="761"/>
      <c r="U12" s="383"/>
      <c r="V12" s="383"/>
      <c r="W12" s="383"/>
      <c r="X12" s="383"/>
      <c r="Y12" s="365"/>
      <c r="Z12" s="365"/>
      <c r="AA12" s="763"/>
      <c r="AB12" s="761"/>
      <c r="AC12" s="761"/>
      <c r="AD12" s="761"/>
      <c r="AE12" s="761"/>
      <c r="AF12" s="761"/>
      <c r="AG12" s="761"/>
      <c r="AH12" s="761"/>
      <c r="AI12" s="761"/>
      <c r="AJ12" s="383"/>
      <c r="AK12" s="383"/>
      <c r="AL12" s="383"/>
      <c r="AM12" s="764"/>
    </row>
    <row r="13" spans="2:57" ht="9.9499999999999993" customHeight="1">
      <c r="B13" s="752"/>
      <c r="G13" s="365"/>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2"/>
    </row>
    <row r="14" spans="2:57" ht="15" customHeight="1">
      <c r="B14" s="752"/>
      <c r="D14" s="1560"/>
      <c r="E14" s="1560"/>
      <c r="G14" s="365"/>
      <c r="H14" s="365"/>
      <c r="I14" s="365"/>
      <c r="J14" s="365"/>
      <c r="K14" s="365"/>
      <c r="L14" s="763"/>
      <c r="M14" s="763"/>
      <c r="N14" s="763"/>
      <c r="O14" s="763"/>
      <c r="P14" s="378" t="s">
        <v>66</v>
      </c>
      <c r="Q14" s="379" t="s">
        <v>62</v>
      </c>
      <c r="R14" s="380" t="s">
        <v>57</v>
      </c>
      <c r="S14" s="381" t="s">
        <v>52</v>
      </c>
      <c r="T14" s="365"/>
      <c r="U14" s="766"/>
      <c r="V14" s="365"/>
      <c r="W14" s="767"/>
      <c r="X14" s="365"/>
      <c r="AA14" s="765"/>
      <c r="AB14" s="765"/>
      <c r="AD14" s="365"/>
      <c r="AE14" s="365"/>
      <c r="AF14" s="378" t="s">
        <v>66</v>
      </c>
      <c r="AG14" s="379" t="s">
        <v>62</v>
      </c>
      <c r="AH14" s="380" t="s">
        <v>57</v>
      </c>
      <c r="AI14" s="381" t="s">
        <v>52</v>
      </c>
      <c r="AJ14" s="763"/>
      <c r="AK14" s="763"/>
      <c r="AL14" s="763"/>
      <c r="AM14" s="768"/>
      <c r="AO14" s="769"/>
      <c r="AP14" s="769"/>
      <c r="AQ14" s="769"/>
      <c r="AR14" s="769"/>
      <c r="AS14" s="769"/>
      <c r="AT14" s="769"/>
      <c r="AU14" s="769"/>
      <c r="AV14" s="769"/>
      <c r="AW14" s="769"/>
      <c r="AX14" s="769"/>
    </row>
    <row r="15" spans="2:57" ht="5.0999999999999996" customHeight="1">
      <c r="B15" s="752"/>
      <c r="G15" s="365"/>
      <c r="H15" s="365"/>
      <c r="I15" s="365"/>
      <c r="J15" s="365"/>
      <c r="K15" s="365"/>
      <c r="L15" s="770"/>
      <c r="M15" s="763"/>
      <c r="N15" s="763"/>
      <c r="O15" s="763"/>
      <c r="P15" s="771"/>
      <c r="Q15" s="383"/>
      <c r="R15" s="383"/>
      <c r="S15" s="771"/>
      <c r="T15" s="365"/>
      <c r="U15" s="763"/>
      <c r="V15" s="365"/>
      <c r="W15" s="763"/>
      <c r="X15" s="365"/>
      <c r="Y15" s="365"/>
      <c r="Z15" s="365"/>
      <c r="AA15" s="365"/>
      <c r="AE15" s="771"/>
      <c r="AF15" s="383"/>
      <c r="AG15" s="383"/>
      <c r="AH15" s="771"/>
      <c r="AI15" s="365"/>
      <c r="AJ15" s="763"/>
      <c r="AK15" s="365"/>
      <c r="AL15" s="763"/>
      <c r="AM15" s="768"/>
      <c r="AO15" s="769"/>
      <c r="AP15" s="769"/>
      <c r="AQ15" s="769"/>
      <c r="AR15" s="769"/>
      <c r="AS15" s="769"/>
      <c r="AT15" s="769"/>
      <c r="AU15" s="769"/>
      <c r="AW15" s="769"/>
    </row>
    <row r="16" spans="2:57" ht="35.1" customHeight="1">
      <c r="B16" s="752"/>
      <c r="G16" s="365"/>
      <c r="H16" s="365"/>
      <c r="I16" s="365"/>
      <c r="J16" s="365"/>
      <c r="K16" s="365"/>
      <c r="L16" s="365"/>
      <c r="M16" s="365"/>
      <c r="N16" s="365"/>
      <c r="O16" s="365"/>
      <c r="P16" s="365"/>
      <c r="Q16" s="365"/>
      <c r="R16" s="365"/>
      <c r="S16" s="365"/>
      <c r="T16" s="365"/>
      <c r="U16" s="365"/>
      <c r="V16" s="365"/>
      <c r="W16" s="365"/>
      <c r="X16" s="365"/>
      <c r="Y16" s="365"/>
      <c r="Z16" s="365"/>
      <c r="AA16" s="365"/>
      <c r="AB16" s="365"/>
      <c r="AE16" s="365"/>
      <c r="AF16" s="365"/>
      <c r="AG16" s="365"/>
      <c r="AH16" s="365"/>
      <c r="AI16" s="365"/>
      <c r="AJ16" s="365"/>
      <c r="AK16" s="365"/>
      <c r="AL16" s="365"/>
      <c r="AM16" s="772"/>
    </row>
    <row r="17" spans="2:50" ht="30" customHeight="1">
      <c r="B17" s="773"/>
      <c r="C17" s="774"/>
      <c r="D17" s="774"/>
      <c r="E17" s="774"/>
      <c r="F17" s="774"/>
      <c r="G17" s="775"/>
      <c r="H17" s="775"/>
      <c r="I17" s="775"/>
      <c r="J17" s="775"/>
      <c r="K17" s="775"/>
      <c r="L17" s="775"/>
      <c r="M17" s="775"/>
      <c r="N17" s="775"/>
      <c r="O17" s="775"/>
      <c r="P17" s="775"/>
      <c r="Q17" s="775"/>
      <c r="R17" s="775"/>
      <c r="S17" s="775"/>
      <c r="T17" s="775"/>
      <c r="U17" s="775"/>
      <c r="V17" s="775"/>
      <c r="W17" s="775"/>
      <c r="X17" s="775"/>
      <c r="Y17" s="775"/>
      <c r="Z17" s="775"/>
      <c r="AA17" s="775"/>
      <c r="AB17" s="774"/>
      <c r="AC17" s="774"/>
      <c r="AD17" s="775"/>
      <c r="AE17" s="775"/>
      <c r="AF17" s="775"/>
      <c r="AG17" s="775"/>
      <c r="AH17" s="775"/>
      <c r="AI17" s="775"/>
      <c r="AJ17" s="775"/>
      <c r="AK17" s="775"/>
      <c r="AL17" s="775"/>
      <c r="AM17" s="776"/>
    </row>
    <row r="18" spans="2:50" ht="20.100000000000001" customHeight="1">
      <c r="B18" s="777"/>
      <c r="C18" s="778"/>
      <c r="D18" s="778"/>
      <c r="E18" s="778"/>
      <c r="F18" s="778"/>
      <c r="G18" s="779"/>
      <c r="H18" s="779"/>
      <c r="I18" s="779"/>
      <c r="J18" s="779"/>
      <c r="K18" s="779"/>
      <c r="L18" s="779"/>
      <c r="M18" s="779"/>
      <c r="N18" s="779"/>
      <c r="O18" s="779"/>
      <c r="P18" s="779"/>
      <c r="Q18" s="779"/>
      <c r="R18" s="779"/>
      <c r="S18" s="779"/>
      <c r="T18" s="779"/>
      <c r="U18" s="779"/>
      <c r="V18" s="779"/>
      <c r="W18" s="780"/>
      <c r="X18" s="781"/>
      <c r="Y18" s="782"/>
      <c r="Z18" s="783"/>
      <c r="AA18" s="783"/>
      <c r="AB18" s="783"/>
      <c r="AC18" s="784"/>
      <c r="AD18" s="784"/>
      <c r="AE18" s="783"/>
      <c r="AF18" s="783"/>
      <c r="AG18" s="783"/>
      <c r="AH18" s="783"/>
      <c r="AI18" s="783"/>
      <c r="AJ18" s="783"/>
      <c r="AK18" s="783"/>
      <c r="AL18" s="783"/>
      <c r="AM18" s="785"/>
      <c r="AQ18" s="786"/>
      <c r="AR18" s="786"/>
      <c r="AS18" s="786"/>
      <c r="AT18" s="786"/>
      <c r="AU18" s="786"/>
      <c r="AW18" s="786"/>
    </row>
    <row r="19" spans="2:50" ht="39.950000000000003" customHeight="1">
      <c r="B19" s="787"/>
      <c r="C19" s="788"/>
      <c r="D19" s="788"/>
      <c r="E19" s="788"/>
      <c r="F19" s="788"/>
      <c r="G19" s="789"/>
      <c r="H19" s="1514"/>
      <c r="I19" s="1515"/>
      <c r="J19" s="1515"/>
      <c r="K19" s="1515"/>
      <c r="L19" s="1516"/>
      <c r="M19" s="789"/>
      <c r="N19" s="789"/>
      <c r="O19" s="789"/>
      <c r="P19" s="790"/>
      <c r="Q19" s="790"/>
      <c r="R19" s="790"/>
      <c r="S19" s="790"/>
      <c r="T19" s="790"/>
      <c r="U19" s="790"/>
      <c r="V19" s="790"/>
      <c r="W19" s="791"/>
      <c r="X19" s="781"/>
      <c r="Y19" s="792"/>
      <c r="Z19" s="789"/>
      <c r="AA19" s="789"/>
      <c r="AB19" s="789"/>
      <c r="AC19" s="788"/>
      <c r="AD19" s="1523"/>
      <c r="AE19" s="788"/>
      <c r="AF19" s="788"/>
      <c r="AG19" s="788"/>
      <c r="AH19" s="788"/>
      <c r="AI19" s="788"/>
      <c r="AJ19" s="788"/>
      <c r="AK19" s="788"/>
      <c r="AL19" s="793"/>
      <c r="AM19" s="794"/>
      <c r="AN19" s="795"/>
      <c r="AQ19" s="786"/>
      <c r="AR19" s="786"/>
      <c r="AS19" s="796"/>
      <c r="AT19" s="796"/>
      <c r="AU19" s="796"/>
      <c r="AV19" s="796"/>
      <c r="AW19" s="786"/>
    </row>
    <row r="20" spans="2:50" ht="60" customHeight="1">
      <c r="B20" s="787"/>
      <c r="C20" s="788"/>
      <c r="D20" s="788"/>
      <c r="E20" s="788"/>
      <c r="F20" s="788"/>
      <c r="G20" s="789"/>
      <c r="H20" s="1517"/>
      <c r="I20" s="1518"/>
      <c r="J20" s="1518"/>
      <c r="K20" s="1518"/>
      <c r="L20" s="1519"/>
      <c r="M20" s="789"/>
      <c r="N20" s="789"/>
      <c r="O20" s="789"/>
      <c r="P20" s="1526" t="str">
        <f>'Donnees MFER'!E85</f>
        <v>Préparation d'une intervention</v>
      </c>
      <c r="Q20" s="1527"/>
      <c r="R20" s="1527"/>
      <c r="S20" s="1527"/>
      <c r="T20" s="1527"/>
      <c r="U20" s="1527"/>
      <c r="V20" s="1528"/>
      <c r="W20" s="797"/>
      <c r="X20" s="781"/>
      <c r="Y20" s="792"/>
      <c r="Z20" s="789"/>
      <c r="AA20" s="789"/>
      <c r="AB20" s="789"/>
      <c r="AC20" s="788"/>
      <c r="AD20" s="1524"/>
      <c r="AE20" s="788"/>
      <c r="AF20" s="1526" t="str">
        <f>'Donnees MFER'!E85</f>
        <v>Préparation d'une intervention</v>
      </c>
      <c r="AG20" s="1527"/>
      <c r="AH20" s="1527"/>
      <c r="AI20" s="1527"/>
      <c r="AJ20" s="1527"/>
      <c r="AK20" s="1527"/>
      <c r="AL20" s="1528"/>
      <c r="AM20" s="798"/>
      <c r="AN20" s="795"/>
      <c r="AQ20" s="786"/>
      <c r="AR20" s="786"/>
      <c r="AS20" s="796"/>
      <c r="AT20" s="796"/>
      <c r="AU20" s="796"/>
      <c r="AV20" s="796"/>
      <c r="AW20" s="786"/>
    </row>
    <row r="21" spans="2:50" ht="30" customHeight="1">
      <c r="B21" s="787"/>
      <c r="C21" s="788"/>
      <c r="D21" s="1541" t="s">
        <v>325</v>
      </c>
      <c r="E21" s="1541"/>
      <c r="F21" s="788"/>
      <c r="G21" s="789"/>
      <c r="H21" s="1517"/>
      <c r="I21" s="1518"/>
      <c r="J21" s="1518"/>
      <c r="K21" s="1518"/>
      <c r="L21" s="1519"/>
      <c r="M21" s="789"/>
      <c r="N21" s="789"/>
      <c r="O21" s="789"/>
      <c r="P21" s="799"/>
      <c r="Q21" s="799"/>
      <c r="R21" s="799"/>
      <c r="S21" s="799"/>
      <c r="T21" s="799"/>
      <c r="U21" s="799"/>
      <c r="V21" s="799"/>
      <c r="W21" s="797"/>
      <c r="X21" s="781"/>
      <c r="Y21" s="792"/>
      <c r="Z21" s="1541" t="s">
        <v>325</v>
      </c>
      <c r="AA21" s="1541"/>
      <c r="AB21" s="1541"/>
      <c r="AC21" s="788"/>
      <c r="AD21" s="1524"/>
      <c r="AE21" s="788"/>
      <c r="AF21" s="799"/>
      <c r="AG21" s="799"/>
      <c r="AH21" s="799"/>
      <c r="AI21" s="799"/>
      <c r="AJ21" s="799"/>
      <c r="AK21" s="799"/>
      <c r="AL21" s="799"/>
      <c r="AM21" s="798"/>
      <c r="AN21" s="795"/>
      <c r="AQ21" s="786"/>
      <c r="AR21" s="786"/>
      <c r="AS21" s="796"/>
      <c r="AT21" s="796"/>
      <c r="AU21" s="796"/>
      <c r="AV21" s="796"/>
      <c r="AW21" s="786"/>
    </row>
    <row r="22" spans="2:50" ht="30" customHeight="1">
      <c r="B22" s="787"/>
      <c r="C22" s="788"/>
      <c r="D22" s="1542"/>
      <c r="E22" s="1542"/>
      <c r="F22" s="788"/>
      <c r="G22" s="789"/>
      <c r="H22" s="1517"/>
      <c r="I22" s="1518"/>
      <c r="J22" s="1518"/>
      <c r="K22" s="1518"/>
      <c r="L22" s="1519"/>
      <c r="M22" s="789"/>
      <c r="N22" s="789"/>
      <c r="O22" s="789"/>
      <c r="P22" s="1545" t="s">
        <v>326</v>
      </c>
      <c r="Q22" s="1545"/>
      <c r="R22" s="1545"/>
      <c r="S22" s="1545"/>
      <c r="T22" s="1546" t="s">
        <v>120</v>
      </c>
      <c r="U22" s="1546"/>
      <c r="V22" s="1546"/>
      <c r="W22" s="1547"/>
      <c r="X22" s="781"/>
      <c r="Y22" s="792"/>
      <c r="Z22" s="1542"/>
      <c r="AA22" s="1542"/>
      <c r="AB22" s="1542"/>
      <c r="AC22" s="788"/>
      <c r="AD22" s="1524"/>
      <c r="AE22" s="788"/>
      <c r="AF22" s="790"/>
      <c r="AG22" s="790"/>
      <c r="AH22" s="790"/>
      <c r="AI22" s="790"/>
      <c r="AJ22" s="790"/>
      <c r="AK22" s="790"/>
      <c r="AL22" s="790"/>
      <c r="AM22" s="798"/>
      <c r="AN22" s="795"/>
      <c r="AQ22" s="786"/>
      <c r="AR22" s="786"/>
      <c r="AS22" s="796"/>
      <c r="AT22" s="796"/>
      <c r="AU22" s="796"/>
      <c r="AV22" s="796"/>
      <c r="AW22" s="786"/>
    </row>
    <row r="23" spans="2:50" ht="20.100000000000001" customHeight="1">
      <c r="B23" s="787"/>
      <c r="C23" s="788"/>
      <c r="D23" s="1548">
        <v>1</v>
      </c>
      <c r="E23" s="1549"/>
      <c r="F23" s="788"/>
      <c r="G23" s="789"/>
      <c r="H23" s="1517"/>
      <c r="I23" s="1518"/>
      <c r="J23" s="1518"/>
      <c r="K23" s="1518"/>
      <c r="L23" s="1519"/>
      <c r="M23" s="800"/>
      <c r="N23" s="800"/>
      <c r="O23" s="789"/>
      <c r="P23" s="789"/>
      <c r="Q23" s="801"/>
      <c r="R23" s="789"/>
      <c r="S23" s="789"/>
      <c r="T23" s="789"/>
      <c r="U23" s="1554">
        <f>AVERAGE(AQ99:AQ114)</f>
        <v>0</v>
      </c>
      <c r="V23" s="1555"/>
      <c r="W23" s="802"/>
      <c r="X23" s="781"/>
      <c r="Y23" s="792"/>
      <c r="Z23" s="1548">
        <v>1</v>
      </c>
      <c r="AA23" s="1556"/>
      <c r="AB23" s="1549"/>
      <c r="AC23" s="788"/>
      <c r="AD23" s="1524"/>
      <c r="AE23" s="788"/>
      <c r="AF23" s="790"/>
      <c r="AG23" s="790"/>
      <c r="AH23" s="790"/>
      <c r="AI23" s="790"/>
      <c r="AJ23" s="790"/>
      <c r="AK23" s="790"/>
      <c r="AL23" s="790"/>
      <c r="AM23" s="803"/>
      <c r="AO23" s="786"/>
      <c r="AP23" s="786"/>
      <c r="AQ23" s="786"/>
      <c r="AR23" s="786"/>
      <c r="AS23" s="796"/>
      <c r="AT23" s="796"/>
      <c r="AU23" s="796"/>
      <c r="AV23" s="796"/>
      <c r="AW23" s="786"/>
      <c r="AX23" s="786"/>
    </row>
    <row r="24" spans="2:50" s="361" customFormat="1" ht="30" customHeight="1">
      <c r="B24" s="1532"/>
      <c r="C24" s="1533"/>
      <c r="D24" s="1550"/>
      <c r="E24" s="1551"/>
      <c r="F24" s="788"/>
      <c r="G24" s="804"/>
      <c r="H24" s="1517"/>
      <c r="I24" s="1518"/>
      <c r="J24" s="1518"/>
      <c r="K24" s="1518"/>
      <c r="L24" s="1519"/>
      <c r="M24" s="1534"/>
      <c r="N24" s="1534"/>
      <c r="O24" s="1535"/>
      <c r="P24" s="1428" t="str">
        <f>REPT("g",(U23))</f>
        <v/>
      </c>
      <c r="Q24" s="1429"/>
      <c r="R24" s="1429"/>
      <c r="S24" s="1430"/>
      <c r="T24" s="805"/>
      <c r="U24" s="1503"/>
      <c r="V24" s="1505"/>
      <c r="W24" s="806"/>
      <c r="X24" s="781"/>
      <c r="Y24" s="792"/>
      <c r="Z24" s="1550"/>
      <c r="AA24" s="1557"/>
      <c r="AB24" s="1551"/>
      <c r="AC24" s="788"/>
      <c r="AD24" s="1524"/>
      <c r="AE24" s="788"/>
      <c r="AF24" s="790"/>
      <c r="AG24" s="790"/>
      <c r="AH24" s="790"/>
      <c r="AI24" s="790"/>
      <c r="AJ24" s="790"/>
      <c r="AK24" s="790"/>
      <c r="AL24" s="790"/>
      <c r="AM24" s="807"/>
      <c r="AO24" s="786"/>
      <c r="AP24" s="786"/>
      <c r="AQ24" s="786"/>
      <c r="AR24" s="786"/>
      <c r="AS24" s="796"/>
      <c r="AT24" s="796"/>
      <c r="AU24" s="796"/>
      <c r="AV24" s="796"/>
      <c r="AW24" s="786"/>
      <c r="AX24" s="786"/>
    </row>
    <row r="25" spans="2:50" ht="20.100000000000001" customHeight="1">
      <c r="B25" s="787"/>
      <c r="C25" s="788"/>
      <c r="D25" s="1552"/>
      <c r="E25" s="1553"/>
      <c r="F25" s="788"/>
      <c r="G25" s="789"/>
      <c r="H25" s="1517"/>
      <c r="I25" s="1518"/>
      <c r="J25" s="1518"/>
      <c r="K25" s="1518"/>
      <c r="L25" s="1519"/>
      <c r="M25" s="800"/>
      <c r="N25" s="800"/>
      <c r="O25" s="789"/>
      <c r="P25" s="789"/>
      <c r="Q25" s="789"/>
      <c r="R25" s="789"/>
      <c r="S25" s="789"/>
      <c r="T25" s="789"/>
      <c r="U25" s="1506"/>
      <c r="V25" s="1508"/>
      <c r="W25" s="802"/>
      <c r="X25" s="781"/>
      <c r="Y25" s="792"/>
      <c r="Z25" s="1552"/>
      <c r="AA25" s="1558"/>
      <c r="AB25" s="1553"/>
      <c r="AC25" s="788"/>
      <c r="AD25" s="1524"/>
      <c r="AE25" s="788"/>
      <c r="AF25" s="789"/>
      <c r="AG25" s="789"/>
      <c r="AH25" s="789"/>
      <c r="AI25" s="789"/>
      <c r="AJ25" s="789"/>
      <c r="AK25" s="789"/>
      <c r="AL25" s="789"/>
      <c r="AM25" s="803"/>
      <c r="AO25" s="786"/>
      <c r="AP25" s="786"/>
      <c r="AQ25" s="786"/>
      <c r="AR25" s="786"/>
      <c r="AS25" s="796"/>
      <c r="AT25" s="796"/>
      <c r="AU25" s="796"/>
      <c r="AV25" s="796"/>
      <c r="AW25" s="786"/>
      <c r="AX25" s="786"/>
    </row>
    <row r="26" spans="2:50" ht="30" customHeight="1">
      <c r="B26" s="808"/>
      <c r="C26" s="809"/>
      <c r="D26" s="810"/>
      <c r="E26" s="789"/>
      <c r="F26" s="811"/>
      <c r="G26" s="789"/>
      <c r="H26" s="1517"/>
      <c r="I26" s="1518"/>
      <c r="J26" s="1518"/>
      <c r="K26" s="1518"/>
      <c r="L26" s="1519"/>
      <c r="M26" s="812"/>
      <c r="N26" s="812"/>
      <c r="O26" s="812"/>
      <c r="P26" s="789"/>
      <c r="Q26" s="789"/>
      <c r="R26" s="789"/>
      <c r="S26" s="789"/>
      <c r="T26" s="1536" t="s">
        <v>327</v>
      </c>
      <c r="U26" s="1536"/>
      <c r="V26" s="1536"/>
      <c r="W26" s="1537"/>
      <c r="X26" s="813"/>
      <c r="Y26" s="814"/>
      <c r="Z26" s="812"/>
      <c r="AA26" s="789"/>
      <c r="AB26" s="789"/>
      <c r="AC26" s="788"/>
      <c r="AD26" s="1524"/>
      <c r="AE26" s="788"/>
      <c r="AF26" s="790"/>
      <c r="AG26" s="790"/>
      <c r="AH26" s="790"/>
      <c r="AI26" s="789"/>
      <c r="AJ26" s="790"/>
      <c r="AK26" s="790"/>
      <c r="AL26" s="790"/>
      <c r="AM26" s="815"/>
      <c r="AO26" s="786"/>
      <c r="AP26" s="786"/>
      <c r="AQ26" s="786"/>
      <c r="AR26" s="786"/>
      <c r="AS26" s="796"/>
      <c r="AT26" s="796"/>
      <c r="AU26" s="796"/>
      <c r="AV26" s="796"/>
      <c r="AW26" s="786"/>
      <c r="AX26" s="786"/>
    </row>
    <row r="27" spans="2:50" ht="30" customHeight="1">
      <c r="B27" s="808"/>
      <c r="C27" s="809"/>
      <c r="D27" s="810"/>
      <c r="E27" s="789"/>
      <c r="F27" s="811"/>
      <c r="G27" s="789"/>
      <c r="H27" s="1517"/>
      <c r="I27" s="1518"/>
      <c r="J27" s="1518"/>
      <c r="K27" s="1518"/>
      <c r="L27" s="1519"/>
      <c r="M27" s="812"/>
      <c r="N27" s="812"/>
      <c r="O27" s="812"/>
      <c r="P27" s="1538" t="s">
        <v>328</v>
      </c>
      <c r="Q27" s="1538"/>
      <c r="R27" s="816">
        <f>'Donnees MFER'!B85</f>
        <v>3</v>
      </c>
      <c r="S27" s="817" t="s">
        <v>326</v>
      </c>
      <c r="T27" s="818"/>
      <c r="U27" s="1539" t="e">
        <f>AVERAGE(AR99:AR114)</f>
        <v>#DIV/0!</v>
      </c>
      <c r="V27" s="1540"/>
      <c r="W27" s="819"/>
      <c r="X27" s="813"/>
      <c r="Y27" s="814"/>
      <c r="Z27" s="812"/>
      <c r="AA27" s="789"/>
      <c r="AB27" s="789"/>
      <c r="AC27" s="788"/>
      <c r="AD27" s="1524"/>
      <c r="AE27" s="788"/>
      <c r="AF27" s="790"/>
      <c r="AG27" s="790"/>
      <c r="AH27" s="790"/>
      <c r="AI27" s="817"/>
      <c r="AJ27" s="790"/>
      <c r="AK27" s="790"/>
      <c r="AL27" s="790"/>
      <c r="AM27" s="815"/>
      <c r="AO27" s="786"/>
      <c r="AP27" s="786"/>
      <c r="AQ27" s="786"/>
      <c r="AR27" s="786"/>
      <c r="AS27" s="820"/>
      <c r="AT27" s="820"/>
      <c r="AU27" s="820"/>
      <c r="AV27" s="820"/>
      <c r="AW27" s="786"/>
      <c r="AX27" s="786"/>
    </row>
    <row r="28" spans="2:50" ht="60" customHeight="1">
      <c r="B28" s="808"/>
      <c r="C28" s="809"/>
      <c r="D28" s="810"/>
      <c r="E28" s="789"/>
      <c r="F28" s="811"/>
      <c r="G28" s="789"/>
      <c r="H28" s="1517"/>
      <c r="I28" s="1518"/>
      <c r="J28" s="1518"/>
      <c r="K28" s="1518"/>
      <c r="L28" s="1519"/>
      <c r="M28" s="812"/>
      <c r="N28" s="812"/>
      <c r="O28" s="812"/>
      <c r="P28" s="812"/>
      <c r="Q28" s="812"/>
      <c r="R28" s="812"/>
      <c r="S28" s="812"/>
      <c r="T28" s="812"/>
      <c r="U28" s="812"/>
      <c r="V28" s="812"/>
      <c r="W28" s="819"/>
      <c r="X28" s="813"/>
      <c r="Y28" s="814"/>
      <c r="Z28" s="812"/>
      <c r="AA28" s="789"/>
      <c r="AB28" s="789"/>
      <c r="AC28" s="788"/>
      <c r="AD28" s="1524"/>
      <c r="AE28" s="788"/>
      <c r="AF28" s="790"/>
      <c r="AG28" s="790"/>
      <c r="AH28" s="790"/>
      <c r="AI28" s="788"/>
      <c r="AJ28" s="790"/>
      <c r="AK28" s="790"/>
      <c r="AL28" s="790"/>
      <c r="AM28" s="815"/>
      <c r="AO28" s="786"/>
      <c r="AP28" s="786"/>
      <c r="AQ28" s="786"/>
      <c r="AR28" s="786"/>
      <c r="AS28" s="820"/>
      <c r="AT28" s="820"/>
      <c r="AU28" s="820"/>
      <c r="AV28" s="820"/>
      <c r="AW28" s="786"/>
      <c r="AX28" s="786"/>
    </row>
    <row r="29" spans="2:50" ht="39.950000000000003" customHeight="1">
      <c r="B29" s="808"/>
      <c r="C29" s="809"/>
      <c r="D29" s="810"/>
      <c r="E29" s="789"/>
      <c r="F29" s="811"/>
      <c r="G29" s="789"/>
      <c r="H29" s="1520"/>
      <c r="I29" s="1521"/>
      <c r="J29" s="1521"/>
      <c r="K29" s="1521"/>
      <c r="L29" s="1522"/>
      <c r="M29" s="812"/>
      <c r="N29" s="812"/>
      <c r="O29" s="812"/>
      <c r="P29" s="1526" t="s">
        <v>329</v>
      </c>
      <c r="Q29" s="1527"/>
      <c r="R29" s="1527"/>
      <c r="S29" s="1527"/>
      <c r="T29" s="1527"/>
      <c r="U29" s="1527"/>
      <c r="V29" s="1528"/>
      <c r="W29" s="819"/>
      <c r="X29" s="813"/>
      <c r="Y29" s="814"/>
      <c r="Z29" s="812"/>
      <c r="AA29" s="789"/>
      <c r="AB29" s="789"/>
      <c r="AC29" s="788"/>
      <c r="AD29" s="1525"/>
      <c r="AE29" s="788"/>
      <c r="AF29" s="1526" t="s">
        <v>330</v>
      </c>
      <c r="AG29" s="1527"/>
      <c r="AH29" s="1527"/>
      <c r="AI29" s="1527"/>
      <c r="AJ29" s="1527"/>
      <c r="AK29" s="1527"/>
      <c r="AL29" s="1528"/>
      <c r="AM29" s="815"/>
      <c r="AO29" s="786"/>
      <c r="AP29" s="786"/>
      <c r="AQ29" s="786"/>
      <c r="AR29" s="786"/>
      <c r="AS29" s="820"/>
      <c r="AT29" s="820"/>
      <c r="AU29" s="820"/>
      <c r="AV29" s="820"/>
      <c r="AW29" s="786"/>
      <c r="AX29" s="786"/>
    </row>
    <row r="30" spans="2:50" ht="20.100000000000001" customHeight="1">
      <c r="B30" s="821"/>
      <c r="C30" s="822"/>
      <c r="D30" s="823"/>
      <c r="E30" s="824"/>
      <c r="F30" s="825"/>
      <c r="G30" s="824"/>
      <c r="H30" s="826"/>
      <c r="I30" s="826"/>
      <c r="J30" s="826"/>
      <c r="K30" s="826"/>
      <c r="L30" s="826"/>
      <c r="M30" s="827"/>
      <c r="N30" s="827"/>
      <c r="O30" s="827"/>
      <c r="P30" s="827"/>
      <c r="Q30" s="827"/>
      <c r="R30" s="827"/>
      <c r="S30" s="827"/>
      <c r="T30" s="827"/>
      <c r="U30" s="827"/>
      <c r="V30" s="827"/>
      <c r="W30" s="828"/>
      <c r="X30" s="813"/>
      <c r="Y30" s="829"/>
      <c r="Z30" s="827"/>
      <c r="AA30" s="824"/>
      <c r="AB30" s="824"/>
      <c r="AC30" s="830"/>
      <c r="AD30" s="830"/>
      <c r="AE30" s="830"/>
      <c r="AF30" s="830"/>
      <c r="AG30" s="830"/>
      <c r="AH30" s="830"/>
      <c r="AI30" s="830"/>
      <c r="AJ30" s="830"/>
      <c r="AK30" s="830"/>
      <c r="AL30" s="830"/>
      <c r="AM30" s="831"/>
      <c r="AO30" s="786"/>
      <c r="AP30" s="786"/>
      <c r="AQ30" s="786"/>
      <c r="AR30" s="786"/>
      <c r="AS30" s="820"/>
      <c r="AT30" s="820"/>
      <c r="AU30" s="820"/>
      <c r="AV30" s="820"/>
      <c r="AW30" s="786"/>
      <c r="AX30" s="786"/>
    </row>
    <row r="31" spans="2:50" ht="50.1" customHeight="1">
      <c r="B31" s="832"/>
      <c r="C31" s="833"/>
      <c r="D31" s="834"/>
      <c r="E31" s="775"/>
      <c r="F31" s="835"/>
      <c r="G31" s="775"/>
      <c r="H31" s="836"/>
      <c r="I31" s="836"/>
      <c r="J31" s="836"/>
      <c r="K31" s="836"/>
      <c r="L31" s="836"/>
      <c r="M31" s="837"/>
      <c r="N31" s="837"/>
      <c r="O31" s="837"/>
      <c r="P31" s="837"/>
      <c r="Q31" s="837"/>
      <c r="R31" s="837"/>
      <c r="S31" s="837"/>
      <c r="T31" s="837"/>
      <c r="U31" s="837"/>
      <c r="V31" s="837"/>
      <c r="W31" s="837"/>
      <c r="X31" s="838"/>
      <c r="Y31" s="838"/>
      <c r="Z31" s="838"/>
      <c r="AA31" s="839"/>
      <c r="AB31" s="839"/>
      <c r="AC31" s="840"/>
      <c r="AD31" s="840"/>
      <c r="AE31" s="840"/>
      <c r="AF31" s="840"/>
      <c r="AG31" s="840"/>
      <c r="AH31" s="840"/>
      <c r="AI31" s="840"/>
      <c r="AJ31" s="840"/>
      <c r="AK31" s="840"/>
      <c r="AL31" s="840"/>
      <c r="AM31" s="841"/>
      <c r="AO31" s="786"/>
      <c r="AP31" s="786"/>
      <c r="AQ31" s="786"/>
      <c r="AR31" s="786"/>
      <c r="AS31" s="820"/>
      <c r="AT31" s="820"/>
      <c r="AU31" s="820"/>
      <c r="AV31" s="820"/>
      <c r="AW31" s="786"/>
      <c r="AX31" s="786"/>
    </row>
    <row r="32" spans="2:50" ht="20.100000000000001" customHeight="1">
      <c r="B32" s="777"/>
      <c r="C32" s="778"/>
      <c r="D32" s="778"/>
      <c r="E32" s="778"/>
      <c r="F32" s="778"/>
      <c r="G32" s="779"/>
      <c r="H32" s="779"/>
      <c r="I32" s="779"/>
      <c r="J32" s="779"/>
      <c r="K32" s="779"/>
      <c r="L32" s="779"/>
      <c r="M32" s="779"/>
      <c r="N32" s="779"/>
      <c r="O32" s="779"/>
      <c r="P32" s="779"/>
      <c r="Q32" s="779"/>
      <c r="R32" s="779"/>
      <c r="S32" s="779"/>
      <c r="T32" s="779"/>
      <c r="U32" s="779"/>
      <c r="V32" s="779"/>
      <c r="W32" s="780"/>
      <c r="X32" s="781"/>
      <c r="Y32" s="782"/>
      <c r="Z32" s="783"/>
      <c r="AA32" s="783"/>
      <c r="AB32" s="783"/>
      <c r="AC32" s="784"/>
      <c r="AD32" s="784"/>
      <c r="AE32" s="783"/>
      <c r="AF32" s="783"/>
      <c r="AG32" s="783"/>
      <c r="AH32" s="783"/>
      <c r="AI32" s="783"/>
      <c r="AJ32" s="783"/>
      <c r="AK32" s="783"/>
      <c r="AL32" s="783"/>
      <c r="AM32" s="785"/>
      <c r="AQ32" s="786"/>
      <c r="AR32" s="786"/>
      <c r="AS32" s="786"/>
      <c r="AT32" s="786"/>
      <c r="AU32" s="786"/>
      <c r="AW32" s="786"/>
    </row>
    <row r="33" spans="2:50" ht="39.950000000000003" customHeight="1">
      <c r="B33" s="787"/>
      <c r="C33" s="788"/>
      <c r="D33" s="788"/>
      <c r="E33" s="788"/>
      <c r="F33" s="788"/>
      <c r="G33" s="789"/>
      <c r="H33" s="1514"/>
      <c r="I33" s="1515"/>
      <c r="J33" s="1515"/>
      <c r="K33" s="1515"/>
      <c r="L33" s="1516"/>
      <c r="M33" s="789"/>
      <c r="N33" s="789"/>
      <c r="O33" s="789"/>
      <c r="P33" s="790"/>
      <c r="Q33" s="790"/>
      <c r="R33" s="790"/>
      <c r="S33" s="790"/>
      <c r="T33" s="790"/>
      <c r="U33" s="790"/>
      <c r="V33" s="790"/>
      <c r="W33" s="791"/>
      <c r="X33" s="781"/>
      <c r="Y33" s="792"/>
      <c r="Z33" s="789"/>
      <c r="AA33" s="789"/>
      <c r="AB33" s="789"/>
      <c r="AC33" s="788"/>
      <c r="AD33" s="1523"/>
      <c r="AE33" s="788"/>
      <c r="AF33" s="788"/>
      <c r="AG33" s="788"/>
      <c r="AH33" s="788"/>
      <c r="AI33" s="788"/>
      <c r="AJ33" s="788"/>
      <c r="AK33" s="788"/>
      <c r="AL33" s="793"/>
      <c r="AM33" s="794"/>
      <c r="AN33" s="795"/>
      <c r="AQ33" s="786"/>
      <c r="AR33" s="786"/>
      <c r="AS33" s="796"/>
      <c r="AT33" s="796"/>
      <c r="AU33" s="796"/>
      <c r="AV33" s="796"/>
      <c r="AW33" s="786"/>
    </row>
    <row r="34" spans="2:50" ht="60" customHeight="1">
      <c r="B34" s="787"/>
      <c r="C34" s="788"/>
      <c r="D34" s="788"/>
      <c r="E34" s="788"/>
      <c r="F34" s="788"/>
      <c r="G34" s="789"/>
      <c r="H34" s="1517"/>
      <c r="I34" s="1518"/>
      <c r="J34" s="1518"/>
      <c r="K34" s="1518"/>
      <c r="L34" s="1519"/>
      <c r="M34" s="789"/>
      <c r="N34" s="789"/>
      <c r="O34" s="789"/>
      <c r="P34" s="1526" t="str">
        <f>'Donnees MFER'!E86</f>
        <v>Réalisation d'une installation</v>
      </c>
      <c r="Q34" s="1527"/>
      <c r="R34" s="1527"/>
      <c r="S34" s="1527"/>
      <c r="T34" s="1527"/>
      <c r="U34" s="1527"/>
      <c r="V34" s="1528"/>
      <c r="W34" s="797"/>
      <c r="X34" s="781"/>
      <c r="Y34" s="792"/>
      <c r="Z34" s="789"/>
      <c r="AA34" s="789"/>
      <c r="AB34" s="789"/>
      <c r="AC34" s="788"/>
      <c r="AD34" s="1524"/>
      <c r="AE34" s="788"/>
      <c r="AF34" s="1526" t="str">
        <f>'Donnees MFER'!E86</f>
        <v>Réalisation d'une installation</v>
      </c>
      <c r="AG34" s="1527"/>
      <c r="AH34" s="1527"/>
      <c r="AI34" s="1527"/>
      <c r="AJ34" s="1527"/>
      <c r="AK34" s="1527"/>
      <c r="AL34" s="1528"/>
      <c r="AM34" s="798"/>
      <c r="AN34" s="795"/>
      <c r="AQ34" s="786"/>
      <c r="AR34" s="786"/>
      <c r="AS34" s="796"/>
      <c r="AT34" s="796"/>
      <c r="AU34" s="796"/>
      <c r="AV34" s="796"/>
      <c r="AW34" s="786"/>
    </row>
    <row r="35" spans="2:50" ht="30" customHeight="1">
      <c r="B35" s="787"/>
      <c r="C35" s="788"/>
      <c r="D35" s="1541" t="s">
        <v>325</v>
      </c>
      <c r="E35" s="1541"/>
      <c r="F35" s="788"/>
      <c r="G35" s="789"/>
      <c r="H35" s="1517"/>
      <c r="I35" s="1518"/>
      <c r="J35" s="1518"/>
      <c r="K35" s="1518"/>
      <c r="L35" s="1519"/>
      <c r="M35" s="789"/>
      <c r="N35" s="789"/>
      <c r="O35" s="789"/>
      <c r="P35" s="799"/>
      <c r="Q35" s="799"/>
      <c r="R35" s="799"/>
      <c r="S35" s="799"/>
      <c r="T35" s="799"/>
      <c r="U35" s="799"/>
      <c r="V35" s="799"/>
      <c r="W35" s="797"/>
      <c r="X35" s="781"/>
      <c r="Y35" s="792"/>
      <c r="Z35" s="1541" t="s">
        <v>325</v>
      </c>
      <c r="AA35" s="1541"/>
      <c r="AB35" s="1541"/>
      <c r="AC35" s="788"/>
      <c r="AD35" s="1524"/>
      <c r="AE35" s="788"/>
      <c r="AF35" s="799"/>
      <c r="AG35" s="799"/>
      <c r="AH35" s="799"/>
      <c r="AI35" s="799"/>
      <c r="AJ35" s="799"/>
      <c r="AK35" s="799"/>
      <c r="AL35" s="799"/>
      <c r="AM35" s="798"/>
      <c r="AN35" s="795"/>
      <c r="AQ35" s="786"/>
      <c r="AR35" s="786"/>
      <c r="AS35" s="796"/>
      <c r="AT35" s="796"/>
      <c r="AU35" s="796"/>
      <c r="AV35" s="796"/>
      <c r="AW35" s="786"/>
    </row>
    <row r="36" spans="2:50" ht="30" customHeight="1">
      <c r="B36" s="787"/>
      <c r="C36" s="788"/>
      <c r="D36" s="1542"/>
      <c r="E36" s="1542"/>
      <c r="F36" s="788"/>
      <c r="G36" s="789"/>
      <c r="H36" s="1517"/>
      <c r="I36" s="1518"/>
      <c r="J36" s="1518"/>
      <c r="K36" s="1518"/>
      <c r="L36" s="1519"/>
      <c r="M36" s="789"/>
      <c r="N36" s="789"/>
      <c r="O36" s="789"/>
      <c r="P36" s="1545" t="s">
        <v>326</v>
      </c>
      <c r="Q36" s="1545"/>
      <c r="R36" s="1545"/>
      <c r="S36" s="1545"/>
      <c r="T36" s="1546" t="s">
        <v>120</v>
      </c>
      <c r="U36" s="1546"/>
      <c r="V36" s="1546"/>
      <c r="W36" s="1547"/>
      <c r="X36" s="781"/>
      <c r="Y36" s="792"/>
      <c r="Z36" s="1542"/>
      <c r="AA36" s="1542"/>
      <c r="AB36" s="1542"/>
      <c r="AC36" s="788"/>
      <c r="AD36" s="1524"/>
      <c r="AE36" s="788"/>
      <c r="AF36" s="790"/>
      <c r="AG36" s="790"/>
      <c r="AH36" s="790"/>
      <c r="AI36" s="790"/>
      <c r="AJ36" s="790"/>
      <c r="AK36" s="790"/>
      <c r="AL36" s="790"/>
      <c r="AM36" s="798"/>
      <c r="AN36" s="795"/>
      <c r="AQ36" s="786"/>
      <c r="AR36" s="786"/>
      <c r="AS36" s="796"/>
      <c r="AT36" s="796"/>
      <c r="AU36" s="796"/>
      <c r="AV36" s="796"/>
      <c r="AW36" s="786"/>
    </row>
    <row r="37" spans="2:50" ht="20.100000000000001" customHeight="1">
      <c r="B37" s="787"/>
      <c r="C37" s="788"/>
      <c r="D37" s="1548">
        <v>2</v>
      </c>
      <c r="E37" s="1549"/>
      <c r="F37" s="788"/>
      <c r="G37" s="789"/>
      <c r="H37" s="1517"/>
      <c r="I37" s="1518"/>
      <c r="J37" s="1518"/>
      <c r="K37" s="1518"/>
      <c r="L37" s="1519"/>
      <c r="M37" s="800"/>
      <c r="N37" s="800"/>
      <c r="O37" s="789"/>
      <c r="P37" s="789"/>
      <c r="Q37" s="801"/>
      <c r="R37" s="789"/>
      <c r="S37" s="789"/>
      <c r="T37" s="789"/>
      <c r="U37" s="1554">
        <f>AVERAGE(AV99:AV103)</f>
        <v>0</v>
      </c>
      <c r="V37" s="1555"/>
      <c r="W37" s="802"/>
      <c r="X37" s="781"/>
      <c r="Y37" s="792"/>
      <c r="Z37" s="1548">
        <v>2</v>
      </c>
      <c r="AA37" s="1556"/>
      <c r="AB37" s="1549"/>
      <c r="AC37" s="788"/>
      <c r="AD37" s="1524"/>
      <c r="AE37" s="788"/>
      <c r="AF37" s="790"/>
      <c r="AG37" s="790"/>
      <c r="AH37" s="790"/>
      <c r="AI37" s="790"/>
      <c r="AJ37" s="790"/>
      <c r="AK37" s="790"/>
      <c r="AL37" s="790"/>
      <c r="AM37" s="803"/>
      <c r="AO37" s="786"/>
      <c r="AP37" s="786"/>
      <c r="AQ37" s="786"/>
      <c r="AR37" s="786"/>
      <c r="AS37" s="796"/>
      <c r="AT37" s="796"/>
      <c r="AU37" s="796"/>
      <c r="AV37" s="796"/>
      <c r="AW37" s="786"/>
      <c r="AX37" s="786"/>
    </row>
    <row r="38" spans="2:50" s="361" customFormat="1" ht="30" customHeight="1">
      <c r="B38" s="1532"/>
      <c r="C38" s="1533"/>
      <c r="D38" s="1550"/>
      <c r="E38" s="1551"/>
      <c r="F38" s="788"/>
      <c r="G38" s="804"/>
      <c r="H38" s="1517"/>
      <c r="I38" s="1518"/>
      <c r="J38" s="1518"/>
      <c r="K38" s="1518"/>
      <c r="L38" s="1519"/>
      <c r="M38" s="1534"/>
      <c r="N38" s="1534"/>
      <c r="O38" s="1535"/>
      <c r="P38" s="1428" t="str">
        <f>REPT("g",(U37))</f>
        <v/>
      </c>
      <c r="Q38" s="1429"/>
      <c r="R38" s="1429"/>
      <c r="S38" s="1430"/>
      <c r="T38" s="805"/>
      <c r="U38" s="1503"/>
      <c r="V38" s="1505"/>
      <c r="W38" s="806"/>
      <c r="X38" s="781"/>
      <c r="Y38" s="792"/>
      <c r="Z38" s="1550"/>
      <c r="AA38" s="1557"/>
      <c r="AB38" s="1551"/>
      <c r="AC38" s="788"/>
      <c r="AD38" s="1524"/>
      <c r="AE38" s="788"/>
      <c r="AF38" s="790"/>
      <c r="AG38" s="790"/>
      <c r="AH38" s="790"/>
      <c r="AI38" s="790"/>
      <c r="AJ38" s="790"/>
      <c r="AK38" s="790"/>
      <c r="AL38" s="790"/>
      <c r="AM38" s="807"/>
      <c r="AO38" s="786"/>
      <c r="AP38" s="786"/>
      <c r="AQ38" s="786"/>
      <c r="AR38" s="786"/>
      <c r="AS38" s="796"/>
      <c r="AT38" s="796"/>
      <c r="AU38" s="796"/>
      <c r="AV38" s="796"/>
      <c r="AW38" s="786"/>
      <c r="AX38" s="786"/>
    </row>
    <row r="39" spans="2:50" ht="20.100000000000001" customHeight="1">
      <c r="B39" s="787"/>
      <c r="C39" s="788"/>
      <c r="D39" s="1552"/>
      <c r="E39" s="1553"/>
      <c r="F39" s="788"/>
      <c r="G39" s="789"/>
      <c r="H39" s="1517"/>
      <c r="I39" s="1518"/>
      <c r="J39" s="1518"/>
      <c r="K39" s="1518"/>
      <c r="L39" s="1519"/>
      <c r="M39" s="800"/>
      <c r="N39" s="800"/>
      <c r="O39" s="789"/>
      <c r="P39" s="789"/>
      <c r="Q39" s="789"/>
      <c r="R39" s="789"/>
      <c r="S39" s="789"/>
      <c r="T39" s="789"/>
      <c r="U39" s="1506"/>
      <c r="V39" s="1508"/>
      <c r="W39" s="802"/>
      <c r="X39" s="781"/>
      <c r="Y39" s="792"/>
      <c r="Z39" s="1552"/>
      <c r="AA39" s="1558"/>
      <c r="AB39" s="1553"/>
      <c r="AC39" s="788"/>
      <c r="AD39" s="1524"/>
      <c r="AE39" s="788"/>
      <c r="AF39" s="789"/>
      <c r="AG39" s="789"/>
      <c r="AH39" s="789"/>
      <c r="AI39" s="789"/>
      <c r="AJ39" s="789"/>
      <c r="AK39" s="789"/>
      <c r="AL39" s="789"/>
      <c r="AM39" s="803"/>
      <c r="AO39" s="786"/>
      <c r="AP39" s="786"/>
      <c r="AQ39" s="786"/>
      <c r="AR39" s="786"/>
      <c r="AS39" s="796"/>
      <c r="AT39" s="796"/>
      <c r="AU39" s="796"/>
      <c r="AV39" s="796"/>
      <c r="AW39" s="786"/>
      <c r="AX39" s="786"/>
    </row>
    <row r="40" spans="2:50" ht="35.1" customHeight="1">
      <c r="B40" s="808"/>
      <c r="C40" s="809"/>
      <c r="D40" s="810"/>
      <c r="E40" s="789"/>
      <c r="F40" s="811"/>
      <c r="G40" s="789"/>
      <c r="H40" s="1517"/>
      <c r="I40" s="1518"/>
      <c r="J40" s="1518"/>
      <c r="K40" s="1518"/>
      <c r="L40" s="1519"/>
      <c r="M40" s="812"/>
      <c r="N40" s="812"/>
      <c r="O40" s="812"/>
      <c r="P40" s="789"/>
      <c r="Q40" s="789"/>
      <c r="R40" s="789"/>
      <c r="S40" s="789"/>
      <c r="T40" s="1536" t="s">
        <v>327</v>
      </c>
      <c r="U40" s="1536"/>
      <c r="V40" s="1536"/>
      <c r="W40" s="1537"/>
      <c r="X40" s="813"/>
      <c r="Y40" s="814"/>
      <c r="Z40" s="812"/>
      <c r="AA40" s="789"/>
      <c r="AB40" s="789"/>
      <c r="AC40" s="788"/>
      <c r="AD40" s="1524"/>
      <c r="AE40" s="788"/>
      <c r="AF40" s="790"/>
      <c r="AG40" s="790"/>
      <c r="AH40" s="790"/>
      <c r="AI40" s="789"/>
      <c r="AJ40" s="790"/>
      <c r="AK40" s="790"/>
      <c r="AL40" s="790"/>
      <c r="AM40" s="815"/>
      <c r="AO40" s="786"/>
      <c r="AP40" s="786"/>
      <c r="AQ40" s="786"/>
      <c r="AR40" s="786"/>
      <c r="AS40" s="796"/>
      <c r="AT40" s="796"/>
      <c r="AU40" s="796"/>
      <c r="AV40" s="796"/>
      <c r="AW40" s="786"/>
      <c r="AX40" s="786"/>
    </row>
    <row r="41" spans="2:50" ht="30" customHeight="1">
      <c r="B41" s="808"/>
      <c r="C41" s="809"/>
      <c r="D41" s="810"/>
      <c r="E41" s="789"/>
      <c r="F41" s="811"/>
      <c r="G41" s="789"/>
      <c r="H41" s="1517"/>
      <c r="I41" s="1518"/>
      <c r="J41" s="1518"/>
      <c r="K41" s="1518"/>
      <c r="L41" s="1519"/>
      <c r="M41" s="812"/>
      <c r="N41" s="812"/>
      <c r="O41" s="812"/>
      <c r="P41" s="1538" t="s">
        <v>328</v>
      </c>
      <c r="Q41" s="1538"/>
      <c r="R41" s="816">
        <f>'Donnees MFER'!B86</f>
        <v>2.5</v>
      </c>
      <c r="S41" s="817" t="s">
        <v>326</v>
      </c>
      <c r="T41" s="818"/>
      <c r="U41" s="1539" t="e">
        <f>AVERAGE(AW99:AW103)</f>
        <v>#DIV/0!</v>
      </c>
      <c r="V41" s="1540"/>
      <c r="W41" s="819"/>
      <c r="X41" s="813"/>
      <c r="Y41" s="814"/>
      <c r="Z41" s="812"/>
      <c r="AA41" s="789"/>
      <c r="AB41" s="789"/>
      <c r="AC41" s="788"/>
      <c r="AD41" s="1524"/>
      <c r="AE41" s="788"/>
      <c r="AF41" s="790"/>
      <c r="AG41" s="790"/>
      <c r="AH41" s="790"/>
      <c r="AI41" s="817"/>
      <c r="AJ41" s="790"/>
      <c r="AK41" s="790"/>
      <c r="AL41" s="790"/>
      <c r="AM41" s="815"/>
      <c r="AO41" s="786"/>
      <c r="AP41" s="786"/>
      <c r="AQ41" s="786"/>
      <c r="AR41" s="786"/>
      <c r="AS41" s="820"/>
      <c r="AT41" s="820"/>
      <c r="AU41" s="820"/>
      <c r="AV41" s="820"/>
      <c r="AW41" s="786"/>
      <c r="AX41" s="786"/>
    </row>
    <row r="42" spans="2:50" ht="60" customHeight="1">
      <c r="B42" s="808"/>
      <c r="C42" s="809"/>
      <c r="D42" s="810"/>
      <c r="E42" s="789"/>
      <c r="F42" s="811"/>
      <c r="G42" s="789"/>
      <c r="H42" s="1517"/>
      <c r="I42" s="1518"/>
      <c r="J42" s="1518"/>
      <c r="K42" s="1518"/>
      <c r="L42" s="1519"/>
      <c r="M42" s="812"/>
      <c r="N42" s="812"/>
      <c r="O42" s="812"/>
      <c r="P42" s="812"/>
      <c r="Q42" s="812"/>
      <c r="R42" s="812"/>
      <c r="S42" s="812"/>
      <c r="T42" s="812"/>
      <c r="U42" s="812"/>
      <c r="V42" s="812"/>
      <c r="W42" s="819"/>
      <c r="X42" s="813"/>
      <c r="Y42" s="814"/>
      <c r="Z42" s="812"/>
      <c r="AA42" s="789"/>
      <c r="AB42" s="789"/>
      <c r="AC42" s="788"/>
      <c r="AD42" s="1524"/>
      <c r="AE42" s="788"/>
      <c r="AF42" s="790"/>
      <c r="AG42" s="790"/>
      <c r="AH42" s="790"/>
      <c r="AI42" s="788"/>
      <c r="AJ42" s="790"/>
      <c r="AK42" s="790"/>
      <c r="AL42" s="790"/>
      <c r="AM42" s="815"/>
      <c r="AO42" s="786"/>
      <c r="AP42" s="786"/>
      <c r="AQ42" s="786"/>
      <c r="AR42" s="786"/>
      <c r="AS42" s="820"/>
      <c r="AT42" s="820"/>
      <c r="AU42" s="820"/>
      <c r="AV42" s="820"/>
      <c r="AW42" s="786"/>
      <c r="AX42" s="786"/>
    </row>
    <row r="43" spans="2:50" ht="39.950000000000003" customHeight="1">
      <c r="B43" s="808"/>
      <c r="C43" s="809"/>
      <c r="D43" s="810"/>
      <c r="E43" s="789"/>
      <c r="F43" s="811"/>
      <c r="G43" s="789"/>
      <c r="H43" s="1520"/>
      <c r="I43" s="1521"/>
      <c r="J43" s="1521"/>
      <c r="K43" s="1521"/>
      <c r="L43" s="1522"/>
      <c r="M43" s="812"/>
      <c r="N43" s="812"/>
      <c r="O43" s="812"/>
      <c r="P43" s="1526" t="s">
        <v>331</v>
      </c>
      <c r="Q43" s="1527"/>
      <c r="R43" s="1527"/>
      <c r="S43" s="1527"/>
      <c r="T43" s="1527"/>
      <c r="U43" s="1527"/>
      <c r="V43" s="1528"/>
      <c r="W43" s="819"/>
      <c r="X43" s="813"/>
      <c r="Y43" s="814"/>
      <c r="Z43" s="812"/>
      <c r="AA43" s="789"/>
      <c r="AB43" s="789"/>
      <c r="AC43" s="788"/>
      <c r="AD43" s="1525"/>
      <c r="AE43" s="788"/>
      <c r="AF43" s="1529" t="s">
        <v>332</v>
      </c>
      <c r="AG43" s="1530"/>
      <c r="AH43" s="1530"/>
      <c r="AI43" s="1530"/>
      <c r="AJ43" s="1530"/>
      <c r="AK43" s="1530"/>
      <c r="AL43" s="1531"/>
      <c r="AM43" s="815"/>
      <c r="AO43" s="786"/>
      <c r="AP43" s="786"/>
      <c r="AQ43" s="786"/>
      <c r="AR43" s="786"/>
      <c r="AS43" s="820"/>
      <c r="AT43" s="820"/>
      <c r="AU43" s="820"/>
      <c r="AV43" s="820"/>
      <c r="AW43" s="786"/>
      <c r="AX43" s="786"/>
    </row>
    <row r="44" spans="2:50" ht="20.100000000000001" customHeight="1">
      <c r="B44" s="821"/>
      <c r="C44" s="822"/>
      <c r="D44" s="823"/>
      <c r="E44" s="824"/>
      <c r="F44" s="825"/>
      <c r="G44" s="824"/>
      <c r="H44" s="826"/>
      <c r="I44" s="826"/>
      <c r="J44" s="826"/>
      <c r="K44" s="826"/>
      <c r="L44" s="826"/>
      <c r="M44" s="827"/>
      <c r="N44" s="827"/>
      <c r="O44" s="827"/>
      <c r="P44" s="827"/>
      <c r="Q44" s="827"/>
      <c r="R44" s="827"/>
      <c r="S44" s="827"/>
      <c r="T44" s="827"/>
      <c r="U44" s="827"/>
      <c r="V44" s="827"/>
      <c r="W44" s="828"/>
      <c r="X44" s="813"/>
      <c r="Y44" s="829"/>
      <c r="Z44" s="827"/>
      <c r="AA44" s="824"/>
      <c r="AB44" s="824"/>
      <c r="AC44" s="830"/>
      <c r="AD44" s="830"/>
      <c r="AE44" s="830"/>
      <c r="AF44" s="830"/>
      <c r="AG44" s="830"/>
      <c r="AH44" s="830"/>
      <c r="AI44" s="830"/>
      <c r="AJ44" s="830"/>
      <c r="AK44" s="830"/>
      <c r="AL44" s="830"/>
      <c r="AM44" s="831"/>
      <c r="AO44" s="786"/>
      <c r="AP44" s="786"/>
      <c r="AQ44" s="786"/>
      <c r="AR44" s="786"/>
      <c r="AS44" s="820"/>
      <c r="AT44" s="820"/>
      <c r="AU44" s="820"/>
      <c r="AV44" s="820"/>
      <c r="AW44" s="786"/>
      <c r="AX44" s="786"/>
    </row>
    <row r="45" spans="2:50" ht="50.1" customHeight="1">
      <c r="B45" s="832"/>
      <c r="C45" s="833"/>
      <c r="D45" s="834"/>
      <c r="E45" s="775"/>
      <c r="F45" s="835"/>
      <c r="G45" s="775"/>
      <c r="H45" s="836"/>
      <c r="I45" s="836"/>
      <c r="J45" s="836"/>
      <c r="K45" s="836"/>
      <c r="L45" s="836"/>
      <c r="M45" s="837"/>
      <c r="N45" s="837"/>
      <c r="O45" s="837"/>
      <c r="P45" s="837"/>
      <c r="Q45" s="837"/>
      <c r="R45" s="837"/>
      <c r="S45" s="837"/>
      <c r="T45" s="837"/>
      <c r="U45" s="837"/>
      <c r="V45" s="837"/>
      <c r="W45" s="837"/>
      <c r="X45" s="838"/>
      <c r="Y45" s="838"/>
      <c r="Z45" s="838"/>
      <c r="AA45" s="839"/>
      <c r="AB45" s="839"/>
      <c r="AC45" s="840"/>
      <c r="AD45" s="840"/>
      <c r="AE45" s="840"/>
      <c r="AF45" s="840"/>
      <c r="AG45" s="840"/>
      <c r="AH45" s="840"/>
      <c r="AI45" s="840"/>
      <c r="AJ45" s="840"/>
      <c r="AK45" s="840"/>
      <c r="AL45" s="840"/>
      <c r="AM45" s="841"/>
      <c r="AO45" s="786"/>
      <c r="AP45" s="786"/>
      <c r="AQ45" s="786"/>
      <c r="AR45" s="786"/>
      <c r="AS45" s="820"/>
      <c r="AT45" s="820"/>
      <c r="AU45" s="820"/>
      <c r="AV45" s="820"/>
      <c r="AW45" s="786"/>
      <c r="AX45" s="786"/>
    </row>
    <row r="46" spans="2:50" ht="20.100000000000001" customHeight="1">
      <c r="B46" s="777"/>
      <c r="C46" s="778"/>
      <c r="D46" s="778"/>
      <c r="E46" s="778"/>
      <c r="F46" s="778"/>
      <c r="G46" s="779"/>
      <c r="H46" s="779"/>
      <c r="I46" s="779"/>
      <c r="J46" s="779"/>
      <c r="K46" s="779"/>
      <c r="L46" s="779"/>
      <c r="M46" s="779"/>
      <c r="N46" s="779"/>
      <c r="O46" s="779"/>
      <c r="P46" s="779"/>
      <c r="Q46" s="779"/>
      <c r="R46" s="779"/>
      <c r="S46" s="779"/>
      <c r="T46" s="779"/>
      <c r="U46" s="779"/>
      <c r="V46" s="779"/>
      <c r="W46" s="780"/>
      <c r="X46" s="781"/>
      <c r="Y46" s="782"/>
      <c r="Z46" s="783"/>
      <c r="AA46" s="783"/>
      <c r="AB46" s="783"/>
      <c r="AC46" s="784"/>
      <c r="AD46" s="784"/>
      <c r="AE46" s="783"/>
      <c r="AF46" s="783"/>
      <c r="AG46" s="783"/>
      <c r="AH46" s="783"/>
      <c r="AI46" s="783"/>
      <c r="AJ46" s="783"/>
      <c r="AK46" s="783"/>
      <c r="AL46" s="783"/>
      <c r="AM46" s="785"/>
      <c r="AQ46" s="786"/>
      <c r="AR46" s="786"/>
      <c r="AS46" s="786"/>
      <c r="AT46" s="786"/>
      <c r="AU46" s="786"/>
      <c r="AW46" s="786"/>
    </row>
    <row r="47" spans="2:50" ht="39.950000000000003" customHeight="1">
      <c r="B47" s="787"/>
      <c r="C47" s="788"/>
      <c r="D47" s="788"/>
      <c r="E47" s="788"/>
      <c r="F47" s="788"/>
      <c r="G47" s="789"/>
      <c r="H47" s="1514"/>
      <c r="I47" s="1515"/>
      <c r="J47" s="1515"/>
      <c r="K47" s="1515"/>
      <c r="L47" s="1516"/>
      <c r="M47" s="789"/>
      <c r="N47" s="789"/>
      <c r="O47" s="789"/>
      <c r="P47" s="790"/>
      <c r="Q47" s="790"/>
      <c r="R47" s="790"/>
      <c r="S47" s="790"/>
      <c r="T47" s="790"/>
      <c r="U47" s="790"/>
      <c r="V47" s="790"/>
      <c r="W47" s="791"/>
      <c r="X47" s="781"/>
      <c r="Y47" s="792"/>
      <c r="Z47" s="789"/>
      <c r="AA47" s="789"/>
      <c r="AB47" s="789"/>
      <c r="AC47" s="788"/>
      <c r="AD47" s="1523"/>
      <c r="AE47" s="788"/>
      <c r="AF47" s="788"/>
      <c r="AG47" s="788"/>
      <c r="AH47" s="788"/>
      <c r="AI47" s="788"/>
      <c r="AJ47" s="788"/>
      <c r="AK47" s="788"/>
      <c r="AL47" s="793"/>
      <c r="AM47" s="794"/>
      <c r="AN47" s="795"/>
      <c r="AQ47" s="786"/>
      <c r="AR47" s="786"/>
      <c r="AS47" s="796"/>
      <c r="AT47" s="796"/>
      <c r="AU47" s="796"/>
      <c r="AV47" s="796"/>
      <c r="AW47" s="786"/>
    </row>
    <row r="48" spans="2:50" ht="60" customHeight="1">
      <c r="B48" s="787"/>
      <c r="C48" s="788"/>
      <c r="D48" s="788"/>
      <c r="E48" s="788"/>
      <c r="F48" s="788"/>
      <c r="G48" s="789"/>
      <c r="H48" s="1517"/>
      <c r="I48" s="1518"/>
      <c r="J48" s="1518"/>
      <c r="K48" s="1518"/>
      <c r="L48" s="1519"/>
      <c r="M48" s="789"/>
      <c r="N48" s="789"/>
      <c r="O48" s="789"/>
      <c r="P48" s="1526" t="str">
        <f>'Donnees MFER'!E87</f>
        <v>Mise en service d'une installation</v>
      </c>
      <c r="Q48" s="1527"/>
      <c r="R48" s="1527"/>
      <c r="S48" s="1527"/>
      <c r="T48" s="1527"/>
      <c r="U48" s="1527"/>
      <c r="V48" s="1528"/>
      <c r="W48" s="797"/>
      <c r="X48" s="781"/>
      <c r="Y48" s="792"/>
      <c r="Z48" s="789"/>
      <c r="AA48" s="789"/>
      <c r="AB48" s="789"/>
      <c r="AC48" s="788"/>
      <c r="AD48" s="1524"/>
      <c r="AE48" s="788"/>
      <c r="AF48" s="1526" t="str">
        <f>'Donnees MFER'!E87</f>
        <v>Mise en service d'une installation</v>
      </c>
      <c r="AG48" s="1527"/>
      <c r="AH48" s="1527"/>
      <c r="AI48" s="1527"/>
      <c r="AJ48" s="1527"/>
      <c r="AK48" s="1527"/>
      <c r="AL48" s="1528"/>
      <c r="AM48" s="798"/>
      <c r="AN48" s="795"/>
      <c r="AQ48" s="786"/>
      <c r="AR48" s="786"/>
      <c r="AS48" s="796"/>
      <c r="AT48" s="796"/>
      <c r="AU48" s="796"/>
      <c r="AV48" s="796"/>
      <c r="AW48" s="786"/>
    </row>
    <row r="49" spans="2:50" ht="30" customHeight="1">
      <c r="B49" s="787"/>
      <c r="C49" s="788"/>
      <c r="D49" s="1541" t="s">
        <v>325</v>
      </c>
      <c r="E49" s="1541"/>
      <c r="F49" s="788"/>
      <c r="G49" s="789"/>
      <c r="H49" s="1517"/>
      <c r="I49" s="1518"/>
      <c r="J49" s="1518"/>
      <c r="K49" s="1518"/>
      <c r="L49" s="1519"/>
      <c r="M49" s="789"/>
      <c r="N49" s="789"/>
      <c r="O49" s="789"/>
      <c r="P49" s="799"/>
      <c r="Q49" s="799"/>
      <c r="R49" s="799"/>
      <c r="S49" s="799"/>
      <c r="T49" s="799"/>
      <c r="U49" s="799"/>
      <c r="V49" s="799"/>
      <c r="W49" s="797"/>
      <c r="X49" s="781"/>
      <c r="Y49" s="792"/>
      <c r="Z49" s="1541" t="s">
        <v>325</v>
      </c>
      <c r="AA49" s="1541"/>
      <c r="AB49" s="1541"/>
      <c r="AC49" s="788"/>
      <c r="AD49" s="1524"/>
      <c r="AE49" s="788"/>
      <c r="AF49" s="799"/>
      <c r="AG49" s="799"/>
      <c r="AH49" s="799"/>
      <c r="AI49" s="799"/>
      <c r="AJ49" s="799"/>
      <c r="AK49" s="799"/>
      <c r="AL49" s="799"/>
      <c r="AM49" s="798"/>
      <c r="AN49" s="795"/>
      <c r="AQ49" s="786"/>
      <c r="AR49" s="786"/>
      <c r="AS49" s="796"/>
      <c r="AT49" s="796"/>
      <c r="AU49" s="796"/>
      <c r="AV49" s="796"/>
      <c r="AW49" s="786"/>
    </row>
    <row r="50" spans="2:50" ht="30" customHeight="1">
      <c r="B50" s="787"/>
      <c r="C50" s="788"/>
      <c r="D50" s="1542"/>
      <c r="E50" s="1542"/>
      <c r="F50" s="788"/>
      <c r="G50" s="789"/>
      <c r="H50" s="1517"/>
      <c r="I50" s="1518"/>
      <c r="J50" s="1518"/>
      <c r="K50" s="1518"/>
      <c r="L50" s="1519"/>
      <c r="M50" s="789"/>
      <c r="N50" s="789"/>
      <c r="O50" s="789"/>
      <c r="P50" s="1545" t="s">
        <v>326</v>
      </c>
      <c r="Q50" s="1545"/>
      <c r="R50" s="1545"/>
      <c r="S50" s="1545"/>
      <c r="T50" s="1546" t="s">
        <v>120</v>
      </c>
      <c r="U50" s="1546"/>
      <c r="V50" s="1546"/>
      <c r="W50" s="1547"/>
      <c r="X50" s="781"/>
      <c r="Y50" s="792"/>
      <c r="Z50" s="1542"/>
      <c r="AA50" s="1542"/>
      <c r="AB50" s="1542"/>
      <c r="AC50" s="788"/>
      <c r="AD50" s="1524"/>
      <c r="AE50" s="788"/>
      <c r="AF50" s="790"/>
      <c r="AG50" s="790"/>
      <c r="AH50" s="790"/>
      <c r="AI50" s="790"/>
      <c r="AJ50" s="790"/>
      <c r="AK50" s="790"/>
      <c r="AL50" s="790"/>
      <c r="AM50" s="798"/>
      <c r="AN50" s="795"/>
      <c r="AQ50" s="786"/>
      <c r="AR50" s="786"/>
      <c r="AS50" s="796"/>
      <c r="AT50" s="796"/>
      <c r="AU50" s="796"/>
      <c r="AV50" s="796"/>
      <c r="AW50" s="786"/>
    </row>
    <row r="51" spans="2:50" ht="20.100000000000001" customHeight="1">
      <c r="B51" s="787"/>
      <c r="C51" s="788"/>
      <c r="D51" s="1548">
        <v>3</v>
      </c>
      <c r="E51" s="1549"/>
      <c r="F51" s="788"/>
      <c r="G51" s="789"/>
      <c r="H51" s="1517"/>
      <c r="I51" s="1518"/>
      <c r="J51" s="1518"/>
      <c r="K51" s="1518"/>
      <c r="L51" s="1519"/>
      <c r="M51" s="800"/>
      <c r="N51" s="800"/>
      <c r="O51" s="789"/>
      <c r="P51" s="789"/>
      <c r="Q51" s="801"/>
      <c r="R51" s="789"/>
      <c r="S51" s="789"/>
      <c r="T51" s="789"/>
      <c r="U51" s="1554">
        <f>AVERAGE(AQ120:AQ134)</f>
        <v>0</v>
      </c>
      <c r="V51" s="1555"/>
      <c r="W51" s="802"/>
      <c r="X51" s="781"/>
      <c r="Y51" s="792"/>
      <c r="Z51" s="1548">
        <v>3</v>
      </c>
      <c r="AA51" s="1556"/>
      <c r="AB51" s="1549"/>
      <c r="AC51" s="788"/>
      <c r="AD51" s="1524"/>
      <c r="AE51" s="788"/>
      <c r="AF51" s="790"/>
      <c r="AG51" s="790"/>
      <c r="AH51" s="790"/>
      <c r="AI51" s="790"/>
      <c r="AJ51" s="790"/>
      <c r="AK51" s="790"/>
      <c r="AL51" s="790"/>
      <c r="AM51" s="803"/>
      <c r="AO51" s="786"/>
      <c r="AP51" s="786"/>
      <c r="AQ51" s="786"/>
      <c r="AR51" s="786"/>
      <c r="AS51" s="796"/>
      <c r="AT51" s="796"/>
      <c r="AU51" s="796"/>
      <c r="AV51" s="796"/>
      <c r="AW51" s="786"/>
      <c r="AX51" s="786"/>
    </row>
    <row r="52" spans="2:50" s="361" customFormat="1" ht="30" customHeight="1">
      <c r="B52" s="1532"/>
      <c r="C52" s="1533"/>
      <c r="D52" s="1550"/>
      <c r="E52" s="1551"/>
      <c r="F52" s="788"/>
      <c r="G52" s="804"/>
      <c r="H52" s="1517"/>
      <c r="I52" s="1518"/>
      <c r="J52" s="1518"/>
      <c r="K52" s="1518"/>
      <c r="L52" s="1519"/>
      <c r="M52" s="1534"/>
      <c r="N52" s="1534"/>
      <c r="O52" s="1535"/>
      <c r="P52" s="1428" t="str">
        <f>REPT("g",(U51))</f>
        <v/>
      </c>
      <c r="Q52" s="1429"/>
      <c r="R52" s="1429"/>
      <c r="S52" s="1430"/>
      <c r="T52" s="805"/>
      <c r="U52" s="1503"/>
      <c r="V52" s="1505"/>
      <c r="W52" s="806"/>
      <c r="X52" s="781"/>
      <c r="Y52" s="792"/>
      <c r="Z52" s="1550"/>
      <c r="AA52" s="1557"/>
      <c r="AB52" s="1551"/>
      <c r="AC52" s="788"/>
      <c r="AD52" s="1524"/>
      <c r="AE52" s="788"/>
      <c r="AF52" s="790"/>
      <c r="AG52" s="790"/>
      <c r="AH52" s="790"/>
      <c r="AI52" s="790"/>
      <c r="AJ52" s="790"/>
      <c r="AK52" s="790"/>
      <c r="AL52" s="790"/>
      <c r="AM52" s="807"/>
      <c r="AO52" s="786"/>
      <c r="AP52" s="786"/>
      <c r="AQ52" s="786"/>
      <c r="AR52" s="786"/>
      <c r="AS52" s="796"/>
      <c r="AT52" s="796"/>
      <c r="AU52" s="796"/>
      <c r="AV52" s="796"/>
      <c r="AW52" s="786"/>
      <c r="AX52" s="786"/>
    </row>
    <row r="53" spans="2:50" ht="20.100000000000001" customHeight="1">
      <c r="B53" s="787"/>
      <c r="C53" s="788"/>
      <c r="D53" s="1552"/>
      <c r="E53" s="1553"/>
      <c r="F53" s="788"/>
      <c r="G53" s="789"/>
      <c r="H53" s="1517"/>
      <c r="I53" s="1518"/>
      <c r="J53" s="1518"/>
      <c r="K53" s="1518"/>
      <c r="L53" s="1519"/>
      <c r="M53" s="800"/>
      <c r="N53" s="800"/>
      <c r="O53" s="789"/>
      <c r="P53" s="789"/>
      <c r="Q53" s="789"/>
      <c r="R53" s="789"/>
      <c r="S53" s="789"/>
      <c r="T53" s="789"/>
      <c r="U53" s="1506"/>
      <c r="V53" s="1508"/>
      <c r="W53" s="802"/>
      <c r="X53" s="781"/>
      <c r="Y53" s="792"/>
      <c r="Z53" s="1552"/>
      <c r="AA53" s="1558"/>
      <c r="AB53" s="1553"/>
      <c r="AC53" s="788"/>
      <c r="AD53" s="1524"/>
      <c r="AE53" s="788"/>
      <c r="AF53" s="789"/>
      <c r="AG53" s="789"/>
      <c r="AH53" s="789"/>
      <c r="AI53" s="789"/>
      <c r="AJ53" s="789"/>
      <c r="AK53" s="789"/>
      <c r="AL53" s="789"/>
      <c r="AM53" s="803"/>
      <c r="AO53" s="786"/>
      <c r="AP53" s="786"/>
      <c r="AQ53" s="786"/>
      <c r="AR53" s="786"/>
      <c r="AS53" s="796"/>
      <c r="AT53" s="796"/>
      <c r="AU53" s="796"/>
      <c r="AV53" s="796"/>
      <c r="AW53" s="786"/>
      <c r="AX53" s="786"/>
    </row>
    <row r="54" spans="2:50" ht="35.1" customHeight="1">
      <c r="B54" s="808"/>
      <c r="C54" s="809"/>
      <c r="D54" s="810"/>
      <c r="E54" s="789"/>
      <c r="F54" s="811"/>
      <c r="G54" s="789"/>
      <c r="H54" s="1517"/>
      <c r="I54" s="1518"/>
      <c r="J54" s="1518"/>
      <c r="K54" s="1518"/>
      <c r="L54" s="1519"/>
      <c r="M54" s="812"/>
      <c r="N54" s="812"/>
      <c r="O54" s="812"/>
      <c r="P54" s="789"/>
      <c r="Q54" s="789"/>
      <c r="R54" s="789"/>
      <c r="S54" s="789"/>
      <c r="T54" s="1536" t="s">
        <v>327</v>
      </c>
      <c r="U54" s="1536"/>
      <c r="V54" s="1536"/>
      <c r="W54" s="1537"/>
      <c r="X54" s="813"/>
      <c r="Y54" s="814"/>
      <c r="Z54" s="812"/>
      <c r="AA54" s="789"/>
      <c r="AB54" s="789"/>
      <c r="AC54" s="788"/>
      <c r="AD54" s="1524"/>
      <c r="AE54" s="788"/>
      <c r="AF54" s="790"/>
      <c r="AG54" s="790"/>
      <c r="AH54" s="790"/>
      <c r="AI54" s="789"/>
      <c r="AJ54" s="790"/>
      <c r="AK54" s="790"/>
      <c r="AL54" s="790"/>
      <c r="AM54" s="815"/>
      <c r="AO54" s="786"/>
      <c r="AP54" s="786"/>
      <c r="AQ54" s="786"/>
      <c r="AR54" s="786"/>
      <c r="AS54" s="796"/>
      <c r="AT54" s="796"/>
      <c r="AU54" s="796"/>
      <c r="AV54" s="796"/>
      <c r="AW54" s="786"/>
      <c r="AX54" s="786"/>
    </row>
    <row r="55" spans="2:50" ht="30" customHeight="1">
      <c r="B55" s="808"/>
      <c r="C55" s="809"/>
      <c r="D55" s="810"/>
      <c r="E55" s="789"/>
      <c r="F55" s="811"/>
      <c r="G55" s="789"/>
      <c r="H55" s="1517"/>
      <c r="I55" s="1518"/>
      <c r="J55" s="1518"/>
      <c r="K55" s="1518"/>
      <c r="L55" s="1519"/>
      <c r="M55" s="812"/>
      <c r="N55" s="812"/>
      <c r="O55" s="812"/>
      <c r="P55" s="1538" t="s">
        <v>328</v>
      </c>
      <c r="Q55" s="1538"/>
      <c r="R55" s="816">
        <f>'Donnees MFER'!B87</f>
        <v>2.5</v>
      </c>
      <c r="S55" s="817" t="s">
        <v>326</v>
      </c>
      <c r="T55" s="818"/>
      <c r="U55" s="1539">
        <f>AVERAGE(AR120:AR134)</f>
        <v>0</v>
      </c>
      <c r="V55" s="1540"/>
      <c r="W55" s="819"/>
      <c r="X55" s="813"/>
      <c r="Y55" s="814"/>
      <c r="Z55" s="812"/>
      <c r="AA55" s="789"/>
      <c r="AB55" s="789"/>
      <c r="AC55" s="788"/>
      <c r="AD55" s="1524"/>
      <c r="AE55" s="788"/>
      <c r="AF55" s="790"/>
      <c r="AG55" s="790"/>
      <c r="AH55" s="790"/>
      <c r="AI55" s="817"/>
      <c r="AJ55" s="790"/>
      <c r="AK55" s="790"/>
      <c r="AL55" s="790"/>
      <c r="AM55" s="815"/>
      <c r="AO55" s="786"/>
      <c r="AP55" s="786"/>
      <c r="AQ55" s="786"/>
      <c r="AR55" s="786"/>
      <c r="AS55" s="820"/>
      <c r="AT55" s="820"/>
      <c r="AU55" s="820"/>
      <c r="AV55" s="820"/>
      <c r="AW55" s="786"/>
      <c r="AX55" s="786"/>
    </row>
    <row r="56" spans="2:50" ht="60" customHeight="1">
      <c r="B56" s="808"/>
      <c r="C56" s="809"/>
      <c r="D56" s="810"/>
      <c r="E56" s="789"/>
      <c r="F56" s="811"/>
      <c r="G56" s="789"/>
      <c r="H56" s="1517"/>
      <c r="I56" s="1518"/>
      <c r="J56" s="1518"/>
      <c r="K56" s="1518"/>
      <c r="L56" s="1519"/>
      <c r="M56" s="812"/>
      <c r="N56" s="812"/>
      <c r="O56" s="812"/>
      <c r="P56" s="812"/>
      <c r="Q56" s="812"/>
      <c r="R56" s="812"/>
      <c r="S56" s="812"/>
      <c r="T56" s="812"/>
      <c r="U56" s="812"/>
      <c r="V56" s="812"/>
      <c r="W56" s="819"/>
      <c r="X56" s="813"/>
      <c r="Y56" s="814"/>
      <c r="Z56" s="812"/>
      <c r="AA56" s="789"/>
      <c r="AB56" s="789"/>
      <c r="AC56" s="788"/>
      <c r="AD56" s="1524"/>
      <c r="AE56" s="788"/>
      <c r="AF56" s="790"/>
      <c r="AG56" s="790"/>
      <c r="AH56" s="790"/>
      <c r="AI56" s="788"/>
      <c r="AJ56" s="790"/>
      <c r="AK56" s="790"/>
      <c r="AL56" s="790"/>
      <c r="AM56" s="815"/>
      <c r="AO56" s="786"/>
      <c r="AP56" s="786"/>
      <c r="AQ56" s="786"/>
      <c r="AR56" s="786"/>
      <c r="AS56" s="820"/>
      <c r="AT56" s="820"/>
      <c r="AU56" s="820"/>
      <c r="AV56" s="820"/>
      <c r="AW56" s="786"/>
      <c r="AX56" s="786"/>
    </row>
    <row r="57" spans="2:50" ht="39.950000000000003" customHeight="1">
      <c r="B57" s="808"/>
      <c r="C57" s="809"/>
      <c r="D57" s="810"/>
      <c r="E57" s="789"/>
      <c r="F57" s="811"/>
      <c r="G57" s="789"/>
      <c r="H57" s="1520"/>
      <c r="I57" s="1521"/>
      <c r="J57" s="1521"/>
      <c r="K57" s="1521"/>
      <c r="L57" s="1522"/>
      <c r="M57" s="812"/>
      <c r="N57" s="812"/>
      <c r="O57" s="812"/>
      <c r="P57" s="1526" t="s">
        <v>333</v>
      </c>
      <c r="Q57" s="1527"/>
      <c r="R57" s="1527"/>
      <c r="S57" s="1527"/>
      <c r="T57" s="1527"/>
      <c r="U57" s="1527"/>
      <c r="V57" s="1528"/>
      <c r="W57" s="819"/>
      <c r="X57" s="813"/>
      <c r="Y57" s="814"/>
      <c r="Z57" s="812"/>
      <c r="AA57" s="789"/>
      <c r="AB57" s="789"/>
      <c r="AC57" s="788"/>
      <c r="AD57" s="1525"/>
      <c r="AE57" s="788"/>
      <c r="AF57" s="1529" t="s">
        <v>334</v>
      </c>
      <c r="AG57" s="1530"/>
      <c r="AH57" s="1530"/>
      <c r="AI57" s="1530"/>
      <c r="AJ57" s="1530"/>
      <c r="AK57" s="1530"/>
      <c r="AL57" s="1531"/>
      <c r="AM57" s="815"/>
      <c r="AO57" s="786"/>
      <c r="AP57" s="786"/>
      <c r="AQ57" s="786"/>
      <c r="AR57" s="786"/>
      <c r="AS57" s="820"/>
      <c r="AT57" s="820"/>
      <c r="AU57" s="820"/>
      <c r="AV57" s="820"/>
      <c r="AW57" s="786"/>
      <c r="AX57" s="786"/>
    </row>
    <row r="58" spans="2:50" ht="20.100000000000001" customHeight="1">
      <c r="B58" s="821"/>
      <c r="C58" s="822"/>
      <c r="D58" s="823"/>
      <c r="E58" s="824"/>
      <c r="F58" s="825"/>
      <c r="G58" s="824"/>
      <c r="H58" s="826"/>
      <c r="I58" s="826"/>
      <c r="J58" s="826"/>
      <c r="K58" s="826"/>
      <c r="L58" s="826"/>
      <c r="M58" s="827"/>
      <c r="N58" s="827"/>
      <c r="O58" s="827"/>
      <c r="P58" s="827"/>
      <c r="Q58" s="827"/>
      <c r="R58" s="827"/>
      <c r="S58" s="827"/>
      <c r="T58" s="827"/>
      <c r="U58" s="827"/>
      <c r="V58" s="827"/>
      <c r="W58" s="828"/>
      <c r="X58" s="813"/>
      <c r="Y58" s="829"/>
      <c r="Z58" s="827"/>
      <c r="AA58" s="824"/>
      <c r="AB58" s="824"/>
      <c r="AC58" s="830"/>
      <c r="AD58" s="830"/>
      <c r="AE58" s="830"/>
      <c r="AF58" s="830"/>
      <c r="AG58" s="830"/>
      <c r="AH58" s="830"/>
      <c r="AI58" s="830"/>
      <c r="AJ58" s="830"/>
      <c r="AK58" s="830"/>
      <c r="AL58" s="830"/>
      <c r="AM58" s="831"/>
      <c r="AO58" s="786"/>
      <c r="AP58" s="786"/>
      <c r="AQ58" s="786"/>
      <c r="AR58" s="786"/>
      <c r="AS58" s="820"/>
      <c r="AT58" s="820"/>
      <c r="AU58" s="820"/>
      <c r="AV58" s="820"/>
      <c r="AW58" s="786"/>
      <c r="AX58" s="786"/>
    </row>
    <row r="59" spans="2:50" ht="50.1" customHeight="1">
      <c r="B59" s="832"/>
      <c r="C59" s="833"/>
      <c r="D59" s="834"/>
      <c r="E59" s="775"/>
      <c r="F59" s="835"/>
      <c r="G59" s="775"/>
      <c r="H59" s="836"/>
      <c r="I59" s="836"/>
      <c r="J59" s="836"/>
      <c r="K59" s="836"/>
      <c r="L59" s="836"/>
      <c r="M59" s="837"/>
      <c r="N59" s="837"/>
      <c r="O59" s="837"/>
      <c r="P59" s="837"/>
      <c r="Q59" s="837"/>
      <c r="R59" s="837"/>
      <c r="S59" s="837"/>
      <c r="T59" s="837"/>
      <c r="U59" s="837"/>
      <c r="V59" s="837"/>
      <c r="W59" s="837"/>
      <c r="X59" s="838"/>
      <c r="Y59" s="838"/>
      <c r="Z59" s="838"/>
      <c r="AA59" s="839"/>
      <c r="AB59" s="839"/>
      <c r="AC59" s="840"/>
      <c r="AD59" s="840"/>
      <c r="AE59" s="840"/>
      <c r="AF59" s="840"/>
      <c r="AG59" s="840"/>
      <c r="AH59" s="840"/>
      <c r="AI59" s="840"/>
      <c r="AJ59" s="840"/>
      <c r="AK59" s="840"/>
      <c r="AL59" s="840"/>
      <c r="AM59" s="841"/>
      <c r="AO59" s="786"/>
      <c r="AP59" s="786"/>
      <c r="AQ59" s="786"/>
      <c r="AR59" s="786"/>
      <c r="AS59" s="820"/>
      <c r="AT59" s="820"/>
      <c r="AU59" s="820"/>
      <c r="AV59" s="820"/>
      <c r="AW59" s="786"/>
      <c r="AX59" s="786"/>
    </row>
    <row r="60" spans="2:50" ht="20.100000000000001" customHeight="1">
      <c r="B60" s="777"/>
      <c r="C60" s="778"/>
      <c r="D60" s="778"/>
      <c r="E60" s="778"/>
      <c r="F60" s="778"/>
      <c r="G60" s="779"/>
      <c r="H60" s="779"/>
      <c r="I60" s="779"/>
      <c r="J60" s="779"/>
      <c r="K60" s="779"/>
      <c r="L60" s="779"/>
      <c r="M60" s="779"/>
      <c r="N60" s="779"/>
      <c r="O60" s="779"/>
      <c r="P60" s="779"/>
      <c r="Q60" s="779"/>
      <c r="R60" s="779"/>
      <c r="S60" s="779"/>
      <c r="T60" s="779"/>
      <c r="U60" s="779"/>
      <c r="V60" s="779"/>
      <c r="W60" s="780"/>
      <c r="X60" s="781"/>
      <c r="Y60" s="782"/>
      <c r="Z60" s="783"/>
      <c r="AA60" s="783"/>
      <c r="AB60" s="783"/>
      <c r="AC60" s="784"/>
      <c r="AD60" s="784"/>
      <c r="AE60" s="783"/>
      <c r="AF60" s="783"/>
      <c r="AG60" s="783"/>
      <c r="AH60" s="783"/>
      <c r="AI60" s="783"/>
      <c r="AJ60" s="783"/>
      <c r="AK60" s="783"/>
      <c r="AL60" s="783"/>
      <c r="AM60" s="785"/>
      <c r="AQ60" s="786"/>
      <c r="AR60" s="786"/>
      <c r="AS60" s="786"/>
      <c r="AT60" s="786"/>
      <c r="AU60" s="786"/>
      <c r="AW60" s="786"/>
    </row>
    <row r="61" spans="2:50" ht="39.950000000000003" customHeight="1">
      <c r="B61" s="787"/>
      <c r="C61" s="788"/>
      <c r="D61" s="788"/>
      <c r="E61" s="788"/>
      <c r="F61" s="788"/>
      <c r="G61" s="789"/>
      <c r="H61" s="1514"/>
      <c r="I61" s="1515"/>
      <c r="J61" s="1515"/>
      <c r="K61" s="1515"/>
      <c r="L61" s="1516"/>
      <c r="M61" s="789"/>
      <c r="N61" s="789"/>
      <c r="O61" s="789"/>
      <c r="P61" s="790"/>
      <c r="Q61" s="790"/>
      <c r="R61" s="790"/>
      <c r="S61" s="790"/>
      <c r="T61" s="790"/>
      <c r="U61" s="790"/>
      <c r="V61" s="790"/>
      <c r="W61" s="791"/>
      <c r="X61" s="781"/>
      <c r="Y61" s="792"/>
      <c r="Z61" s="789"/>
      <c r="AA61" s="789"/>
      <c r="AB61" s="789"/>
      <c r="AC61" s="788"/>
      <c r="AD61" s="1523"/>
      <c r="AE61" s="788"/>
      <c r="AF61" s="788"/>
      <c r="AG61" s="788"/>
      <c r="AH61" s="788"/>
      <c r="AI61" s="788"/>
      <c r="AJ61" s="788"/>
      <c r="AK61" s="788"/>
      <c r="AL61" s="793"/>
      <c r="AM61" s="794"/>
      <c r="AN61" s="795"/>
      <c r="AQ61" s="786"/>
      <c r="AR61" s="786"/>
      <c r="AS61" s="796"/>
      <c r="AT61" s="796"/>
      <c r="AU61" s="796"/>
      <c r="AV61" s="796"/>
      <c r="AW61" s="786"/>
    </row>
    <row r="62" spans="2:50" ht="60" customHeight="1">
      <c r="B62" s="787"/>
      <c r="C62" s="788"/>
      <c r="D62" s="788"/>
      <c r="E62" s="788"/>
      <c r="F62" s="788"/>
      <c r="G62" s="789"/>
      <c r="H62" s="1517"/>
      <c r="I62" s="1518"/>
      <c r="J62" s="1518"/>
      <c r="K62" s="1518"/>
      <c r="L62" s="1519"/>
      <c r="M62" s="789"/>
      <c r="N62" s="789"/>
      <c r="O62" s="789"/>
      <c r="P62" s="1526" t="str">
        <f>'Donnees MFER'!E88</f>
        <v>Maintenance corrective d’un système</v>
      </c>
      <c r="Q62" s="1527"/>
      <c r="R62" s="1527"/>
      <c r="S62" s="1527"/>
      <c r="T62" s="1527"/>
      <c r="U62" s="1527"/>
      <c r="V62" s="1528"/>
      <c r="W62" s="797"/>
      <c r="X62" s="781"/>
      <c r="Y62" s="792"/>
      <c r="Z62" s="789"/>
      <c r="AA62" s="789"/>
      <c r="AB62" s="789"/>
      <c r="AC62" s="788"/>
      <c r="AD62" s="1524"/>
      <c r="AE62" s="788"/>
      <c r="AF62" s="1526" t="str">
        <f>'Donnees MFER'!E88</f>
        <v>Maintenance corrective d’un système</v>
      </c>
      <c r="AG62" s="1527"/>
      <c r="AH62" s="1527"/>
      <c r="AI62" s="1527"/>
      <c r="AJ62" s="1527"/>
      <c r="AK62" s="1527"/>
      <c r="AL62" s="1528"/>
      <c r="AM62" s="798"/>
      <c r="AN62" s="795"/>
      <c r="AQ62" s="786"/>
      <c r="AR62" s="786"/>
      <c r="AS62" s="796"/>
      <c r="AT62" s="796"/>
      <c r="AU62" s="796"/>
      <c r="AV62" s="796"/>
      <c r="AW62" s="786"/>
    </row>
    <row r="63" spans="2:50" ht="30" customHeight="1">
      <c r="B63" s="787"/>
      <c r="C63" s="788"/>
      <c r="D63" s="1541" t="s">
        <v>325</v>
      </c>
      <c r="E63" s="1541"/>
      <c r="F63" s="788"/>
      <c r="G63" s="789"/>
      <c r="H63" s="1517"/>
      <c r="I63" s="1518"/>
      <c r="J63" s="1518"/>
      <c r="K63" s="1518"/>
      <c r="L63" s="1519"/>
      <c r="M63" s="789"/>
      <c r="N63" s="789"/>
      <c r="O63" s="789"/>
      <c r="P63" s="799"/>
      <c r="Q63" s="799"/>
      <c r="R63" s="799"/>
      <c r="S63" s="799"/>
      <c r="T63" s="799"/>
      <c r="U63" s="799"/>
      <c r="V63" s="799"/>
      <c r="W63" s="797"/>
      <c r="X63" s="781"/>
      <c r="Y63" s="792"/>
      <c r="Z63" s="1541" t="s">
        <v>325</v>
      </c>
      <c r="AA63" s="1541"/>
      <c r="AB63" s="1541"/>
      <c r="AC63" s="788"/>
      <c r="AD63" s="1524"/>
      <c r="AE63" s="788"/>
      <c r="AF63" s="799"/>
      <c r="AG63" s="799"/>
      <c r="AH63" s="799"/>
      <c r="AI63" s="799"/>
      <c r="AJ63" s="799"/>
      <c r="AK63" s="799"/>
      <c r="AL63" s="799"/>
      <c r="AM63" s="798"/>
      <c r="AN63" s="795"/>
      <c r="AQ63" s="786"/>
      <c r="AR63" s="786"/>
      <c r="AS63" s="796"/>
      <c r="AT63" s="796"/>
      <c r="AU63" s="796"/>
      <c r="AV63" s="796"/>
      <c r="AW63" s="786"/>
    </row>
    <row r="64" spans="2:50" ht="30" customHeight="1">
      <c r="B64" s="787"/>
      <c r="C64" s="788"/>
      <c r="D64" s="1542"/>
      <c r="E64" s="1542"/>
      <c r="F64" s="788"/>
      <c r="G64" s="789"/>
      <c r="H64" s="1517"/>
      <c r="I64" s="1518"/>
      <c r="J64" s="1518"/>
      <c r="K64" s="1518"/>
      <c r="L64" s="1519"/>
      <c r="M64" s="789"/>
      <c r="N64" s="789"/>
      <c r="O64" s="789"/>
      <c r="P64" s="1545" t="s">
        <v>326</v>
      </c>
      <c r="Q64" s="1545"/>
      <c r="R64" s="1545"/>
      <c r="S64" s="1545"/>
      <c r="T64" s="1546" t="s">
        <v>120</v>
      </c>
      <c r="U64" s="1546"/>
      <c r="V64" s="1546"/>
      <c r="W64" s="1547"/>
      <c r="X64" s="781"/>
      <c r="Y64" s="792"/>
      <c r="Z64" s="1542"/>
      <c r="AA64" s="1542"/>
      <c r="AB64" s="1542"/>
      <c r="AC64" s="788"/>
      <c r="AD64" s="1524"/>
      <c r="AE64" s="788"/>
      <c r="AF64" s="790"/>
      <c r="AG64" s="790"/>
      <c r="AH64" s="790"/>
      <c r="AI64" s="790"/>
      <c r="AJ64" s="790"/>
      <c r="AK64" s="790"/>
      <c r="AL64" s="790"/>
      <c r="AM64" s="798"/>
      <c r="AN64" s="795"/>
      <c r="AQ64" s="786"/>
      <c r="AR64" s="786"/>
      <c r="AS64" s="796"/>
      <c r="AT64" s="796"/>
      <c r="AU64" s="796"/>
      <c r="AV64" s="796"/>
      <c r="AW64" s="786"/>
    </row>
    <row r="65" spans="2:50" ht="20.100000000000001" customHeight="1">
      <c r="B65" s="787"/>
      <c r="C65" s="788"/>
      <c r="D65" s="1548">
        <v>4</v>
      </c>
      <c r="E65" s="1549"/>
      <c r="F65" s="788"/>
      <c r="G65" s="789"/>
      <c r="H65" s="1517"/>
      <c r="I65" s="1518"/>
      <c r="J65" s="1518"/>
      <c r="K65" s="1518"/>
      <c r="L65" s="1519"/>
      <c r="M65" s="800"/>
      <c r="N65" s="800"/>
      <c r="O65" s="789"/>
      <c r="P65" s="789"/>
      <c r="Q65" s="801"/>
      <c r="R65" s="789"/>
      <c r="S65" s="789"/>
      <c r="T65" s="789"/>
      <c r="U65" s="1554">
        <f>AVERAGE(AV120:AV135)</f>
        <v>0</v>
      </c>
      <c r="V65" s="1555"/>
      <c r="W65" s="802"/>
      <c r="X65" s="781"/>
      <c r="Y65" s="792"/>
      <c r="Z65" s="1548">
        <v>4</v>
      </c>
      <c r="AA65" s="1556"/>
      <c r="AB65" s="1549"/>
      <c r="AC65" s="788"/>
      <c r="AD65" s="1524"/>
      <c r="AE65" s="788"/>
      <c r="AF65" s="790"/>
      <c r="AG65" s="790"/>
      <c r="AH65" s="790"/>
      <c r="AI65" s="790"/>
      <c r="AJ65" s="790"/>
      <c r="AK65" s="790"/>
      <c r="AL65" s="790"/>
      <c r="AM65" s="803"/>
      <c r="AO65" s="786"/>
      <c r="AP65" s="786"/>
      <c r="AQ65" s="786"/>
      <c r="AR65" s="786"/>
      <c r="AS65" s="796"/>
      <c r="AT65" s="796"/>
      <c r="AU65" s="796"/>
      <c r="AV65" s="796"/>
      <c r="AW65" s="786"/>
      <c r="AX65" s="786"/>
    </row>
    <row r="66" spans="2:50" s="361" customFormat="1" ht="30" customHeight="1">
      <c r="B66" s="1532"/>
      <c r="C66" s="1533"/>
      <c r="D66" s="1550"/>
      <c r="E66" s="1551"/>
      <c r="F66" s="788"/>
      <c r="G66" s="804"/>
      <c r="H66" s="1517"/>
      <c r="I66" s="1518"/>
      <c r="J66" s="1518"/>
      <c r="K66" s="1518"/>
      <c r="L66" s="1519"/>
      <c r="M66" s="1534"/>
      <c r="N66" s="1534"/>
      <c r="O66" s="1535"/>
      <c r="P66" s="1428" t="str">
        <f>REPT("g",(U65))</f>
        <v/>
      </c>
      <c r="Q66" s="1429"/>
      <c r="R66" s="1429"/>
      <c r="S66" s="1430"/>
      <c r="T66" s="805"/>
      <c r="U66" s="1503"/>
      <c r="V66" s="1505"/>
      <c r="W66" s="806"/>
      <c r="X66" s="781"/>
      <c r="Y66" s="792"/>
      <c r="Z66" s="1550"/>
      <c r="AA66" s="1557"/>
      <c r="AB66" s="1551"/>
      <c r="AC66" s="788"/>
      <c r="AD66" s="1524"/>
      <c r="AE66" s="788"/>
      <c r="AF66" s="790"/>
      <c r="AG66" s="790"/>
      <c r="AH66" s="790"/>
      <c r="AI66" s="790"/>
      <c r="AJ66" s="790"/>
      <c r="AK66" s="790"/>
      <c r="AL66" s="790"/>
      <c r="AM66" s="807"/>
      <c r="AO66" s="786"/>
      <c r="AP66" s="786"/>
      <c r="AQ66" s="786"/>
      <c r="AR66" s="786"/>
      <c r="AS66" s="796"/>
      <c r="AT66" s="796"/>
      <c r="AU66" s="796"/>
      <c r="AV66" s="796"/>
      <c r="AW66" s="786"/>
      <c r="AX66" s="786"/>
    </row>
    <row r="67" spans="2:50" ht="20.100000000000001" customHeight="1">
      <c r="B67" s="787"/>
      <c r="C67" s="788"/>
      <c r="D67" s="1552"/>
      <c r="E67" s="1553"/>
      <c r="F67" s="788"/>
      <c r="G67" s="789"/>
      <c r="H67" s="1517"/>
      <c r="I67" s="1518"/>
      <c r="J67" s="1518"/>
      <c r="K67" s="1518"/>
      <c r="L67" s="1519"/>
      <c r="M67" s="800"/>
      <c r="N67" s="800"/>
      <c r="O67" s="789"/>
      <c r="P67" s="789"/>
      <c r="Q67" s="789"/>
      <c r="R67" s="789"/>
      <c r="S67" s="789"/>
      <c r="T67" s="789"/>
      <c r="U67" s="1506"/>
      <c r="V67" s="1508"/>
      <c r="W67" s="802"/>
      <c r="X67" s="781"/>
      <c r="Y67" s="792"/>
      <c r="Z67" s="1552"/>
      <c r="AA67" s="1558"/>
      <c r="AB67" s="1553"/>
      <c r="AC67" s="788"/>
      <c r="AD67" s="1524"/>
      <c r="AE67" s="788"/>
      <c r="AF67" s="789"/>
      <c r="AG67" s="789"/>
      <c r="AH67" s="789"/>
      <c r="AI67" s="789"/>
      <c r="AJ67" s="789"/>
      <c r="AK67" s="789"/>
      <c r="AL67" s="789"/>
      <c r="AM67" s="803"/>
      <c r="AO67" s="786"/>
      <c r="AP67" s="786"/>
      <c r="AQ67" s="786"/>
      <c r="AR67" s="786"/>
      <c r="AS67" s="796"/>
      <c r="AT67" s="796"/>
      <c r="AU67" s="796"/>
      <c r="AV67" s="796"/>
      <c r="AW67" s="786"/>
      <c r="AX67" s="786"/>
    </row>
    <row r="68" spans="2:50" ht="30" customHeight="1">
      <c r="B68" s="808"/>
      <c r="C68" s="809"/>
      <c r="D68" s="810"/>
      <c r="E68" s="789"/>
      <c r="F68" s="811"/>
      <c r="G68" s="789"/>
      <c r="H68" s="1517"/>
      <c r="I68" s="1518"/>
      <c r="J68" s="1518"/>
      <c r="K68" s="1518"/>
      <c r="L68" s="1519"/>
      <c r="M68" s="812"/>
      <c r="N68" s="812"/>
      <c r="O68" s="812"/>
      <c r="P68" s="789"/>
      <c r="Q68" s="789"/>
      <c r="R68" s="789"/>
      <c r="S68" s="789"/>
      <c r="T68" s="1536" t="s">
        <v>327</v>
      </c>
      <c r="U68" s="1536"/>
      <c r="V68" s="1536"/>
      <c r="W68" s="1537"/>
      <c r="X68" s="813"/>
      <c r="Y68" s="814"/>
      <c r="Z68" s="812"/>
      <c r="AA68" s="789"/>
      <c r="AB68" s="789"/>
      <c r="AC68" s="788"/>
      <c r="AD68" s="1524"/>
      <c r="AE68" s="788"/>
      <c r="AF68" s="790"/>
      <c r="AG68" s="790"/>
      <c r="AH68" s="790"/>
      <c r="AI68" s="789"/>
      <c r="AJ68" s="790"/>
      <c r="AK68" s="790"/>
      <c r="AL68" s="790"/>
      <c r="AM68" s="815"/>
      <c r="AO68" s="786"/>
      <c r="AP68" s="786"/>
      <c r="AQ68" s="786"/>
      <c r="AR68" s="786"/>
      <c r="AS68" s="796"/>
      <c r="AT68" s="796"/>
      <c r="AU68" s="796"/>
      <c r="AV68" s="796"/>
      <c r="AW68" s="786"/>
      <c r="AX68" s="786"/>
    </row>
    <row r="69" spans="2:50" ht="30" customHeight="1">
      <c r="B69" s="808"/>
      <c r="C69" s="809"/>
      <c r="D69" s="810"/>
      <c r="E69" s="789"/>
      <c r="F69" s="811"/>
      <c r="G69" s="789"/>
      <c r="H69" s="1517"/>
      <c r="I69" s="1518"/>
      <c r="J69" s="1518"/>
      <c r="K69" s="1518"/>
      <c r="L69" s="1519"/>
      <c r="M69" s="812"/>
      <c r="N69" s="812"/>
      <c r="O69" s="812"/>
      <c r="P69" s="1538" t="s">
        <v>328</v>
      </c>
      <c r="Q69" s="1538"/>
      <c r="R69" s="816">
        <f>'Donnees MFER'!B88</f>
        <v>2.5</v>
      </c>
      <c r="S69" s="817" t="s">
        <v>326</v>
      </c>
      <c r="T69" s="818"/>
      <c r="U69" s="1539" t="e">
        <f>AVERAGE(AW120:AW135)</f>
        <v>#DIV/0!</v>
      </c>
      <c r="V69" s="1540"/>
      <c r="W69" s="819"/>
      <c r="X69" s="813"/>
      <c r="Y69" s="814"/>
      <c r="Z69" s="812"/>
      <c r="AA69" s="789"/>
      <c r="AB69" s="789"/>
      <c r="AC69" s="788"/>
      <c r="AD69" s="1524"/>
      <c r="AE69" s="788"/>
      <c r="AF69" s="790"/>
      <c r="AG69" s="790"/>
      <c r="AH69" s="790"/>
      <c r="AI69" s="817"/>
      <c r="AJ69" s="790"/>
      <c r="AK69" s="790"/>
      <c r="AL69" s="790"/>
      <c r="AM69" s="815"/>
      <c r="AO69" s="786"/>
      <c r="AP69" s="786"/>
      <c r="AQ69" s="786"/>
      <c r="AR69" s="786"/>
      <c r="AS69" s="820"/>
      <c r="AT69" s="820"/>
      <c r="AU69" s="820"/>
      <c r="AV69" s="820"/>
      <c r="AW69" s="786"/>
      <c r="AX69" s="786"/>
    </row>
    <row r="70" spans="2:50" ht="60" customHeight="1">
      <c r="B70" s="808"/>
      <c r="C70" s="809"/>
      <c r="D70" s="810"/>
      <c r="E70" s="789"/>
      <c r="F70" s="811"/>
      <c r="G70" s="789"/>
      <c r="H70" s="1517"/>
      <c r="I70" s="1518"/>
      <c r="J70" s="1518"/>
      <c r="K70" s="1518"/>
      <c r="L70" s="1519"/>
      <c r="M70" s="812"/>
      <c r="N70" s="812"/>
      <c r="O70" s="812"/>
      <c r="P70" s="812"/>
      <c r="Q70" s="812"/>
      <c r="R70" s="812"/>
      <c r="S70" s="812"/>
      <c r="T70" s="812"/>
      <c r="U70" s="812"/>
      <c r="V70" s="812"/>
      <c r="W70" s="819"/>
      <c r="X70" s="813"/>
      <c r="Y70" s="814"/>
      <c r="Z70" s="812"/>
      <c r="AA70" s="789"/>
      <c r="AB70" s="789"/>
      <c r="AC70" s="788"/>
      <c r="AD70" s="1524"/>
      <c r="AE70" s="788"/>
      <c r="AF70" s="790"/>
      <c r="AG70" s="790"/>
      <c r="AH70" s="790"/>
      <c r="AI70" s="788"/>
      <c r="AJ70" s="790"/>
      <c r="AK70" s="790"/>
      <c r="AL70" s="790"/>
      <c r="AM70" s="815"/>
      <c r="AO70" s="786"/>
      <c r="AP70" s="786"/>
      <c r="AQ70" s="786"/>
      <c r="AR70" s="786"/>
      <c r="AS70" s="820"/>
      <c r="AT70" s="820"/>
      <c r="AU70" s="820"/>
      <c r="AV70" s="820"/>
      <c r="AW70" s="786"/>
      <c r="AX70" s="786"/>
    </row>
    <row r="71" spans="2:50" ht="39.950000000000003" customHeight="1">
      <c r="B71" s="808"/>
      <c r="C71" s="809"/>
      <c r="D71" s="810"/>
      <c r="E71" s="789"/>
      <c r="F71" s="811"/>
      <c r="G71" s="789"/>
      <c r="H71" s="1520"/>
      <c r="I71" s="1521"/>
      <c r="J71" s="1521"/>
      <c r="K71" s="1521"/>
      <c r="L71" s="1522"/>
      <c r="M71" s="812"/>
      <c r="N71" s="812"/>
      <c r="O71" s="812"/>
      <c r="P71" s="1526" t="s">
        <v>335</v>
      </c>
      <c r="Q71" s="1527"/>
      <c r="R71" s="1527"/>
      <c r="S71" s="1527"/>
      <c r="T71" s="1527"/>
      <c r="U71" s="1527"/>
      <c r="V71" s="1528"/>
      <c r="W71" s="819"/>
      <c r="X71" s="813"/>
      <c r="Y71" s="814"/>
      <c r="Z71" s="812"/>
      <c r="AA71" s="789"/>
      <c r="AB71" s="789"/>
      <c r="AC71" s="788"/>
      <c r="AD71" s="1525"/>
      <c r="AE71" s="788"/>
      <c r="AF71" s="1529" t="s">
        <v>336</v>
      </c>
      <c r="AG71" s="1530"/>
      <c r="AH71" s="1530"/>
      <c r="AI71" s="1530"/>
      <c r="AJ71" s="1530"/>
      <c r="AK71" s="1530"/>
      <c r="AL71" s="1531"/>
      <c r="AM71" s="815"/>
      <c r="AO71" s="786"/>
      <c r="AP71" s="786"/>
      <c r="AQ71" s="786"/>
      <c r="AR71" s="786"/>
      <c r="AS71" s="820"/>
      <c r="AT71" s="820"/>
      <c r="AU71" s="820"/>
      <c r="AV71" s="820"/>
      <c r="AW71" s="786"/>
      <c r="AX71" s="786"/>
    </row>
    <row r="72" spans="2:50" ht="20.100000000000001" customHeight="1">
      <c r="B72" s="821"/>
      <c r="C72" s="822"/>
      <c r="D72" s="823"/>
      <c r="E72" s="824"/>
      <c r="F72" s="825"/>
      <c r="G72" s="824"/>
      <c r="H72" s="826"/>
      <c r="I72" s="826"/>
      <c r="J72" s="826"/>
      <c r="K72" s="826"/>
      <c r="L72" s="826"/>
      <c r="M72" s="827"/>
      <c r="N72" s="827"/>
      <c r="O72" s="827"/>
      <c r="P72" s="827"/>
      <c r="Q72" s="827"/>
      <c r="R72" s="827"/>
      <c r="S72" s="827"/>
      <c r="T72" s="827"/>
      <c r="U72" s="827"/>
      <c r="V72" s="827"/>
      <c r="W72" s="828"/>
      <c r="X72" s="813"/>
      <c r="Y72" s="829"/>
      <c r="Z72" s="827"/>
      <c r="AA72" s="824"/>
      <c r="AB72" s="824"/>
      <c r="AC72" s="830"/>
      <c r="AD72" s="830"/>
      <c r="AE72" s="830"/>
      <c r="AF72" s="830"/>
      <c r="AG72" s="830"/>
      <c r="AH72" s="830"/>
      <c r="AI72" s="830"/>
      <c r="AJ72" s="830"/>
      <c r="AK72" s="830"/>
      <c r="AL72" s="830"/>
      <c r="AM72" s="831"/>
      <c r="AO72" s="786"/>
      <c r="AP72" s="786"/>
      <c r="AQ72" s="786"/>
      <c r="AR72" s="786"/>
      <c r="AS72" s="820"/>
      <c r="AT72" s="820"/>
      <c r="AU72" s="820"/>
      <c r="AV72" s="820"/>
      <c r="AW72" s="786"/>
      <c r="AX72" s="786"/>
    </row>
    <row r="73" spans="2:50" ht="50.1" customHeight="1">
      <c r="B73" s="832"/>
      <c r="C73" s="833"/>
      <c r="D73" s="834"/>
      <c r="E73" s="775"/>
      <c r="F73" s="835"/>
      <c r="G73" s="775"/>
      <c r="H73" s="836"/>
      <c r="I73" s="836"/>
      <c r="J73" s="836"/>
      <c r="K73" s="836"/>
      <c r="L73" s="836"/>
      <c r="M73" s="837"/>
      <c r="N73" s="837"/>
      <c r="O73" s="837"/>
      <c r="P73" s="837"/>
      <c r="Q73" s="837"/>
      <c r="R73" s="837"/>
      <c r="S73" s="837"/>
      <c r="T73" s="837"/>
      <c r="U73" s="837"/>
      <c r="V73" s="837"/>
      <c r="W73" s="837"/>
      <c r="X73" s="838"/>
      <c r="Y73" s="838"/>
      <c r="Z73" s="838"/>
      <c r="AA73" s="839"/>
      <c r="AB73" s="839"/>
      <c r="AC73" s="840"/>
      <c r="AD73" s="840"/>
      <c r="AE73" s="840"/>
      <c r="AF73" s="840"/>
      <c r="AG73" s="840"/>
      <c r="AH73" s="840"/>
      <c r="AI73" s="840"/>
      <c r="AJ73" s="840"/>
      <c r="AK73" s="840"/>
      <c r="AL73" s="840"/>
      <c r="AM73" s="841"/>
      <c r="AO73" s="786"/>
      <c r="AP73" s="786"/>
      <c r="AQ73" s="786"/>
      <c r="AR73" s="786"/>
      <c r="AS73" s="820"/>
      <c r="AT73" s="820"/>
      <c r="AU73" s="820"/>
      <c r="AV73" s="820"/>
      <c r="AW73" s="786"/>
      <c r="AX73" s="786"/>
    </row>
    <row r="74" spans="2:50" ht="20.100000000000001" customHeight="1">
      <c r="B74" s="777"/>
      <c r="C74" s="778"/>
      <c r="D74" s="778"/>
      <c r="E74" s="778"/>
      <c r="F74" s="778"/>
      <c r="G74" s="779"/>
      <c r="H74" s="779"/>
      <c r="I74" s="779"/>
      <c r="J74" s="779"/>
      <c r="K74" s="779"/>
      <c r="L74" s="779"/>
      <c r="M74" s="779"/>
      <c r="N74" s="779"/>
      <c r="O74" s="779"/>
      <c r="P74" s="779"/>
      <c r="Q74" s="779"/>
      <c r="R74" s="779"/>
      <c r="S74" s="779"/>
      <c r="T74" s="779"/>
      <c r="U74" s="779"/>
      <c r="V74" s="779"/>
      <c r="W74" s="780"/>
      <c r="X74" s="781"/>
      <c r="Y74" s="782"/>
      <c r="Z74" s="783"/>
      <c r="AA74" s="783"/>
      <c r="AB74" s="783"/>
      <c r="AC74" s="784"/>
      <c r="AD74" s="784"/>
      <c r="AE74" s="783"/>
      <c r="AF74" s="783"/>
      <c r="AG74" s="783"/>
      <c r="AH74" s="783"/>
      <c r="AI74" s="783"/>
      <c r="AJ74" s="783"/>
      <c r="AK74" s="783"/>
      <c r="AL74" s="783"/>
      <c r="AM74" s="785"/>
      <c r="AQ74" s="786"/>
      <c r="AR74" s="786"/>
      <c r="AS74" s="786"/>
      <c r="AT74" s="786"/>
      <c r="AU74" s="786"/>
      <c r="AW74" s="786"/>
    </row>
    <row r="75" spans="2:50" ht="39.950000000000003" customHeight="1">
      <c r="B75" s="787"/>
      <c r="C75" s="788"/>
      <c r="D75" s="788"/>
      <c r="E75" s="788"/>
      <c r="F75" s="788"/>
      <c r="G75" s="789"/>
      <c r="H75" s="1514"/>
      <c r="I75" s="1515"/>
      <c r="J75" s="1515"/>
      <c r="K75" s="1515"/>
      <c r="L75" s="1516"/>
      <c r="M75" s="789"/>
      <c r="N75" s="789"/>
      <c r="O75" s="789"/>
      <c r="P75" s="790"/>
      <c r="Q75" s="790"/>
      <c r="R75" s="790"/>
      <c r="S75" s="790"/>
      <c r="T75" s="790"/>
      <c r="U75" s="790"/>
      <c r="V75" s="790"/>
      <c r="W75" s="791"/>
      <c r="X75" s="781"/>
      <c r="Y75" s="792"/>
      <c r="Z75" s="789"/>
      <c r="AA75" s="789"/>
      <c r="AB75" s="789"/>
      <c r="AC75" s="788"/>
      <c r="AD75" s="1523"/>
      <c r="AE75" s="788"/>
      <c r="AF75" s="788"/>
      <c r="AG75" s="788"/>
      <c r="AH75" s="788"/>
      <c r="AI75" s="788"/>
      <c r="AJ75" s="788"/>
      <c r="AK75" s="788"/>
      <c r="AL75" s="793"/>
      <c r="AM75" s="794"/>
      <c r="AN75" s="795"/>
      <c r="AQ75" s="786"/>
      <c r="AR75" s="786"/>
      <c r="AS75" s="796"/>
      <c r="AT75" s="796"/>
      <c r="AU75" s="796"/>
      <c r="AV75" s="796"/>
      <c r="AW75" s="786"/>
    </row>
    <row r="76" spans="2:50" ht="60" customHeight="1">
      <c r="B76" s="787"/>
      <c r="C76" s="788"/>
      <c r="D76" s="788"/>
      <c r="E76" s="788"/>
      <c r="F76" s="788"/>
      <c r="G76" s="789"/>
      <c r="H76" s="1517"/>
      <c r="I76" s="1518"/>
      <c r="J76" s="1518"/>
      <c r="K76" s="1518"/>
      <c r="L76" s="1519"/>
      <c r="M76" s="789"/>
      <c r="N76" s="789"/>
      <c r="O76" s="789"/>
      <c r="P76" s="1526" t="str">
        <f>'Donnees MFER'!E89</f>
        <v>Maintenance préventive d’un système</v>
      </c>
      <c r="Q76" s="1527"/>
      <c r="R76" s="1527"/>
      <c r="S76" s="1527"/>
      <c r="T76" s="1527"/>
      <c r="U76" s="1527"/>
      <c r="V76" s="1528"/>
      <c r="W76" s="797"/>
      <c r="X76" s="781"/>
      <c r="Y76" s="792"/>
      <c r="Z76" s="789"/>
      <c r="AA76" s="789"/>
      <c r="AB76" s="789"/>
      <c r="AC76" s="788"/>
      <c r="AD76" s="1524"/>
      <c r="AE76" s="788"/>
      <c r="AF76" s="1526" t="str">
        <f>'Donnees MFER'!E89</f>
        <v>Maintenance préventive d’un système</v>
      </c>
      <c r="AG76" s="1527"/>
      <c r="AH76" s="1527"/>
      <c r="AI76" s="1527"/>
      <c r="AJ76" s="1527"/>
      <c r="AK76" s="1527"/>
      <c r="AL76" s="1528"/>
      <c r="AM76" s="798"/>
      <c r="AN76" s="795"/>
      <c r="AQ76" s="786"/>
      <c r="AR76" s="786"/>
      <c r="AS76" s="796"/>
      <c r="AT76" s="796"/>
      <c r="AU76" s="796"/>
      <c r="AV76" s="796"/>
      <c r="AW76" s="786"/>
    </row>
    <row r="77" spans="2:50" ht="30" customHeight="1">
      <c r="B77" s="787"/>
      <c r="C77" s="788"/>
      <c r="D77" s="1541" t="s">
        <v>325</v>
      </c>
      <c r="E77" s="1541"/>
      <c r="F77" s="788"/>
      <c r="G77" s="789"/>
      <c r="H77" s="1517"/>
      <c r="I77" s="1518"/>
      <c r="J77" s="1518"/>
      <c r="K77" s="1518"/>
      <c r="L77" s="1519"/>
      <c r="M77" s="789"/>
      <c r="N77" s="789"/>
      <c r="O77" s="789"/>
      <c r="P77" s="799"/>
      <c r="Q77" s="799"/>
      <c r="R77" s="799"/>
      <c r="S77" s="799"/>
      <c r="T77" s="799"/>
      <c r="U77" s="799"/>
      <c r="V77" s="799"/>
      <c r="W77" s="797"/>
      <c r="X77" s="781"/>
      <c r="Y77" s="792"/>
      <c r="Z77" s="1543" t="s">
        <v>325</v>
      </c>
      <c r="AA77" s="1543"/>
      <c r="AB77" s="1543"/>
      <c r="AC77" s="788"/>
      <c r="AD77" s="1524"/>
      <c r="AE77" s="788"/>
      <c r="AF77" s="799"/>
      <c r="AG77" s="799"/>
      <c r="AH77" s="799"/>
      <c r="AI77" s="799"/>
      <c r="AJ77" s="799"/>
      <c r="AK77" s="799"/>
      <c r="AL77" s="799"/>
      <c r="AM77" s="798"/>
      <c r="AN77" s="795"/>
      <c r="AQ77" s="786"/>
      <c r="AR77" s="786"/>
      <c r="AS77" s="796"/>
      <c r="AT77" s="796"/>
      <c r="AU77" s="796"/>
      <c r="AV77" s="796"/>
      <c r="AW77" s="786"/>
    </row>
    <row r="78" spans="2:50" ht="30" customHeight="1">
      <c r="B78" s="787"/>
      <c r="C78" s="788"/>
      <c r="D78" s="1542"/>
      <c r="E78" s="1542"/>
      <c r="F78" s="788"/>
      <c r="G78" s="789"/>
      <c r="H78" s="1517"/>
      <c r="I78" s="1518"/>
      <c r="J78" s="1518"/>
      <c r="K78" s="1518"/>
      <c r="L78" s="1519"/>
      <c r="M78" s="789"/>
      <c r="N78" s="789"/>
      <c r="O78" s="789"/>
      <c r="P78" s="1545" t="s">
        <v>326</v>
      </c>
      <c r="Q78" s="1545"/>
      <c r="R78" s="1545"/>
      <c r="S78" s="1545"/>
      <c r="T78" s="1546" t="s">
        <v>120</v>
      </c>
      <c r="U78" s="1546"/>
      <c r="V78" s="1546"/>
      <c r="W78" s="1547"/>
      <c r="X78" s="781"/>
      <c r="Y78" s="792"/>
      <c r="Z78" s="1544"/>
      <c r="AA78" s="1544"/>
      <c r="AB78" s="1544"/>
      <c r="AC78" s="788"/>
      <c r="AD78" s="1524"/>
      <c r="AE78" s="788"/>
      <c r="AF78" s="790"/>
      <c r="AG78" s="790"/>
      <c r="AH78" s="790"/>
      <c r="AI78" s="790"/>
      <c r="AJ78" s="790"/>
      <c r="AK78" s="790"/>
      <c r="AL78" s="790"/>
      <c r="AM78" s="798"/>
      <c r="AN78" s="795"/>
      <c r="AQ78" s="786"/>
      <c r="AR78" s="786"/>
      <c r="AS78" s="796"/>
      <c r="AT78" s="796"/>
      <c r="AU78" s="796"/>
      <c r="AV78" s="796"/>
      <c r="AW78" s="786"/>
    </row>
    <row r="79" spans="2:50" ht="20.100000000000001" customHeight="1">
      <c r="B79" s="787"/>
      <c r="C79" s="788"/>
      <c r="D79" s="1548">
        <v>5</v>
      </c>
      <c r="E79" s="1549"/>
      <c r="F79" s="788"/>
      <c r="G79" s="789"/>
      <c r="H79" s="1517"/>
      <c r="I79" s="1518"/>
      <c r="J79" s="1518"/>
      <c r="K79" s="1518"/>
      <c r="L79" s="1519"/>
      <c r="M79" s="800"/>
      <c r="N79" s="800"/>
      <c r="O79" s="789"/>
      <c r="P79" s="789"/>
      <c r="Q79" s="801"/>
      <c r="R79" s="789"/>
      <c r="S79" s="789"/>
      <c r="T79" s="789"/>
      <c r="U79" s="1554">
        <f>AVERAGE(AQ141:AQ152)</f>
        <v>0</v>
      </c>
      <c r="V79" s="1555"/>
      <c r="W79" s="802"/>
      <c r="X79" s="781"/>
      <c r="Y79" s="792"/>
      <c r="Z79" s="1548">
        <v>5</v>
      </c>
      <c r="AA79" s="1556"/>
      <c r="AB79" s="1549"/>
      <c r="AC79" s="788"/>
      <c r="AD79" s="1524"/>
      <c r="AE79" s="788"/>
      <c r="AF79" s="790"/>
      <c r="AG79" s="790"/>
      <c r="AH79" s="790"/>
      <c r="AI79" s="790"/>
      <c r="AJ79" s="790"/>
      <c r="AK79" s="790"/>
      <c r="AL79" s="790"/>
      <c r="AM79" s="803"/>
      <c r="AO79" s="786"/>
      <c r="AP79" s="786"/>
      <c r="AQ79" s="786"/>
      <c r="AR79" s="786"/>
      <c r="AS79" s="796"/>
      <c r="AT79" s="796"/>
      <c r="AU79" s="796"/>
      <c r="AV79" s="796"/>
      <c r="AW79" s="786"/>
      <c r="AX79" s="786"/>
    </row>
    <row r="80" spans="2:50" s="361" customFormat="1" ht="30" customHeight="1">
      <c r="B80" s="1532"/>
      <c r="C80" s="1533"/>
      <c r="D80" s="1550"/>
      <c r="E80" s="1551"/>
      <c r="F80" s="788"/>
      <c r="G80" s="804"/>
      <c r="H80" s="1517"/>
      <c r="I80" s="1518"/>
      <c r="J80" s="1518"/>
      <c r="K80" s="1518"/>
      <c r="L80" s="1519"/>
      <c r="M80" s="1534"/>
      <c r="N80" s="1534"/>
      <c r="O80" s="1535"/>
      <c r="P80" s="1428" t="str">
        <f>REPT("g",(U79))</f>
        <v/>
      </c>
      <c r="Q80" s="1429"/>
      <c r="R80" s="1429"/>
      <c r="S80" s="1430"/>
      <c r="T80" s="805"/>
      <c r="U80" s="1503"/>
      <c r="V80" s="1505"/>
      <c r="W80" s="806"/>
      <c r="X80" s="781"/>
      <c r="Y80" s="792"/>
      <c r="Z80" s="1550"/>
      <c r="AA80" s="1557"/>
      <c r="AB80" s="1551"/>
      <c r="AC80" s="788"/>
      <c r="AD80" s="1524"/>
      <c r="AE80" s="788"/>
      <c r="AF80" s="790"/>
      <c r="AG80" s="790"/>
      <c r="AH80" s="790"/>
      <c r="AI80" s="790"/>
      <c r="AJ80" s="790"/>
      <c r="AK80" s="790"/>
      <c r="AL80" s="790"/>
      <c r="AM80" s="807"/>
      <c r="AO80" s="786"/>
      <c r="AP80" s="786"/>
      <c r="AQ80" s="786"/>
      <c r="AR80" s="786"/>
      <c r="AS80" s="796"/>
      <c r="AT80" s="796"/>
      <c r="AU80" s="796"/>
      <c r="AV80" s="796"/>
      <c r="AW80" s="786"/>
      <c r="AX80" s="786"/>
    </row>
    <row r="81" spans="1:50" ht="20.100000000000001" customHeight="1">
      <c r="B81" s="787"/>
      <c r="C81" s="788"/>
      <c r="D81" s="1552"/>
      <c r="E81" s="1553"/>
      <c r="F81" s="788"/>
      <c r="G81" s="789"/>
      <c r="H81" s="1517"/>
      <c r="I81" s="1518"/>
      <c r="J81" s="1518"/>
      <c r="K81" s="1518"/>
      <c r="L81" s="1519"/>
      <c r="M81" s="800"/>
      <c r="N81" s="800"/>
      <c r="O81" s="789"/>
      <c r="P81" s="789"/>
      <c r="Q81" s="789"/>
      <c r="R81" s="789"/>
      <c r="S81" s="789"/>
      <c r="T81" s="789"/>
      <c r="U81" s="1506"/>
      <c r="V81" s="1508"/>
      <c r="W81" s="802"/>
      <c r="X81" s="781"/>
      <c r="Y81" s="792"/>
      <c r="Z81" s="1552"/>
      <c r="AA81" s="1558"/>
      <c r="AB81" s="1553"/>
      <c r="AC81" s="788"/>
      <c r="AD81" s="1524"/>
      <c r="AE81" s="788"/>
      <c r="AF81" s="789"/>
      <c r="AG81" s="789"/>
      <c r="AH81" s="789"/>
      <c r="AI81" s="789"/>
      <c r="AJ81" s="789"/>
      <c r="AK81" s="789"/>
      <c r="AL81" s="789"/>
      <c r="AM81" s="803"/>
      <c r="AO81" s="786"/>
      <c r="AP81" s="786"/>
      <c r="AQ81" s="786"/>
      <c r="AR81" s="786"/>
      <c r="AS81" s="796"/>
      <c r="AT81" s="796"/>
      <c r="AU81" s="796"/>
      <c r="AV81" s="796"/>
      <c r="AW81" s="786"/>
      <c r="AX81" s="786"/>
    </row>
    <row r="82" spans="1:50" ht="30" customHeight="1">
      <c r="B82" s="808"/>
      <c r="C82" s="809"/>
      <c r="D82" s="810"/>
      <c r="E82" s="789"/>
      <c r="F82" s="811"/>
      <c r="G82" s="789"/>
      <c r="H82" s="1517"/>
      <c r="I82" s="1518"/>
      <c r="J82" s="1518"/>
      <c r="K82" s="1518"/>
      <c r="L82" s="1519"/>
      <c r="M82" s="812"/>
      <c r="N82" s="812"/>
      <c r="O82" s="812"/>
      <c r="P82" s="789"/>
      <c r="Q82" s="789"/>
      <c r="R82" s="789"/>
      <c r="S82" s="789"/>
      <c r="T82" s="1536" t="s">
        <v>327</v>
      </c>
      <c r="U82" s="1536"/>
      <c r="V82" s="1536"/>
      <c r="W82" s="1537"/>
      <c r="X82" s="813"/>
      <c r="Y82" s="814"/>
      <c r="Z82" s="812"/>
      <c r="AA82" s="789"/>
      <c r="AB82" s="789"/>
      <c r="AC82" s="788"/>
      <c r="AD82" s="1524"/>
      <c r="AE82" s="788"/>
      <c r="AF82" s="790"/>
      <c r="AG82" s="790"/>
      <c r="AH82" s="790"/>
      <c r="AI82" s="789"/>
      <c r="AJ82" s="790"/>
      <c r="AK82" s="790"/>
      <c r="AL82" s="790"/>
      <c r="AM82" s="815"/>
      <c r="AO82" s="786"/>
      <c r="AP82" s="786"/>
      <c r="AQ82" s="786"/>
      <c r="AR82" s="786"/>
      <c r="AS82" s="796"/>
      <c r="AT82" s="796"/>
      <c r="AU82" s="796"/>
      <c r="AV82" s="796"/>
      <c r="AW82" s="786"/>
      <c r="AX82" s="786"/>
    </row>
    <row r="83" spans="1:50" ht="30" customHeight="1">
      <c r="B83" s="808"/>
      <c r="C83" s="809"/>
      <c r="D83" s="810"/>
      <c r="E83" s="789"/>
      <c r="F83" s="811"/>
      <c r="G83" s="789"/>
      <c r="H83" s="1517"/>
      <c r="I83" s="1518"/>
      <c r="J83" s="1518"/>
      <c r="K83" s="1518"/>
      <c r="L83" s="1519"/>
      <c r="M83" s="812"/>
      <c r="N83" s="812"/>
      <c r="O83" s="812"/>
      <c r="P83" s="1538" t="s">
        <v>328</v>
      </c>
      <c r="Q83" s="1538"/>
      <c r="R83" s="816">
        <f>'Donnees MFER'!B89</f>
        <v>2.5</v>
      </c>
      <c r="S83" s="817" t="s">
        <v>326</v>
      </c>
      <c r="T83" s="818"/>
      <c r="U83" s="1539">
        <f>AVERAGE(AR141:AR152)</f>
        <v>0</v>
      </c>
      <c r="V83" s="1540"/>
      <c r="W83" s="819"/>
      <c r="X83" s="813"/>
      <c r="Y83" s="814"/>
      <c r="Z83" s="812"/>
      <c r="AA83" s="789"/>
      <c r="AB83" s="789"/>
      <c r="AC83" s="788"/>
      <c r="AD83" s="1524"/>
      <c r="AE83" s="788"/>
      <c r="AF83" s="790"/>
      <c r="AG83" s="790"/>
      <c r="AH83" s="790"/>
      <c r="AI83" s="817"/>
      <c r="AJ83" s="790"/>
      <c r="AK83" s="790"/>
      <c r="AL83" s="790"/>
      <c r="AM83" s="815"/>
      <c r="AO83" s="786"/>
      <c r="AP83" s="786"/>
      <c r="AQ83" s="786"/>
      <c r="AR83" s="786"/>
      <c r="AS83" s="820"/>
      <c r="AT83" s="820"/>
      <c r="AU83" s="820"/>
      <c r="AV83" s="820"/>
      <c r="AW83" s="786"/>
      <c r="AX83" s="786"/>
    </row>
    <row r="84" spans="1:50" ht="60" customHeight="1">
      <c r="B84" s="808"/>
      <c r="C84" s="809"/>
      <c r="D84" s="810"/>
      <c r="E84" s="789"/>
      <c r="F84" s="811"/>
      <c r="G84" s="789"/>
      <c r="H84" s="1517"/>
      <c r="I84" s="1518"/>
      <c r="J84" s="1518"/>
      <c r="K84" s="1518"/>
      <c r="L84" s="1519"/>
      <c r="M84" s="812"/>
      <c r="N84" s="812"/>
      <c r="O84" s="812"/>
      <c r="P84" s="812"/>
      <c r="Q84" s="812"/>
      <c r="R84" s="812"/>
      <c r="S84" s="812"/>
      <c r="T84" s="812"/>
      <c r="U84" s="812"/>
      <c r="V84" s="812"/>
      <c r="W84" s="819"/>
      <c r="X84" s="813"/>
      <c r="Y84" s="814"/>
      <c r="Z84" s="812"/>
      <c r="AA84" s="789"/>
      <c r="AB84" s="789"/>
      <c r="AC84" s="788"/>
      <c r="AD84" s="1524"/>
      <c r="AE84" s="788"/>
      <c r="AF84" s="790"/>
      <c r="AG84" s="790"/>
      <c r="AH84" s="790"/>
      <c r="AI84" s="788"/>
      <c r="AJ84" s="790"/>
      <c r="AK84" s="790"/>
      <c r="AL84" s="790"/>
      <c r="AM84" s="815"/>
      <c r="AO84" s="786"/>
      <c r="AP84" s="786"/>
      <c r="AQ84" s="786"/>
      <c r="AR84" s="786"/>
      <c r="AS84" s="820"/>
      <c r="AT84" s="820"/>
      <c r="AU84" s="820"/>
      <c r="AV84" s="820"/>
      <c r="AW84" s="786"/>
      <c r="AX84" s="786"/>
    </row>
    <row r="85" spans="1:50" ht="39.950000000000003" customHeight="1">
      <c r="B85" s="808"/>
      <c r="C85" s="809"/>
      <c r="D85" s="810"/>
      <c r="E85" s="789"/>
      <c r="F85" s="811"/>
      <c r="G85" s="789"/>
      <c r="H85" s="1520"/>
      <c r="I85" s="1521"/>
      <c r="J85" s="1521"/>
      <c r="K85" s="1521"/>
      <c r="L85" s="1522"/>
      <c r="M85" s="812"/>
      <c r="N85" s="812"/>
      <c r="O85" s="812"/>
      <c r="P85" s="1526" t="s">
        <v>337</v>
      </c>
      <c r="Q85" s="1527"/>
      <c r="R85" s="1527"/>
      <c r="S85" s="1527"/>
      <c r="T85" s="1527"/>
      <c r="U85" s="1527"/>
      <c r="V85" s="1528"/>
      <c r="W85" s="819"/>
      <c r="X85" s="813"/>
      <c r="Y85" s="814"/>
      <c r="Z85" s="812"/>
      <c r="AA85" s="789"/>
      <c r="AB85" s="789"/>
      <c r="AC85" s="788"/>
      <c r="AD85" s="1525"/>
      <c r="AE85" s="788"/>
      <c r="AF85" s="1529" t="s">
        <v>338</v>
      </c>
      <c r="AG85" s="1530"/>
      <c r="AH85" s="1530"/>
      <c r="AI85" s="1530"/>
      <c r="AJ85" s="1530"/>
      <c r="AK85" s="1530"/>
      <c r="AL85" s="1531"/>
      <c r="AM85" s="815"/>
      <c r="AO85" s="786"/>
      <c r="AP85" s="786"/>
      <c r="AQ85" s="786"/>
      <c r="AR85" s="786"/>
      <c r="AS85" s="820"/>
      <c r="AT85" s="820"/>
      <c r="AU85" s="820"/>
      <c r="AV85" s="820"/>
      <c r="AW85" s="786"/>
      <c r="AX85" s="786"/>
    </row>
    <row r="86" spans="1:50" ht="20.100000000000001" customHeight="1">
      <c r="B86" s="821"/>
      <c r="C86" s="822"/>
      <c r="D86" s="823"/>
      <c r="E86" s="824"/>
      <c r="F86" s="825"/>
      <c r="G86" s="824"/>
      <c r="H86" s="826"/>
      <c r="I86" s="826"/>
      <c r="J86" s="826"/>
      <c r="K86" s="826"/>
      <c r="L86" s="826"/>
      <c r="M86" s="827"/>
      <c r="N86" s="827"/>
      <c r="O86" s="827"/>
      <c r="P86" s="827"/>
      <c r="Q86" s="827"/>
      <c r="R86" s="827"/>
      <c r="S86" s="827"/>
      <c r="T86" s="827"/>
      <c r="U86" s="827"/>
      <c r="V86" s="827"/>
      <c r="W86" s="828"/>
      <c r="X86" s="813"/>
      <c r="Y86" s="829"/>
      <c r="Z86" s="827"/>
      <c r="AA86" s="824"/>
      <c r="AB86" s="824"/>
      <c r="AC86" s="830"/>
      <c r="AD86" s="830"/>
      <c r="AE86" s="830"/>
      <c r="AF86" s="830"/>
      <c r="AG86" s="830"/>
      <c r="AH86" s="830"/>
      <c r="AI86" s="830"/>
      <c r="AJ86" s="830"/>
      <c r="AK86" s="830"/>
      <c r="AL86" s="830"/>
      <c r="AM86" s="831"/>
      <c r="AO86" s="786"/>
      <c r="AP86" s="786"/>
      <c r="AQ86" s="786"/>
      <c r="AR86" s="786"/>
      <c r="AS86" s="820"/>
      <c r="AT86" s="820"/>
      <c r="AU86" s="820"/>
      <c r="AV86" s="820"/>
      <c r="AW86" s="786"/>
      <c r="AX86" s="786"/>
    </row>
    <row r="87" spans="1:50" s="361" customFormat="1" ht="65.099999999999994" customHeight="1">
      <c r="B87" s="842"/>
      <c r="C87" s="843"/>
      <c r="D87" s="843"/>
      <c r="E87" s="843"/>
      <c r="F87" s="844"/>
      <c r="G87" s="845"/>
      <c r="H87" s="845"/>
      <c r="I87" s="845"/>
      <c r="J87" s="845"/>
      <c r="K87" s="845"/>
      <c r="L87" s="845"/>
      <c r="M87" s="845"/>
      <c r="N87" s="845"/>
      <c r="O87" s="845"/>
      <c r="P87" s="845"/>
      <c r="Q87" s="845"/>
      <c r="R87" s="845"/>
      <c r="S87" s="845"/>
      <c r="T87" s="845"/>
      <c r="U87" s="845"/>
      <c r="V87" s="845"/>
      <c r="W87" s="846"/>
      <c r="X87" s="845"/>
      <c r="Y87" s="847"/>
      <c r="Z87" s="847"/>
      <c r="AA87" s="847"/>
      <c r="AB87" s="847"/>
      <c r="AC87" s="844"/>
      <c r="AD87" s="844"/>
      <c r="AE87" s="845"/>
      <c r="AF87" s="845"/>
      <c r="AG87" s="845"/>
      <c r="AH87" s="845"/>
      <c r="AI87" s="845"/>
      <c r="AJ87" s="845"/>
      <c r="AK87" s="845"/>
      <c r="AL87" s="846"/>
      <c r="AM87" s="848"/>
      <c r="AO87" s="849"/>
      <c r="AP87" s="849"/>
      <c r="AQ87" s="849"/>
      <c r="AR87" s="849"/>
      <c r="AS87" s="849"/>
      <c r="AT87" s="849"/>
      <c r="AU87" s="849"/>
      <c r="AW87" s="849"/>
    </row>
    <row r="88" spans="1:50" s="361" customFormat="1" ht="50.1" customHeight="1">
      <c r="B88" s="850"/>
      <c r="F88" s="851"/>
      <c r="G88" s="365"/>
      <c r="H88" s="365"/>
      <c r="I88" s="365"/>
      <c r="J88" s="365"/>
      <c r="K88" s="365"/>
      <c r="L88" s="365"/>
      <c r="M88" s="365"/>
      <c r="N88" s="365"/>
      <c r="O88" s="365"/>
      <c r="P88" s="365"/>
      <c r="Q88" s="365"/>
      <c r="R88" s="365"/>
      <c r="S88" s="365"/>
      <c r="T88" s="365"/>
      <c r="U88" s="365"/>
      <c r="V88" s="365"/>
      <c r="W88" s="1561" t="s">
        <v>120</v>
      </c>
      <c r="X88" s="1561"/>
      <c r="Y88" s="1561"/>
      <c r="Z88" s="1561"/>
      <c r="AA88" s="763"/>
      <c r="AB88" s="852" t="s">
        <v>327</v>
      </c>
      <c r="AC88" s="851"/>
      <c r="AD88" s="851"/>
      <c r="AE88" s="365"/>
      <c r="AF88" s="365"/>
      <c r="AG88" s="365"/>
      <c r="AH88" s="365"/>
      <c r="AI88" s="365"/>
      <c r="AJ88" s="365"/>
      <c r="AK88" s="365"/>
      <c r="AL88" s="853"/>
      <c r="AM88" s="854"/>
      <c r="AO88" s="849"/>
      <c r="AP88" s="849"/>
      <c r="AQ88" s="849"/>
      <c r="AR88" s="849"/>
      <c r="AS88" s="849"/>
      <c r="AT88" s="849"/>
      <c r="AU88" s="849"/>
      <c r="AW88" s="849"/>
    </row>
    <row r="89" spans="1:50" s="855" customFormat="1" ht="35.1" customHeight="1">
      <c r="A89" s="745"/>
      <c r="B89" s="752"/>
      <c r="C89" s="745"/>
      <c r="D89" s="745"/>
      <c r="E89" s="745"/>
      <c r="F89" s="745"/>
      <c r="G89" s="745"/>
      <c r="H89" s="856"/>
      <c r="I89" s="857"/>
      <c r="J89" s="858"/>
      <c r="K89" s="1498"/>
      <c r="L89" s="1498"/>
      <c r="M89" s="860"/>
      <c r="N89" s="860"/>
      <c r="O89" s="860"/>
      <c r="P89" s="1499"/>
      <c r="Q89" s="1499"/>
      <c r="R89" s="1499"/>
      <c r="S89" s="1499"/>
      <c r="T89" s="1499"/>
      <c r="U89" s="861"/>
      <c r="V89" s="862"/>
      <c r="W89" s="1500">
        <f>(R83*U79+R69*U65+R55*U51+R41*U37+R27*U23)/(R27+R41+R55+R69+R83)</f>
        <v>0</v>
      </c>
      <c r="X89" s="1501"/>
      <c r="Y89" s="1501"/>
      <c r="Z89" s="1502"/>
      <c r="AA89" s="863"/>
      <c r="AB89" s="1509" t="e">
        <f>AVERAGE(U83,U69,U55,U41,U27)</f>
        <v>#DIV/0!</v>
      </c>
      <c r="AC89" s="860"/>
      <c r="AD89" s="860"/>
      <c r="AE89" s="1499"/>
      <c r="AF89" s="1499"/>
      <c r="AG89" s="1499"/>
      <c r="AH89" s="1499"/>
      <c r="AI89" s="1499"/>
      <c r="AJ89" s="861"/>
      <c r="AK89" s="862"/>
      <c r="AL89" s="859"/>
      <c r="AM89" s="864"/>
    </row>
    <row r="90" spans="1:50" s="855" customFormat="1" ht="35.1" customHeight="1">
      <c r="A90" s="745"/>
      <c r="B90" s="752"/>
      <c r="C90" s="745"/>
      <c r="D90" s="745"/>
      <c r="E90" s="745"/>
      <c r="F90" s="745"/>
      <c r="G90" s="745"/>
      <c r="H90" s="865"/>
      <c r="I90" s="745"/>
      <c r="J90" s="866" t="e">
        <f>SUM(#REF!)</f>
        <v>#REF!</v>
      </c>
      <c r="K90" s="745"/>
      <c r="L90" s="745"/>
      <c r="M90" s="745"/>
      <c r="N90" s="745"/>
      <c r="O90" s="745"/>
      <c r="P90" s="745"/>
      <c r="Q90" s="745"/>
      <c r="R90" s="745"/>
      <c r="S90" s="745"/>
      <c r="T90" s="745"/>
      <c r="U90" s="745"/>
      <c r="V90" s="745"/>
      <c r="W90" s="1503"/>
      <c r="X90" s="1504"/>
      <c r="Y90" s="1504"/>
      <c r="Z90" s="1505"/>
      <c r="AA90" s="745"/>
      <c r="AB90" s="1510"/>
      <c r="AC90" s="745"/>
      <c r="AD90" s="745"/>
      <c r="AE90" s="745"/>
      <c r="AF90" s="745"/>
      <c r="AG90" s="745"/>
      <c r="AH90" s="745"/>
      <c r="AI90" s="745"/>
      <c r="AJ90" s="745"/>
      <c r="AK90" s="745"/>
      <c r="AL90" s="745"/>
      <c r="AM90" s="755"/>
    </row>
    <row r="91" spans="1:50" s="855" customFormat="1" ht="36.950000000000003" customHeight="1">
      <c r="A91" s="745"/>
      <c r="B91" s="752"/>
      <c r="C91" s="745"/>
      <c r="D91" s="745"/>
      <c r="E91" s="745"/>
      <c r="F91" s="745"/>
      <c r="G91" s="745"/>
      <c r="H91" s="745"/>
      <c r="I91" s="745"/>
      <c r="J91" s="745"/>
      <c r="K91" s="745"/>
      <c r="L91" s="867"/>
      <c r="M91" s="867"/>
      <c r="N91" s="867"/>
      <c r="O91" s="867"/>
      <c r="P91" s="867"/>
      <c r="Q91" s="867"/>
      <c r="R91" s="867"/>
      <c r="S91" s="867"/>
      <c r="T91" s="867"/>
      <c r="U91" s="868"/>
      <c r="V91" s="868"/>
      <c r="W91" s="1506"/>
      <c r="X91" s="1507"/>
      <c r="Y91" s="1507"/>
      <c r="Z91" s="1508"/>
      <c r="AA91" s="745"/>
      <c r="AB91" s="1511"/>
      <c r="AC91" s="867"/>
      <c r="AD91" s="867"/>
      <c r="AE91" s="867"/>
      <c r="AF91" s="867"/>
      <c r="AG91" s="867"/>
      <c r="AH91" s="867"/>
      <c r="AI91" s="867"/>
      <c r="AJ91" s="869"/>
      <c r="AK91" s="870"/>
      <c r="AL91" s="870"/>
      <c r="AM91" s="871"/>
    </row>
    <row r="92" spans="1:50" s="855" customFormat="1" ht="9" customHeight="1">
      <c r="A92" s="745"/>
      <c r="B92" s="752"/>
      <c r="C92" s="872"/>
      <c r="D92" s="745"/>
      <c r="E92" s="745"/>
      <c r="F92" s="868"/>
      <c r="G92" s="365"/>
      <c r="H92" s="365"/>
      <c r="I92" s="365"/>
      <c r="J92" s="365"/>
      <c r="K92" s="365"/>
      <c r="L92" s="365"/>
      <c r="M92" s="365"/>
      <c r="N92" s="365"/>
      <c r="O92" s="365"/>
      <c r="P92" s="365"/>
      <c r="Q92" s="365"/>
      <c r="R92" s="365"/>
      <c r="S92" s="365"/>
      <c r="T92" s="365"/>
      <c r="U92" s="868"/>
      <c r="V92" s="868"/>
      <c r="W92" s="868"/>
      <c r="X92" s="365"/>
      <c r="Y92" s="365"/>
      <c r="Z92" s="365"/>
      <c r="AA92" s="365"/>
      <c r="AB92" s="868"/>
      <c r="AC92" s="868"/>
      <c r="AD92" s="868"/>
      <c r="AE92" s="365"/>
      <c r="AF92" s="365"/>
      <c r="AG92" s="365"/>
      <c r="AH92" s="365"/>
      <c r="AI92" s="365"/>
      <c r="AJ92" s="365"/>
      <c r="AK92" s="365"/>
      <c r="AL92" s="365"/>
      <c r="AM92" s="772"/>
    </row>
    <row r="93" spans="1:50" s="855" customFormat="1" ht="9" customHeight="1">
      <c r="A93" s="745"/>
      <c r="B93" s="752"/>
      <c r="C93" s="872"/>
      <c r="D93" s="872"/>
      <c r="E93" s="872"/>
      <c r="F93" s="868"/>
      <c r="G93" s="868"/>
      <c r="H93" s="868"/>
      <c r="I93" s="868"/>
      <c r="J93" s="868"/>
      <c r="K93" s="868"/>
      <c r="L93" s="873"/>
      <c r="M93" s="873"/>
      <c r="N93" s="873"/>
      <c r="O93" s="873"/>
      <c r="P93" s="873"/>
      <c r="Q93" s="868"/>
      <c r="R93" s="868"/>
      <c r="S93" s="868"/>
      <c r="T93" s="868"/>
      <c r="U93" s="868"/>
      <c r="V93" s="868"/>
      <c r="W93" s="874"/>
      <c r="X93" s="874"/>
      <c r="Y93" s="868"/>
      <c r="Z93" s="868"/>
      <c r="AA93" s="868"/>
      <c r="AB93" s="868"/>
      <c r="AC93" s="868"/>
      <c r="AD93" s="868"/>
      <c r="AE93" s="873"/>
      <c r="AF93" s="868"/>
      <c r="AG93" s="868"/>
      <c r="AH93" s="868"/>
      <c r="AI93" s="868"/>
      <c r="AJ93" s="868"/>
      <c r="AK93" s="868"/>
      <c r="AL93" s="874"/>
      <c r="AM93" s="875"/>
    </row>
    <row r="94" spans="1:50" s="855" customFormat="1" ht="24.95" customHeight="1">
      <c r="A94" s="745"/>
      <c r="B94" s="752"/>
      <c r="C94" s="745"/>
      <c r="D94" s="745"/>
      <c r="E94" s="745"/>
      <c r="F94" s="868"/>
      <c r="G94" s="876"/>
      <c r="H94" s="876"/>
      <c r="I94" s="876"/>
      <c r="J94" s="876"/>
      <c r="K94" s="876"/>
      <c r="L94" s="876"/>
      <c r="M94" s="876"/>
      <c r="N94" s="876"/>
      <c r="O94" s="876"/>
      <c r="P94" s="876"/>
      <c r="Q94" s="876"/>
      <c r="R94" s="876"/>
      <c r="S94" s="1018"/>
      <c r="T94" s="1018"/>
      <c r="U94" s="1019"/>
      <c r="V94" s="1019"/>
      <c r="W94" s="1019"/>
      <c r="X94" s="1019"/>
      <c r="Y94" s="1019"/>
      <c r="Z94" s="1019"/>
      <c r="AA94" s="1019"/>
      <c r="AB94" s="1019"/>
      <c r="AC94" s="1019"/>
      <c r="AD94" s="1019"/>
      <c r="AE94" s="1018"/>
      <c r="AF94" s="1018"/>
      <c r="AG94" s="1018"/>
      <c r="AH94" s="1018"/>
      <c r="AI94" s="1018"/>
      <c r="AJ94" s="1019"/>
      <c r="AK94" s="1019"/>
      <c r="AL94" s="1019"/>
      <c r="AM94" s="877"/>
    </row>
    <row r="95" spans="1:50" s="855" customFormat="1" ht="15" customHeight="1">
      <c r="A95" s="745"/>
      <c r="B95" s="878"/>
      <c r="C95" s="879"/>
      <c r="D95" s="879"/>
      <c r="E95" s="879"/>
      <c r="F95" s="879"/>
      <c r="G95" s="879"/>
      <c r="H95" s="879"/>
      <c r="I95" s="879"/>
      <c r="J95" s="879"/>
      <c r="K95" s="879"/>
      <c r="L95" s="879"/>
      <c r="M95" s="879"/>
      <c r="N95" s="879"/>
      <c r="O95" s="879"/>
      <c r="P95" s="879"/>
      <c r="Q95" s="879"/>
      <c r="R95" s="879"/>
      <c r="S95" s="879" t="str">
        <f>Données!AF3</f>
        <v xml:space="preserve">Conception et réalisation : Thierry GÉRARD IEN-ET STI Design &amp; Métiers d'art - Version 5.2 • Septembre 2020    
Adaptation Equipe Académique Rennes [ 07 83 77 09 55 ] - Version 5.2 • Mars 2021 </v>
      </c>
      <c r="T95" s="879"/>
      <c r="U95" s="879"/>
      <c r="V95" s="879"/>
      <c r="W95" s="879"/>
      <c r="X95" s="879"/>
      <c r="Y95" s="879"/>
      <c r="Z95" s="879"/>
      <c r="AA95" s="879"/>
      <c r="AB95" s="879"/>
      <c r="AC95" s="879"/>
      <c r="AD95" s="879"/>
      <c r="AE95" s="879"/>
      <c r="AF95" s="879"/>
      <c r="AG95" s="879"/>
      <c r="AH95" s="879"/>
      <c r="AI95" s="879"/>
      <c r="AJ95" s="879"/>
      <c r="AK95" s="879"/>
      <c r="AL95" s="879"/>
      <c r="AM95" s="1020"/>
    </row>
    <row r="96" spans="1:50" s="855" customFormat="1" ht="35.1" customHeight="1"/>
    <row r="97" spans="41:49" s="855" customFormat="1" ht="35.1" customHeight="1">
      <c r="AO97" s="1496" t="s">
        <v>339</v>
      </c>
      <c r="AP97" s="1497"/>
      <c r="AQ97" s="1497"/>
      <c r="AR97" s="1497"/>
      <c r="AT97" s="1496" t="s">
        <v>340</v>
      </c>
      <c r="AU97" s="1497"/>
      <c r="AV97" s="1497"/>
      <c r="AW97" s="1497"/>
    </row>
    <row r="98" spans="41:49" ht="35.1" customHeight="1">
      <c r="AO98" s="598" t="s">
        <v>16</v>
      </c>
      <c r="AP98" s="599" t="s">
        <v>17</v>
      </c>
      <c r="AQ98" s="599" t="s">
        <v>18</v>
      </c>
      <c r="AR98" s="599" t="s">
        <v>341</v>
      </c>
      <c r="AT98" s="598" t="s">
        <v>16</v>
      </c>
      <c r="AU98" s="599" t="s">
        <v>17</v>
      </c>
      <c r="AV98" s="599" t="s">
        <v>18</v>
      </c>
      <c r="AW98" s="599" t="s">
        <v>341</v>
      </c>
    </row>
    <row r="99" spans="41:49" ht="35.1" customHeight="1">
      <c r="AO99" s="598" t="s">
        <v>19</v>
      </c>
      <c r="AP99" s="598">
        <v>10</v>
      </c>
      <c r="AQ99" s="881">
        <f>'Profil MFER'!U26</f>
        <v>0</v>
      </c>
      <c r="AR99" s="598" t="str">
        <f>'Profil MFER'!W26</f>
        <v xml:space="preserve"> </v>
      </c>
      <c r="AT99" s="598" t="s">
        <v>348</v>
      </c>
      <c r="AU99" s="598">
        <v>10</v>
      </c>
      <c r="AV99" s="881">
        <f>'Profil MFER'!$AV$62</f>
        <v>0</v>
      </c>
      <c r="AW99" s="598" t="str">
        <f>'Profil MFER'!$AX$62</f>
        <v xml:space="preserve"> </v>
      </c>
    </row>
    <row r="100" spans="41:49" ht="35.1" customHeight="1">
      <c r="AO100" s="598" t="s">
        <v>27</v>
      </c>
      <c r="AP100" s="598">
        <v>10</v>
      </c>
      <c r="AQ100" s="881">
        <f>'Profil MFER'!U30</f>
        <v>0</v>
      </c>
      <c r="AR100" s="598" t="str">
        <f>'Profil MFER'!W30</f>
        <v xml:space="preserve"> </v>
      </c>
      <c r="AT100" s="598" t="s">
        <v>41</v>
      </c>
      <c r="AU100" s="598">
        <v>10</v>
      </c>
      <c r="AV100" s="881">
        <f>'Profil MFER'!$U$89</f>
        <v>0</v>
      </c>
      <c r="AW100" s="881" t="str">
        <f>'Profil MFER'!$AX$89</f>
        <v xml:space="preserve"> </v>
      </c>
    </row>
    <row r="101" spans="41:49" ht="35.1" customHeight="1">
      <c r="AO101" s="598" t="s">
        <v>20</v>
      </c>
      <c r="AP101" s="598">
        <v>10</v>
      </c>
      <c r="AQ101" s="881">
        <f>'Profil MFER'!U34</f>
        <v>0</v>
      </c>
      <c r="AR101" s="598" t="str">
        <f>'Profil MFER'!W34</f>
        <v xml:space="preserve"> </v>
      </c>
      <c r="AT101" s="598" t="s">
        <v>342</v>
      </c>
      <c r="AU101" s="598">
        <v>10</v>
      </c>
      <c r="AV101" s="881">
        <f>'Profil MFER'!$U$93</f>
        <v>0</v>
      </c>
      <c r="AW101" s="881" t="str">
        <f>'Profil MFER'!$AX$93</f>
        <v xml:space="preserve"> </v>
      </c>
    </row>
    <row r="102" spans="41:49" ht="35.1" customHeight="1">
      <c r="AO102" s="598" t="s">
        <v>21</v>
      </c>
      <c r="AP102" s="598">
        <v>10</v>
      </c>
      <c r="AQ102" s="881">
        <f>'Profil MFER'!U38</f>
        <v>0</v>
      </c>
      <c r="AR102" s="598" t="str">
        <f>'Profil MFER'!W38</f>
        <v xml:space="preserve"> </v>
      </c>
      <c r="AT102" s="598" t="s">
        <v>343</v>
      </c>
      <c r="AU102" s="598">
        <v>10</v>
      </c>
      <c r="AV102" s="881">
        <f>'Profil MFER'!$AV$89</f>
        <v>0</v>
      </c>
      <c r="AW102" s="881" t="str">
        <f>'Profil MFER'!$AX$89</f>
        <v xml:space="preserve"> </v>
      </c>
    </row>
    <row r="103" spans="41:49" ht="35.1" customHeight="1">
      <c r="AO103" s="598" t="s">
        <v>22</v>
      </c>
      <c r="AP103" s="598">
        <v>10</v>
      </c>
      <c r="AQ103" s="881">
        <f>'Profil MFER'!U42</f>
        <v>0</v>
      </c>
      <c r="AR103" s="598" t="str">
        <f>'Profil MFER'!W42</f>
        <v xml:space="preserve"> </v>
      </c>
      <c r="AT103" s="598" t="s">
        <v>344</v>
      </c>
      <c r="AU103" s="598">
        <v>10</v>
      </c>
      <c r="AV103" s="881">
        <f>'Profil MFER'!$AV$93</f>
        <v>0</v>
      </c>
      <c r="AW103" s="881" t="str">
        <f>'Profil MFER'!$AX$93</f>
        <v xml:space="preserve"> </v>
      </c>
    </row>
    <row r="104" spans="41:49" ht="35.1" customHeight="1">
      <c r="AO104" s="598" t="s">
        <v>24</v>
      </c>
      <c r="AP104" s="598">
        <v>10</v>
      </c>
      <c r="AQ104" s="881">
        <f>'Profil MFER'!AV26</f>
        <v>0</v>
      </c>
      <c r="AR104" s="598" t="str">
        <f>'Profil MFER'!AX26</f>
        <v xml:space="preserve"> </v>
      </c>
      <c r="AT104" s="598" t="s">
        <v>345</v>
      </c>
      <c r="AU104" s="598">
        <v>10</v>
      </c>
      <c r="AV104" s="881">
        <f>'Profil MFER'!$AV$97</f>
        <v>0</v>
      </c>
      <c r="AW104" s="881" t="str">
        <f>'Profil MFER'!$AX$97</f>
        <v xml:space="preserve"> </v>
      </c>
    </row>
    <row r="105" spans="41:49" ht="35.1" customHeight="1">
      <c r="AO105" s="598" t="s">
        <v>25</v>
      </c>
      <c r="AP105" s="598">
        <v>10</v>
      </c>
      <c r="AQ105" s="881">
        <f>'Profil MFER'!AV30</f>
        <v>0</v>
      </c>
      <c r="AR105" s="598" t="str">
        <f>'Profil MFER'!AX30</f>
        <v xml:space="preserve"> </v>
      </c>
      <c r="AT105" s="598"/>
      <c r="AU105" s="598"/>
      <c r="AV105" s="881"/>
      <c r="AW105" s="598"/>
    </row>
    <row r="106" spans="41:49" ht="35.1" customHeight="1">
      <c r="AO106" s="598" t="s">
        <v>28</v>
      </c>
      <c r="AP106" s="598">
        <v>10</v>
      </c>
      <c r="AQ106" s="881">
        <f>'Profil MFER'!AV34</f>
        <v>0</v>
      </c>
      <c r="AR106" s="598" t="str">
        <f>'Profil MFER'!AX34</f>
        <v xml:space="preserve"> </v>
      </c>
      <c r="AT106" s="598"/>
      <c r="AU106" s="598"/>
      <c r="AV106" s="881"/>
      <c r="AW106" s="598"/>
    </row>
    <row r="107" spans="41:49" ht="35.1" customHeight="1">
      <c r="AO107" s="598" t="s">
        <v>29</v>
      </c>
      <c r="AP107" s="598">
        <v>10</v>
      </c>
      <c r="AQ107" s="881">
        <f>'Profil MFER'!AV38</f>
        <v>0</v>
      </c>
      <c r="AR107" s="598" t="str">
        <f>'Profil MFER'!AX38</f>
        <v xml:space="preserve"> </v>
      </c>
      <c r="AT107" s="598"/>
      <c r="AU107" s="598"/>
      <c r="AV107" s="881"/>
      <c r="AW107" s="598"/>
    </row>
    <row r="108" spans="41:49" ht="35.1" customHeight="1">
      <c r="AO108" s="598" t="s">
        <v>30</v>
      </c>
      <c r="AP108" s="598">
        <v>10</v>
      </c>
      <c r="AQ108" s="881">
        <f>'Profil MFER'!AV42</f>
        <v>0</v>
      </c>
      <c r="AR108" s="598" t="str">
        <f>'Profil MFER'!AX42</f>
        <v xml:space="preserve"> </v>
      </c>
      <c r="AT108" s="598"/>
      <c r="AU108" s="598"/>
      <c r="AV108" s="881"/>
      <c r="AW108" s="598"/>
    </row>
    <row r="109" spans="41:49" ht="35.1" customHeight="1">
      <c r="AO109" s="598" t="s">
        <v>346</v>
      </c>
      <c r="AP109" s="598">
        <v>10</v>
      </c>
      <c r="AQ109" s="881">
        <f>'Profil MFER'!AV46</f>
        <v>0</v>
      </c>
      <c r="AR109" s="598" t="str">
        <f>'Profil MFER'!AX46</f>
        <v xml:space="preserve"> </v>
      </c>
      <c r="AT109" s="598"/>
      <c r="AU109" s="598"/>
      <c r="AV109" s="881"/>
      <c r="AW109" s="598"/>
    </row>
    <row r="110" spans="41:49" ht="35.1" customHeight="1">
      <c r="AO110" s="598" t="s">
        <v>347</v>
      </c>
      <c r="AP110" s="598">
        <v>10</v>
      </c>
      <c r="AQ110" s="881">
        <f>'Profil MFER'!AV50</f>
        <v>0</v>
      </c>
      <c r="AR110" s="598" t="str">
        <f>'Profil MFER'!AX50</f>
        <v xml:space="preserve"> </v>
      </c>
      <c r="AT110" s="598"/>
      <c r="AU110" s="598"/>
      <c r="AV110" s="881"/>
      <c r="AW110" s="598"/>
    </row>
    <row r="111" spans="41:49" ht="35.1" customHeight="1">
      <c r="AO111" s="598" t="s">
        <v>32</v>
      </c>
      <c r="AP111" s="598">
        <v>10</v>
      </c>
      <c r="AQ111" s="881">
        <f>'Profil MFER'!U62</f>
        <v>0</v>
      </c>
      <c r="AR111" s="598" t="str">
        <f>'Profil MFER'!W62</f>
        <v xml:space="preserve"> </v>
      </c>
      <c r="AT111" s="598"/>
      <c r="AU111" s="598"/>
      <c r="AV111" s="881"/>
      <c r="AW111" s="598"/>
    </row>
    <row r="112" spans="41:49" ht="35.1" customHeight="1">
      <c r="AO112" s="598" t="s">
        <v>33</v>
      </c>
      <c r="AP112" s="598">
        <v>10</v>
      </c>
      <c r="AQ112" s="881">
        <f>'Profil MFER'!U66</f>
        <v>0</v>
      </c>
      <c r="AR112" s="598" t="str">
        <f>'Profil MFER'!W66</f>
        <v xml:space="preserve"> </v>
      </c>
      <c r="AT112" s="598"/>
      <c r="AU112" s="598"/>
      <c r="AV112" s="881"/>
      <c r="AW112" s="598"/>
    </row>
    <row r="113" spans="41:49" ht="35.1" customHeight="1">
      <c r="AO113" s="598" t="s">
        <v>34</v>
      </c>
      <c r="AP113" s="598">
        <v>10</v>
      </c>
      <c r="AQ113" s="881">
        <f>'Profil MFER'!U70</f>
        <v>0</v>
      </c>
      <c r="AR113" s="598" t="str">
        <f>'Profil MFER'!W70</f>
        <v xml:space="preserve"> </v>
      </c>
      <c r="AT113" s="598"/>
      <c r="AU113" s="598"/>
      <c r="AV113" s="881"/>
      <c r="AW113" s="598"/>
    </row>
    <row r="114" spans="41:49" ht="35.1" customHeight="1">
      <c r="AO114" s="598"/>
      <c r="AP114" s="598"/>
      <c r="AQ114" s="881"/>
      <c r="AR114" s="598"/>
      <c r="AT114" s="598"/>
      <c r="AU114" s="598"/>
      <c r="AV114" s="881"/>
      <c r="AW114" s="598"/>
    </row>
    <row r="115" spans="41:49" ht="35.1" customHeight="1">
      <c r="AO115" s="598"/>
      <c r="AP115" s="598"/>
      <c r="AQ115" s="881"/>
      <c r="AR115" s="598"/>
      <c r="AT115" s="598"/>
      <c r="AU115" s="598"/>
      <c r="AV115" s="881"/>
      <c r="AW115" s="598"/>
    </row>
    <row r="116" spans="41:49" ht="35.1" customHeight="1">
      <c r="AO116" s="882"/>
      <c r="AP116" s="882"/>
      <c r="AQ116" s="883"/>
      <c r="AR116" s="882"/>
      <c r="AT116" s="882"/>
      <c r="AU116" s="882"/>
      <c r="AV116" s="883"/>
      <c r="AW116" s="882"/>
    </row>
    <row r="117" spans="41:49" ht="35.1" customHeight="1"/>
    <row r="118" spans="41:49" ht="35.1" customHeight="1">
      <c r="AO118" s="1496" t="s">
        <v>349</v>
      </c>
      <c r="AP118" s="1497"/>
      <c r="AQ118" s="1497"/>
      <c r="AR118" s="1497"/>
      <c r="AS118" s="855"/>
      <c r="AT118" s="1496" t="s">
        <v>350</v>
      </c>
      <c r="AU118" s="1497"/>
      <c r="AV118" s="1497"/>
      <c r="AW118" s="1497"/>
    </row>
    <row r="119" spans="41:49" ht="35.1" customHeight="1">
      <c r="AO119" s="598" t="s">
        <v>16</v>
      </c>
      <c r="AP119" s="599" t="s">
        <v>17</v>
      </c>
      <c r="AQ119" s="599" t="s">
        <v>18</v>
      </c>
      <c r="AR119" s="599" t="s">
        <v>341</v>
      </c>
      <c r="AT119" s="598" t="s">
        <v>16</v>
      </c>
      <c r="AU119" s="599" t="s">
        <v>17</v>
      </c>
      <c r="AV119" s="599" t="s">
        <v>18</v>
      </c>
      <c r="AW119" s="599" t="s">
        <v>341</v>
      </c>
    </row>
    <row r="120" spans="41:49" ht="35.1" customHeight="1">
      <c r="AO120" s="598" t="s">
        <v>351</v>
      </c>
      <c r="AP120" s="598">
        <v>10</v>
      </c>
      <c r="AQ120" s="881">
        <f>'Profil MFER'!U112</f>
        <v>0</v>
      </c>
      <c r="AR120" s="881" t="str">
        <f>'Profil MFER'!W112</f>
        <v xml:space="preserve"> </v>
      </c>
      <c r="AT120" s="598" t="s">
        <v>379</v>
      </c>
      <c r="AU120" s="598">
        <v>10</v>
      </c>
      <c r="AV120" s="881">
        <f>'Profil MFER'!$AV$143</f>
        <v>0</v>
      </c>
      <c r="AW120" s="881" t="str">
        <f>'Profil MFER'!$AX$143</f>
        <v xml:space="preserve"> </v>
      </c>
    </row>
    <row r="121" spans="41:49" ht="35.1" customHeight="1">
      <c r="AO121" s="598" t="s">
        <v>353</v>
      </c>
      <c r="AP121" s="598">
        <v>10</v>
      </c>
      <c r="AQ121" s="881">
        <f>'Profil MFER'!U116</f>
        <v>0</v>
      </c>
      <c r="AR121" s="881" t="str">
        <f>'Profil MFER'!W116</f>
        <v xml:space="preserve"> </v>
      </c>
      <c r="AT121" s="598" t="s">
        <v>380</v>
      </c>
      <c r="AU121" s="598">
        <v>10</v>
      </c>
      <c r="AV121" s="881">
        <f>'Profil MFER'!$AV$147</f>
        <v>0</v>
      </c>
      <c r="AW121" s="881" t="str">
        <f>'Profil MFER'!$AX$147</f>
        <v xml:space="preserve"> </v>
      </c>
    </row>
    <row r="122" spans="41:49" ht="35.1" customHeight="1">
      <c r="AO122" s="598" t="s">
        <v>355</v>
      </c>
      <c r="AP122" s="598">
        <v>10</v>
      </c>
      <c r="AQ122" s="881">
        <f>'Profil MFER'!U120</f>
        <v>0</v>
      </c>
      <c r="AR122" s="881" t="str">
        <f>'Profil MFER'!W120</f>
        <v xml:space="preserve"> </v>
      </c>
      <c r="AT122" s="598" t="s">
        <v>381</v>
      </c>
      <c r="AU122" s="598">
        <v>10</v>
      </c>
      <c r="AV122" s="881">
        <f>'Profil MFER'!$AV$151</f>
        <v>0</v>
      </c>
      <c r="AW122" s="881" t="str">
        <f>'Profil MFER'!$AX$151</f>
        <v xml:space="preserve"> </v>
      </c>
    </row>
    <row r="123" spans="41:49" ht="35.1" customHeight="1">
      <c r="AO123" s="598" t="s">
        <v>357</v>
      </c>
      <c r="AP123" s="598">
        <v>10</v>
      </c>
      <c r="AQ123" s="881">
        <f>'Profil MFER'!U124</f>
        <v>0</v>
      </c>
      <c r="AR123" s="881" t="str">
        <f>'Profil MFER'!W124</f>
        <v xml:space="preserve"> </v>
      </c>
      <c r="AT123" s="598" t="s">
        <v>382</v>
      </c>
      <c r="AU123" s="598">
        <v>10</v>
      </c>
      <c r="AV123" s="881">
        <f>'Profil MFER'!$AV$155</f>
        <v>0</v>
      </c>
      <c r="AW123" s="881" t="str">
        <f>'Profil MFER'!$AX$155</f>
        <v xml:space="preserve"> </v>
      </c>
    </row>
    <row r="124" spans="41:49" ht="35.1" customHeight="1">
      <c r="AO124" s="598" t="s">
        <v>359</v>
      </c>
      <c r="AP124" s="598">
        <v>10</v>
      </c>
      <c r="AQ124" s="881">
        <f>'Profil MFER'!U128</f>
        <v>0</v>
      </c>
      <c r="AR124" s="881" t="str">
        <f>'Profil MFER'!W128</f>
        <v xml:space="preserve"> </v>
      </c>
      <c r="AT124" s="598" t="s">
        <v>383</v>
      </c>
      <c r="AU124" s="598">
        <v>10</v>
      </c>
      <c r="AV124" s="881">
        <f>'Profil MFER'!$AV$159</f>
        <v>0</v>
      </c>
      <c r="AW124" s="881" t="str">
        <f>'Profil MFER'!$AX$159</f>
        <v xml:space="preserve"> </v>
      </c>
    </row>
    <row r="125" spans="41:49" ht="35.1" customHeight="1">
      <c r="AO125" s="598" t="s">
        <v>361</v>
      </c>
      <c r="AP125" s="598">
        <v>10</v>
      </c>
      <c r="AQ125" s="881">
        <f>'Profil MFER'!U132</f>
        <v>0</v>
      </c>
      <c r="AR125" s="881" t="str">
        <f>'Profil MFER'!W132</f>
        <v xml:space="preserve"> </v>
      </c>
      <c r="AT125" s="598" t="s">
        <v>384</v>
      </c>
      <c r="AU125" s="598">
        <v>10</v>
      </c>
      <c r="AV125" s="881">
        <f>'Profil MFER'!$AV$163</f>
        <v>0</v>
      </c>
      <c r="AW125" s="881" t="str">
        <f>'Profil MFER'!$AX$163</f>
        <v xml:space="preserve"> </v>
      </c>
    </row>
    <row r="126" spans="41:49" ht="35.1" customHeight="1">
      <c r="AO126" s="598" t="s">
        <v>363</v>
      </c>
      <c r="AP126" s="598">
        <v>10</v>
      </c>
      <c r="AQ126" s="881">
        <f>'Profil MFER'!AV112</f>
        <v>0</v>
      </c>
      <c r="AR126" s="881" t="str">
        <f>'Profil MFER'!AX112</f>
        <v xml:space="preserve"> </v>
      </c>
      <c r="AT126" s="598" t="s">
        <v>385</v>
      </c>
      <c r="AU126" s="598">
        <v>10</v>
      </c>
      <c r="AV126" s="881">
        <f>'Profil MFER'!$AV$167</f>
        <v>0</v>
      </c>
      <c r="AW126" s="881" t="str">
        <f>'Profil MFER'!$AX$167</f>
        <v xml:space="preserve"> </v>
      </c>
    </row>
    <row r="127" spans="41:49" ht="35.1" customHeight="1">
      <c r="AO127" s="598" t="s">
        <v>365</v>
      </c>
      <c r="AP127" s="598">
        <v>10</v>
      </c>
      <c r="AQ127" s="881">
        <f>'Profil MFER'!AV116</f>
        <v>0</v>
      </c>
      <c r="AR127" s="881" t="str">
        <f>'Profil MFER'!AX116</f>
        <v xml:space="preserve"> </v>
      </c>
      <c r="AT127" s="598" t="s">
        <v>352</v>
      </c>
      <c r="AU127" s="598">
        <v>10</v>
      </c>
      <c r="AV127" s="881">
        <f>'Profil MFER'!$U$202</f>
        <v>0</v>
      </c>
      <c r="AW127" s="881" t="str">
        <f>'Profil MFER'!$W$202</f>
        <v xml:space="preserve"> </v>
      </c>
    </row>
    <row r="128" spans="41:49" ht="35.1" customHeight="1">
      <c r="AO128" s="598" t="s">
        <v>367</v>
      </c>
      <c r="AP128" s="598">
        <v>10</v>
      </c>
      <c r="AQ128" s="881">
        <f>'Profil MFER'!AV120</f>
        <v>0</v>
      </c>
      <c r="AR128" s="881" t="str">
        <f>'Profil MFER'!AX120</f>
        <v xml:space="preserve"> </v>
      </c>
      <c r="AT128" s="598" t="s">
        <v>354</v>
      </c>
      <c r="AU128" s="598">
        <v>10</v>
      </c>
      <c r="AV128" s="881">
        <f>'Profil MFER'!$U$206</f>
        <v>0</v>
      </c>
      <c r="AW128" s="881" t="str">
        <f>'Profil MFER'!$W$206</f>
        <v xml:space="preserve"> </v>
      </c>
    </row>
    <row r="129" spans="41:49" ht="35.1" customHeight="1">
      <c r="AO129" s="598" t="s">
        <v>369</v>
      </c>
      <c r="AP129" s="598">
        <v>10</v>
      </c>
      <c r="AQ129" s="881">
        <f>'Profil MFER'!AV124</f>
        <v>0</v>
      </c>
      <c r="AR129" s="881" t="str">
        <f>'Profil MFER'!AX124</f>
        <v xml:space="preserve"> </v>
      </c>
      <c r="AT129" s="598"/>
      <c r="AU129" s="598"/>
      <c r="AV129" s="881"/>
      <c r="AW129" s="881"/>
    </row>
    <row r="130" spans="41:49" ht="35.1" customHeight="1">
      <c r="AO130" s="598" t="s">
        <v>371</v>
      </c>
      <c r="AP130" s="598">
        <v>10</v>
      </c>
      <c r="AQ130" s="881">
        <f>'Profil MFER'!AV128</f>
        <v>0</v>
      </c>
      <c r="AR130" s="881" t="str">
        <f>'Profil MFER'!AX128</f>
        <v xml:space="preserve"> </v>
      </c>
      <c r="AT130" s="598"/>
      <c r="AU130" s="598"/>
      <c r="AV130" s="881"/>
      <c r="AW130" s="881"/>
    </row>
    <row r="131" spans="41:49" ht="35.1" customHeight="1">
      <c r="AO131" s="598" t="s">
        <v>305</v>
      </c>
      <c r="AP131" s="598">
        <v>10</v>
      </c>
      <c r="AQ131" s="881">
        <f>'Profil MFER'!$AV$202</f>
        <v>0</v>
      </c>
      <c r="AR131" s="881" t="str">
        <f>'Profil MFER'!$AX$202</f>
        <v xml:space="preserve"> </v>
      </c>
      <c r="AT131" s="598"/>
      <c r="AU131" s="598"/>
      <c r="AV131" s="881"/>
      <c r="AW131" s="881"/>
    </row>
    <row r="132" spans="41:49" ht="35.1" customHeight="1">
      <c r="AO132" s="598" t="s">
        <v>307</v>
      </c>
      <c r="AP132" s="598">
        <v>10</v>
      </c>
      <c r="AQ132" s="881">
        <f>'Profil MFER'!$AV$206</f>
        <v>0</v>
      </c>
      <c r="AR132" s="881" t="str">
        <f>'Profil MFER'!$AX$206</f>
        <v xml:space="preserve"> </v>
      </c>
      <c r="AT132" s="598"/>
      <c r="AU132" s="598"/>
      <c r="AV132" s="881"/>
      <c r="AW132" s="881"/>
    </row>
    <row r="133" spans="41:49" ht="35.1" customHeight="1">
      <c r="AO133" s="598" t="s">
        <v>309</v>
      </c>
      <c r="AP133" s="598">
        <v>10</v>
      </c>
      <c r="AQ133" s="881">
        <f>'Profil MFER'!$AV$210</f>
        <v>0</v>
      </c>
      <c r="AR133" s="881">
        <f>'Profil MFER'!AS209</f>
        <v>0</v>
      </c>
      <c r="AT133" s="598"/>
      <c r="AU133" s="598"/>
      <c r="AV133" s="881"/>
      <c r="AW133" s="881"/>
    </row>
    <row r="134" spans="41:49" ht="35.1" customHeight="1">
      <c r="AO134" s="598"/>
      <c r="AP134" s="598"/>
      <c r="AQ134" s="881"/>
      <c r="AR134" s="881"/>
      <c r="AT134" s="598"/>
      <c r="AU134" s="598"/>
      <c r="AV134" s="881"/>
      <c r="AW134" s="881"/>
    </row>
    <row r="135" spans="41:49" ht="35.1" customHeight="1">
      <c r="AO135" s="598"/>
      <c r="AP135" s="598"/>
      <c r="AQ135" s="881"/>
      <c r="AR135" s="598"/>
      <c r="AT135" s="598"/>
      <c r="AU135" s="598"/>
      <c r="AV135" s="881"/>
      <c r="AW135" s="881"/>
    </row>
    <row r="136" spans="41:49" ht="35.1" customHeight="1">
      <c r="AO136" s="598"/>
      <c r="AP136" s="598"/>
      <c r="AQ136" s="881"/>
      <c r="AR136" s="598"/>
      <c r="AT136" s="598"/>
      <c r="AU136" s="598"/>
      <c r="AV136" s="881"/>
      <c r="AW136" s="598"/>
    </row>
    <row r="137" spans="41:49" ht="35.1" customHeight="1">
      <c r="AO137" s="882"/>
      <c r="AP137" s="882"/>
      <c r="AQ137" s="883"/>
      <c r="AR137" s="882"/>
      <c r="AT137" s="882"/>
      <c r="AU137" s="882"/>
      <c r="AV137" s="883"/>
      <c r="AW137" s="882"/>
    </row>
    <row r="138" spans="41:49" ht="35.1" customHeight="1"/>
    <row r="139" spans="41:49" ht="35.1" customHeight="1">
      <c r="AO139" s="1496" t="s">
        <v>378</v>
      </c>
      <c r="AP139" s="1497"/>
      <c r="AQ139" s="1497"/>
      <c r="AR139" s="1497"/>
      <c r="AS139" s="855"/>
      <c r="AT139" s="1496"/>
      <c r="AU139" s="1497"/>
      <c r="AV139" s="1497"/>
      <c r="AW139" s="1497"/>
    </row>
    <row r="140" spans="41:49" ht="35.1" customHeight="1">
      <c r="AO140" s="598" t="s">
        <v>16</v>
      </c>
      <c r="AP140" s="599" t="s">
        <v>17</v>
      </c>
      <c r="AQ140" s="599" t="s">
        <v>18</v>
      </c>
      <c r="AR140" s="599" t="s">
        <v>341</v>
      </c>
      <c r="AT140" s="598" t="s">
        <v>16</v>
      </c>
      <c r="AU140" s="599" t="s">
        <v>17</v>
      </c>
      <c r="AV140" s="599" t="s">
        <v>18</v>
      </c>
      <c r="AW140" s="599" t="s">
        <v>341</v>
      </c>
    </row>
    <row r="141" spans="41:49" ht="35.1" customHeight="1">
      <c r="AO141" s="598" t="s">
        <v>373</v>
      </c>
      <c r="AP141" s="598">
        <v>10</v>
      </c>
      <c r="AQ141" s="881">
        <f>'Profil MFER'!$U$143</f>
        <v>0</v>
      </c>
      <c r="AR141" s="881" t="str">
        <f>'Profil MFER'!$W$143</f>
        <v xml:space="preserve"> </v>
      </c>
      <c r="AT141" s="598"/>
      <c r="AU141" s="598"/>
      <c r="AV141" s="881"/>
      <c r="AW141" s="881"/>
    </row>
    <row r="142" spans="41:49" ht="35.1" customHeight="1">
      <c r="AO142" s="598" t="s">
        <v>375</v>
      </c>
      <c r="AP142" s="598">
        <v>10</v>
      </c>
      <c r="AQ142" s="881">
        <f>'Profil MFER'!$U$147</f>
        <v>0</v>
      </c>
      <c r="AR142" s="881" t="str">
        <f>'Profil MFER'!$W$147</f>
        <v xml:space="preserve"> </v>
      </c>
      <c r="AT142" s="598"/>
      <c r="AU142" s="598"/>
      <c r="AV142" s="881"/>
      <c r="AW142" s="881"/>
    </row>
    <row r="143" spans="41:49" ht="35.1" customHeight="1">
      <c r="AO143" s="598" t="s">
        <v>376</v>
      </c>
      <c r="AP143" s="598">
        <v>10</v>
      </c>
      <c r="AQ143" s="881">
        <f>'Profil MFER'!$U$151</f>
        <v>0</v>
      </c>
      <c r="AR143" s="881" t="str">
        <f>'Profil MFER'!$W$151</f>
        <v xml:space="preserve"> </v>
      </c>
      <c r="AT143" s="598"/>
      <c r="AU143" s="598"/>
      <c r="AV143" s="881"/>
      <c r="AW143" s="881"/>
    </row>
    <row r="144" spans="41:49" ht="35.1" customHeight="1">
      <c r="AO144" s="598" t="s">
        <v>377</v>
      </c>
      <c r="AP144" s="598">
        <v>10</v>
      </c>
      <c r="AQ144" s="881">
        <f>'Profil MFER'!$U$155</f>
        <v>0</v>
      </c>
      <c r="AR144" s="881" t="str">
        <f>'Profil MFER'!$W$155</f>
        <v xml:space="preserve"> </v>
      </c>
      <c r="AT144" s="598"/>
      <c r="AU144" s="598"/>
      <c r="AV144" s="881"/>
      <c r="AW144" s="881"/>
    </row>
    <row r="145" spans="41:49" ht="35.1" customHeight="1">
      <c r="AO145" s="598" t="s">
        <v>314</v>
      </c>
      <c r="AP145" s="598">
        <v>10</v>
      </c>
      <c r="AQ145" s="881">
        <f>'Profil MFER'!$U$222</f>
        <v>0</v>
      </c>
      <c r="AR145" s="881" t="str">
        <f>'Profil MFER'!$W$222</f>
        <v xml:space="preserve"> </v>
      </c>
      <c r="AT145" s="598"/>
      <c r="AU145" s="598"/>
      <c r="AV145" s="881"/>
      <c r="AW145" s="881"/>
    </row>
    <row r="146" spans="41:49" ht="35.1" customHeight="1">
      <c r="AO146" s="598" t="s">
        <v>316</v>
      </c>
      <c r="AP146" s="598">
        <v>10</v>
      </c>
      <c r="AQ146" s="881">
        <f>'Profil MFER'!$U$226</f>
        <v>0</v>
      </c>
      <c r="AR146" s="881" t="str">
        <f>'Profil MFER'!$W$226</f>
        <v xml:space="preserve"> </v>
      </c>
      <c r="AT146" s="598"/>
      <c r="AU146" s="598"/>
      <c r="AV146" s="881"/>
      <c r="AW146" s="598"/>
    </row>
    <row r="147" spans="41:49" ht="35.1" customHeight="1">
      <c r="AO147" s="598" t="s">
        <v>318</v>
      </c>
      <c r="AP147" s="598">
        <v>10</v>
      </c>
      <c r="AQ147" s="881">
        <f>'Profil MFER'!$U$230</f>
        <v>0</v>
      </c>
      <c r="AR147" s="881" t="str">
        <f>'Profil MFER'!$W$230</f>
        <v xml:space="preserve"> </v>
      </c>
      <c r="AT147" s="598"/>
      <c r="AU147" s="598"/>
      <c r="AV147" s="881"/>
      <c r="AW147" s="598"/>
    </row>
    <row r="148" spans="41:49" ht="35.1" customHeight="1">
      <c r="AO148" s="598" t="s">
        <v>320</v>
      </c>
      <c r="AP148" s="598">
        <v>10</v>
      </c>
      <c r="AQ148" s="881">
        <f>'Profil MFER'!$U$234</f>
        <v>0</v>
      </c>
      <c r="AR148" s="881" t="str">
        <f>'Profil MFER'!$W$234</f>
        <v xml:space="preserve"> </v>
      </c>
      <c r="AT148" s="598"/>
      <c r="AU148" s="598"/>
      <c r="AV148" s="881"/>
      <c r="AW148" s="598"/>
    </row>
    <row r="149" spans="41:49" ht="35.1" customHeight="1">
      <c r="AO149" s="598" t="s">
        <v>322</v>
      </c>
      <c r="AP149" s="598">
        <v>10</v>
      </c>
      <c r="AQ149" s="881">
        <f>'Profil MFER'!$U$238</f>
        <v>0</v>
      </c>
      <c r="AR149" s="881">
        <f>'Profil MFER'!W235</f>
        <v>0</v>
      </c>
      <c r="AT149" s="598"/>
      <c r="AU149" s="598"/>
      <c r="AV149" s="881"/>
      <c r="AW149" s="598"/>
    </row>
    <row r="150" spans="41:49" ht="35.1" customHeight="1">
      <c r="AO150" s="598"/>
      <c r="AP150" s="598"/>
      <c r="AQ150" s="881"/>
      <c r="AR150" s="881"/>
      <c r="AT150" s="598"/>
      <c r="AU150" s="598"/>
      <c r="AV150" s="881"/>
      <c r="AW150" s="598"/>
    </row>
    <row r="151" spans="41:49" ht="35.1" customHeight="1">
      <c r="AO151" s="598"/>
      <c r="AP151" s="598"/>
      <c r="AQ151" s="881"/>
      <c r="AR151" s="881"/>
      <c r="AT151" s="598"/>
      <c r="AU151" s="598"/>
      <c r="AV151" s="881"/>
      <c r="AW151" s="598"/>
    </row>
    <row r="152" spans="41:49" ht="35.1" customHeight="1">
      <c r="AO152" s="598"/>
      <c r="AP152" s="598"/>
      <c r="AQ152" s="881"/>
      <c r="AR152" s="881"/>
      <c r="AT152" s="598"/>
      <c r="AU152" s="598"/>
      <c r="AV152" s="881"/>
      <c r="AW152" s="598"/>
    </row>
    <row r="153" spans="41:49" ht="35.1" customHeight="1">
      <c r="AO153" s="598"/>
      <c r="AP153" s="598"/>
      <c r="AQ153" s="881"/>
      <c r="AR153" s="598"/>
      <c r="AT153" s="598"/>
      <c r="AU153" s="598"/>
      <c r="AV153" s="881"/>
      <c r="AW153" s="598"/>
    </row>
    <row r="154" spans="41:49" ht="35.1" customHeight="1">
      <c r="AO154" s="598"/>
      <c r="AP154" s="598"/>
      <c r="AQ154" s="881"/>
      <c r="AR154" s="598"/>
      <c r="AT154" s="598"/>
      <c r="AU154" s="598"/>
      <c r="AV154" s="881"/>
      <c r="AW154" s="598"/>
    </row>
    <row r="155" spans="41:49" ht="35.1" customHeight="1">
      <c r="AO155" s="598"/>
      <c r="AP155" s="598"/>
      <c r="AQ155" s="881"/>
      <c r="AR155" s="598"/>
      <c r="AT155" s="598"/>
      <c r="AU155" s="598"/>
      <c r="AV155" s="881"/>
      <c r="AW155" s="598"/>
    </row>
    <row r="156" spans="41:49" ht="35.1" customHeight="1">
      <c r="AO156" s="598"/>
      <c r="AP156" s="598"/>
      <c r="AQ156" s="881"/>
      <c r="AR156" s="598"/>
      <c r="AT156" s="598"/>
      <c r="AU156" s="598"/>
      <c r="AV156" s="881"/>
      <c r="AW156" s="598"/>
    </row>
    <row r="157" spans="41:49" ht="35.1" customHeight="1">
      <c r="AO157" s="598"/>
      <c r="AP157" s="598"/>
      <c r="AQ157" s="881"/>
      <c r="AR157" s="598"/>
      <c r="AT157" s="598"/>
      <c r="AU157" s="598"/>
      <c r="AV157" s="881"/>
      <c r="AW157" s="598"/>
    </row>
    <row r="158" spans="41:49" ht="35.1" customHeight="1">
      <c r="AO158" s="882"/>
      <c r="AP158" s="882"/>
      <c r="AQ158" s="883"/>
      <c r="AR158" s="882"/>
      <c r="AT158" s="882"/>
      <c r="AU158" s="882"/>
      <c r="AV158" s="883"/>
      <c r="AW158" s="882"/>
    </row>
    <row r="159" spans="41:49" ht="35.1" customHeight="1"/>
    <row r="160" spans="41:49" ht="35.1" customHeight="1"/>
    <row r="161" ht="35.1" customHeight="1"/>
    <row r="162" ht="35.1" customHeight="1"/>
    <row r="163" ht="35.1" customHeight="1"/>
    <row r="164" ht="35.1" customHeight="1"/>
    <row r="165" ht="35.1" customHeight="1"/>
    <row r="166" ht="35.1" customHeight="1"/>
    <row r="167" ht="35.1" customHeight="1"/>
    <row r="168" ht="35.1" customHeight="1"/>
    <row r="169" ht="35.1" customHeight="1"/>
    <row r="170" ht="35.1" customHeight="1"/>
    <row r="171" ht="35.1" customHeight="1"/>
    <row r="172" ht="35.1" customHeight="1"/>
  </sheetData>
  <sheetProtection sheet="1"/>
  <mergeCells count="122">
    <mergeCell ref="AO97:AR97"/>
    <mergeCell ref="AT97:AW97"/>
    <mergeCell ref="AO118:AR118"/>
    <mergeCell ref="AT118:AW118"/>
    <mergeCell ref="AO139:AR139"/>
    <mergeCell ref="AT139:AW139"/>
    <mergeCell ref="P85:V85"/>
    <mergeCell ref="AF85:AL85"/>
    <mergeCell ref="W88:Z88"/>
    <mergeCell ref="K89:L89"/>
    <mergeCell ref="P89:T89"/>
    <mergeCell ref="W89:Z91"/>
    <mergeCell ref="AB89:AB91"/>
    <mergeCell ref="AE89:AI89"/>
    <mergeCell ref="Z79:AB81"/>
    <mergeCell ref="B80:C80"/>
    <mergeCell ref="M80:O80"/>
    <mergeCell ref="P80:S80"/>
    <mergeCell ref="T82:W82"/>
    <mergeCell ref="P83:Q83"/>
    <mergeCell ref="U83:V83"/>
    <mergeCell ref="H75:L85"/>
    <mergeCell ref="AD75:AD85"/>
    <mergeCell ref="P76:V76"/>
    <mergeCell ref="AF76:AL76"/>
    <mergeCell ref="D77:E78"/>
    <mergeCell ref="Z77:AB78"/>
    <mergeCell ref="P78:S78"/>
    <mergeCell ref="T78:W78"/>
    <mergeCell ref="D79:E81"/>
    <mergeCell ref="U79:V81"/>
    <mergeCell ref="H61:L71"/>
    <mergeCell ref="AD61:AD71"/>
    <mergeCell ref="P62:V62"/>
    <mergeCell ref="AF62:AL62"/>
    <mergeCell ref="P71:V71"/>
    <mergeCell ref="AF71:AL71"/>
    <mergeCell ref="B66:C66"/>
    <mergeCell ref="M66:O66"/>
    <mergeCell ref="P66:S66"/>
    <mergeCell ref="T68:W68"/>
    <mergeCell ref="P69:Q69"/>
    <mergeCell ref="U69:V69"/>
    <mergeCell ref="D63:E64"/>
    <mergeCell ref="Z63:AB64"/>
    <mergeCell ref="P64:S64"/>
    <mergeCell ref="T64:W64"/>
    <mergeCell ref="D65:E67"/>
    <mergeCell ref="U65:V67"/>
    <mergeCell ref="Z65:AB67"/>
    <mergeCell ref="U51:V53"/>
    <mergeCell ref="Z51:AB53"/>
    <mergeCell ref="B52:C52"/>
    <mergeCell ref="M52:O52"/>
    <mergeCell ref="P52:S52"/>
    <mergeCell ref="T54:W54"/>
    <mergeCell ref="AF43:AL43"/>
    <mergeCell ref="H47:L57"/>
    <mergeCell ref="AD47:AD57"/>
    <mergeCell ref="P48:V48"/>
    <mergeCell ref="AF48:AL48"/>
    <mergeCell ref="D49:E50"/>
    <mergeCell ref="Z49:AB50"/>
    <mergeCell ref="P50:S50"/>
    <mergeCell ref="T50:W50"/>
    <mergeCell ref="D51:E53"/>
    <mergeCell ref="P55:Q55"/>
    <mergeCell ref="U55:V55"/>
    <mergeCell ref="P57:V57"/>
    <mergeCell ref="AF57:AL57"/>
    <mergeCell ref="H33:L43"/>
    <mergeCell ref="AD33:AD43"/>
    <mergeCell ref="P34:V34"/>
    <mergeCell ref="AF34:AL34"/>
    <mergeCell ref="P43:V43"/>
    <mergeCell ref="B38:C38"/>
    <mergeCell ref="M38:O38"/>
    <mergeCell ref="P38:S38"/>
    <mergeCell ref="T40:W40"/>
    <mergeCell ref="P41:Q41"/>
    <mergeCell ref="U41:V41"/>
    <mergeCell ref="D35:E36"/>
    <mergeCell ref="Z35:AB36"/>
    <mergeCell ref="P36:S36"/>
    <mergeCell ref="T36:W36"/>
    <mergeCell ref="D37:E39"/>
    <mergeCell ref="U37:V39"/>
    <mergeCell ref="Z37:AB39"/>
    <mergeCell ref="T22:W22"/>
    <mergeCell ref="D23:E25"/>
    <mergeCell ref="U23:V25"/>
    <mergeCell ref="Z23:AB25"/>
    <mergeCell ref="B24:C24"/>
    <mergeCell ref="M24:O24"/>
    <mergeCell ref="P24:S24"/>
    <mergeCell ref="I10:AM10"/>
    <mergeCell ref="AO10:AX10"/>
    <mergeCell ref="D14:E14"/>
    <mergeCell ref="H19:L29"/>
    <mergeCell ref="AD19:AD29"/>
    <mergeCell ref="P20:V20"/>
    <mergeCell ref="AF20:AL20"/>
    <mergeCell ref="D21:E22"/>
    <mergeCell ref="Z21:AB22"/>
    <mergeCell ref="P22:S22"/>
    <mergeCell ref="T26:W26"/>
    <mergeCell ref="P27:Q27"/>
    <mergeCell ref="U27:V27"/>
    <mergeCell ref="P29:V29"/>
    <mergeCell ref="AF29:AL29"/>
    <mergeCell ref="O5:T6"/>
    <mergeCell ref="W5:AB8"/>
    <mergeCell ref="AC5:AC8"/>
    <mergeCell ref="AD5:AM9"/>
    <mergeCell ref="G6:H6"/>
    <mergeCell ref="B9:E9"/>
    <mergeCell ref="G5:H5"/>
    <mergeCell ref="I5:I6"/>
    <mergeCell ref="J5:J6"/>
    <mergeCell ref="K5:K6"/>
    <mergeCell ref="L5:M6"/>
    <mergeCell ref="N5:N6"/>
  </mergeCells>
  <conditionalFormatting sqref="T24">
    <cfRule type="iconSet" priority="104">
      <iconSet showValue="0">
        <cfvo type="percent" val="0"/>
        <cfvo type="num" val="5"/>
        <cfvo type="num" val="10"/>
      </iconSet>
    </cfRule>
  </conditionalFormatting>
  <conditionalFormatting sqref="T38">
    <cfRule type="iconSet" priority="48">
      <iconSet showValue="0">
        <cfvo type="percent" val="0"/>
        <cfvo type="num" val="5"/>
        <cfvo type="num" val="10"/>
      </iconSet>
    </cfRule>
  </conditionalFormatting>
  <conditionalFormatting sqref="T52">
    <cfRule type="iconSet" priority="37">
      <iconSet showValue="0">
        <cfvo type="percent" val="0"/>
        <cfvo type="num" val="5"/>
        <cfvo type="num" val="10"/>
      </iconSet>
    </cfRule>
  </conditionalFormatting>
  <conditionalFormatting sqref="T66">
    <cfRule type="iconSet" priority="26">
      <iconSet showValue="0">
        <cfvo type="percent" val="0"/>
        <cfvo type="num" val="5"/>
        <cfvo type="num" val="10"/>
      </iconSet>
    </cfRule>
  </conditionalFormatting>
  <conditionalFormatting sqref="T80">
    <cfRule type="iconSet" priority="15">
      <iconSet showValue="0">
        <cfvo type="percent" val="0"/>
        <cfvo type="num" val="5"/>
        <cfvo type="num" val="10"/>
      </iconSet>
    </cfRule>
  </conditionalFormatting>
  <conditionalFormatting sqref="AS19:AS22">
    <cfRule type="beginsWith" dxfId="100" priority="105" operator="beginsWith" text="?">
      <formula>LEFT(AS19,LEN("?"))="?"</formula>
    </cfRule>
  </conditionalFormatting>
  <conditionalFormatting sqref="AS33:AS36">
    <cfRule type="beginsWith" dxfId="99" priority="94" operator="beginsWith" text="?">
      <formula>LEFT(AS33,LEN("?"))="?"</formula>
    </cfRule>
  </conditionalFormatting>
  <conditionalFormatting sqref="B24">
    <cfRule type="beginsWith" dxfId="98" priority="103" operator="beginsWith" text="?">
      <formula>LEFT(B24,LEN("?"))="?"</formula>
    </cfRule>
  </conditionalFormatting>
  <conditionalFormatting sqref="D23">
    <cfRule type="beginsWith" dxfId="97" priority="102" operator="beginsWith" text="?">
      <formula>LEFT(D23,LEN("?"))="?"</formula>
    </cfRule>
  </conditionalFormatting>
  <conditionalFormatting sqref="U27">
    <cfRule type="cellIs" dxfId="96" priority="100" operator="equal">
      <formula>2</formula>
    </cfRule>
  </conditionalFormatting>
  <conditionalFormatting sqref="U27">
    <cfRule type="cellIs" dxfId="95" priority="101" operator="equal">
      <formula>1</formula>
    </cfRule>
  </conditionalFormatting>
  <conditionalFormatting sqref="U27">
    <cfRule type="cellIs" dxfId="94" priority="96" operator="equal">
      <formula>6</formula>
    </cfRule>
  </conditionalFormatting>
  <conditionalFormatting sqref="U27">
    <cfRule type="cellIs" dxfId="93" priority="97" operator="equal">
      <formula>5</formula>
    </cfRule>
  </conditionalFormatting>
  <conditionalFormatting sqref="U27">
    <cfRule type="cellIs" dxfId="92" priority="98" operator="equal">
      <formula>4</formula>
    </cfRule>
  </conditionalFormatting>
  <conditionalFormatting sqref="U27">
    <cfRule type="cellIs" dxfId="91" priority="99" operator="equal">
      <formula>3</formula>
    </cfRule>
  </conditionalFormatting>
  <conditionalFormatting sqref="Z23">
    <cfRule type="beginsWith" dxfId="90" priority="95" operator="beginsWith" text="?">
      <formula>LEFT(Z23,LEN("?"))="?"</formula>
    </cfRule>
  </conditionalFormatting>
  <conditionalFormatting sqref="B38">
    <cfRule type="beginsWith" dxfId="89" priority="93" operator="beginsWith" text="?">
      <formula>LEFT(B38,LEN("?"))="?"</formula>
    </cfRule>
  </conditionalFormatting>
  <conditionalFormatting sqref="AS61:AS64">
    <cfRule type="beginsWith" dxfId="88" priority="92" operator="beginsWith" text="?">
      <formula>LEFT(AS61,LEN("?"))="?"</formula>
    </cfRule>
  </conditionalFormatting>
  <conditionalFormatting sqref="B66">
    <cfRule type="beginsWith" dxfId="87" priority="91" operator="beginsWith" text="?">
      <formula>LEFT(B66,LEN("?"))="?"</formula>
    </cfRule>
  </conditionalFormatting>
  <conditionalFormatting sqref="AS75:AS78">
    <cfRule type="beginsWith" dxfId="86" priority="90" operator="beginsWith" text="?">
      <formula>LEFT(AS75,LEN("?"))="?"</formula>
    </cfRule>
  </conditionalFormatting>
  <conditionalFormatting sqref="B80">
    <cfRule type="beginsWith" dxfId="85" priority="89" operator="beginsWith" text="?">
      <formula>LEFT(B80,LEN("?"))="?"</formula>
    </cfRule>
  </conditionalFormatting>
  <conditionalFormatting sqref="L5">
    <cfRule type="beginsWith" dxfId="84" priority="86" operator="beginsWith" text="?">
      <formula>LEFT(L5,LEN("?"))="?"</formula>
    </cfRule>
  </conditionalFormatting>
  <conditionalFormatting sqref="G5:H5">
    <cfRule type="beginsWith" dxfId="83" priority="88" operator="beginsWith" text="?">
      <formula>LEFT(G5,LEN("?"))="?"</formula>
    </cfRule>
  </conditionalFormatting>
  <conditionalFormatting sqref="G6:H6">
    <cfRule type="beginsWith" dxfId="82" priority="87" operator="beginsWith" text="?">
      <formula>LEFT(G6,LEN("?"))="?"</formula>
    </cfRule>
  </conditionalFormatting>
  <conditionalFormatting sqref="J5">
    <cfRule type="beginsWith" dxfId="81" priority="85" operator="beginsWith" text="?">
      <formula>LEFT(J5,LEN("?"))="?"</formula>
    </cfRule>
  </conditionalFormatting>
  <conditionalFormatting sqref="O5:T6">
    <cfRule type="beginsWith" dxfId="80" priority="84" operator="beginsWith" text="?">
      <formula>LEFT(O5,LEN("?"))="?"</formula>
    </cfRule>
  </conditionalFormatting>
  <conditionalFormatting sqref="AD5">
    <cfRule type="beginsWith" dxfId="79" priority="83" operator="beginsWith" text="?">
      <formula>LEFT(AD5,LEN("?"))="?"</formula>
    </cfRule>
  </conditionalFormatting>
  <conditionalFormatting sqref="P24:S24">
    <cfRule type="containsText" dxfId="78" priority="79" operator="containsText" text="ggggggggggggggg">
      <formula>NOT(ISERROR(SEARCH("ggggggggggggggg",P24)))</formula>
    </cfRule>
  </conditionalFormatting>
  <conditionalFormatting sqref="P24:S24">
    <cfRule type="containsText" dxfId="77" priority="80" operator="containsText" text="gggggggggg">
      <formula>NOT(ISERROR(SEARCH("gggggggggg",P24)))</formula>
    </cfRule>
  </conditionalFormatting>
  <conditionalFormatting sqref="P24:S24">
    <cfRule type="containsText" dxfId="76" priority="81" operator="containsText" text="ggggg">
      <formula>NOT(ISERROR(SEARCH("ggggg",P24)))</formula>
    </cfRule>
  </conditionalFormatting>
  <conditionalFormatting sqref="P24:S24">
    <cfRule type="containsText" dxfId="75" priority="82" operator="containsText" text="g">
      <formula>NOT(ISERROR(SEARCH("g",P24)))</formula>
    </cfRule>
  </conditionalFormatting>
  <conditionalFormatting sqref="U23">
    <cfRule type="cellIs" dxfId="74" priority="75" operator="between">
      <formula>15</formula>
      <formula>20</formula>
    </cfRule>
  </conditionalFormatting>
  <conditionalFormatting sqref="U23">
    <cfRule type="cellIs" dxfId="73" priority="76" operator="between">
      <formula>10</formula>
      <formula>14.999</formula>
    </cfRule>
  </conditionalFormatting>
  <conditionalFormatting sqref="U23">
    <cfRule type="cellIs" dxfId="72" priority="77" operator="between">
      <formula>5</formula>
      <formula>9.999</formula>
    </cfRule>
  </conditionalFormatting>
  <conditionalFormatting sqref="U23">
    <cfRule type="cellIs" dxfId="71" priority="78" operator="between">
      <formula>0.001</formula>
      <formula>4.999</formula>
    </cfRule>
  </conditionalFormatting>
  <conditionalFormatting sqref="P38:S38">
    <cfRule type="containsText" dxfId="70" priority="71" operator="containsText" text="ggggggggggggggg">
      <formula>NOT(ISERROR(SEARCH("ggggggggggggggg",P38)))</formula>
    </cfRule>
  </conditionalFormatting>
  <conditionalFormatting sqref="P38:S38">
    <cfRule type="containsText" dxfId="69" priority="72" operator="containsText" text="gggggggggg">
      <formula>NOT(ISERROR(SEARCH("gggggggggg",P38)))</formula>
    </cfRule>
  </conditionalFormatting>
  <conditionalFormatting sqref="P38:S38">
    <cfRule type="containsText" dxfId="68" priority="73" operator="containsText" text="ggggg">
      <formula>NOT(ISERROR(SEARCH("ggggg",P38)))</formula>
    </cfRule>
  </conditionalFormatting>
  <conditionalFormatting sqref="P38:S38">
    <cfRule type="containsText" dxfId="67" priority="74" operator="containsText" text="g">
      <formula>NOT(ISERROR(SEARCH("g",P38)))</formula>
    </cfRule>
  </conditionalFormatting>
  <conditionalFormatting sqref="P80:S80">
    <cfRule type="containsText" dxfId="66" priority="63" operator="containsText" text="ggggggggggggggg">
      <formula>NOT(ISERROR(SEARCH("ggggggggggggggg",P80)))</formula>
    </cfRule>
  </conditionalFormatting>
  <conditionalFormatting sqref="P80:S80">
    <cfRule type="containsText" dxfId="65" priority="64" operator="containsText" text="gggggggggg">
      <formula>NOT(ISERROR(SEARCH("gggggggggg",P80)))</formula>
    </cfRule>
  </conditionalFormatting>
  <conditionalFormatting sqref="P80:S80">
    <cfRule type="containsText" dxfId="64" priority="65" operator="containsText" text="ggggg">
      <formula>NOT(ISERROR(SEARCH("ggggg",P80)))</formula>
    </cfRule>
  </conditionalFormatting>
  <conditionalFormatting sqref="P80:S80">
    <cfRule type="containsText" dxfId="63" priority="66" operator="containsText" text="g">
      <formula>NOT(ISERROR(SEARCH("g",P80)))</formula>
    </cfRule>
  </conditionalFormatting>
  <conditionalFormatting sqref="P66:S66">
    <cfRule type="containsText" dxfId="62" priority="67" operator="containsText" text="ggggggggggggggg">
      <formula>NOT(ISERROR(SEARCH("ggggggggggggggg",P66)))</formula>
    </cfRule>
  </conditionalFormatting>
  <conditionalFormatting sqref="P66:S66">
    <cfRule type="containsText" dxfId="61" priority="68" operator="containsText" text="gggggggggg">
      <formula>NOT(ISERROR(SEARCH("gggggggggg",P66)))</formula>
    </cfRule>
  </conditionalFormatting>
  <conditionalFormatting sqref="P66:S66">
    <cfRule type="containsText" dxfId="60" priority="69" operator="containsText" text="ggggg">
      <formula>NOT(ISERROR(SEARCH("ggggg",P66)))</formula>
    </cfRule>
  </conditionalFormatting>
  <conditionalFormatting sqref="P66:S66">
    <cfRule type="containsText" dxfId="59" priority="70" operator="containsText" text="g">
      <formula>NOT(ISERROR(SEARCH("g",P66)))</formula>
    </cfRule>
  </conditionalFormatting>
  <conditionalFormatting sqref="D37">
    <cfRule type="beginsWith" dxfId="58" priority="62" operator="beginsWith" text="?">
      <formula>LEFT(D37,LEN("?"))="?"</formula>
    </cfRule>
  </conditionalFormatting>
  <conditionalFormatting sqref="D65">
    <cfRule type="beginsWith" dxfId="57" priority="61" operator="beginsWith" text="?">
      <formula>LEFT(D65,LEN("?"))="?"</formula>
    </cfRule>
  </conditionalFormatting>
  <conditionalFormatting sqref="D79">
    <cfRule type="beginsWith" dxfId="56" priority="60" operator="beginsWith" text="?">
      <formula>LEFT(D79,LEN("?"))="?"</formula>
    </cfRule>
  </conditionalFormatting>
  <conditionalFormatting sqref="Z37">
    <cfRule type="beginsWith" dxfId="55" priority="59" operator="beginsWith" text="?">
      <formula>LEFT(Z37,LEN("?"))="?"</formula>
    </cfRule>
  </conditionalFormatting>
  <conditionalFormatting sqref="Z65">
    <cfRule type="beginsWith" dxfId="54" priority="58" operator="beginsWith" text="?">
      <formula>LEFT(Z65,LEN("?"))="?"</formula>
    </cfRule>
  </conditionalFormatting>
  <conditionalFormatting sqref="Z79">
    <cfRule type="beginsWith" dxfId="53" priority="57" operator="beginsWith" text="?">
      <formula>LEFT(Z79,LEN("?"))="?"</formula>
    </cfRule>
  </conditionalFormatting>
  <conditionalFormatting sqref="AS47:AS50">
    <cfRule type="beginsWith" dxfId="52" priority="56" operator="beginsWith" text="?">
      <formula>LEFT(AS47,LEN("?"))="?"</formula>
    </cfRule>
  </conditionalFormatting>
  <conditionalFormatting sqref="B52">
    <cfRule type="beginsWith" dxfId="51" priority="55" operator="beginsWith" text="?">
      <formula>LEFT(B52,LEN("?"))="?"</formula>
    </cfRule>
  </conditionalFormatting>
  <conditionalFormatting sqref="P52:S52">
    <cfRule type="containsText" dxfId="50" priority="51" operator="containsText" text="ggggggggggggggg">
      <formula>NOT(ISERROR(SEARCH("ggggggggggggggg",P52)))</formula>
    </cfRule>
  </conditionalFormatting>
  <conditionalFormatting sqref="P52:S52">
    <cfRule type="containsText" dxfId="49" priority="52" operator="containsText" text="gggggggggg">
      <formula>NOT(ISERROR(SEARCH("gggggggggg",P52)))</formula>
    </cfRule>
  </conditionalFormatting>
  <conditionalFormatting sqref="P52:S52">
    <cfRule type="containsText" dxfId="48" priority="53" operator="containsText" text="ggggg">
      <formula>NOT(ISERROR(SEARCH("ggggg",P52)))</formula>
    </cfRule>
  </conditionalFormatting>
  <conditionalFormatting sqref="P52:S52">
    <cfRule type="containsText" dxfId="47" priority="54" operator="containsText" text="g">
      <formula>NOT(ISERROR(SEARCH("g",P52)))</formula>
    </cfRule>
  </conditionalFormatting>
  <conditionalFormatting sqref="D51">
    <cfRule type="beginsWith" dxfId="46" priority="50" operator="beginsWith" text="?">
      <formula>LEFT(D51,LEN("?"))="?"</formula>
    </cfRule>
  </conditionalFormatting>
  <conditionalFormatting sqref="Z51">
    <cfRule type="beginsWith" dxfId="45" priority="49" operator="beginsWith" text="?">
      <formula>LEFT(Z51,LEN("?"))="?"</formula>
    </cfRule>
  </conditionalFormatting>
  <conditionalFormatting sqref="U41">
    <cfRule type="cellIs" dxfId="44" priority="46" operator="equal">
      <formula>2</formula>
    </cfRule>
  </conditionalFormatting>
  <conditionalFormatting sqref="U41">
    <cfRule type="cellIs" dxfId="43" priority="47" operator="equal">
      <formula>1</formula>
    </cfRule>
  </conditionalFormatting>
  <conditionalFormatting sqref="U41">
    <cfRule type="cellIs" dxfId="42" priority="42" operator="equal">
      <formula>6</formula>
    </cfRule>
  </conditionalFormatting>
  <conditionalFormatting sqref="U41">
    <cfRule type="cellIs" dxfId="41" priority="43" operator="equal">
      <formula>5</formula>
    </cfRule>
  </conditionalFormatting>
  <conditionalFormatting sqref="U41">
    <cfRule type="cellIs" dxfId="40" priority="44" operator="equal">
      <formula>4</formula>
    </cfRule>
  </conditionalFormatting>
  <conditionalFormatting sqref="U41">
    <cfRule type="cellIs" dxfId="39" priority="45" operator="equal">
      <formula>3</formula>
    </cfRule>
  </conditionalFormatting>
  <conditionalFormatting sqref="U37">
    <cfRule type="cellIs" dxfId="38" priority="38" operator="between">
      <formula>15</formula>
      <formula>20</formula>
    </cfRule>
  </conditionalFormatting>
  <conditionalFormatting sqref="U37">
    <cfRule type="cellIs" dxfId="37" priority="39" operator="between">
      <formula>10</formula>
      <formula>14.999</formula>
    </cfRule>
  </conditionalFormatting>
  <conditionalFormatting sqref="U37">
    <cfRule type="cellIs" dxfId="36" priority="40" operator="between">
      <formula>5</formula>
      <formula>9.999</formula>
    </cfRule>
  </conditionalFormatting>
  <conditionalFormatting sqref="U37">
    <cfRule type="cellIs" dxfId="35" priority="41" operator="between">
      <formula>0.001</formula>
      <formula>4.999</formula>
    </cfRule>
  </conditionalFormatting>
  <conditionalFormatting sqref="U55">
    <cfRule type="cellIs" dxfId="34" priority="35" operator="equal">
      <formula>2</formula>
    </cfRule>
  </conditionalFormatting>
  <conditionalFormatting sqref="U55">
    <cfRule type="cellIs" dxfId="33" priority="36" operator="equal">
      <formula>1</formula>
    </cfRule>
  </conditionalFormatting>
  <conditionalFormatting sqref="U55">
    <cfRule type="cellIs" dxfId="32" priority="31" operator="equal">
      <formula>6</formula>
    </cfRule>
  </conditionalFormatting>
  <conditionalFormatting sqref="U55">
    <cfRule type="cellIs" dxfId="31" priority="32" operator="equal">
      <formula>5</formula>
    </cfRule>
  </conditionalFormatting>
  <conditionalFormatting sqref="U55">
    <cfRule type="cellIs" dxfId="30" priority="33" operator="equal">
      <formula>4</formula>
    </cfRule>
  </conditionalFormatting>
  <conditionalFormatting sqref="U55">
    <cfRule type="cellIs" dxfId="29" priority="34" operator="equal">
      <formula>3</formula>
    </cfRule>
  </conditionalFormatting>
  <conditionalFormatting sqref="U51">
    <cfRule type="cellIs" dxfId="28" priority="27" operator="between">
      <formula>15</formula>
      <formula>20</formula>
    </cfRule>
  </conditionalFormatting>
  <conditionalFormatting sqref="U51">
    <cfRule type="cellIs" dxfId="27" priority="28" operator="between">
      <formula>10</formula>
      <formula>14.999</formula>
    </cfRule>
  </conditionalFormatting>
  <conditionalFormatting sqref="U51">
    <cfRule type="cellIs" dxfId="26" priority="29" operator="between">
      <formula>5</formula>
      <formula>9.999</formula>
    </cfRule>
  </conditionalFormatting>
  <conditionalFormatting sqref="U51">
    <cfRule type="cellIs" dxfId="25" priority="30" operator="between">
      <formula>0.001</formula>
      <formula>4.999</formula>
    </cfRule>
  </conditionalFormatting>
  <conditionalFormatting sqref="U69">
    <cfRule type="cellIs" dxfId="24" priority="24" operator="equal">
      <formula>2</formula>
    </cfRule>
  </conditionalFormatting>
  <conditionalFormatting sqref="U69">
    <cfRule type="cellIs" dxfId="23" priority="25" operator="equal">
      <formula>1</formula>
    </cfRule>
  </conditionalFormatting>
  <conditionalFormatting sqref="U69">
    <cfRule type="cellIs" dxfId="22" priority="20" operator="equal">
      <formula>6</formula>
    </cfRule>
  </conditionalFormatting>
  <conditionalFormatting sqref="U69">
    <cfRule type="cellIs" dxfId="21" priority="21" operator="equal">
      <formula>5</formula>
    </cfRule>
  </conditionalFormatting>
  <conditionalFormatting sqref="U69">
    <cfRule type="cellIs" dxfId="20" priority="22" operator="equal">
      <formula>4</formula>
    </cfRule>
  </conditionalFormatting>
  <conditionalFormatting sqref="U69">
    <cfRule type="cellIs" dxfId="19" priority="23" operator="equal">
      <formula>3</formula>
    </cfRule>
  </conditionalFormatting>
  <conditionalFormatting sqref="U65">
    <cfRule type="cellIs" dxfId="18" priority="16" operator="between">
      <formula>15</formula>
      <formula>20</formula>
    </cfRule>
  </conditionalFormatting>
  <conditionalFormatting sqref="U65">
    <cfRule type="cellIs" dxfId="17" priority="17" operator="between">
      <formula>10</formula>
      <formula>14.999</formula>
    </cfRule>
  </conditionalFormatting>
  <conditionalFormatting sqref="U65">
    <cfRule type="cellIs" dxfId="16" priority="18" operator="between">
      <formula>5</formula>
      <formula>9.999</formula>
    </cfRule>
  </conditionalFormatting>
  <conditionalFormatting sqref="U65">
    <cfRule type="cellIs" dxfId="15" priority="19" operator="between">
      <formula>0.001</formula>
      <formula>4.999</formula>
    </cfRule>
  </conditionalFormatting>
  <conditionalFormatting sqref="U83">
    <cfRule type="cellIs" dxfId="14" priority="13" operator="equal">
      <formula>2</formula>
    </cfRule>
  </conditionalFormatting>
  <conditionalFormatting sqref="U83">
    <cfRule type="cellIs" dxfId="13" priority="14" operator="equal">
      <formula>1</formula>
    </cfRule>
  </conditionalFormatting>
  <conditionalFormatting sqref="U83">
    <cfRule type="cellIs" dxfId="12" priority="9" operator="equal">
      <formula>6</formula>
    </cfRule>
  </conditionalFormatting>
  <conditionalFormatting sqref="U83">
    <cfRule type="cellIs" dxfId="11" priority="10" operator="equal">
      <formula>5</formula>
    </cfRule>
  </conditionalFormatting>
  <conditionalFormatting sqref="U83">
    <cfRule type="cellIs" dxfId="10" priority="11" operator="equal">
      <formula>4</formula>
    </cfRule>
  </conditionalFormatting>
  <conditionalFormatting sqref="U83">
    <cfRule type="cellIs" dxfId="9" priority="12" operator="equal">
      <formula>3</formula>
    </cfRule>
  </conditionalFormatting>
  <conditionalFormatting sqref="U79">
    <cfRule type="cellIs" dxfId="8" priority="5" operator="between">
      <formula>15</formula>
      <formula>20</formula>
    </cfRule>
  </conditionalFormatting>
  <conditionalFormatting sqref="U79">
    <cfRule type="cellIs" dxfId="7" priority="6" operator="between">
      <formula>10</formula>
      <formula>14.999</formula>
    </cfRule>
  </conditionalFormatting>
  <conditionalFormatting sqref="U79">
    <cfRule type="cellIs" dxfId="6" priority="7" operator="between">
      <formula>5</formula>
      <formula>9.999</formula>
    </cfRule>
  </conditionalFormatting>
  <conditionalFormatting sqref="U79">
    <cfRule type="cellIs" dxfId="5" priority="8" operator="between">
      <formula>0.001</formula>
      <formula>4.999</formula>
    </cfRule>
  </conditionalFormatting>
  <conditionalFormatting sqref="W89">
    <cfRule type="cellIs" dxfId="4" priority="1" operator="between">
      <formula>15</formula>
      <formula>20</formula>
    </cfRule>
  </conditionalFormatting>
  <conditionalFormatting sqref="W89">
    <cfRule type="cellIs" dxfId="3" priority="2" operator="between">
      <formula>10</formula>
      <formula>14.999</formula>
    </cfRule>
  </conditionalFormatting>
  <conditionalFormatting sqref="W89">
    <cfRule type="cellIs" dxfId="2" priority="3" operator="between">
      <formula>5</formula>
      <formula>9.999</formula>
    </cfRule>
  </conditionalFormatting>
  <conditionalFormatting sqref="W89">
    <cfRule type="cellIs" dxfId="1" priority="4" operator="between">
      <formula>0.001</formula>
      <formula>4.999</formula>
    </cfRule>
  </conditionalFormatting>
  <pageMargins left="0.7" right="0.7" top="0.75" bottom="0.75" header="0.3" footer="0.3"/>
  <pageSetup paperSize="9" scale="2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FFC000"/>
  </sheetPr>
  <dimension ref="A1:F134"/>
  <sheetViews>
    <sheetView zoomScale="85" zoomScaleNormal="85" workbookViewId="0">
      <selection activeCell="E14" sqref="E14"/>
    </sheetView>
  </sheetViews>
  <sheetFormatPr baseColWidth="10" defaultColWidth="10.85546875" defaultRowHeight="15"/>
  <cols>
    <col min="1" max="1" width="2.42578125" style="1" customWidth="1"/>
    <col min="2" max="2" width="9.140625" style="197" customWidth="1"/>
    <col min="3" max="3" width="16.7109375" style="197" customWidth="1"/>
    <col min="4" max="4" width="2.42578125" style="197" customWidth="1"/>
    <col min="5" max="5" width="108.28515625" style="197" customWidth="1"/>
    <col min="6" max="16384" width="10.85546875" style="1"/>
  </cols>
  <sheetData>
    <row r="1" spans="1:6" ht="9.75" customHeight="1">
      <c r="A1" s="950"/>
      <c r="B1" s="1632"/>
      <c r="C1" s="1632"/>
      <c r="D1" s="1632"/>
      <c r="E1" s="1632"/>
      <c r="F1" s="950"/>
    </row>
    <row r="2" spans="1:6" s="245" customFormat="1" ht="30" customHeight="1">
      <c r="B2" s="951" t="s">
        <v>442</v>
      </c>
      <c r="C2" s="951" t="s">
        <v>16</v>
      </c>
      <c r="D2" s="105"/>
      <c r="E2" s="951" t="s">
        <v>443</v>
      </c>
    </row>
    <row r="3" spans="1:6" ht="30" customHeight="1">
      <c r="B3" s="348"/>
      <c r="C3" s="347" t="s">
        <v>74</v>
      </c>
      <c r="D3" s="227"/>
      <c r="E3" s="347" t="s">
        <v>74</v>
      </c>
    </row>
    <row r="4" spans="1:6" ht="30" customHeight="1">
      <c r="B4" s="347">
        <v>1</v>
      </c>
      <c r="C4" s="905" t="s">
        <v>19</v>
      </c>
      <c r="D4" s="227"/>
      <c r="E4" s="347" t="s">
        <v>444</v>
      </c>
    </row>
    <row r="5" spans="1:6" ht="30" customHeight="1">
      <c r="B5" s="347">
        <v>2</v>
      </c>
      <c r="C5" s="905" t="s">
        <v>27</v>
      </c>
      <c r="D5" s="227"/>
      <c r="E5" s="347" t="s">
        <v>445</v>
      </c>
    </row>
    <row r="6" spans="1:6" ht="30" customHeight="1">
      <c r="B6" s="347">
        <v>3</v>
      </c>
      <c r="C6" s="905" t="s">
        <v>20</v>
      </c>
      <c r="D6" s="227"/>
      <c r="E6" s="347" t="s">
        <v>446</v>
      </c>
    </row>
    <row r="7" spans="1:6" ht="30" customHeight="1">
      <c r="B7" s="347">
        <v>4</v>
      </c>
      <c r="C7" s="905" t="s">
        <v>21</v>
      </c>
      <c r="D7" s="227"/>
      <c r="E7" s="347" t="s">
        <v>447</v>
      </c>
    </row>
    <row r="8" spans="1:6" ht="30" customHeight="1">
      <c r="B8" s="347">
        <v>5</v>
      </c>
      <c r="C8" s="905" t="s">
        <v>22</v>
      </c>
      <c r="D8" s="227"/>
      <c r="E8" s="347" t="s">
        <v>448</v>
      </c>
    </row>
    <row r="9" spans="1:6" ht="30" customHeight="1">
      <c r="B9" s="347">
        <v>6</v>
      </c>
      <c r="C9" s="905" t="s">
        <v>23</v>
      </c>
      <c r="D9" s="227"/>
      <c r="E9" s="347" t="s">
        <v>449</v>
      </c>
    </row>
    <row r="10" spans="1:6" ht="30" customHeight="1">
      <c r="B10" s="347">
        <v>7</v>
      </c>
      <c r="C10" s="905" t="s">
        <v>393</v>
      </c>
      <c r="D10" s="227"/>
      <c r="E10" s="347" t="s">
        <v>450</v>
      </c>
    </row>
    <row r="11" spans="1:6" ht="30" customHeight="1">
      <c r="B11" s="347">
        <v>8</v>
      </c>
      <c r="C11" s="906" t="s">
        <v>24</v>
      </c>
      <c r="D11" s="227"/>
      <c r="E11" s="347" t="s">
        <v>451</v>
      </c>
    </row>
    <row r="12" spans="1:6" ht="30" customHeight="1">
      <c r="B12" s="347">
        <v>9</v>
      </c>
      <c r="C12" s="906" t="s">
        <v>25</v>
      </c>
      <c r="D12" s="227"/>
      <c r="E12" s="347" t="s">
        <v>452</v>
      </c>
    </row>
    <row r="13" spans="1:6" ht="30" customHeight="1">
      <c r="B13" s="347">
        <v>10</v>
      </c>
      <c r="C13" s="906" t="s">
        <v>28</v>
      </c>
      <c r="D13" s="227"/>
      <c r="E13" s="347" t="s">
        <v>453</v>
      </c>
    </row>
    <row r="14" spans="1:6" ht="30" customHeight="1">
      <c r="B14" s="347">
        <v>11</v>
      </c>
      <c r="C14" s="906" t="s">
        <v>29</v>
      </c>
      <c r="D14" s="227"/>
      <c r="E14" s="347" t="s">
        <v>454</v>
      </c>
    </row>
    <row r="15" spans="1:6" ht="30" customHeight="1">
      <c r="B15" s="347">
        <v>12</v>
      </c>
      <c r="C15" s="906" t="s">
        <v>30</v>
      </c>
      <c r="D15" s="227"/>
      <c r="E15" s="347" t="s">
        <v>455</v>
      </c>
    </row>
    <row r="16" spans="1:6" ht="30" customHeight="1">
      <c r="B16" s="347">
        <v>13</v>
      </c>
      <c r="C16" s="906" t="s">
        <v>346</v>
      </c>
      <c r="D16" s="227"/>
      <c r="E16" s="347" t="s">
        <v>456</v>
      </c>
    </row>
    <row r="17" spans="2:5" ht="30" customHeight="1">
      <c r="B17" s="347">
        <v>14</v>
      </c>
      <c r="C17" s="906" t="s">
        <v>347</v>
      </c>
      <c r="D17" s="227"/>
      <c r="E17" s="347" t="s">
        <v>457</v>
      </c>
    </row>
    <row r="18" spans="2:5" ht="30" customHeight="1">
      <c r="B18" s="347">
        <v>15</v>
      </c>
      <c r="C18" s="907" t="s">
        <v>32</v>
      </c>
      <c r="D18" s="227"/>
      <c r="E18" s="347" t="s">
        <v>458</v>
      </c>
    </row>
    <row r="19" spans="2:5" ht="30" customHeight="1">
      <c r="B19" s="347">
        <v>16</v>
      </c>
      <c r="C19" s="907" t="s">
        <v>33</v>
      </c>
      <c r="D19" s="227"/>
      <c r="E19" s="347" t="s">
        <v>459</v>
      </c>
    </row>
    <row r="20" spans="2:5" ht="30" customHeight="1">
      <c r="B20" s="347">
        <v>17</v>
      </c>
      <c r="C20" s="907" t="s">
        <v>34</v>
      </c>
      <c r="D20" s="227"/>
      <c r="E20" s="347" t="s">
        <v>460</v>
      </c>
    </row>
    <row r="21" spans="2:5" ht="30" customHeight="1">
      <c r="B21" s="347">
        <v>18</v>
      </c>
      <c r="C21" s="907" t="s">
        <v>35</v>
      </c>
      <c r="D21" s="227"/>
      <c r="E21" s="347" t="s">
        <v>461</v>
      </c>
    </row>
    <row r="22" spans="2:5" ht="30" customHeight="1">
      <c r="B22" s="347">
        <v>19</v>
      </c>
      <c r="C22" s="909" t="s">
        <v>40</v>
      </c>
      <c r="D22" s="227"/>
      <c r="E22" s="347" t="s">
        <v>462</v>
      </c>
    </row>
    <row r="23" spans="2:5" ht="30" customHeight="1">
      <c r="B23" s="347">
        <v>20</v>
      </c>
      <c r="C23" s="909" t="s">
        <v>391</v>
      </c>
      <c r="D23" s="227"/>
      <c r="E23" s="347" t="s">
        <v>463</v>
      </c>
    </row>
    <row r="24" spans="2:5" ht="30" customHeight="1">
      <c r="B24" s="347">
        <v>21</v>
      </c>
      <c r="C24" s="909" t="s">
        <v>392</v>
      </c>
      <c r="D24" s="227"/>
      <c r="E24" s="347" t="s">
        <v>464</v>
      </c>
    </row>
    <row r="25" spans="2:5" ht="30" customHeight="1">
      <c r="B25" s="347">
        <v>22</v>
      </c>
      <c r="C25" s="952" t="s">
        <v>41</v>
      </c>
      <c r="D25" s="227"/>
      <c r="E25" s="347" t="s">
        <v>465</v>
      </c>
    </row>
    <row r="26" spans="2:5" ht="30" customHeight="1">
      <c r="B26" s="347">
        <v>23</v>
      </c>
      <c r="C26" s="952" t="s">
        <v>342</v>
      </c>
      <c r="D26" s="227"/>
      <c r="E26" s="347" t="s">
        <v>466</v>
      </c>
    </row>
    <row r="27" spans="2:5" ht="30" customHeight="1">
      <c r="B27" s="347">
        <v>24</v>
      </c>
      <c r="C27" s="910" t="s">
        <v>343</v>
      </c>
      <c r="D27" s="227"/>
      <c r="E27" s="347" t="s">
        <v>467</v>
      </c>
    </row>
    <row r="28" spans="2:5" ht="30" customHeight="1">
      <c r="B28" s="347">
        <v>25</v>
      </c>
      <c r="C28" s="910" t="s">
        <v>344</v>
      </c>
      <c r="D28" s="227"/>
      <c r="E28" s="347" t="s">
        <v>468</v>
      </c>
    </row>
    <row r="29" spans="2:5" ht="30" customHeight="1">
      <c r="B29" s="347">
        <v>26</v>
      </c>
      <c r="C29" s="910" t="s">
        <v>345</v>
      </c>
      <c r="D29" s="227"/>
      <c r="E29" s="347" t="s">
        <v>469</v>
      </c>
    </row>
    <row r="30" spans="2:5" ht="30" customHeight="1">
      <c r="B30" s="347">
        <v>27</v>
      </c>
      <c r="C30" s="910" t="s">
        <v>394</v>
      </c>
      <c r="D30" s="227"/>
      <c r="E30" s="347" t="s">
        <v>470</v>
      </c>
    </row>
    <row r="31" spans="2:5" ht="30" customHeight="1">
      <c r="B31" s="347">
        <v>28</v>
      </c>
      <c r="C31" s="912" t="s">
        <v>351</v>
      </c>
      <c r="D31" s="227"/>
      <c r="E31" s="347" t="s">
        <v>471</v>
      </c>
    </row>
    <row r="32" spans="2:5" ht="30" customHeight="1">
      <c r="B32" s="347">
        <v>29</v>
      </c>
      <c r="C32" s="912" t="s">
        <v>353</v>
      </c>
      <c r="D32" s="227"/>
      <c r="E32" s="347" t="s">
        <v>472</v>
      </c>
    </row>
    <row r="33" spans="2:5" ht="30" customHeight="1">
      <c r="B33" s="347">
        <v>30</v>
      </c>
      <c r="C33" s="912" t="s">
        <v>355</v>
      </c>
      <c r="D33" s="227"/>
      <c r="E33" s="953" t="s">
        <v>473</v>
      </c>
    </row>
    <row r="34" spans="2:5" ht="30" customHeight="1">
      <c r="B34" s="347">
        <v>31</v>
      </c>
      <c r="C34" s="912" t="s">
        <v>357</v>
      </c>
      <c r="D34" s="227"/>
      <c r="E34" s="347" t="s">
        <v>474</v>
      </c>
    </row>
    <row r="35" spans="2:5" ht="30" customHeight="1">
      <c r="B35" s="347">
        <v>32</v>
      </c>
      <c r="C35" s="912" t="s">
        <v>359</v>
      </c>
      <c r="D35" s="227"/>
      <c r="E35" s="347" t="s">
        <v>475</v>
      </c>
    </row>
    <row r="36" spans="2:5" ht="30" customHeight="1">
      <c r="B36" s="347">
        <v>34</v>
      </c>
      <c r="C36" s="912" t="s">
        <v>361</v>
      </c>
      <c r="D36" s="227"/>
      <c r="E36" s="347" t="s">
        <v>476</v>
      </c>
    </row>
    <row r="37" spans="2:5" ht="30" customHeight="1">
      <c r="B37" s="347">
        <v>35</v>
      </c>
      <c r="C37" s="911" t="s">
        <v>363</v>
      </c>
      <c r="D37" s="227"/>
      <c r="E37" s="347" t="s">
        <v>477</v>
      </c>
    </row>
    <row r="38" spans="2:5" ht="30" customHeight="1">
      <c r="B38" s="347">
        <v>36</v>
      </c>
      <c r="C38" s="911" t="s">
        <v>365</v>
      </c>
      <c r="D38" s="227"/>
      <c r="E38" s="347" t="s">
        <v>478</v>
      </c>
    </row>
    <row r="39" spans="2:5" ht="30" customHeight="1">
      <c r="B39" s="347">
        <v>37</v>
      </c>
      <c r="C39" s="911" t="s">
        <v>367</v>
      </c>
      <c r="D39" s="227"/>
      <c r="E39" s="347" t="s">
        <v>479</v>
      </c>
    </row>
    <row r="40" spans="2:5" ht="30" customHeight="1">
      <c r="B40" s="347">
        <v>38</v>
      </c>
      <c r="C40" s="911" t="s">
        <v>369</v>
      </c>
      <c r="D40" s="227"/>
      <c r="E40" s="347" t="s">
        <v>480</v>
      </c>
    </row>
    <row r="41" spans="2:5" ht="30" customHeight="1">
      <c r="B41" s="347">
        <v>39</v>
      </c>
      <c r="C41" s="911" t="s">
        <v>371</v>
      </c>
      <c r="D41" s="227"/>
      <c r="E41" s="347" t="s">
        <v>481</v>
      </c>
    </row>
    <row r="42" spans="2:5" ht="30" customHeight="1">
      <c r="B42" s="347">
        <v>40</v>
      </c>
      <c r="C42" s="913" t="s">
        <v>373</v>
      </c>
      <c r="D42" s="227"/>
      <c r="E42" s="347" t="s">
        <v>482</v>
      </c>
    </row>
    <row r="43" spans="2:5" ht="30" customHeight="1">
      <c r="B43" s="347">
        <v>41</v>
      </c>
      <c r="C43" s="913" t="s">
        <v>375</v>
      </c>
      <c r="D43" s="227"/>
      <c r="E43" s="347" t="s">
        <v>483</v>
      </c>
    </row>
    <row r="44" spans="2:5" ht="30" customHeight="1">
      <c r="B44" s="347">
        <v>42</v>
      </c>
      <c r="C44" s="913" t="s">
        <v>376</v>
      </c>
      <c r="D44" s="227"/>
      <c r="E44" s="347" t="s">
        <v>484</v>
      </c>
    </row>
    <row r="45" spans="2:5" ht="30" customHeight="1">
      <c r="B45" s="347">
        <v>43</v>
      </c>
      <c r="C45" s="913" t="s">
        <v>377</v>
      </c>
      <c r="D45" s="227"/>
      <c r="E45" s="347" t="s">
        <v>485</v>
      </c>
    </row>
    <row r="46" spans="2:5" ht="30" customHeight="1">
      <c r="B46" s="347">
        <v>44</v>
      </c>
      <c r="C46" s="913" t="s">
        <v>397</v>
      </c>
      <c r="D46" s="227"/>
      <c r="E46" s="347" t="s">
        <v>486</v>
      </c>
    </row>
    <row r="47" spans="2:5" ht="30" customHeight="1">
      <c r="B47" s="347">
        <v>45</v>
      </c>
      <c r="C47" s="913" t="s">
        <v>429</v>
      </c>
      <c r="D47" s="227"/>
      <c r="E47" s="347" t="s">
        <v>487</v>
      </c>
    </row>
    <row r="48" spans="2:5" ht="30" customHeight="1">
      <c r="B48" s="347">
        <v>46</v>
      </c>
      <c r="C48" s="913" t="s">
        <v>488</v>
      </c>
      <c r="D48" s="227"/>
      <c r="E48" s="347" t="s">
        <v>489</v>
      </c>
    </row>
    <row r="49" spans="2:5" ht="30" customHeight="1">
      <c r="B49" s="347">
        <v>47</v>
      </c>
      <c r="C49" s="913" t="s">
        <v>490</v>
      </c>
      <c r="D49" s="227"/>
      <c r="E49" s="347" t="s">
        <v>491</v>
      </c>
    </row>
    <row r="50" spans="2:5" ht="30" customHeight="1">
      <c r="B50" s="347">
        <v>48</v>
      </c>
      <c r="C50" s="913" t="s">
        <v>492</v>
      </c>
      <c r="D50" s="227"/>
      <c r="E50" s="347" t="s">
        <v>493</v>
      </c>
    </row>
    <row r="51" spans="2:5" ht="30" customHeight="1">
      <c r="B51" s="347">
        <v>49</v>
      </c>
      <c r="C51" s="954" t="s">
        <v>379</v>
      </c>
      <c r="D51" s="227"/>
      <c r="E51" s="347" t="s">
        <v>494</v>
      </c>
    </row>
    <row r="52" spans="2:5" ht="30" customHeight="1">
      <c r="B52" s="347">
        <v>50</v>
      </c>
      <c r="C52" s="954" t="s">
        <v>380</v>
      </c>
      <c r="D52" s="227"/>
      <c r="E52" s="347" t="s">
        <v>495</v>
      </c>
    </row>
    <row r="53" spans="2:5" ht="30" customHeight="1">
      <c r="B53" s="347">
        <v>51</v>
      </c>
      <c r="C53" s="954" t="s">
        <v>381</v>
      </c>
      <c r="D53" s="227"/>
      <c r="E53" s="347" t="s">
        <v>496</v>
      </c>
    </row>
    <row r="54" spans="2:5" ht="30" customHeight="1">
      <c r="B54" s="347">
        <v>52</v>
      </c>
      <c r="C54" s="954" t="s">
        <v>382</v>
      </c>
      <c r="D54" s="227"/>
      <c r="E54" s="347" t="s">
        <v>497</v>
      </c>
    </row>
    <row r="55" spans="2:5" ht="30" customHeight="1">
      <c r="B55" s="347">
        <v>53</v>
      </c>
      <c r="C55" s="954" t="s">
        <v>383</v>
      </c>
      <c r="D55" s="227"/>
      <c r="E55" s="347" t="s">
        <v>498</v>
      </c>
    </row>
    <row r="56" spans="2:5" ht="30" customHeight="1">
      <c r="B56" s="347">
        <v>54</v>
      </c>
      <c r="C56" s="954" t="s">
        <v>384</v>
      </c>
      <c r="D56" s="227"/>
      <c r="E56" s="347" t="s">
        <v>499</v>
      </c>
    </row>
    <row r="57" spans="2:5" ht="30" customHeight="1">
      <c r="B57" s="347">
        <v>55</v>
      </c>
      <c r="C57" s="954" t="s">
        <v>385</v>
      </c>
      <c r="D57" s="227"/>
      <c r="E57" s="347" t="s">
        <v>500</v>
      </c>
    </row>
    <row r="58" spans="2:5" ht="30" customHeight="1">
      <c r="B58" s="347">
        <v>56</v>
      </c>
      <c r="C58" s="954" t="s">
        <v>398</v>
      </c>
      <c r="D58" s="227"/>
      <c r="E58" s="347" t="s">
        <v>501</v>
      </c>
    </row>
    <row r="59" spans="2:5" ht="30" customHeight="1">
      <c r="B59" s="347">
        <v>57</v>
      </c>
      <c r="C59" s="954" t="s">
        <v>399</v>
      </c>
      <c r="D59" s="227"/>
      <c r="E59" s="347" t="s">
        <v>502</v>
      </c>
    </row>
    <row r="60" spans="2:5" ht="30" customHeight="1">
      <c r="B60" s="347">
        <v>58</v>
      </c>
      <c r="C60" s="954" t="s">
        <v>400</v>
      </c>
      <c r="D60" s="227"/>
      <c r="E60" s="347" t="s">
        <v>503</v>
      </c>
    </row>
    <row r="61" spans="2:5" ht="30" customHeight="1">
      <c r="B61" s="347">
        <v>59</v>
      </c>
      <c r="C61" s="954" t="s">
        <v>401</v>
      </c>
      <c r="D61" s="227"/>
      <c r="E61" s="347" t="s">
        <v>504</v>
      </c>
    </row>
    <row r="62" spans="2:5" ht="30" customHeight="1">
      <c r="B62" s="347">
        <v>60</v>
      </c>
      <c r="C62" s="954" t="s">
        <v>402</v>
      </c>
      <c r="D62" s="227"/>
      <c r="E62" s="347" t="s">
        <v>505</v>
      </c>
    </row>
    <row r="63" spans="2:5" ht="30" customHeight="1">
      <c r="B63" s="347">
        <v>61</v>
      </c>
      <c r="C63" s="954" t="s">
        <v>403</v>
      </c>
      <c r="D63" s="227"/>
      <c r="E63" s="347" t="s">
        <v>506</v>
      </c>
    </row>
    <row r="64" spans="2:5" ht="30" customHeight="1">
      <c r="B64" s="347">
        <v>62</v>
      </c>
      <c r="C64" s="908" t="s">
        <v>352</v>
      </c>
      <c r="D64" s="227"/>
      <c r="E64" s="347" t="s">
        <v>507</v>
      </c>
    </row>
    <row r="65" spans="2:5" ht="30" customHeight="1">
      <c r="B65" s="347">
        <v>63</v>
      </c>
      <c r="C65" s="908" t="s">
        <v>354</v>
      </c>
      <c r="D65" s="227"/>
      <c r="E65" s="347" t="s">
        <v>508</v>
      </c>
    </row>
    <row r="66" spans="2:5" ht="30" customHeight="1">
      <c r="B66" s="347">
        <v>64</v>
      </c>
      <c r="C66" s="955" t="s">
        <v>305</v>
      </c>
      <c r="D66" s="227"/>
      <c r="E66" s="347" t="s">
        <v>509</v>
      </c>
    </row>
    <row r="67" spans="2:5" ht="30" customHeight="1">
      <c r="B67" s="347">
        <v>65</v>
      </c>
      <c r="C67" s="955" t="s">
        <v>307</v>
      </c>
      <c r="D67" s="227"/>
      <c r="E67" s="347" t="s">
        <v>306</v>
      </c>
    </row>
    <row r="68" spans="2:5" ht="30" customHeight="1">
      <c r="B68" s="347">
        <v>66</v>
      </c>
      <c r="C68" s="955" t="s">
        <v>309</v>
      </c>
      <c r="D68" s="227"/>
      <c r="E68" s="347" t="s">
        <v>510</v>
      </c>
    </row>
    <row r="69" spans="2:5" ht="30" customHeight="1">
      <c r="B69" s="347">
        <v>67</v>
      </c>
      <c r="C69" s="914" t="s">
        <v>314</v>
      </c>
      <c r="D69" s="227"/>
      <c r="E69" s="347" t="s">
        <v>511</v>
      </c>
    </row>
    <row r="70" spans="2:5" ht="30" customHeight="1">
      <c r="B70" s="347">
        <v>68</v>
      </c>
      <c r="C70" s="914" t="s">
        <v>316</v>
      </c>
      <c r="D70" s="227"/>
      <c r="E70" s="347" t="s">
        <v>315</v>
      </c>
    </row>
    <row r="71" spans="2:5" ht="30" customHeight="1">
      <c r="B71" s="347">
        <v>69</v>
      </c>
      <c r="C71" s="914" t="s">
        <v>318</v>
      </c>
      <c r="E71" s="347" t="s">
        <v>317</v>
      </c>
    </row>
    <row r="72" spans="2:5" ht="30" customHeight="1">
      <c r="B72" s="347">
        <v>70</v>
      </c>
      <c r="C72" s="914" t="s">
        <v>320</v>
      </c>
      <c r="E72" s="347" t="s">
        <v>512</v>
      </c>
    </row>
    <row r="73" spans="2:5" ht="30" customHeight="1">
      <c r="B73" s="347"/>
      <c r="C73" s="955"/>
      <c r="E73" s="347"/>
    </row>
    <row r="74" spans="2:5" ht="30" customHeight="1">
      <c r="B74" s="347"/>
      <c r="C74" s="955"/>
      <c r="E74" s="347"/>
    </row>
    <row r="75" spans="2:5" ht="30" customHeight="1">
      <c r="B75" s="347"/>
      <c r="C75" s="955"/>
      <c r="E75" s="347"/>
    </row>
    <row r="76" spans="2:5" ht="30" customHeight="1">
      <c r="B76" s="347"/>
      <c r="C76" s="955"/>
      <c r="E76" s="347"/>
    </row>
    <row r="77" spans="2:5" ht="30" customHeight="1">
      <c r="B77" s="347"/>
      <c r="C77" s="955"/>
      <c r="E77" s="347"/>
    </row>
    <row r="78" spans="2:5" ht="30" customHeight="1">
      <c r="B78" s="347"/>
      <c r="C78" s="955"/>
      <c r="E78" s="347"/>
    </row>
    <row r="79" spans="2:5" ht="30" customHeight="1">
      <c r="B79" s="347"/>
      <c r="C79" s="955"/>
      <c r="E79" s="347"/>
    </row>
    <row r="80" spans="2:5" ht="30" customHeight="1">
      <c r="B80" s="347"/>
      <c r="C80" s="955"/>
      <c r="E80" s="347"/>
    </row>
    <row r="81" spans="2:5" ht="30" customHeight="1">
      <c r="B81" s="348"/>
      <c r="C81" s="348"/>
      <c r="E81" s="348"/>
    </row>
    <row r="84" spans="2:5" ht="30" customHeight="1">
      <c r="B84" s="346" t="s">
        <v>513</v>
      </c>
      <c r="C84" s="346" t="s">
        <v>514</v>
      </c>
      <c r="E84" s="346" t="s">
        <v>515</v>
      </c>
    </row>
    <row r="85" spans="2:5" ht="30" customHeight="1">
      <c r="B85" s="956">
        <v>3</v>
      </c>
      <c r="C85" s="347" t="s">
        <v>339</v>
      </c>
      <c r="E85" s="347" t="s">
        <v>516</v>
      </c>
    </row>
    <row r="86" spans="2:5" ht="30" customHeight="1">
      <c r="B86" s="956">
        <v>2.5</v>
      </c>
      <c r="C86" s="347" t="s">
        <v>340</v>
      </c>
      <c r="E86" s="347" t="s">
        <v>517</v>
      </c>
    </row>
    <row r="87" spans="2:5" ht="30" customHeight="1">
      <c r="B87" s="956">
        <v>2.5</v>
      </c>
      <c r="C87" s="347" t="s">
        <v>349</v>
      </c>
      <c r="E87" s="347" t="s">
        <v>518</v>
      </c>
    </row>
    <row r="88" spans="2:5" ht="30" customHeight="1">
      <c r="B88" s="956">
        <v>2.5</v>
      </c>
      <c r="C88" s="347" t="s">
        <v>350</v>
      </c>
      <c r="E88" s="347" t="s">
        <v>519</v>
      </c>
    </row>
    <row r="89" spans="2:5" ht="30" customHeight="1">
      <c r="B89" s="956">
        <v>2.5</v>
      </c>
      <c r="C89" s="347" t="s">
        <v>378</v>
      </c>
      <c r="E89" s="347" t="s">
        <v>520</v>
      </c>
    </row>
    <row r="90" spans="2:5" ht="30" customHeight="1">
      <c r="B90" s="956"/>
      <c r="C90" s="347"/>
      <c r="E90" s="347"/>
    </row>
    <row r="91" spans="2:5" ht="30" customHeight="1">
      <c r="B91" s="956"/>
      <c r="C91" s="347"/>
      <c r="E91" s="347"/>
    </row>
    <row r="92" spans="2:5" ht="30" customHeight="1">
      <c r="B92" s="956"/>
      <c r="C92" s="347"/>
      <c r="E92" s="347"/>
    </row>
    <row r="93" spans="2:5" ht="30" customHeight="1">
      <c r="B93" s="956"/>
      <c r="C93" s="347"/>
      <c r="E93" s="347"/>
    </row>
    <row r="94" spans="2:5" ht="30" customHeight="1">
      <c r="B94" s="348"/>
      <c r="C94" s="348"/>
      <c r="E94" s="348"/>
    </row>
    <row r="97" spans="3:5" ht="30" customHeight="1">
      <c r="C97" s="346" t="s">
        <v>521</v>
      </c>
      <c r="E97" s="346" t="s">
        <v>522</v>
      </c>
    </row>
    <row r="98" spans="3:5" ht="30" customHeight="1">
      <c r="C98" s="347" t="s">
        <v>74</v>
      </c>
      <c r="E98" s="347" t="s">
        <v>74</v>
      </c>
    </row>
    <row r="99" spans="3:5" ht="30" customHeight="1">
      <c r="C99" s="347" t="s">
        <v>523</v>
      </c>
      <c r="E99" s="347" t="s">
        <v>524</v>
      </c>
    </row>
    <row r="100" spans="3:5" ht="30" customHeight="1">
      <c r="C100" s="347" t="s">
        <v>525</v>
      </c>
      <c r="E100" s="347" t="s">
        <v>257</v>
      </c>
    </row>
    <row r="101" spans="3:5" ht="30" customHeight="1">
      <c r="C101" s="347" t="s">
        <v>526</v>
      </c>
      <c r="E101" s="347" t="s">
        <v>527</v>
      </c>
    </row>
    <row r="102" spans="3:5" ht="30" customHeight="1">
      <c r="C102" s="347" t="s">
        <v>348</v>
      </c>
      <c r="E102" s="347" t="s">
        <v>528</v>
      </c>
    </row>
    <row r="103" spans="3:5" ht="30" customHeight="1">
      <c r="C103" s="347" t="s">
        <v>529</v>
      </c>
      <c r="E103" s="347" t="s">
        <v>530</v>
      </c>
    </row>
    <row r="104" spans="3:5" ht="30" customHeight="1">
      <c r="C104" s="347" t="s">
        <v>531</v>
      </c>
      <c r="E104" s="347" t="s">
        <v>262</v>
      </c>
    </row>
    <row r="105" spans="3:5" ht="30" customHeight="1">
      <c r="C105" s="347" t="s">
        <v>532</v>
      </c>
      <c r="E105" s="347" t="s">
        <v>274</v>
      </c>
    </row>
    <row r="106" spans="3:5" ht="30" customHeight="1">
      <c r="C106" s="347" t="s">
        <v>533</v>
      </c>
      <c r="E106" s="347" t="s">
        <v>437</v>
      </c>
    </row>
    <row r="107" spans="3:5" ht="30" customHeight="1">
      <c r="C107" s="347" t="s">
        <v>534</v>
      </c>
      <c r="E107" s="347" t="s">
        <v>438</v>
      </c>
    </row>
    <row r="108" spans="3:5" ht="30" customHeight="1">
      <c r="C108" s="347" t="s">
        <v>535</v>
      </c>
      <c r="E108" s="347" t="s">
        <v>287</v>
      </c>
    </row>
    <row r="109" spans="3:5" ht="30" customHeight="1">
      <c r="C109" s="347" t="s">
        <v>536</v>
      </c>
      <c r="E109" s="347" t="s">
        <v>291</v>
      </c>
    </row>
    <row r="110" spans="3:5" ht="30" customHeight="1">
      <c r="C110" s="347" t="s">
        <v>537</v>
      </c>
      <c r="E110" s="347" t="s">
        <v>439</v>
      </c>
    </row>
    <row r="111" spans="3:5" ht="30" customHeight="1">
      <c r="C111" s="347" t="s">
        <v>538</v>
      </c>
      <c r="E111" s="347" t="s">
        <v>440</v>
      </c>
    </row>
    <row r="112" spans="3:5" ht="30" customHeight="1">
      <c r="C112" s="348"/>
      <c r="E112" s="348"/>
    </row>
    <row r="115" spans="3:5" ht="30" customHeight="1">
      <c r="C115" s="346" t="s">
        <v>539</v>
      </c>
      <c r="E115" s="957" t="s">
        <v>540</v>
      </c>
    </row>
    <row r="116" spans="3:5" ht="30" customHeight="1">
      <c r="C116" s="293" t="s">
        <v>541</v>
      </c>
      <c r="E116" s="293" t="s">
        <v>137</v>
      </c>
    </row>
    <row r="117" spans="3:5" ht="30" customHeight="1">
      <c r="C117" s="293" t="s">
        <v>542</v>
      </c>
      <c r="E117" s="293" t="s">
        <v>139</v>
      </c>
    </row>
    <row r="118" spans="3:5" ht="30" customHeight="1">
      <c r="C118" s="293" t="s">
        <v>543</v>
      </c>
      <c r="E118" s="293" t="s">
        <v>128</v>
      </c>
    </row>
    <row r="119" spans="3:5" ht="30" customHeight="1">
      <c r="C119" s="275" t="s">
        <v>544</v>
      </c>
      <c r="E119" s="275" t="s">
        <v>545</v>
      </c>
    </row>
    <row r="120" spans="3:5" ht="30" customHeight="1">
      <c r="C120" s="275" t="s">
        <v>546</v>
      </c>
      <c r="E120" s="275" t="s">
        <v>122</v>
      </c>
    </row>
    <row r="121" spans="3:5" ht="30" customHeight="1">
      <c r="C121" s="283" t="s">
        <v>131</v>
      </c>
      <c r="E121" s="283" t="s">
        <v>130</v>
      </c>
    </row>
    <row r="122" spans="3:5" ht="30" customHeight="1">
      <c r="C122" s="283" t="s">
        <v>104</v>
      </c>
      <c r="E122" s="283" t="s">
        <v>132</v>
      </c>
    </row>
    <row r="123" spans="3:5" ht="30" customHeight="1">
      <c r="C123" s="283" t="s">
        <v>135</v>
      </c>
      <c r="E123" s="283" t="s">
        <v>134</v>
      </c>
    </row>
    <row r="124" spans="3:5" ht="30" customHeight="1">
      <c r="C124" s="277" t="s">
        <v>106</v>
      </c>
      <c r="E124" s="277" t="s">
        <v>136</v>
      </c>
    </row>
    <row r="125" spans="3:5" ht="30" customHeight="1">
      <c r="C125" s="958" t="s">
        <v>547</v>
      </c>
      <c r="E125" s="956" t="s">
        <v>548</v>
      </c>
    </row>
    <row r="126" spans="3:5" ht="30" customHeight="1">
      <c r="C126" s="958" t="s">
        <v>549</v>
      </c>
      <c r="E126" s="956" t="s">
        <v>550</v>
      </c>
    </row>
    <row r="127" spans="3:5" ht="30" customHeight="1">
      <c r="C127" s="958" t="s">
        <v>551</v>
      </c>
      <c r="E127" s="956" t="s">
        <v>552</v>
      </c>
    </row>
    <row r="128" spans="3:5" ht="30" customHeight="1">
      <c r="C128" s="958" t="s">
        <v>553</v>
      </c>
      <c r="E128" s="956" t="s">
        <v>554</v>
      </c>
    </row>
    <row r="129" spans="3:5" ht="30" customHeight="1">
      <c r="C129" s="958" t="s">
        <v>555</v>
      </c>
      <c r="E129" s="956" t="s">
        <v>556</v>
      </c>
    </row>
    <row r="130" spans="3:5" ht="30" customHeight="1">
      <c r="C130" s="958"/>
      <c r="E130" s="956"/>
    </row>
    <row r="131" spans="3:5" ht="30" customHeight="1">
      <c r="C131" s="958"/>
      <c r="E131" s="956"/>
    </row>
    <row r="132" spans="3:5" ht="30" customHeight="1">
      <c r="C132" s="958"/>
      <c r="E132" s="956"/>
    </row>
    <row r="133" spans="3:5" ht="30" customHeight="1">
      <c r="C133" s="958"/>
      <c r="E133" s="956"/>
    </row>
    <row r="134" spans="3:5" ht="30" customHeight="1">
      <c r="C134" s="348"/>
      <c r="E134" s="348"/>
    </row>
  </sheetData>
  <sheetProtection sheet="1"/>
  <mergeCells count="1">
    <mergeCell ref="B1:E1"/>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FFC000"/>
  </sheetPr>
  <dimension ref="A1:F129"/>
  <sheetViews>
    <sheetView zoomScale="55" workbookViewId="0">
      <selection activeCell="K16" sqref="K16"/>
    </sheetView>
  </sheetViews>
  <sheetFormatPr baseColWidth="10" defaultColWidth="10.85546875" defaultRowHeight="15"/>
  <cols>
    <col min="1" max="1" width="2.42578125" style="1" customWidth="1"/>
    <col min="2" max="2" width="9.140625" style="197" customWidth="1"/>
    <col min="3" max="3" width="16.7109375" style="197" customWidth="1"/>
    <col min="4" max="4" width="2.42578125" style="197" customWidth="1"/>
    <col min="5" max="5" width="108.28515625" style="197" customWidth="1"/>
    <col min="6" max="16384" width="10.85546875" style="1"/>
  </cols>
  <sheetData>
    <row r="1" spans="1:6" ht="9.75" customHeight="1">
      <c r="A1" s="950"/>
      <c r="B1" s="1632"/>
      <c r="C1" s="1632"/>
      <c r="D1" s="1632"/>
      <c r="E1" s="1632"/>
      <c r="F1" s="950"/>
    </row>
    <row r="2" spans="1:6" s="245" customFormat="1" ht="30" customHeight="1">
      <c r="B2" s="951" t="s">
        <v>442</v>
      </c>
      <c r="C2" s="951" t="s">
        <v>16</v>
      </c>
      <c r="D2" s="105"/>
      <c r="E2" s="951" t="s">
        <v>557</v>
      </c>
    </row>
    <row r="3" spans="1:6" ht="30" customHeight="1">
      <c r="B3" s="348"/>
      <c r="C3" s="347" t="s">
        <v>74</v>
      </c>
      <c r="D3" s="227"/>
      <c r="E3" s="347" t="s">
        <v>74</v>
      </c>
    </row>
    <row r="4" spans="1:6" ht="30" customHeight="1">
      <c r="B4" s="347">
        <v>1</v>
      </c>
      <c r="C4" s="905" t="s">
        <v>19</v>
      </c>
      <c r="D4" s="227"/>
      <c r="E4" s="347" t="s">
        <v>444</v>
      </c>
    </row>
    <row r="5" spans="1:6" ht="30" customHeight="1">
      <c r="B5" s="347">
        <v>2</v>
      </c>
      <c r="C5" s="905" t="s">
        <v>27</v>
      </c>
      <c r="D5" s="227"/>
      <c r="E5" s="347" t="s">
        <v>445</v>
      </c>
    </row>
    <row r="6" spans="1:6" ht="30" customHeight="1">
      <c r="B6" s="347">
        <v>3</v>
      </c>
      <c r="C6" s="905" t="s">
        <v>20</v>
      </c>
      <c r="D6" s="227"/>
      <c r="E6" s="347" t="s">
        <v>446</v>
      </c>
    </row>
    <row r="7" spans="1:6" ht="30" customHeight="1">
      <c r="B7" s="347">
        <v>4</v>
      </c>
      <c r="C7" s="905" t="s">
        <v>21</v>
      </c>
      <c r="D7" s="227"/>
      <c r="E7" s="347" t="s">
        <v>447</v>
      </c>
    </row>
    <row r="8" spans="1:6" ht="30" customHeight="1">
      <c r="B8" s="347">
        <v>5</v>
      </c>
      <c r="C8" s="905" t="s">
        <v>22</v>
      </c>
      <c r="D8" s="227"/>
      <c r="E8" s="347" t="s">
        <v>558</v>
      </c>
    </row>
    <row r="9" spans="1:6" ht="30" customHeight="1">
      <c r="B9" s="347">
        <v>6</v>
      </c>
      <c r="C9" s="906" t="s">
        <v>24</v>
      </c>
      <c r="D9" s="227"/>
      <c r="E9" s="347" t="s">
        <v>559</v>
      </c>
    </row>
    <row r="10" spans="1:6" ht="30" customHeight="1">
      <c r="B10" s="347">
        <v>7</v>
      </c>
      <c r="C10" s="906" t="s">
        <v>25</v>
      </c>
      <c r="D10" s="227"/>
      <c r="E10" s="347" t="s">
        <v>452</v>
      </c>
    </row>
    <row r="11" spans="1:6" ht="30" customHeight="1">
      <c r="B11" s="347">
        <v>8</v>
      </c>
      <c r="C11" s="906" t="s">
        <v>28</v>
      </c>
      <c r="D11" s="227"/>
      <c r="E11" s="347" t="s">
        <v>453</v>
      </c>
    </row>
    <row r="12" spans="1:6" ht="30" customHeight="1">
      <c r="B12" s="347">
        <v>9</v>
      </c>
      <c r="C12" s="906" t="s">
        <v>29</v>
      </c>
      <c r="D12" s="227"/>
      <c r="E12" s="347" t="s">
        <v>560</v>
      </c>
    </row>
    <row r="13" spans="1:6" ht="30" customHeight="1">
      <c r="B13" s="347">
        <v>10</v>
      </c>
      <c r="C13" s="906" t="s">
        <v>30</v>
      </c>
      <c r="D13" s="227"/>
      <c r="E13" s="347" t="s">
        <v>561</v>
      </c>
    </row>
    <row r="14" spans="1:6" ht="30" customHeight="1">
      <c r="B14" s="347">
        <v>11</v>
      </c>
      <c r="C14" s="906" t="s">
        <v>346</v>
      </c>
      <c r="D14" s="227"/>
      <c r="E14" s="347" t="s">
        <v>562</v>
      </c>
    </row>
    <row r="15" spans="1:6" ht="30" customHeight="1">
      <c r="B15" s="347">
        <v>12</v>
      </c>
      <c r="C15" s="906" t="s">
        <v>347</v>
      </c>
      <c r="D15" s="227"/>
      <c r="E15" s="347" t="s">
        <v>563</v>
      </c>
    </row>
    <row r="16" spans="1:6" ht="30" customHeight="1">
      <c r="B16" s="347">
        <v>13</v>
      </c>
      <c r="C16" s="907" t="s">
        <v>32</v>
      </c>
      <c r="D16" s="227"/>
      <c r="E16" s="347" t="s">
        <v>564</v>
      </c>
    </row>
    <row r="17" spans="2:5" ht="30" customHeight="1">
      <c r="B17" s="347">
        <v>14</v>
      </c>
      <c r="C17" s="907" t="s">
        <v>33</v>
      </c>
      <c r="D17" s="227"/>
      <c r="E17" s="347" t="s">
        <v>565</v>
      </c>
    </row>
    <row r="18" spans="2:5" ht="30" customHeight="1">
      <c r="B18" s="347">
        <v>15</v>
      </c>
      <c r="C18" s="907" t="s">
        <v>34</v>
      </c>
      <c r="D18" s="227"/>
      <c r="E18" s="347" t="s">
        <v>566</v>
      </c>
    </row>
    <row r="19" spans="2:5" ht="30" customHeight="1">
      <c r="B19" s="347">
        <v>16</v>
      </c>
      <c r="C19" s="909" t="s">
        <v>348</v>
      </c>
      <c r="D19" s="227"/>
      <c r="E19" s="347" t="s">
        <v>567</v>
      </c>
    </row>
    <row r="20" spans="2:5" ht="30" customHeight="1">
      <c r="B20" s="347">
        <v>17</v>
      </c>
      <c r="C20" s="952" t="s">
        <v>41</v>
      </c>
      <c r="D20" s="227"/>
      <c r="E20" s="347" t="s">
        <v>568</v>
      </c>
    </row>
    <row r="21" spans="2:5" ht="30" customHeight="1">
      <c r="B21" s="347">
        <v>18</v>
      </c>
      <c r="C21" s="952" t="s">
        <v>342</v>
      </c>
      <c r="D21" s="227"/>
      <c r="E21" s="347" t="s">
        <v>569</v>
      </c>
    </row>
    <row r="22" spans="2:5" ht="30" customHeight="1">
      <c r="B22" s="347">
        <v>19</v>
      </c>
      <c r="C22" s="910" t="s">
        <v>343</v>
      </c>
      <c r="D22" s="227"/>
      <c r="E22" s="347" t="s">
        <v>467</v>
      </c>
    </row>
    <row r="23" spans="2:5" ht="30" customHeight="1">
      <c r="B23" s="347">
        <v>20</v>
      </c>
      <c r="C23" s="910" t="s">
        <v>344</v>
      </c>
      <c r="D23" s="227"/>
      <c r="E23" s="347" t="s">
        <v>570</v>
      </c>
    </row>
    <row r="24" spans="2:5" ht="30" customHeight="1">
      <c r="B24" s="347">
        <v>21</v>
      </c>
      <c r="C24" s="910" t="s">
        <v>345</v>
      </c>
      <c r="D24" s="227"/>
      <c r="E24" s="347" t="s">
        <v>571</v>
      </c>
    </row>
    <row r="25" spans="2:5" ht="30" customHeight="1">
      <c r="B25" s="347">
        <v>22</v>
      </c>
      <c r="C25" s="912" t="s">
        <v>351</v>
      </c>
      <c r="D25" s="227"/>
      <c r="E25" s="347" t="s">
        <v>572</v>
      </c>
    </row>
    <row r="26" spans="2:5" ht="30" customHeight="1">
      <c r="B26" s="347">
        <v>23</v>
      </c>
      <c r="C26" s="912" t="s">
        <v>353</v>
      </c>
      <c r="D26" s="227"/>
      <c r="E26" s="347" t="s">
        <v>573</v>
      </c>
    </row>
    <row r="27" spans="2:5" ht="30" customHeight="1">
      <c r="B27" s="347">
        <v>24</v>
      </c>
      <c r="C27" s="912" t="s">
        <v>355</v>
      </c>
      <c r="D27" s="227"/>
      <c r="E27" s="953" t="s">
        <v>574</v>
      </c>
    </row>
    <row r="28" spans="2:5" ht="30" customHeight="1">
      <c r="B28" s="347">
        <v>25</v>
      </c>
      <c r="C28" s="912" t="s">
        <v>357</v>
      </c>
      <c r="D28" s="227"/>
      <c r="E28" s="347" t="s">
        <v>474</v>
      </c>
    </row>
    <row r="29" spans="2:5" ht="30" customHeight="1">
      <c r="B29" s="347">
        <v>26</v>
      </c>
      <c r="C29" s="912" t="s">
        <v>359</v>
      </c>
      <c r="D29" s="227"/>
      <c r="E29" s="347" t="s">
        <v>575</v>
      </c>
    </row>
    <row r="30" spans="2:5" ht="30" customHeight="1">
      <c r="B30" s="347">
        <v>27</v>
      </c>
      <c r="C30" s="912" t="s">
        <v>361</v>
      </c>
      <c r="D30" s="227"/>
      <c r="E30" s="347" t="s">
        <v>576</v>
      </c>
    </row>
    <row r="31" spans="2:5" ht="30" customHeight="1">
      <c r="B31" s="347">
        <v>28</v>
      </c>
      <c r="C31" s="911" t="s">
        <v>363</v>
      </c>
      <c r="D31" s="227"/>
      <c r="E31" s="347" t="s">
        <v>577</v>
      </c>
    </row>
    <row r="32" spans="2:5" ht="30" customHeight="1">
      <c r="B32" s="347">
        <v>29</v>
      </c>
      <c r="C32" s="911" t="s">
        <v>365</v>
      </c>
      <c r="D32" s="227"/>
      <c r="E32" s="347" t="s">
        <v>578</v>
      </c>
    </row>
    <row r="33" spans="2:5" ht="30" customHeight="1">
      <c r="B33" s="347">
        <v>30</v>
      </c>
      <c r="C33" s="911" t="s">
        <v>367</v>
      </c>
      <c r="D33" s="227"/>
      <c r="E33" s="347" t="s">
        <v>579</v>
      </c>
    </row>
    <row r="34" spans="2:5" ht="30" customHeight="1">
      <c r="B34" s="347">
        <v>31</v>
      </c>
      <c r="C34" s="911" t="s">
        <v>369</v>
      </c>
      <c r="D34" s="227"/>
      <c r="E34" s="347" t="s">
        <v>580</v>
      </c>
    </row>
    <row r="35" spans="2:5" ht="30" customHeight="1">
      <c r="B35" s="347">
        <v>32</v>
      </c>
      <c r="C35" s="911" t="s">
        <v>371</v>
      </c>
      <c r="D35" s="227"/>
      <c r="E35" s="347" t="s">
        <v>581</v>
      </c>
    </row>
    <row r="36" spans="2:5" ht="30" customHeight="1">
      <c r="B36" s="347">
        <v>33</v>
      </c>
      <c r="C36" s="913" t="s">
        <v>373</v>
      </c>
      <c r="D36" s="227"/>
      <c r="E36" s="347" t="s">
        <v>582</v>
      </c>
    </row>
    <row r="37" spans="2:5" ht="30" customHeight="1">
      <c r="B37" s="347">
        <v>34</v>
      </c>
      <c r="C37" s="913" t="s">
        <v>375</v>
      </c>
      <c r="D37" s="227"/>
      <c r="E37" s="347" t="s">
        <v>583</v>
      </c>
    </row>
    <row r="38" spans="2:5" ht="30" customHeight="1">
      <c r="B38" s="347">
        <v>35</v>
      </c>
      <c r="C38" s="913" t="s">
        <v>376</v>
      </c>
      <c r="D38" s="227"/>
      <c r="E38" s="347" t="s">
        <v>584</v>
      </c>
    </row>
    <row r="39" spans="2:5" ht="30" customHeight="1">
      <c r="B39" s="347">
        <v>36</v>
      </c>
      <c r="C39" s="913" t="s">
        <v>377</v>
      </c>
      <c r="D39" s="227"/>
      <c r="E39" s="347" t="s">
        <v>585</v>
      </c>
    </row>
    <row r="40" spans="2:5" ht="30" customHeight="1">
      <c r="B40" s="347">
        <v>37</v>
      </c>
      <c r="C40" s="954" t="s">
        <v>379</v>
      </c>
      <c r="D40" s="227"/>
      <c r="E40" s="347" t="s">
        <v>586</v>
      </c>
    </row>
    <row r="41" spans="2:5" ht="30" customHeight="1">
      <c r="B41" s="347">
        <v>38</v>
      </c>
      <c r="C41" s="954" t="s">
        <v>380</v>
      </c>
      <c r="D41" s="227"/>
      <c r="E41" s="347" t="s">
        <v>587</v>
      </c>
    </row>
    <row r="42" spans="2:5" ht="30" customHeight="1">
      <c r="B42" s="347">
        <v>39</v>
      </c>
      <c r="C42" s="954" t="s">
        <v>381</v>
      </c>
      <c r="D42" s="227"/>
      <c r="E42" s="347" t="s">
        <v>588</v>
      </c>
    </row>
    <row r="43" spans="2:5" ht="30" customHeight="1">
      <c r="B43" s="347">
        <v>40</v>
      </c>
      <c r="C43" s="954" t="s">
        <v>382</v>
      </c>
      <c r="D43" s="227"/>
      <c r="E43" s="347" t="s">
        <v>589</v>
      </c>
    </row>
    <row r="44" spans="2:5" ht="30" customHeight="1">
      <c r="B44" s="347">
        <v>41</v>
      </c>
      <c r="C44" s="954" t="s">
        <v>383</v>
      </c>
      <c r="D44" s="227"/>
      <c r="E44" s="347" t="s">
        <v>590</v>
      </c>
    </row>
    <row r="45" spans="2:5" ht="30" customHeight="1">
      <c r="B45" s="347">
        <v>42</v>
      </c>
      <c r="C45" s="954" t="s">
        <v>384</v>
      </c>
      <c r="D45" s="227"/>
      <c r="E45" s="347" t="s">
        <v>591</v>
      </c>
    </row>
    <row r="46" spans="2:5" ht="30" customHeight="1">
      <c r="B46" s="347">
        <v>43</v>
      </c>
      <c r="C46" s="954" t="s">
        <v>385</v>
      </c>
      <c r="D46" s="227"/>
      <c r="E46" s="347" t="s">
        <v>592</v>
      </c>
    </row>
    <row r="47" spans="2:5" ht="30" customHeight="1">
      <c r="B47" s="347">
        <v>44</v>
      </c>
      <c r="C47" s="908" t="s">
        <v>352</v>
      </c>
      <c r="D47" s="227"/>
      <c r="E47" s="347" t="s">
        <v>593</v>
      </c>
    </row>
    <row r="48" spans="2:5" ht="30" customHeight="1">
      <c r="B48" s="347">
        <v>45</v>
      </c>
      <c r="C48" s="908" t="s">
        <v>354</v>
      </c>
      <c r="D48" s="227"/>
      <c r="E48" s="347" t="s">
        <v>594</v>
      </c>
    </row>
    <row r="49" spans="2:5" ht="30" customHeight="1">
      <c r="B49" s="347">
        <v>46</v>
      </c>
      <c r="C49" s="908" t="s">
        <v>356</v>
      </c>
      <c r="D49" s="227"/>
      <c r="E49" s="347" t="s">
        <v>595</v>
      </c>
    </row>
    <row r="50" spans="2:5" ht="30" customHeight="1">
      <c r="B50" s="347">
        <v>47</v>
      </c>
      <c r="C50" s="908" t="s">
        <v>358</v>
      </c>
      <c r="D50" s="227"/>
      <c r="E50" s="347" t="s">
        <v>596</v>
      </c>
    </row>
    <row r="51" spans="2:5" ht="30" customHeight="1">
      <c r="B51" s="347">
        <v>48</v>
      </c>
      <c r="C51" s="908" t="s">
        <v>360</v>
      </c>
      <c r="D51" s="227"/>
      <c r="E51" s="347" t="s">
        <v>597</v>
      </c>
    </row>
    <row r="52" spans="2:5" ht="30" customHeight="1">
      <c r="B52" s="347">
        <v>49</v>
      </c>
      <c r="C52" s="908" t="s">
        <v>362</v>
      </c>
      <c r="D52" s="227"/>
      <c r="E52" s="347" t="s">
        <v>598</v>
      </c>
    </row>
    <row r="53" spans="2:5" ht="30" customHeight="1">
      <c r="B53" s="347">
        <v>50</v>
      </c>
      <c r="C53" s="908" t="s">
        <v>364</v>
      </c>
      <c r="D53" s="227"/>
      <c r="E53" s="347" t="s">
        <v>599</v>
      </c>
    </row>
    <row r="54" spans="2:5" ht="30" customHeight="1">
      <c r="B54" s="347">
        <v>51</v>
      </c>
      <c r="C54" s="908" t="s">
        <v>366</v>
      </c>
      <c r="D54" s="105"/>
      <c r="E54" s="347" t="s">
        <v>600</v>
      </c>
    </row>
    <row r="55" spans="2:5" ht="30" customHeight="1">
      <c r="B55" s="347">
        <v>52</v>
      </c>
      <c r="C55" s="908" t="s">
        <v>368</v>
      </c>
      <c r="D55" s="227"/>
      <c r="E55" s="347" t="s">
        <v>601</v>
      </c>
    </row>
    <row r="56" spans="2:5" ht="30" customHeight="1">
      <c r="B56" s="347">
        <v>53</v>
      </c>
      <c r="C56" s="908" t="s">
        <v>370</v>
      </c>
      <c r="D56" s="227"/>
      <c r="E56" s="347" t="s">
        <v>602</v>
      </c>
    </row>
    <row r="57" spans="2:5" ht="30" customHeight="1">
      <c r="B57" s="347">
        <v>54</v>
      </c>
      <c r="C57" s="908" t="s">
        <v>372</v>
      </c>
      <c r="D57" s="227"/>
      <c r="E57" s="347" t="s">
        <v>603</v>
      </c>
    </row>
    <row r="58" spans="2:5" ht="30" customHeight="1">
      <c r="B58" s="347">
        <v>55</v>
      </c>
      <c r="C58" s="908" t="s">
        <v>374</v>
      </c>
      <c r="D58" s="227"/>
      <c r="E58" s="347" t="s">
        <v>604</v>
      </c>
    </row>
    <row r="59" spans="2:5" ht="30" customHeight="1">
      <c r="B59" s="347">
        <v>56</v>
      </c>
      <c r="C59" s="955" t="s">
        <v>305</v>
      </c>
      <c r="D59" s="227"/>
      <c r="E59" s="347" t="s">
        <v>304</v>
      </c>
    </row>
    <row r="60" spans="2:5" ht="30" customHeight="1">
      <c r="B60" s="347">
        <v>57</v>
      </c>
      <c r="C60" s="955" t="s">
        <v>307</v>
      </c>
      <c r="D60" s="227"/>
      <c r="E60" s="347" t="s">
        <v>306</v>
      </c>
    </row>
    <row r="61" spans="2:5" ht="30" customHeight="1">
      <c r="B61" s="347">
        <v>58</v>
      </c>
      <c r="C61" s="955" t="s">
        <v>309</v>
      </c>
      <c r="D61" s="227"/>
      <c r="E61" s="347" t="s">
        <v>308</v>
      </c>
    </row>
    <row r="62" spans="2:5" ht="30" customHeight="1">
      <c r="B62" s="347">
        <v>59</v>
      </c>
      <c r="C62" s="955" t="s">
        <v>311</v>
      </c>
      <c r="D62" s="227"/>
      <c r="E62" s="347" t="s">
        <v>310</v>
      </c>
    </row>
    <row r="63" spans="2:5" ht="30" customHeight="1">
      <c r="B63" s="347">
        <v>60</v>
      </c>
      <c r="C63" s="914" t="s">
        <v>314</v>
      </c>
      <c r="D63" s="227"/>
      <c r="E63" s="347" t="s">
        <v>313</v>
      </c>
    </row>
    <row r="64" spans="2:5" ht="30" customHeight="1">
      <c r="B64" s="347">
        <v>61</v>
      </c>
      <c r="C64" s="914" t="s">
        <v>316</v>
      </c>
      <c r="D64" s="227"/>
      <c r="E64" s="347" t="s">
        <v>315</v>
      </c>
    </row>
    <row r="65" spans="2:5" ht="30" customHeight="1">
      <c r="B65" s="347">
        <v>62</v>
      </c>
      <c r="C65" s="914" t="s">
        <v>318</v>
      </c>
      <c r="E65" s="347" t="s">
        <v>317</v>
      </c>
    </row>
    <row r="66" spans="2:5" ht="30" customHeight="1">
      <c r="B66" s="347">
        <v>63</v>
      </c>
      <c r="C66" s="914" t="s">
        <v>320</v>
      </c>
      <c r="E66" s="347" t="s">
        <v>319</v>
      </c>
    </row>
    <row r="67" spans="2:5" ht="30" customHeight="1">
      <c r="B67" s="347">
        <v>64</v>
      </c>
      <c r="C67" s="914" t="s">
        <v>322</v>
      </c>
      <c r="E67" s="347" t="s">
        <v>321</v>
      </c>
    </row>
    <row r="68" spans="2:5" ht="30" customHeight="1">
      <c r="B68" s="347">
        <v>65</v>
      </c>
      <c r="C68" s="955"/>
      <c r="E68" s="347"/>
    </row>
    <row r="69" spans="2:5" ht="30" customHeight="1">
      <c r="B69" s="347">
        <v>66</v>
      </c>
      <c r="C69" s="955"/>
      <c r="E69" s="347"/>
    </row>
    <row r="70" spans="2:5" ht="30" customHeight="1">
      <c r="B70" s="347">
        <v>67</v>
      </c>
      <c r="C70" s="955"/>
      <c r="E70" s="347"/>
    </row>
    <row r="71" spans="2:5" ht="30" customHeight="1">
      <c r="B71" s="347">
        <v>68</v>
      </c>
      <c r="C71" s="955"/>
      <c r="E71" s="347"/>
    </row>
    <row r="72" spans="2:5" ht="30" customHeight="1">
      <c r="B72" s="347">
        <v>69</v>
      </c>
      <c r="C72" s="955"/>
      <c r="E72" s="347"/>
    </row>
    <row r="73" spans="2:5" ht="30" customHeight="1">
      <c r="B73" s="347">
        <v>70</v>
      </c>
      <c r="C73" s="955"/>
      <c r="E73" s="347"/>
    </row>
    <row r="74" spans="2:5" ht="30" customHeight="1">
      <c r="B74" s="347">
        <v>71</v>
      </c>
      <c r="C74" s="955"/>
      <c r="E74" s="347"/>
    </row>
    <row r="75" spans="2:5" ht="30" customHeight="1">
      <c r="B75" s="347">
        <v>72</v>
      </c>
      <c r="C75" s="955"/>
      <c r="E75" s="347"/>
    </row>
    <row r="76" spans="2:5" ht="30" customHeight="1">
      <c r="B76" s="348"/>
      <c r="C76" s="348"/>
      <c r="E76" s="348"/>
    </row>
    <row r="79" spans="2:5" ht="30" customHeight="1">
      <c r="B79" s="346" t="s">
        <v>513</v>
      </c>
      <c r="C79" s="346" t="s">
        <v>514</v>
      </c>
      <c r="E79" s="346" t="s">
        <v>515</v>
      </c>
    </row>
    <row r="80" spans="2:5" ht="30" customHeight="1">
      <c r="B80" s="956">
        <v>3</v>
      </c>
      <c r="C80" s="347" t="s">
        <v>339</v>
      </c>
      <c r="E80" s="347" t="s">
        <v>516</v>
      </c>
    </row>
    <row r="81" spans="2:5" ht="30" customHeight="1">
      <c r="B81" s="956">
        <v>2.5</v>
      </c>
      <c r="C81" s="347" t="s">
        <v>340</v>
      </c>
      <c r="E81" s="347" t="s">
        <v>605</v>
      </c>
    </row>
    <row r="82" spans="2:5" ht="30" customHeight="1">
      <c r="B82" s="956">
        <v>2.5</v>
      </c>
      <c r="C82" s="347" t="s">
        <v>349</v>
      </c>
      <c r="E82" s="347" t="s">
        <v>606</v>
      </c>
    </row>
    <row r="83" spans="2:5" ht="30" customHeight="1">
      <c r="B83" s="956">
        <v>2.5</v>
      </c>
      <c r="C83" s="347" t="s">
        <v>350</v>
      </c>
      <c r="E83" s="347" t="s">
        <v>607</v>
      </c>
    </row>
    <row r="84" spans="2:5" ht="30" customHeight="1">
      <c r="B84" s="956">
        <v>2.5</v>
      </c>
      <c r="C84" s="347" t="s">
        <v>378</v>
      </c>
      <c r="E84" s="347" t="s">
        <v>608</v>
      </c>
    </row>
    <row r="85" spans="2:5" ht="30" customHeight="1">
      <c r="B85" s="956"/>
      <c r="C85" s="347"/>
      <c r="E85" s="347"/>
    </row>
    <row r="86" spans="2:5" ht="30" customHeight="1">
      <c r="B86" s="956"/>
      <c r="C86" s="347"/>
      <c r="E86" s="347"/>
    </row>
    <row r="87" spans="2:5" ht="30" customHeight="1">
      <c r="B87" s="956"/>
      <c r="C87" s="347"/>
      <c r="E87" s="347"/>
    </row>
    <row r="88" spans="2:5" ht="30" customHeight="1">
      <c r="B88" s="956"/>
      <c r="C88" s="347"/>
      <c r="E88" s="347"/>
    </row>
    <row r="89" spans="2:5" ht="30" customHeight="1">
      <c r="B89" s="348"/>
      <c r="C89" s="348"/>
      <c r="E89" s="348"/>
    </row>
    <row r="92" spans="2:5" ht="30" customHeight="1">
      <c r="C92" s="346" t="s">
        <v>521</v>
      </c>
      <c r="E92" s="346" t="s">
        <v>522</v>
      </c>
    </row>
    <row r="93" spans="2:5" ht="30" customHeight="1">
      <c r="C93" s="347" t="s">
        <v>74</v>
      </c>
      <c r="E93" s="347" t="s">
        <v>74</v>
      </c>
    </row>
    <row r="94" spans="2:5" ht="30" customHeight="1">
      <c r="C94" s="347" t="s">
        <v>523</v>
      </c>
      <c r="E94" s="347" t="s">
        <v>247</v>
      </c>
    </row>
    <row r="95" spans="2:5" ht="30" customHeight="1">
      <c r="C95" s="347" t="s">
        <v>525</v>
      </c>
      <c r="E95" s="347" t="s">
        <v>259</v>
      </c>
    </row>
    <row r="96" spans="2:5" ht="30" customHeight="1">
      <c r="C96" s="347" t="s">
        <v>526</v>
      </c>
      <c r="E96" s="347" t="s">
        <v>252</v>
      </c>
    </row>
    <row r="97" spans="3:5" ht="30" customHeight="1">
      <c r="C97" s="347" t="s">
        <v>348</v>
      </c>
      <c r="E97" s="347" t="s">
        <v>254</v>
      </c>
    </row>
    <row r="98" spans="3:5" ht="30" customHeight="1">
      <c r="C98" s="347" t="s">
        <v>529</v>
      </c>
      <c r="E98" s="347" t="s">
        <v>303</v>
      </c>
    </row>
    <row r="99" spans="3:5" ht="30" customHeight="1">
      <c r="C99" s="347" t="s">
        <v>531</v>
      </c>
      <c r="E99" s="347" t="s">
        <v>265</v>
      </c>
    </row>
    <row r="100" spans="3:5" ht="30" customHeight="1">
      <c r="C100" s="347" t="s">
        <v>532</v>
      </c>
      <c r="E100" s="347" t="s">
        <v>277</v>
      </c>
    </row>
    <row r="101" spans="3:5" ht="30" customHeight="1">
      <c r="C101" s="347" t="s">
        <v>533</v>
      </c>
      <c r="E101" s="347" t="s">
        <v>271</v>
      </c>
    </row>
    <row r="102" spans="3:5" ht="30" customHeight="1">
      <c r="C102" s="347" t="s">
        <v>534</v>
      </c>
      <c r="E102" s="347" t="s">
        <v>282</v>
      </c>
    </row>
    <row r="103" spans="3:5" ht="30" customHeight="1">
      <c r="C103" s="347" t="s">
        <v>535</v>
      </c>
      <c r="E103" s="347" t="s">
        <v>287</v>
      </c>
    </row>
    <row r="104" spans="3:5" ht="30" customHeight="1">
      <c r="C104" s="347" t="s">
        <v>536</v>
      </c>
      <c r="E104" s="347" t="s">
        <v>288</v>
      </c>
    </row>
    <row r="105" spans="3:5" ht="30" customHeight="1">
      <c r="C105" s="347" t="s">
        <v>537</v>
      </c>
      <c r="E105" s="347" t="s">
        <v>294</v>
      </c>
    </row>
    <row r="106" spans="3:5" ht="30" customHeight="1">
      <c r="C106" s="347" t="s">
        <v>538</v>
      </c>
      <c r="E106" s="347" t="s">
        <v>300</v>
      </c>
    </row>
    <row r="107" spans="3:5" ht="30" customHeight="1">
      <c r="C107" s="348"/>
      <c r="E107" s="348"/>
    </row>
    <row r="110" spans="3:5" ht="30" customHeight="1">
      <c r="C110" s="346" t="s">
        <v>539</v>
      </c>
      <c r="E110" s="957" t="s">
        <v>540</v>
      </c>
    </row>
    <row r="111" spans="3:5" ht="30" customHeight="1">
      <c r="C111" s="293" t="s">
        <v>541</v>
      </c>
      <c r="E111" s="293" t="s">
        <v>137</v>
      </c>
    </row>
    <row r="112" spans="3:5" ht="30" customHeight="1">
      <c r="C112" s="293" t="s">
        <v>542</v>
      </c>
      <c r="E112" s="293" t="s">
        <v>139</v>
      </c>
    </row>
    <row r="113" spans="3:5" ht="30" customHeight="1">
      <c r="C113" s="293" t="s">
        <v>543</v>
      </c>
      <c r="E113" s="293" t="s">
        <v>128</v>
      </c>
    </row>
    <row r="114" spans="3:5" ht="30" customHeight="1">
      <c r="C114" s="275" t="s">
        <v>544</v>
      </c>
      <c r="E114" s="275" t="s">
        <v>545</v>
      </c>
    </row>
    <row r="115" spans="3:5" ht="30" customHeight="1">
      <c r="C115" s="275" t="s">
        <v>546</v>
      </c>
      <c r="E115" s="275" t="s">
        <v>122</v>
      </c>
    </row>
    <row r="116" spans="3:5" ht="30" customHeight="1">
      <c r="C116" s="283" t="s">
        <v>131</v>
      </c>
      <c r="E116" s="283" t="s">
        <v>130</v>
      </c>
    </row>
    <row r="117" spans="3:5" ht="30" customHeight="1">
      <c r="C117" s="283" t="s">
        <v>104</v>
      </c>
      <c r="E117" s="283" t="s">
        <v>132</v>
      </c>
    </row>
    <row r="118" spans="3:5" ht="30" customHeight="1">
      <c r="C118" s="283" t="s">
        <v>135</v>
      </c>
      <c r="E118" s="283" t="s">
        <v>134</v>
      </c>
    </row>
    <row r="119" spans="3:5" ht="30" customHeight="1">
      <c r="C119" s="277" t="s">
        <v>106</v>
      </c>
      <c r="E119" s="277" t="s">
        <v>136</v>
      </c>
    </row>
    <row r="120" spans="3:5" ht="30" customHeight="1">
      <c r="C120" s="958" t="s">
        <v>547</v>
      </c>
      <c r="E120" s="956" t="s">
        <v>548</v>
      </c>
    </row>
    <row r="121" spans="3:5" ht="30" customHeight="1">
      <c r="C121" s="958" t="s">
        <v>549</v>
      </c>
      <c r="E121" s="956" t="s">
        <v>550</v>
      </c>
    </row>
    <row r="122" spans="3:5" ht="30" customHeight="1">
      <c r="C122" s="958" t="s">
        <v>551</v>
      </c>
      <c r="E122" s="956" t="s">
        <v>552</v>
      </c>
    </row>
    <row r="123" spans="3:5" ht="30" customHeight="1">
      <c r="C123" s="958" t="s">
        <v>553</v>
      </c>
      <c r="E123" s="956" t="s">
        <v>554</v>
      </c>
    </row>
    <row r="124" spans="3:5" ht="30" customHeight="1">
      <c r="C124" s="958" t="s">
        <v>555</v>
      </c>
      <c r="E124" s="956" t="s">
        <v>556</v>
      </c>
    </row>
    <row r="125" spans="3:5" ht="30" customHeight="1">
      <c r="C125" s="958"/>
      <c r="E125" s="956"/>
    </row>
    <row r="126" spans="3:5" ht="30" customHeight="1">
      <c r="C126" s="958"/>
      <c r="E126" s="956"/>
    </row>
    <row r="127" spans="3:5" ht="30" customHeight="1">
      <c r="C127" s="958"/>
      <c r="E127" s="956"/>
    </row>
    <row r="128" spans="3:5" ht="30" customHeight="1">
      <c r="C128" s="958"/>
      <c r="E128" s="956"/>
    </row>
    <row r="129" spans="3:5" ht="30" customHeight="1">
      <c r="C129" s="348"/>
      <c r="E129" s="348"/>
    </row>
  </sheetData>
  <sheetProtection sheet="1"/>
  <mergeCells count="1">
    <mergeCell ref="B1:E1"/>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00B050"/>
    <pageSetUpPr fitToPage="1"/>
  </sheetPr>
  <dimension ref="B1:DH1048549"/>
  <sheetViews>
    <sheetView showGridLines="0" showRowColHeaders="0" zoomScale="70" workbookViewId="0">
      <selection activeCell="H19" sqref="H19"/>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10.85546875" style="1" customWidth="1"/>
    <col min="19" max="19" width="8.85546875" style="1" customWidth="1"/>
    <col min="20" max="20" width="7.42578125" style="1" customWidth="1"/>
    <col min="21" max="21" width="11.7109375" style="1" customWidth="1"/>
    <col min="22" max="22" width="1.7109375" style="1" customWidth="1"/>
    <col min="23" max="23" width="8.28515625" style="1" customWidth="1"/>
    <col min="24" max="24" width="3.28515625" style="1" customWidth="1"/>
    <col min="25" max="26" width="1.7109375" style="1" customWidth="1"/>
    <col min="27" max="27" width="10" style="1" customWidth="1"/>
    <col min="28" max="28" width="3.28515625" style="1" customWidth="1"/>
    <col min="29" max="29" width="1.7109375" style="1" customWidth="1"/>
    <col min="30" max="31" width="2.42578125" style="1" customWidth="1"/>
    <col min="32" max="16384" width="10.85546875" style="1"/>
  </cols>
  <sheetData>
    <row r="1" spans="2:112" ht="9.9499999999999993" customHeight="1"/>
    <row r="2" spans="2:112"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112" ht="9.9499999999999993" customHeight="1">
      <c r="B3" s="5"/>
      <c r="F3" s="6"/>
      <c r="G3" s="6"/>
      <c r="H3" s="7"/>
      <c r="I3" s="6"/>
      <c r="J3" s="6"/>
      <c r="K3" s="8"/>
      <c r="L3" s="8"/>
      <c r="M3" s="8"/>
      <c r="N3" s="8"/>
      <c r="O3" s="8"/>
      <c r="P3" s="8"/>
      <c r="Q3" s="8"/>
      <c r="AA3" s="9"/>
      <c r="AB3" s="9"/>
      <c r="AC3" s="9"/>
      <c r="AD3" s="10"/>
    </row>
    <row r="4" spans="2:112" ht="9.9499999999999993" customHeight="1">
      <c r="B4" s="5"/>
      <c r="F4" s="6"/>
      <c r="G4" s="6"/>
      <c r="H4" s="7"/>
      <c r="I4" s="6"/>
      <c r="J4" s="6"/>
      <c r="K4" s="8"/>
      <c r="L4" s="8"/>
      <c r="M4" s="8"/>
      <c r="N4" s="8"/>
      <c r="O4" s="8"/>
      <c r="P4" s="8"/>
      <c r="Q4" s="8"/>
      <c r="AC4" s="9"/>
      <c r="AD4" s="10"/>
    </row>
    <row r="5" spans="2:112"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X5" s="19"/>
      <c r="Y5" s="19"/>
      <c r="Z5" s="19"/>
      <c r="AD5" s="20"/>
    </row>
    <row r="6" spans="2:112"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X6" s="19"/>
      <c r="Y6" s="19"/>
      <c r="Z6" s="19"/>
      <c r="AD6" s="20"/>
    </row>
    <row r="7" spans="2:112" s="21" customFormat="1" ht="9.9499999999999993" customHeight="1">
      <c r="B7" s="22"/>
      <c r="G7" s="23"/>
      <c r="H7" s="23"/>
      <c r="I7" s="23"/>
      <c r="J7" s="24"/>
      <c r="K7" s="24"/>
      <c r="L7" s="24"/>
      <c r="M7" s="24"/>
      <c r="N7" s="24"/>
      <c r="O7" s="24"/>
      <c r="P7" s="24"/>
      <c r="Q7" s="8"/>
      <c r="R7" s="1"/>
      <c r="S7" s="1"/>
      <c r="T7" s="1"/>
      <c r="U7" s="1"/>
      <c r="V7" s="1"/>
      <c r="W7" s="1"/>
      <c r="X7" s="25"/>
      <c r="Y7" s="25"/>
      <c r="Z7" s="25"/>
      <c r="AD7" s="26"/>
    </row>
    <row r="8" spans="2:112" ht="9.9499999999999993" customHeight="1">
      <c r="B8" s="5"/>
      <c r="D8" s="27"/>
      <c r="E8" s="27"/>
      <c r="X8" s="28"/>
      <c r="Y8" s="28"/>
      <c r="Z8" s="28"/>
      <c r="AD8" s="10"/>
      <c r="AE8" s="27"/>
      <c r="AF8" s="27"/>
    </row>
    <row r="9" spans="2:112" s="21" customFormat="1" ht="60" customHeight="1">
      <c r="B9" s="1067" t="s">
        <v>0</v>
      </c>
      <c r="C9" s="1068"/>
      <c r="D9" s="1068"/>
      <c r="E9" s="1068"/>
      <c r="F9" s="29"/>
      <c r="G9" s="30"/>
      <c r="H9" s="130" t="s">
        <v>71</v>
      </c>
      <c r="I9" s="131"/>
      <c r="J9" s="131"/>
      <c r="K9" s="132"/>
      <c r="L9" s="132"/>
      <c r="M9" s="132"/>
      <c r="N9" s="132"/>
      <c r="O9" s="132"/>
      <c r="P9" s="132"/>
      <c r="Q9" s="132"/>
      <c r="R9" s="132"/>
      <c r="S9" s="132"/>
      <c r="T9" s="132"/>
      <c r="U9" s="132"/>
      <c r="V9" s="132"/>
      <c r="W9" s="132"/>
      <c r="X9" s="132"/>
      <c r="Y9" s="29"/>
      <c r="Z9" s="29"/>
      <c r="AA9" s="29"/>
      <c r="AB9" s="29"/>
      <c r="AC9" s="29"/>
      <c r="AD9" s="31"/>
    </row>
    <row r="10" spans="2:112" ht="30" customHeight="1">
      <c r="B10" s="133"/>
      <c r="C10" s="134"/>
      <c r="D10" s="134"/>
      <c r="E10" s="134"/>
      <c r="F10" s="134"/>
      <c r="G10" s="135"/>
      <c r="H10" s="136"/>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2"/>
    </row>
    <row r="11" spans="2:112" ht="5.0999999999999996" customHeight="1">
      <c r="B11" s="5"/>
      <c r="G11" s="37"/>
      <c r="H11" s="38"/>
      <c r="I11" s="38"/>
      <c r="J11" s="38"/>
      <c r="K11" s="38"/>
      <c r="L11" s="38"/>
      <c r="M11" s="38"/>
      <c r="N11" s="38"/>
      <c r="O11" s="37"/>
      <c r="P11" s="37"/>
      <c r="Q11" s="37"/>
      <c r="R11" s="37"/>
      <c r="S11" s="37"/>
      <c r="T11" s="37"/>
      <c r="U11" s="37"/>
      <c r="V11" s="37"/>
      <c r="W11" s="37"/>
      <c r="X11" s="37"/>
      <c r="Y11" s="37"/>
      <c r="Z11" s="37"/>
      <c r="AA11" s="37"/>
      <c r="AB11" s="37"/>
      <c r="AD11" s="10"/>
    </row>
    <row r="12" spans="2:112" ht="12" customHeight="1">
      <c r="B12" s="5"/>
      <c r="E12" s="37"/>
      <c r="G12" s="37"/>
      <c r="H12" s="137"/>
      <c r="I12" s="37"/>
      <c r="J12" s="37"/>
      <c r="K12" s="37"/>
      <c r="L12" s="40"/>
      <c r="M12" s="40"/>
      <c r="N12" s="40"/>
      <c r="O12" s="40"/>
      <c r="P12" s="41"/>
      <c r="Q12" s="41"/>
      <c r="R12" s="41"/>
      <c r="S12" s="41"/>
      <c r="T12" s="37"/>
      <c r="U12" s="42"/>
      <c r="V12" s="43"/>
      <c r="W12" s="44"/>
      <c r="X12" s="45"/>
      <c r="Y12" s="46"/>
      <c r="Z12" s="47"/>
      <c r="AA12" s="46"/>
      <c r="AB12" s="48"/>
      <c r="AD12" s="10"/>
    </row>
    <row r="13" spans="2:112" ht="5.0999999999999996" customHeight="1">
      <c r="B13" s="5"/>
      <c r="G13" s="37"/>
      <c r="H13" s="40"/>
      <c r="I13" s="37"/>
      <c r="J13" s="37"/>
      <c r="K13" s="37"/>
      <c r="L13" s="40"/>
      <c r="M13" s="40"/>
      <c r="N13" s="40"/>
      <c r="O13" s="40"/>
      <c r="P13" s="49"/>
      <c r="Q13" s="138"/>
      <c r="R13" s="138"/>
      <c r="S13" s="49"/>
      <c r="T13" s="37"/>
      <c r="U13" s="40"/>
      <c r="V13" s="37"/>
      <c r="W13" s="40"/>
      <c r="X13" s="37"/>
      <c r="Y13" s="37"/>
      <c r="Z13" s="37"/>
      <c r="AA13" s="37"/>
      <c r="AB13" s="37"/>
      <c r="AD13" s="10"/>
    </row>
    <row r="14" spans="2:112" ht="9.9499999999999993" customHeight="1">
      <c r="B14" s="5"/>
      <c r="D14" s="182"/>
      <c r="E14" s="28"/>
      <c r="G14" s="37"/>
      <c r="H14" s="183"/>
      <c r="I14" s="184"/>
      <c r="J14" s="183"/>
      <c r="K14" s="183"/>
      <c r="L14" s="183"/>
      <c r="M14" s="183"/>
      <c r="N14" s="183"/>
      <c r="O14" s="183"/>
      <c r="P14" s="183"/>
      <c r="Q14" s="183"/>
      <c r="R14" s="183"/>
      <c r="S14" s="183"/>
      <c r="T14" s="185"/>
      <c r="U14" s="185"/>
      <c r="V14" s="185"/>
      <c r="W14" s="127"/>
      <c r="X14" s="127"/>
      <c r="Y14" s="186"/>
      <c r="Z14" s="186"/>
      <c r="AA14" s="93"/>
      <c r="AB14" s="93"/>
      <c r="AC14" s="93"/>
      <c r="AD14" s="187"/>
      <c r="AE14" s="93"/>
      <c r="AF14" s="93"/>
      <c r="AG14" s="93"/>
      <c r="AH14" s="93"/>
      <c r="AI14" s="93"/>
      <c r="AJ14" s="188"/>
      <c r="AK14" s="188"/>
      <c r="AL14" s="188"/>
      <c r="AM14" s="188"/>
      <c r="AN14" s="188"/>
      <c r="AO14" s="188"/>
      <c r="AP14" s="188"/>
      <c r="AQ14" s="188"/>
      <c r="AR14" s="188"/>
      <c r="AS14" s="188"/>
      <c r="AT14" s="189"/>
      <c r="AU14" s="190"/>
      <c r="AV14" s="190"/>
      <c r="AW14" s="191"/>
      <c r="AX14" s="192"/>
      <c r="AY14" s="192"/>
      <c r="AZ14" s="193"/>
      <c r="BA14" s="191"/>
      <c r="BB14" s="37"/>
      <c r="BC14" s="192"/>
      <c r="BD14" s="37"/>
      <c r="BE14" s="37"/>
      <c r="BF14" s="37"/>
      <c r="BG14" s="37"/>
      <c r="BH14" s="37"/>
      <c r="BI14" s="37"/>
      <c r="BJ14" s="10"/>
      <c r="BL14" s="21"/>
      <c r="BM14" s="194"/>
      <c r="BN14" s="195"/>
      <c r="BO14" s="195"/>
      <c r="BP14" s="195"/>
      <c r="BQ14" s="195"/>
      <c r="BR14" s="195"/>
      <c r="BS14" s="195"/>
      <c r="BT14" s="195"/>
      <c r="BU14" s="195"/>
      <c r="BV14" s="195"/>
      <c r="BW14" s="195"/>
      <c r="BX14" s="195"/>
      <c r="BY14" s="195"/>
      <c r="BZ14" s="195"/>
      <c r="CA14" s="195"/>
      <c r="CB14" s="195"/>
      <c r="CC14" s="195"/>
      <c r="CD14" s="195"/>
      <c r="CE14" s="195"/>
      <c r="CF14" s="195"/>
      <c r="CG14" s="195"/>
      <c r="CH14" s="196"/>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row>
    <row r="15" spans="2:112" ht="15" customHeight="1">
      <c r="B15" s="5"/>
      <c r="D15" s="182"/>
      <c r="E15" s="28"/>
      <c r="G15" s="37"/>
      <c r="H15" s="183"/>
      <c r="I15" s="1129" t="s">
        <v>72</v>
      </c>
      <c r="J15" s="1129"/>
      <c r="K15" s="199"/>
      <c r="L15" s="1129" t="s">
        <v>73</v>
      </c>
      <c r="M15" s="1129"/>
      <c r="N15" s="200"/>
      <c r="O15" s="1129" t="s">
        <v>12</v>
      </c>
      <c r="P15" s="1129"/>
      <c r="Q15" s="199"/>
      <c r="R15" s="199"/>
      <c r="S15" s="199"/>
      <c r="T15" s="199"/>
      <c r="U15" s="185"/>
      <c r="V15" s="185"/>
      <c r="W15" s="127"/>
      <c r="X15" s="127"/>
      <c r="Y15" s="186"/>
      <c r="Z15" s="186"/>
      <c r="AA15" s="93"/>
      <c r="AB15" s="93"/>
      <c r="AC15" s="93"/>
      <c r="AD15" s="187"/>
      <c r="AE15" s="93"/>
      <c r="AF15" s="93"/>
      <c r="AG15" s="93"/>
      <c r="AH15" s="93"/>
      <c r="AI15" s="93"/>
      <c r="AJ15" s="188"/>
      <c r="AK15" s="188"/>
      <c r="AL15" s="188"/>
      <c r="AM15" s="188"/>
      <c r="AN15" s="188"/>
      <c r="AO15" s="188"/>
      <c r="AP15" s="188"/>
      <c r="AQ15" s="188"/>
      <c r="AR15" s="188"/>
      <c r="AS15" s="188"/>
      <c r="AT15" s="189"/>
      <c r="AU15" s="190"/>
      <c r="AV15" s="190"/>
      <c r="AW15" s="191"/>
      <c r="AX15" s="192"/>
      <c r="AY15" s="192"/>
      <c r="AZ15" s="193"/>
      <c r="BA15" s="191"/>
      <c r="BB15" s="37"/>
      <c r="BC15" s="192"/>
      <c r="BD15" s="37"/>
      <c r="BE15" s="37"/>
      <c r="BF15" s="37"/>
      <c r="BG15" s="37"/>
      <c r="BH15" s="37"/>
      <c r="BI15" s="37"/>
      <c r="BJ15" s="10"/>
      <c r="BL15" s="21"/>
      <c r="BM15" s="194"/>
      <c r="BN15" s="195"/>
      <c r="BO15" s="195"/>
      <c r="BP15" s="195"/>
      <c r="BQ15" s="195"/>
      <c r="BR15" s="195"/>
      <c r="BS15" s="195"/>
      <c r="BT15" s="195"/>
      <c r="BU15" s="195"/>
      <c r="BV15" s="195"/>
      <c r="BW15" s="195"/>
      <c r="BX15" s="195"/>
      <c r="BY15" s="195"/>
      <c r="BZ15" s="195"/>
      <c r="CA15" s="195"/>
      <c r="CB15" s="195"/>
      <c r="CC15" s="195"/>
      <c r="CD15" s="195"/>
      <c r="CE15" s="195"/>
      <c r="CF15" s="195"/>
      <c r="CG15" s="195"/>
      <c r="CH15" s="196"/>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row>
    <row r="16" spans="2:112" ht="27" customHeight="1">
      <c r="B16" s="5"/>
      <c r="D16" s="182"/>
      <c r="E16" s="28"/>
      <c r="G16" s="37"/>
      <c r="H16" s="201"/>
      <c r="I16" s="202"/>
      <c r="J16" s="202"/>
      <c r="K16" s="202"/>
      <c r="L16" s="202"/>
      <c r="M16" s="202"/>
      <c r="N16" s="202"/>
      <c r="O16" s="202"/>
      <c r="P16" s="202"/>
      <c r="Q16" s="202"/>
      <c r="R16" s="202"/>
      <c r="S16" s="202"/>
      <c r="T16" s="202"/>
      <c r="V16" s="203"/>
      <c r="W16" s="127"/>
      <c r="AD16" s="10"/>
      <c r="AJ16" s="127"/>
      <c r="AK16" s="127"/>
      <c r="BA16" s="191"/>
      <c r="BB16" s="37"/>
      <c r="BC16" s="192"/>
      <c r="BD16" s="37"/>
      <c r="BE16" s="37"/>
      <c r="BF16" s="37"/>
      <c r="BG16" s="37"/>
      <c r="BH16" s="37"/>
      <c r="BI16" s="37"/>
      <c r="BJ16" s="10"/>
      <c r="BL16" s="21"/>
      <c r="BM16" s="194"/>
      <c r="BN16" s="195"/>
      <c r="BO16" s="195"/>
      <c r="BP16" s="195"/>
      <c r="BQ16" s="195"/>
      <c r="BR16" s="195"/>
      <c r="BS16" s="195"/>
      <c r="BT16" s="195"/>
      <c r="BU16" s="195"/>
      <c r="BV16" s="195"/>
      <c r="BW16" s="195"/>
      <c r="BX16" s="195"/>
      <c r="BY16" s="195"/>
      <c r="BZ16" s="195"/>
      <c r="CA16" s="195"/>
      <c r="CB16" s="195"/>
      <c r="CC16" s="195"/>
      <c r="CD16" s="195"/>
      <c r="CE16" s="195"/>
      <c r="CF16" s="195"/>
      <c r="CG16" s="195"/>
      <c r="CH16" s="196"/>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row>
    <row r="17" spans="2:112" ht="20.100000000000001" customHeight="1">
      <c r="B17" s="5"/>
      <c r="D17" s="182"/>
      <c r="E17" s="28"/>
      <c r="G17" s="37"/>
      <c r="H17" s="1023" t="s">
        <v>74</v>
      </c>
      <c r="J17" s="1024"/>
      <c r="K17" s="204"/>
      <c r="L17" s="1130"/>
      <c r="M17" s="1133"/>
      <c r="N17" s="205"/>
      <c r="O17" s="1130"/>
      <c r="P17" s="1131"/>
      <c r="Q17" s="1131"/>
      <c r="R17" s="1131"/>
      <c r="S17" s="1132"/>
      <c r="T17" s="185"/>
      <c r="V17" s="185"/>
      <c r="W17" s="127"/>
      <c r="X17" s="127"/>
      <c r="Y17" s="186"/>
      <c r="Z17" s="186"/>
      <c r="AA17" s="93"/>
      <c r="AB17" s="93"/>
      <c r="AC17" s="93"/>
      <c r="AD17" s="187"/>
      <c r="AE17" s="206"/>
      <c r="AF17" s="206"/>
      <c r="AG17" s="206"/>
      <c r="AH17" s="206"/>
      <c r="AI17" s="206"/>
      <c r="AJ17" s="188"/>
      <c r="AK17" s="188"/>
      <c r="AL17" s="188"/>
      <c r="AM17" s="188"/>
      <c r="AN17" s="188"/>
      <c r="AO17" s="188"/>
      <c r="AP17" s="188"/>
      <c r="AQ17" s="188"/>
      <c r="AR17" s="188"/>
      <c r="AS17" s="188"/>
      <c r="AT17" s="189"/>
      <c r="AU17" s="190"/>
      <c r="AV17" s="190"/>
      <c r="AW17" s="191"/>
      <c r="AX17" s="192"/>
      <c r="AY17" s="192"/>
      <c r="AZ17" s="193"/>
      <c r="BA17" s="191"/>
      <c r="BB17" s="37"/>
      <c r="BC17" s="192"/>
      <c r="BD17" s="37"/>
      <c r="BE17" s="37"/>
      <c r="BF17" s="37"/>
      <c r="BG17" s="37"/>
      <c r="BH17" s="37"/>
      <c r="BI17" s="37"/>
      <c r="BJ17" s="10"/>
      <c r="BL17" s="21"/>
      <c r="BM17" s="194"/>
      <c r="BN17" s="195"/>
      <c r="BO17" s="195"/>
      <c r="BP17" s="195"/>
      <c r="BQ17" s="195"/>
      <c r="BR17" s="195"/>
      <c r="BS17" s="195"/>
      <c r="BT17" s="195"/>
      <c r="BU17" s="195"/>
      <c r="BV17" s="195"/>
      <c r="BW17" s="195"/>
      <c r="BX17" s="195"/>
      <c r="BY17" s="195"/>
      <c r="BZ17" s="195"/>
      <c r="CA17" s="195"/>
      <c r="CB17" s="195"/>
      <c r="CC17" s="195"/>
      <c r="CD17" s="195"/>
      <c r="CE17" s="195"/>
      <c r="CF17" s="195"/>
      <c r="CG17" s="195"/>
      <c r="CH17" s="196"/>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row>
    <row r="18" spans="2:112" ht="5.0999999999999996" customHeight="1">
      <c r="B18" s="5"/>
      <c r="D18" s="182"/>
      <c r="E18" s="28"/>
      <c r="G18" s="37"/>
      <c r="H18" s="207"/>
      <c r="I18" s="202"/>
      <c r="J18" s="202"/>
      <c r="K18" s="202"/>
      <c r="L18" s="202"/>
      <c r="M18" s="208"/>
      <c r="N18" s="202"/>
      <c r="O18" s="202"/>
      <c r="P18" s="202"/>
      <c r="Q18" s="202"/>
      <c r="R18" s="202"/>
      <c r="S18" s="202"/>
      <c r="T18" s="202"/>
      <c r="U18" s="202"/>
      <c r="V18" s="203"/>
      <c r="W18" s="127"/>
      <c r="X18" s="127"/>
      <c r="Y18" s="127"/>
      <c r="Z18" s="127"/>
      <c r="AA18" s="127"/>
      <c r="AB18" s="127"/>
      <c r="AC18" s="127"/>
      <c r="AD18" s="209"/>
      <c r="AE18" s="127"/>
      <c r="AF18" s="127"/>
      <c r="AG18" s="127"/>
      <c r="AH18" s="127"/>
      <c r="AI18" s="127"/>
      <c r="AJ18" s="127"/>
      <c r="AK18" s="127"/>
      <c r="AL18" s="127"/>
      <c r="AM18" s="127"/>
      <c r="AN18" s="127"/>
      <c r="AO18" s="127"/>
      <c r="AP18" s="127"/>
      <c r="AQ18" s="127"/>
      <c r="AR18" s="127"/>
      <c r="AS18" s="127"/>
      <c r="AT18" s="194"/>
      <c r="AU18" s="190"/>
      <c r="AV18" s="190"/>
      <c r="AW18" s="191"/>
      <c r="AX18" s="192"/>
      <c r="AY18" s="192"/>
      <c r="AZ18" s="193"/>
      <c r="BA18" s="191"/>
      <c r="BB18" s="37"/>
      <c r="BC18" s="192"/>
      <c r="BD18" s="37"/>
      <c r="BE18" s="37"/>
      <c r="BF18" s="37"/>
      <c r="BG18" s="37"/>
      <c r="BH18" s="37"/>
      <c r="BI18" s="37"/>
      <c r="BJ18" s="10"/>
      <c r="BL18" s="21"/>
      <c r="BM18" s="194"/>
      <c r="BN18" s="195"/>
      <c r="BO18" s="195"/>
      <c r="BP18" s="195"/>
      <c r="BQ18" s="195"/>
      <c r="BR18" s="195"/>
      <c r="BS18" s="195"/>
      <c r="BT18" s="195"/>
      <c r="BU18" s="195"/>
      <c r="BV18" s="195"/>
      <c r="BW18" s="195"/>
      <c r="BX18" s="195"/>
      <c r="BY18" s="195"/>
      <c r="BZ18" s="195"/>
      <c r="CA18" s="195"/>
      <c r="CB18" s="195"/>
      <c r="CC18" s="195"/>
      <c r="CD18" s="195"/>
      <c r="CE18" s="195"/>
      <c r="CF18" s="195"/>
      <c r="CG18" s="195"/>
      <c r="CH18" s="196"/>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row>
    <row r="19" spans="2:112" ht="20.100000000000001" customHeight="1">
      <c r="B19" s="5"/>
      <c r="D19" s="182"/>
      <c r="E19" s="28"/>
      <c r="G19" s="37"/>
      <c r="H19" s="1023" t="s">
        <v>74</v>
      </c>
      <c r="J19" s="1024"/>
      <c r="K19" s="204"/>
      <c r="L19" s="1130"/>
      <c r="M19" s="1133"/>
      <c r="N19" s="205"/>
      <c r="O19" s="1130"/>
      <c r="P19" s="1131"/>
      <c r="Q19" s="1131"/>
      <c r="R19" s="1131"/>
      <c r="S19" s="1132"/>
      <c r="T19" s="185"/>
      <c r="V19" s="185"/>
      <c r="W19" s="127"/>
      <c r="X19" s="127"/>
      <c r="Y19" s="186"/>
      <c r="Z19" s="186"/>
      <c r="AA19" s="93"/>
      <c r="AB19" s="93"/>
      <c r="AC19" s="93"/>
      <c r="AD19" s="187"/>
      <c r="AE19" s="206"/>
      <c r="AF19" s="206"/>
      <c r="AG19" s="206"/>
      <c r="AH19" s="206"/>
      <c r="AI19" s="206"/>
      <c r="AJ19" s="188"/>
      <c r="AK19" s="188"/>
      <c r="AL19" s="188"/>
      <c r="AM19" s="188"/>
      <c r="AN19" s="188"/>
      <c r="AO19" s="188"/>
      <c r="AP19" s="188"/>
      <c r="AQ19" s="188"/>
      <c r="AR19" s="188"/>
      <c r="AS19" s="188"/>
      <c r="AT19" s="189"/>
      <c r="AU19" s="190"/>
      <c r="AV19" s="190"/>
      <c r="AW19" s="191"/>
      <c r="AX19" s="192"/>
      <c r="AY19" s="192"/>
      <c r="AZ19" s="193"/>
      <c r="BA19" s="191"/>
      <c r="BB19" s="37"/>
      <c r="BC19" s="192"/>
      <c r="BD19" s="37"/>
      <c r="BE19" s="37"/>
      <c r="BF19" s="37"/>
      <c r="BG19" s="37"/>
      <c r="BH19" s="37"/>
      <c r="BI19" s="37"/>
      <c r="BJ19" s="10"/>
      <c r="BL19" s="21"/>
      <c r="BM19" s="194"/>
      <c r="BN19" s="195"/>
      <c r="BO19" s="195"/>
      <c r="BP19" s="195"/>
      <c r="BQ19" s="195"/>
      <c r="BR19" s="195"/>
      <c r="BS19" s="195"/>
      <c r="BT19" s="195"/>
      <c r="BU19" s="195"/>
      <c r="BV19" s="195"/>
      <c r="BW19" s="195"/>
      <c r="BX19" s="195"/>
      <c r="BY19" s="195"/>
      <c r="BZ19" s="195"/>
      <c r="CA19" s="195"/>
      <c r="CB19" s="195"/>
      <c r="CC19" s="195"/>
      <c r="CD19" s="195"/>
      <c r="CE19" s="195"/>
      <c r="CF19" s="195"/>
      <c r="CG19" s="195"/>
      <c r="CH19" s="196"/>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row>
    <row r="20" spans="2:112" ht="35.1" customHeight="1">
      <c r="B20" s="5"/>
      <c r="D20" s="101"/>
      <c r="H20" s="1136"/>
      <c r="I20" s="1136"/>
      <c r="J20" s="1136"/>
      <c r="K20" s="1136"/>
      <c r="L20" s="1136"/>
      <c r="M20" s="1136"/>
      <c r="N20" s="1136"/>
      <c r="O20" s="1136"/>
      <c r="P20" s="1136"/>
      <c r="Q20" s="1136"/>
      <c r="R20" s="1136"/>
      <c r="S20" s="1136"/>
      <c r="T20" s="1136"/>
      <c r="U20" s="1136"/>
      <c r="V20" s="1136"/>
      <c r="W20" s="1136"/>
      <c r="AD20" s="10"/>
    </row>
    <row r="21" spans="2:112" ht="30" customHeight="1">
      <c r="B21" s="5"/>
      <c r="D21" s="182"/>
      <c r="E21" s="28"/>
      <c r="G21" s="1135"/>
      <c r="H21" s="1025" t="s">
        <v>75</v>
      </c>
      <c r="I21" s="211"/>
      <c r="J21" s="211"/>
      <c r="K21" s="211"/>
      <c r="L21" s="211"/>
      <c r="M21" s="211"/>
      <c r="N21" s="212"/>
      <c r="O21" s="212"/>
      <c r="P21" s="212"/>
      <c r="Q21" s="213"/>
      <c r="R21" s="213"/>
      <c r="S21" s="212"/>
      <c r="T21" s="212"/>
      <c r="U21" s="212"/>
      <c r="V21" s="213"/>
      <c r="W21" s="213"/>
      <c r="X21" s="212"/>
      <c r="Y21" s="212"/>
      <c r="Z21" s="214"/>
      <c r="AA21" s="215"/>
      <c r="AB21" s="215"/>
      <c r="AC21" s="215"/>
      <c r="AD21" s="216"/>
      <c r="AE21" s="215"/>
      <c r="AF21" s="215"/>
      <c r="AG21" s="215"/>
      <c r="AH21" s="215"/>
      <c r="AI21" s="215"/>
      <c r="AJ21" s="127"/>
      <c r="AK21" s="127"/>
      <c r="AL21" s="127"/>
      <c r="AM21" s="127"/>
      <c r="AN21" s="127"/>
      <c r="AO21" s="127"/>
      <c r="AP21" s="127"/>
      <c r="AQ21" s="127"/>
      <c r="AR21" s="127"/>
      <c r="AS21" s="127"/>
      <c r="AT21" s="194"/>
      <c r="AU21" s="190"/>
      <c r="AV21" s="190"/>
      <c r="AW21" s="191"/>
      <c r="AX21" s="192"/>
      <c r="AY21" s="192"/>
      <c r="AZ21" s="193"/>
      <c r="BA21" s="191"/>
      <c r="BB21" s="37"/>
      <c r="BC21" s="192"/>
      <c r="BD21" s="37"/>
      <c r="BE21" s="37"/>
      <c r="BF21" s="37"/>
      <c r="BG21" s="37"/>
      <c r="BH21" s="37"/>
      <c r="BI21" s="37"/>
      <c r="BJ21" s="10"/>
      <c r="BL21" s="21"/>
      <c r="BM21" s="194"/>
      <c r="BN21" s="195"/>
      <c r="BO21" s="195"/>
      <c r="BP21" s="195"/>
      <c r="BQ21" s="195"/>
      <c r="BR21" s="195"/>
      <c r="BS21" s="195"/>
      <c r="BT21" s="195"/>
      <c r="BU21" s="195"/>
      <c r="BV21" s="195"/>
      <c r="BW21" s="195"/>
      <c r="BX21" s="195"/>
      <c r="BY21" s="195"/>
      <c r="BZ21" s="195"/>
      <c r="CA21" s="195"/>
      <c r="CB21" s="195"/>
      <c r="CC21" s="195"/>
      <c r="CD21" s="195"/>
      <c r="CE21" s="195"/>
      <c r="CF21" s="195"/>
      <c r="CG21" s="195"/>
      <c r="CH21" s="196"/>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row>
    <row r="22" spans="2:112" ht="24" customHeight="1">
      <c r="B22" s="5"/>
      <c r="D22" s="182"/>
      <c r="E22" s="28"/>
      <c r="G22" s="1135"/>
      <c r="H22" s="1137" t="s">
        <v>76</v>
      </c>
      <c r="I22" s="1137"/>
      <c r="J22" s="1137"/>
      <c r="K22" s="210"/>
      <c r="L22" s="210"/>
      <c r="M22" s="210"/>
      <c r="N22" s="212"/>
      <c r="O22" s="212"/>
      <c r="P22" s="212"/>
      <c r="Q22" s="212"/>
      <c r="R22" s="212"/>
      <c r="S22" s="212"/>
      <c r="T22" s="212"/>
      <c r="U22" s="212"/>
      <c r="V22" s="212"/>
      <c r="W22" s="212"/>
      <c r="X22" s="212"/>
      <c r="Y22" s="212"/>
      <c r="Z22" s="214"/>
      <c r="AA22" s="215"/>
      <c r="AB22" s="215"/>
      <c r="AC22" s="215"/>
      <c r="AD22" s="216"/>
      <c r="AE22" s="215"/>
      <c r="AF22" s="215"/>
      <c r="AG22" s="215"/>
      <c r="AH22" s="215"/>
      <c r="AI22" s="215"/>
      <c r="AJ22" s="127"/>
      <c r="AK22" s="127"/>
      <c r="AL22" s="127"/>
      <c r="AM22" s="127"/>
      <c r="AN22" s="127"/>
      <c r="AO22" s="127"/>
      <c r="AP22" s="127"/>
      <c r="AQ22" s="127"/>
      <c r="AR22" s="127"/>
      <c r="AS22" s="127"/>
      <c r="AT22" s="194"/>
      <c r="AU22" s="190"/>
      <c r="AV22" s="190"/>
      <c r="AW22" s="191"/>
      <c r="AX22" s="192"/>
      <c r="AY22" s="192"/>
      <c r="AZ22" s="193"/>
      <c r="BA22" s="191"/>
      <c r="BB22" s="37"/>
      <c r="BC22" s="192"/>
      <c r="BD22" s="37"/>
      <c r="BE22" s="37"/>
      <c r="BF22" s="37"/>
      <c r="BG22" s="37"/>
      <c r="BH22" s="37"/>
      <c r="BI22" s="37"/>
      <c r="BJ22" s="10"/>
      <c r="BL22" s="21"/>
      <c r="BM22" s="194"/>
      <c r="BN22" s="195"/>
      <c r="BO22" s="195"/>
      <c r="BP22" s="195"/>
      <c r="BQ22" s="195"/>
      <c r="BR22" s="195"/>
      <c r="BS22" s="195"/>
      <c r="BT22" s="195"/>
      <c r="BU22" s="195"/>
      <c r="BV22" s="195"/>
      <c r="BW22" s="195"/>
      <c r="BX22" s="195"/>
      <c r="BY22" s="195"/>
      <c r="BZ22" s="195"/>
      <c r="CA22" s="195"/>
      <c r="CB22" s="195"/>
      <c r="CC22" s="195"/>
      <c r="CD22" s="195"/>
      <c r="CE22" s="195"/>
      <c r="CF22" s="195"/>
      <c r="CG22" s="195"/>
      <c r="CH22" s="196"/>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row>
    <row r="23" spans="2:112" ht="15" customHeight="1">
      <c r="B23" s="5"/>
      <c r="D23" s="182"/>
      <c r="E23" s="28"/>
      <c r="G23" s="37"/>
      <c r="H23" s="194"/>
      <c r="I23" s="127"/>
      <c r="J23" s="127"/>
      <c r="K23" s="127"/>
      <c r="L23" s="127"/>
      <c r="M23" s="127"/>
      <c r="N23" s="127"/>
      <c r="O23" s="127"/>
      <c r="P23" s="127"/>
      <c r="Q23" s="127"/>
      <c r="R23" s="127"/>
      <c r="S23" s="127"/>
      <c r="T23" s="127"/>
      <c r="U23" s="127"/>
      <c r="V23" s="127"/>
      <c r="W23" s="127"/>
      <c r="X23" s="127"/>
      <c r="Y23" s="127"/>
      <c r="Z23" s="127"/>
      <c r="AA23" s="127"/>
      <c r="AB23" s="127"/>
      <c r="AC23" s="127"/>
      <c r="AD23" s="209"/>
      <c r="AE23" s="127"/>
      <c r="AF23" s="127"/>
      <c r="AG23" s="127"/>
      <c r="AH23" s="127"/>
      <c r="AI23" s="127"/>
      <c r="AJ23" s="127"/>
      <c r="AK23" s="127"/>
      <c r="AL23" s="127"/>
      <c r="AM23" s="127"/>
      <c r="AN23" s="127"/>
      <c r="AO23" s="127"/>
      <c r="AP23" s="127"/>
      <c r="AQ23" s="127"/>
      <c r="AR23" s="127"/>
      <c r="AS23" s="127"/>
      <c r="AT23" s="194"/>
      <c r="AU23" s="190"/>
      <c r="AV23" s="190"/>
      <c r="AW23" s="191"/>
      <c r="AX23" s="192"/>
      <c r="AY23" s="192"/>
      <c r="AZ23" s="193"/>
      <c r="BA23" s="191"/>
      <c r="BB23" s="37"/>
      <c r="BC23" s="192"/>
      <c r="BD23" s="37"/>
      <c r="BE23" s="37"/>
      <c r="BF23" s="37"/>
      <c r="BG23" s="37"/>
      <c r="BH23" s="37"/>
      <c r="BI23" s="37"/>
      <c r="BJ23" s="10"/>
      <c r="BL23" s="21"/>
      <c r="BM23" s="194"/>
      <c r="BN23" s="195"/>
      <c r="BO23" s="195"/>
      <c r="BP23" s="195"/>
      <c r="BQ23" s="195"/>
      <c r="BR23" s="195"/>
      <c r="BS23" s="195"/>
      <c r="BT23" s="195"/>
      <c r="BU23" s="195"/>
      <c r="BV23" s="195"/>
      <c r="BW23" s="195"/>
      <c r="BX23" s="195"/>
      <c r="BY23" s="195"/>
      <c r="BZ23" s="195"/>
      <c r="CA23" s="195"/>
      <c r="CB23" s="195"/>
      <c r="CC23" s="195"/>
      <c r="CD23" s="195"/>
      <c r="CE23" s="195"/>
      <c r="CF23" s="195"/>
      <c r="CG23" s="195"/>
      <c r="CH23" s="196"/>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row>
    <row r="24" spans="2:112" ht="15" customHeight="1">
      <c r="B24" s="5"/>
      <c r="D24" s="182"/>
      <c r="E24" s="28"/>
      <c r="G24" s="37"/>
      <c r="H24" s="198" t="s">
        <v>77</v>
      </c>
      <c r="I24" s="217" t="s">
        <v>78</v>
      </c>
      <c r="J24" s="200" t="s">
        <v>72</v>
      </c>
      <c r="K24" s="199"/>
      <c r="L24" s="1134" t="s">
        <v>73</v>
      </c>
      <c r="M24" s="1134"/>
      <c r="N24" s="200"/>
      <c r="O24" s="1134" t="s">
        <v>12</v>
      </c>
      <c r="P24" s="1134"/>
      <c r="Q24" s="199"/>
      <c r="R24" s="199"/>
      <c r="S24" s="199"/>
      <c r="T24" s="217"/>
      <c r="V24" s="199"/>
      <c r="W24" s="127"/>
      <c r="AD24" s="10"/>
      <c r="AJ24" s="127"/>
      <c r="AK24" s="127"/>
      <c r="BA24" s="191"/>
      <c r="BB24" s="37"/>
      <c r="BC24" s="192"/>
      <c r="BD24" s="37"/>
      <c r="BE24" s="37"/>
      <c r="BF24" s="37"/>
      <c r="BG24" s="37"/>
      <c r="BH24" s="37"/>
      <c r="BI24" s="37"/>
      <c r="BJ24" s="10"/>
      <c r="BL24" s="21"/>
      <c r="BM24" s="194"/>
      <c r="BN24" s="195"/>
      <c r="BO24" s="195"/>
      <c r="BP24" s="195"/>
      <c r="BQ24" s="195"/>
      <c r="BR24" s="195"/>
      <c r="BS24" s="195"/>
      <c r="BT24" s="195"/>
      <c r="BU24" s="195"/>
      <c r="BV24" s="195"/>
      <c r="BW24" s="195"/>
      <c r="BX24" s="195"/>
      <c r="BY24" s="195"/>
      <c r="BZ24" s="195"/>
      <c r="CA24" s="195"/>
      <c r="CB24" s="195"/>
      <c r="CC24" s="195"/>
      <c r="CD24" s="195"/>
      <c r="CE24" s="195"/>
      <c r="CF24" s="195"/>
      <c r="CG24" s="195"/>
      <c r="CH24" s="196"/>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row>
    <row r="25" spans="2:112" ht="9.9499999999999993" customHeight="1">
      <c r="B25" s="5"/>
      <c r="D25" s="182"/>
      <c r="E25" s="28"/>
      <c r="G25" s="37"/>
      <c r="H25" s="201"/>
      <c r="I25" s="202"/>
      <c r="J25" s="202"/>
      <c r="K25" s="202"/>
      <c r="L25" s="202"/>
      <c r="M25" s="202"/>
      <c r="N25" s="202"/>
      <c r="O25" s="202"/>
      <c r="P25" s="202"/>
      <c r="Q25" s="202"/>
      <c r="R25" s="202"/>
      <c r="S25" s="202"/>
      <c r="T25" s="202"/>
      <c r="V25" s="203"/>
      <c r="W25" s="127"/>
      <c r="AD25" s="10"/>
      <c r="AJ25" s="127"/>
      <c r="AK25" s="127"/>
      <c r="BA25" s="191"/>
      <c r="BB25" s="37"/>
      <c r="BC25" s="192"/>
      <c r="BD25" s="37"/>
      <c r="BE25" s="37"/>
      <c r="BF25" s="37"/>
      <c r="BG25" s="37"/>
      <c r="BH25" s="37"/>
      <c r="BI25" s="37"/>
      <c r="BJ25" s="10"/>
      <c r="BL25" s="21"/>
      <c r="BM25" s="194"/>
      <c r="BN25" s="195"/>
      <c r="BO25" s="195"/>
      <c r="BP25" s="195"/>
      <c r="BQ25" s="195"/>
      <c r="BR25" s="195"/>
      <c r="BS25" s="195"/>
      <c r="BT25" s="195"/>
      <c r="BU25" s="195"/>
      <c r="BV25" s="195"/>
      <c r="BW25" s="195"/>
      <c r="BX25" s="195"/>
      <c r="BY25" s="195"/>
      <c r="BZ25" s="195"/>
      <c r="CA25" s="195"/>
      <c r="CB25" s="195"/>
      <c r="CC25" s="195"/>
      <c r="CD25" s="195"/>
      <c r="CE25" s="195"/>
      <c r="CF25" s="195"/>
      <c r="CG25" s="195"/>
      <c r="CH25" s="196"/>
      <c r="CI25" s="197"/>
      <c r="CJ25" s="197"/>
      <c r="CK25" s="197"/>
      <c r="CL25" s="197"/>
      <c r="CM25" s="197"/>
      <c r="CN25" s="197"/>
      <c r="CO25" s="197"/>
      <c r="CP25" s="197"/>
      <c r="CQ25" s="197"/>
      <c r="CR25" s="197"/>
      <c r="CS25" s="197"/>
      <c r="CT25" s="197"/>
      <c r="CU25" s="197"/>
      <c r="CV25" s="197"/>
      <c r="CW25" s="197"/>
      <c r="CX25" s="197"/>
      <c r="CY25" s="197"/>
      <c r="CZ25" s="197"/>
      <c r="DA25" s="197"/>
      <c r="DB25" s="197"/>
      <c r="DC25" s="197"/>
      <c r="DD25" s="197"/>
      <c r="DE25" s="197"/>
      <c r="DF25" s="197"/>
      <c r="DG25" s="197"/>
      <c r="DH25" s="197"/>
    </row>
    <row r="26" spans="2:112" ht="20.100000000000001" customHeight="1">
      <c r="B26" s="5"/>
      <c r="D26" s="182"/>
      <c r="E26" s="28"/>
      <c r="G26" s="37"/>
      <c r="H26" s="1024" t="s">
        <v>79</v>
      </c>
      <c r="I26" s="184"/>
      <c r="J26" s="1024"/>
      <c r="K26" s="202"/>
      <c r="L26" s="1130"/>
      <c r="M26" s="1133"/>
      <c r="N26" s="184"/>
      <c r="O26" s="1130"/>
      <c r="P26" s="1131"/>
      <c r="Q26" s="1131"/>
      <c r="R26" s="1131"/>
      <c r="S26" s="1132"/>
      <c r="T26" s="185"/>
      <c r="V26" s="185"/>
      <c r="W26" s="127"/>
      <c r="AD26" s="10"/>
      <c r="AJ26" s="218"/>
      <c r="AK26" s="218"/>
      <c r="BA26" s="191"/>
      <c r="BB26" s="37"/>
      <c r="BC26" s="192"/>
      <c r="BD26" s="37"/>
      <c r="BE26" s="37"/>
      <c r="BF26" s="37"/>
      <c r="BG26" s="37"/>
      <c r="BH26" s="37"/>
      <c r="BI26" s="37"/>
      <c r="BJ26" s="10"/>
      <c r="BL26" s="21"/>
      <c r="BM26" s="194"/>
      <c r="BN26" s="195"/>
      <c r="BO26" s="195"/>
      <c r="BP26" s="195"/>
      <c r="BQ26" s="195"/>
      <c r="BR26" s="195"/>
      <c r="BS26" s="195"/>
      <c r="BT26" s="195"/>
      <c r="BU26" s="195"/>
      <c r="BV26" s="195"/>
      <c r="BW26" s="195"/>
      <c r="BX26" s="195"/>
      <c r="BY26" s="195"/>
      <c r="BZ26" s="195"/>
      <c r="CA26" s="195"/>
      <c r="CB26" s="195"/>
      <c r="CC26" s="195"/>
      <c r="CD26" s="195"/>
      <c r="CE26" s="195"/>
      <c r="CF26" s="195"/>
      <c r="CG26" s="195"/>
      <c r="CH26" s="196"/>
      <c r="CI26" s="197"/>
      <c r="CJ26" s="197"/>
      <c r="CK26" s="197"/>
      <c r="CL26" s="197"/>
      <c r="CM26" s="197"/>
      <c r="CN26" s="197"/>
      <c r="CO26" s="197"/>
      <c r="CP26" s="197"/>
      <c r="CQ26" s="197"/>
      <c r="CR26" s="197"/>
      <c r="CS26" s="197"/>
      <c r="CT26" s="197"/>
      <c r="CU26" s="197"/>
      <c r="CV26" s="197"/>
      <c r="CW26" s="197"/>
      <c r="CX26" s="197"/>
      <c r="CY26" s="197"/>
      <c r="CZ26" s="197"/>
      <c r="DA26" s="197"/>
      <c r="DB26" s="197"/>
      <c r="DC26" s="197"/>
      <c r="DD26" s="197"/>
      <c r="DE26" s="197"/>
      <c r="DF26" s="197"/>
      <c r="DG26" s="197"/>
      <c r="DH26" s="197"/>
    </row>
    <row r="27" spans="2:112" ht="5.0999999999999996" customHeight="1">
      <c r="B27" s="5"/>
      <c r="D27" s="182"/>
      <c r="E27" s="28"/>
      <c r="G27" s="37"/>
      <c r="H27" s="219"/>
      <c r="I27" s="184"/>
      <c r="J27" s="219"/>
      <c r="K27" s="185"/>
      <c r="L27" s="219"/>
      <c r="M27" s="219"/>
      <c r="N27" s="184"/>
      <c r="O27" s="220"/>
      <c r="P27" s="220"/>
      <c r="Q27" s="220"/>
      <c r="R27" s="220"/>
      <c r="S27" s="220"/>
      <c r="T27" s="185"/>
      <c r="V27" s="185"/>
      <c r="W27" s="127"/>
      <c r="AD27" s="10"/>
      <c r="AJ27" s="218"/>
      <c r="AK27" s="218"/>
      <c r="BA27" s="191"/>
      <c r="BB27" s="37"/>
      <c r="BC27" s="192"/>
      <c r="BD27" s="37"/>
      <c r="BE27" s="37"/>
      <c r="BF27" s="37"/>
      <c r="BG27" s="37"/>
      <c r="BH27" s="37"/>
      <c r="BI27" s="37"/>
      <c r="BJ27" s="10"/>
      <c r="BL27" s="21"/>
      <c r="BM27" s="194"/>
      <c r="BN27" s="195"/>
      <c r="BO27" s="195"/>
      <c r="BP27" s="195"/>
      <c r="BQ27" s="195"/>
      <c r="BR27" s="195"/>
      <c r="BS27" s="195"/>
      <c r="BT27" s="195"/>
      <c r="BU27" s="195"/>
      <c r="BV27" s="195"/>
      <c r="BW27" s="195"/>
      <c r="BX27" s="195"/>
      <c r="BY27" s="195"/>
      <c r="BZ27" s="195"/>
      <c r="CA27" s="195"/>
      <c r="CB27" s="195"/>
      <c r="CC27" s="195"/>
      <c r="CD27" s="195"/>
      <c r="CE27" s="195"/>
      <c r="CF27" s="195"/>
      <c r="CG27" s="195"/>
      <c r="CH27" s="196"/>
      <c r="CI27" s="197"/>
      <c r="CJ27" s="197"/>
      <c r="CK27" s="197"/>
      <c r="CL27" s="197"/>
      <c r="CM27" s="197"/>
      <c r="CN27" s="197"/>
      <c r="CO27" s="197"/>
      <c r="CP27" s="197"/>
      <c r="CQ27" s="197"/>
      <c r="CR27" s="197"/>
      <c r="CS27" s="197"/>
      <c r="CT27" s="197"/>
      <c r="CU27" s="197"/>
      <c r="CV27" s="197"/>
      <c r="CW27" s="197"/>
      <c r="CX27" s="197"/>
      <c r="CY27" s="197"/>
      <c r="CZ27" s="197"/>
      <c r="DA27" s="197"/>
      <c r="DB27" s="197"/>
      <c r="DC27" s="197"/>
      <c r="DD27" s="197"/>
      <c r="DE27" s="197"/>
      <c r="DF27" s="197"/>
      <c r="DG27" s="197"/>
      <c r="DH27" s="197"/>
    </row>
    <row r="28" spans="2:112" ht="20.100000000000001" customHeight="1">
      <c r="B28" s="5"/>
      <c r="D28" s="182"/>
      <c r="E28" s="28"/>
      <c r="G28" s="37"/>
      <c r="H28" s="1024" t="s">
        <v>80</v>
      </c>
      <c r="I28" s="184"/>
      <c r="J28" s="1024" t="s">
        <v>81</v>
      </c>
      <c r="K28" s="202"/>
      <c r="L28" s="1130"/>
      <c r="M28" s="1133"/>
      <c r="N28" s="184"/>
      <c r="O28" s="1130"/>
      <c r="P28" s="1131"/>
      <c r="Q28" s="1131"/>
      <c r="R28" s="1131"/>
      <c r="S28" s="1132"/>
      <c r="T28" s="185"/>
      <c r="V28" s="185"/>
      <c r="W28" s="127"/>
      <c r="AD28" s="10"/>
      <c r="AJ28" s="221"/>
      <c r="AK28" s="221"/>
      <c r="BA28" s="191"/>
      <c r="BB28" s="37"/>
      <c r="BC28" s="192"/>
      <c r="BD28" s="37"/>
      <c r="BE28" s="37"/>
      <c r="BF28" s="37"/>
      <c r="BG28" s="37"/>
      <c r="BH28" s="37"/>
      <c r="BI28" s="37"/>
      <c r="BJ28" s="10"/>
      <c r="BL28" s="21"/>
      <c r="BM28" s="194"/>
      <c r="BN28" s="195"/>
      <c r="BO28" s="195"/>
      <c r="BP28" s="195"/>
      <c r="BQ28" s="195"/>
      <c r="BR28" s="195"/>
      <c r="BS28" s="195"/>
      <c r="BT28" s="195"/>
      <c r="BU28" s="195"/>
      <c r="BV28" s="195"/>
      <c r="BW28" s="195"/>
      <c r="BX28" s="195"/>
      <c r="BY28" s="195"/>
      <c r="BZ28" s="195"/>
      <c r="CA28" s="195"/>
      <c r="CB28" s="195"/>
      <c r="CC28" s="195"/>
      <c r="CD28" s="195"/>
      <c r="CE28" s="195"/>
      <c r="CF28" s="195"/>
      <c r="CG28" s="195"/>
      <c r="CH28" s="196"/>
      <c r="CI28" s="197"/>
      <c r="CJ28" s="197"/>
      <c r="CK28" s="197"/>
      <c r="CL28" s="197"/>
      <c r="CM28" s="197"/>
      <c r="CN28" s="197"/>
      <c r="CO28" s="197"/>
      <c r="CP28" s="197"/>
      <c r="CQ28" s="197"/>
      <c r="CR28" s="197"/>
      <c r="CS28" s="197"/>
      <c r="CT28" s="197"/>
      <c r="CU28" s="197"/>
      <c r="CV28" s="197"/>
      <c r="CW28" s="197"/>
      <c r="CX28" s="197"/>
      <c r="CY28" s="197"/>
      <c r="CZ28" s="197"/>
      <c r="DA28" s="197"/>
      <c r="DB28" s="197"/>
      <c r="DC28" s="197"/>
      <c r="DD28" s="197"/>
      <c r="DE28" s="197"/>
      <c r="DF28" s="197"/>
      <c r="DG28" s="197"/>
      <c r="DH28" s="197"/>
    </row>
    <row r="29" spans="2:112" ht="5.0999999999999996" customHeight="1">
      <c r="B29" s="5"/>
      <c r="D29" s="182"/>
      <c r="E29" s="28"/>
      <c r="G29" s="37"/>
      <c r="H29" s="219"/>
      <c r="I29" s="184"/>
      <c r="J29" s="219"/>
      <c r="K29" s="185"/>
      <c r="L29" s="219"/>
      <c r="M29" s="219"/>
      <c r="N29" s="184"/>
      <c r="O29" s="220"/>
      <c r="P29" s="220"/>
      <c r="Q29" s="220"/>
      <c r="R29" s="220"/>
      <c r="S29" s="220"/>
      <c r="T29" s="185"/>
      <c r="V29" s="185"/>
      <c r="W29" s="127"/>
      <c r="AD29" s="10"/>
      <c r="AJ29" s="218"/>
      <c r="AK29" s="218"/>
      <c r="BA29" s="191"/>
      <c r="BB29" s="37"/>
      <c r="BC29" s="192"/>
      <c r="BD29" s="37"/>
      <c r="BE29" s="37"/>
      <c r="BF29" s="37"/>
      <c r="BG29" s="37"/>
      <c r="BH29" s="37"/>
      <c r="BI29" s="37"/>
      <c r="BJ29" s="10"/>
      <c r="BL29" s="21"/>
      <c r="BM29" s="194"/>
      <c r="BN29" s="195"/>
      <c r="BO29" s="195"/>
      <c r="BP29" s="195"/>
      <c r="BQ29" s="195"/>
      <c r="BR29" s="195"/>
      <c r="BS29" s="195"/>
      <c r="BT29" s="195"/>
      <c r="BU29" s="195"/>
      <c r="BV29" s="195"/>
      <c r="BW29" s="195"/>
      <c r="BX29" s="195"/>
      <c r="BY29" s="195"/>
      <c r="BZ29" s="195"/>
      <c r="CA29" s="195"/>
      <c r="CB29" s="195"/>
      <c r="CC29" s="195"/>
      <c r="CD29" s="195"/>
      <c r="CE29" s="195"/>
      <c r="CF29" s="195"/>
      <c r="CG29" s="195"/>
      <c r="CH29" s="196"/>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row>
    <row r="30" spans="2:112" ht="20.100000000000001" customHeight="1">
      <c r="B30" s="5"/>
      <c r="D30" s="182"/>
      <c r="E30" s="28"/>
      <c r="G30" s="37"/>
      <c r="H30" s="1024" t="s">
        <v>82</v>
      </c>
      <c r="I30" s="184"/>
      <c r="J30" s="1024" t="s">
        <v>81</v>
      </c>
      <c r="K30" s="202"/>
      <c r="L30" s="1130"/>
      <c r="M30" s="1133"/>
      <c r="N30" s="184"/>
      <c r="O30" s="1130"/>
      <c r="P30" s="1131"/>
      <c r="Q30" s="1131"/>
      <c r="R30" s="1131"/>
      <c r="S30" s="1132"/>
      <c r="T30" s="185"/>
      <c r="V30" s="185"/>
      <c r="W30" s="127"/>
      <c r="AD30" s="10"/>
      <c r="AJ30" s="222"/>
      <c r="AK30" s="222"/>
      <c r="BA30" s="191"/>
      <c r="BB30" s="37"/>
      <c r="BC30" s="192"/>
      <c r="BD30" s="37"/>
      <c r="BE30" s="37"/>
      <c r="BF30" s="37"/>
      <c r="BG30" s="37"/>
      <c r="BH30" s="37"/>
      <c r="BI30" s="37"/>
      <c r="BJ30" s="10"/>
      <c r="BL30" s="21"/>
      <c r="BM30" s="194"/>
      <c r="BN30" s="195"/>
      <c r="BO30" s="195"/>
      <c r="BP30" s="195"/>
      <c r="BQ30" s="195"/>
      <c r="BR30" s="195"/>
      <c r="BS30" s="195"/>
      <c r="BT30" s="195"/>
      <c r="BU30" s="195"/>
      <c r="BV30" s="195"/>
      <c r="BW30" s="195"/>
      <c r="BX30" s="195"/>
      <c r="BY30" s="195"/>
      <c r="BZ30" s="195"/>
      <c r="CA30" s="195"/>
      <c r="CB30" s="195"/>
      <c r="CC30" s="195"/>
      <c r="CD30" s="195"/>
      <c r="CE30" s="195"/>
      <c r="CF30" s="195"/>
      <c r="CG30" s="195"/>
      <c r="CH30" s="196"/>
      <c r="CI30" s="197"/>
      <c r="CJ30" s="197"/>
      <c r="CK30" s="197"/>
      <c r="CL30" s="197"/>
      <c r="CM30" s="197"/>
      <c r="CN30" s="197"/>
      <c r="CO30" s="197"/>
      <c r="CP30" s="197"/>
      <c r="CQ30" s="197"/>
      <c r="CR30" s="197"/>
      <c r="CS30" s="197"/>
      <c r="CT30" s="197"/>
      <c r="CU30" s="197"/>
      <c r="CV30" s="197"/>
      <c r="CW30" s="197"/>
      <c r="CX30" s="197"/>
      <c r="CY30" s="197"/>
      <c r="CZ30" s="197"/>
      <c r="DA30" s="197"/>
      <c r="DB30" s="197"/>
      <c r="DC30" s="197"/>
      <c r="DD30" s="197"/>
      <c r="DE30" s="197"/>
      <c r="DF30" s="197"/>
      <c r="DG30" s="197"/>
      <c r="DH30" s="197"/>
    </row>
    <row r="31" spans="2:112" ht="5.0999999999999996" customHeight="1">
      <c r="B31" s="5"/>
      <c r="D31" s="182"/>
      <c r="E31" s="28"/>
      <c r="G31" s="37"/>
      <c r="H31" s="219"/>
      <c r="I31" s="184"/>
      <c r="J31" s="219"/>
      <c r="K31" s="185"/>
      <c r="L31" s="219"/>
      <c r="M31" s="219"/>
      <c r="N31" s="184"/>
      <c r="O31" s="220"/>
      <c r="P31" s="220"/>
      <c r="Q31" s="220"/>
      <c r="R31" s="220"/>
      <c r="S31" s="220"/>
      <c r="T31" s="185"/>
      <c r="V31" s="185"/>
      <c r="W31" s="127"/>
      <c r="AD31" s="10"/>
      <c r="AJ31" s="218"/>
      <c r="AK31" s="218"/>
      <c r="BA31" s="191"/>
      <c r="BB31" s="37"/>
      <c r="BC31" s="192"/>
      <c r="BD31" s="37"/>
      <c r="BE31" s="37"/>
      <c r="BF31" s="37"/>
      <c r="BG31" s="37"/>
      <c r="BH31" s="37"/>
      <c r="BI31" s="37"/>
      <c r="BJ31" s="10"/>
      <c r="BL31" s="21"/>
      <c r="BM31" s="194"/>
      <c r="BN31" s="195"/>
      <c r="BO31" s="195"/>
      <c r="BP31" s="195"/>
      <c r="BQ31" s="195"/>
      <c r="BR31" s="195"/>
      <c r="BS31" s="195"/>
      <c r="BT31" s="195"/>
      <c r="BU31" s="195"/>
      <c r="BV31" s="195"/>
      <c r="BW31" s="195"/>
      <c r="BX31" s="195"/>
      <c r="BY31" s="195"/>
      <c r="BZ31" s="195"/>
      <c r="CA31" s="195"/>
      <c r="CB31" s="195"/>
      <c r="CC31" s="195"/>
      <c r="CD31" s="195"/>
      <c r="CE31" s="195"/>
      <c r="CF31" s="195"/>
      <c r="CG31" s="195"/>
      <c r="CH31" s="196"/>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row>
    <row r="32" spans="2:112" ht="20.100000000000001" customHeight="1">
      <c r="B32" s="5"/>
      <c r="D32" s="182"/>
      <c r="E32" s="28"/>
      <c r="G32" s="37"/>
      <c r="H32" s="1024" t="s">
        <v>74</v>
      </c>
      <c r="I32" s="184"/>
      <c r="J32" s="1024" t="s">
        <v>81</v>
      </c>
      <c r="K32" s="202"/>
      <c r="L32" s="1130"/>
      <c r="M32" s="1133"/>
      <c r="N32" s="184"/>
      <c r="O32" s="1130"/>
      <c r="P32" s="1131"/>
      <c r="Q32" s="1131"/>
      <c r="R32" s="1131"/>
      <c r="S32" s="1132"/>
      <c r="T32" s="185"/>
      <c r="V32" s="185"/>
      <c r="W32" s="127"/>
      <c r="AD32" s="10"/>
      <c r="AJ32" s="106"/>
      <c r="AK32" s="106"/>
      <c r="BA32" s="191"/>
      <c r="BB32" s="37"/>
      <c r="BC32" s="192"/>
      <c r="BD32" s="37"/>
      <c r="BE32" s="37"/>
      <c r="BF32" s="37"/>
      <c r="BG32" s="37"/>
      <c r="BH32" s="37"/>
      <c r="BI32" s="37"/>
      <c r="BJ32" s="10"/>
      <c r="BL32" s="21"/>
      <c r="BM32" s="194"/>
      <c r="BN32" s="195"/>
      <c r="BO32" s="195"/>
      <c r="BP32" s="195"/>
      <c r="BQ32" s="195"/>
      <c r="BR32" s="195"/>
      <c r="BS32" s="195"/>
      <c r="BT32" s="195"/>
      <c r="BU32" s="195"/>
      <c r="BV32" s="195"/>
      <c r="BW32" s="195"/>
      <c r="BX32" s="195"/>
      <c r="BY32" s="195"/>
      <c r="BZ32" s="195"/>
      <c r="CA32" s="195"/>
      <c r="CB32" s="195"/>
      <c r="CC32" s="195"/>
      <c r="CD32" s="195"/>
      <c r="CE32" s="195"/>
      <c r="CF32" s="195"/>
      <c r="CG32" s="195"/>
      <c r="CH32" s="196"/>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7"/>
    </row>
    <row r="33" spans="2:112" ht="5.0999999999999996" customHeight="1">
      <c r="B33" s="5"/>
      <c r="D33" s="182"/>
      <c r="E33" s="28"/>
      <c r="G33" s="37"/>
      <c r="H33" s="219"/>
      <c r="I33" s="184"/>
      <c r="J33" s="219"/>
      <c r="K33" s="183"/>
      <c r="L33" s="219"/>
      <c r="M33" s="219"/>
      <c r="N33" s="184"/>
      <c r="O33" s="220"/>
      <c r="P33" s="220"/>
      <c r="Q33" s="220"/>
      <c r="R33" s="220"/>
      <c r="S33" s="220"/>
      <c r="T33" s="185"/>
      <c r="V33" s="185"/>
      <c r="W33" s="127"/>
      <c r="AD33" s="10"/>
      <c r="AJ33" s="218"/>
      <c r="AK33" s="218"/>
      <c r="BA33" s="191"/>
      <c r="BB33" s="37"/>
      <c r="BC33" s="192"/>
      <c r="BD33" s="37"/>
      <c r="BE33" s="37"/>
      <c r="BF33" s="37"/>
      <c r="BG33" s="37"/>
      <c r="BH33" s="37"/>
      <c r="BI33" s="37"/>
      <c r="BJ33" s="10"/>
      <c r="BL33" s="21"/>
      <c r="BM33" s="194"/>
      <c r="BN33" s="195"/>
      <c r="BO33" s="195"/>
      <c r="BP33" s="195"/>
      <c r="BQ33" s="195"/>
      <c r="BR33" s="195"/>
      <c r="BS33" s="195"/>
      <c r="BT33" s="195"/>
      <c r="BU33" s="195"/>
      <c r="BV33" s="195"/>
      <c r="BW33" s="195"/>
      <c r="BX33" s="195"/>
      <c r="BY33" s="195"/>
      <c r="BZ33" s="195"/>
      <c r="CA33" s="195"/>
      <c r="CB33" s="195"/>
      <c r="CC33" s="195"/>
      <c r="CD33" s="195"/>
      <c r="CE33" s="195"/>
      <c r="CF33" s="195"/>
      <c r="CG33" s="195"/>
      <c r="CH33" s="196"/>
      <c r="CI33" s="197"/>
      <c r="CJ33" s="197"/>
      <c r="CK33" s="197"/>
      <c r="CL33" s="197"/>
      <c r="CM33" s="197"/>
      <c r="CN33" s="197"/>
      <c r="CO33" s="197"/>
      <c r="CP33" s="197"/>
      <c r="CQ33" s="197"/>
      <c r="CR33" s="197"/>
      <c r="CS33" s="197"/>
      <c r="CT33" s="197"/>
      <c r="CU33" s="197"/>
      <c r="CV33" s="197"/>
      <c r="CW33" s="197"/>
      <c r="CX33" s="197"/>
      <c r="CY33" s="197"/>
      <c r="CZ33" s="197"/>
      <c r="DA33" s="197"/>
      <c r="DB33" s="197"/>
      <c r="DC33" s="197"/>
      <c r="DD33" s="197"/>
      <c r="DE33" s="197"/>
      <c r="DF33" s="197"/>
      <c r="DG33" s="197"/>
      <c r="DH33" s="197"/>
    </row>
    <row r="34" spans="2:112" ht="20.100000000000001" customHeight="1">
      <c r="B34" s="5"/>
      <c r="D34" s="182"/>
      <c r="E34" s="28"/>
      <c r="G34" s="37"/>
      <c r="H34" s="1024" t="s">
        <v>74</v>
      </c>
      <c r="I34" s="184"/>
      <c r="J34" s="1024" t="s">
        <v>81</v>
      </c>
      <c r="K34" s="202"/>
      <c r="L34" s="1130"/>
      <c r="M34" s="1133"/>
      <c r="N34" s="184"/>
      <c r="O34" s="1130"/>
      <c r="P34" s="1131"/>
      <c r="Q34" s="1131"/>
      <c r="R34" s="1131"/>
      <c r="S34" s="1132"/>
      <c r="T34" s="185"/>
      <c r="V34" s="185"/>
      <c r="W34" s="127"/>
      <c r="AD34" s="10"/>
      <c r="AJ34" s="188"/>
      <c r="AK34" s="188"/>
      <c r="BA34" s="191"/>
      <c r="BB34" s="37"/>
      <c r="BC34" s="192"/>
      <c r="BD34" s="37"/>
      <c r="BE34" s="37"/>
      <c r="BF34" s="37"/>
      <c r="BG34" s="37"/>
      <c r="BH34" s="37"/>
      <c r="BI34" s="37"/>
      <c r="BJ34" s="10"/>
      <c r="BL34" s="21"/>
      <c r="BM34" s="194"/>
      <c r="BN34" s="195"/>
      <c r="BO34" s="195"/>
      <c r="BP34" s="195"/>
      <c r="BQ34" s="195"/>
      <c r="BR34" s="195"/>
      <c r="BS34" s="195"/>
      <c r="BT34" s="195"/>
      <c r="BU34" s="195"/>
      <c r="BV34" s="195"/>
      <c r="BW34" s="195"/>
      <c r="BX34" s="195"/>
      <c r="BY34" s="195"/>
      <c r="BZ34" s="195"/>
      <c r="CA34" s="195"/>
      <c r="CB34" s="195"/>
      <c r="CC34" s="195"/>
      <c r="CD34" s="195"/>
      <c r="CE34" s="195"/>
      <c r="CF34" s="195"/>
      <c r="CG34" s="195"/>
      <c r="CH34" s="196"/>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row>
    <row r="35" spans="2:112" ht="5.0999999999999996" customHeight="1">
      <c r="B35" s="5"/>
      <c r="D35" s="182"/>
      <c r="E35" s="28"/>
      <c r="G35" s="37"/>
      <c r="H35" s="219"/>
      <c r="I35" s="184"/>
      <c r="J35" s="219"/>
      <c r="K35" s="185"/>
      <c r="L35" s="219"/>
      <c r="M35" s="219"/>
      <c r="N35" s="184"/>
      <c r="O35" s="220"/>
      <c r="P35" s="220"/>
      <c r="Q35" s="220"/>
      <c r="R35" s="220"/>
      <c r="S35" s="220"/>
      <c r="T35" s="185"/>
      <c r="V35" s="185"/>
      <c r="W35" s="127"/>
      <c r="AD35" s="10"/>
      <c r="AJ35" s="218"/>
      <c r="AK35" s="218"/>
      <c r="BA35" s="191"/>
      <c r="BB35" s="37"/>
      <c r="BC35" s="192"/>
      <c r="BD35" s="37"/>
      <c r="BE35" s="37"/>
      <c r="BF35" s="37"/>
      <c r="BG35" s="37"/>
      <c r="BH35" s="37"/>
      <c r="BI35" s="37"/>
      <c r="BJ35" s="10"/>
      <c r="BL35" s="21"/>
      <c r="BM35" s="194"/>
      <c r="BN35" s="195"/>
      <c r="BO35" s="195"/>
      <c r="BP35" s="195"/>
      <c r="BQ35" s="195"/>
      <c r="BR35" s="195"/>
      <c r="BS35" s="195"/>
      <c r="BT35" s="195"/>
      <c r="BU35" s="195"/>
      <c r="BV35" s="195"/>
      <c r="BW35" s="195"/>
      <c r="BX35" s="195"/>
      <c r="BY35" s="195"/>
      <c r="BZ35" s="195"/>
      <c r="CA35" s="195"/>
      <c r="CB35" s="195"/>
      <c r="CC35" s="195"/>
      <c r="CD35" s="195"/>
      <c r="CE35" s="195"/>
      <c r="CF35" s="195"/>
      <c r="CG35" s="195"/>
      <c r="CH35" s="196"/>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row>
    <row r="36" spans="2:112" ht="20.100000000000001" customHeight="1">
      <c r="B36" s="5"/>
      <c r="D36" s="182"/>
      <c r="E36" s="28"/>
      <c r="G36" s="37"/>
      <c r="H36" s="1024" t="s">
        <v>74</v>
      </c>
      <c r="I36" s="184"/>
      <c r="J36" s="1024" t="s">
        <v>81</v>
      </c>
      <c r="K36" s="202"/>
      <c r="L36" s="1130"/>
      <c r="M36" s="1133"/>
      <c r="N36" s="184"/>
      <c r="O36" s="1130"/>
      <c r="P36" s="1131"/>
      <c r="Q36" s="1131"/>
      <c r="R36" s="1131"/>
      <c r="S36" s="1132"/>
      <c r="T36" s="185"/>
      <c r="V36" s="185"/>
      <c r="W36" s="127"/>
      <c r="X36" s="127"/>
      <c r="Y36" s="223"/>
      <c r="Z36" s="223"/>
      <c r="AA36" s="206"/>
      <c r="AB36" s="206"/>
      <c r="AC36" s="206"/>
      <c r="AD36" s="224"/>
      <c r="AE36" s="206"/>
      <c r="AF36" s="206"/>
      <c r="AG36" s="206"/>
      <c r="AH36" s="206"/>
      <c r="AI36" s="206"/>
      <c r="AJ36" s="106"/>
      <c r="AK36" s="106"/>
      <c r="AL36" s="106"/>
      <c r="AM36" s="127"/>
      <c r="AN36" s="127"/>
      <c r="AO36" s="127"/>
      <c r="AP36" s="127"/>
      <c r="AQ36" s="127"/>
      <c r="AR36" s="127"/>
      <c r="AS36" s="127"/>
      <c r="AT36" s="194"/>
      <c r="AU36" s="190"/>
      <c r="AV36" s="190"/>
      <c r="AW36" s="191"/>
      <c r="AX36" s="192"/>
      <c r="AY36" s="192"/>
      <c r="AZ36" s="193"/>
      <c r="BA36" s="191"/>
      <c r="BB36" s="37"/>
      <c r="BC36" s="192"/>
      <c r="BD36" s="37"/>
      <c r="BE36" s="37"/>
      <c r="BF36" s="37"/>
      <c r="BG36" s="37"/>
      <c r="BH36" s="37"/>
      <c r="BI36" s="37"/>
      <c r="BJ36" s="10"/>
      <c r="BL36" s="21"/>
      <c r="BM36" s="194"/>
      <c r="BN36" s="195"/>
      <c r="BO36" s="195"/>
      <c r="BP36" s="195"/>
      <c r="BQ36" s="195"/>
      <c r="BR36" s="195"/>
      <c r="BS36" s="195"/>
      <c r="BT36" s="195"/>
      <c r="BU36" s="195"/>
      <c r="BV36" s="195"/>
      <c r="BW36" s="195"/>
      <c r="BX36" s="195"/>
      <c r="BY36" s="195"/>
      <c r="BZ36" s="195"/>
      <c r="CA36" s="195"/>
      <c r="CB36" s="195"/>
      <c r="CC36" s="195"/>
      <c r="CD36" s="195"/>
      <c r="CE36" s="195"/>
      <c r="CF36" s="195"/>
      <c r="CG36" s="195"/>
      <c r="CH36" s="196"/>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row>
    <row r="37" spans="2:112" ht="5.0999999999999996" customHeight="1">
      <c r="B37" s="5"/>
      <c r="D37" s="182"/>
      <c r="E37" s="28"/>
      <c r="G37" s="37"/>
      <c r="H37" s="219"/>
      <c r="I37" s="184"/>
      <c r="J37" s="219"/>
      <c r="K37" s="183"/>
      <c r="L37" s="219"/>
      <c r="M37" s="219"/>
      <c r="N37" s="184"/>
      <c r="O37" s="220"/>
      <c r="P37" s="220"/>
      <c r="Q37" s="220"/>
      <c r="R37" s="220"/>
      <c r="S37" s="220"/>
      <c r="T37" s="185"/>
      <c r="V37" s="185"/>
      <c r="W37" s="127"/>
      <c r="AD37" s="10"/>
      <c r="AJ37" s="218"/>
      <c r="AK37" s="218"/>
      <c r="BA37" s="191"/>
      <c r="BB37" s="37"/>
      <c r="BC37" s="192"/>
      <c r="BD37" s="37"/>
      <c r="BE37" s="37"/>
      <c r="BF37" s="37"/>
      <c r="BG37" s="37"/>
      <c r="BH37" s="37"/>
      <c r="BI37" s="37"/>
      <c r="BJ37" s="10"/>
      <c r="BL37" s="21"/>
      <c r="BM37" s="194"/>
      <c r="BN37" s="195"/>
      <c r="BO37" s="195"/>
      <c r="BP37" s="195"/>
      <c r="BQ37" s="195"/>
      <c r="BR37" s="195"/>
      <c r="BS37" s="195"/>
      <c r="BT37" s="195"/>
      <c r="BU37" s="195"/>
      <c r="BV37" s="195"/>
      <c r="BW37" s="195"/>
      <c r="BX37" s="195"/>
      <c r="BY37" s="195"/>
      <c r="BZ37" s="195"/>
      <c r="CA37" s="195"/>
      <c r="CB37" s="195"/>
      <c r="CC37" s="195"/>
      <c r="CD37" s="195"/>
      <c r="CE37" s="195"/>
      <c r="CF37" s="195"/>
      <c r="CG37" s="195"/>
      <c r="CH37" s="196"/>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row>
    <row r="38" spans="2:112" ht="20.100000000000001" customHeight="1">
      <c r="B38" s="5"/>
      <c r="D38" s="182"/>
      <c r="E38" s="28"/>
      <c r="G38" s="37"/>
      <c r="H38" s="1024" t="s">
        <v>74</v>
      </c>
      <c r="I38" s="184"/>
      <c r="J38" s="1024" t="s">
        <v>81</v>
      </c>
      <c r="K38" s="202"/>
      <c r="L38" s="1130"/>
      <c r="M38" s="1133"/>
      <c r="N38" s="184"/>
      <c r="O38" s="1130"/>
      <c r="P38" s="1131"/>
      <c r="Q38" s="1131"/>
      <c r="R38" s="1131"/>
      <c r="S38" s="1132"/>
      <c r="T38" s="185"/>
      <c r="V38" s="185"/>
      <c r="W38" s="127"/>
      <c r="X38" s="127"/>
      <c r="Y38" s="186"/>
      <c r="Z38" s="186"/>
      <c r="AA38" s="93"/>
      <c r="AB38" s="93"/>
      <c r="AC38" s="93"/>
      <c r="AD38" s="187"/>
      <c r="AE38" s="93"/>
      <c r="AF38" s="93"/>
      <c r="AG38" s="93"/>
      <c r="AH38" s="93"/>
      <c r="AI38" s="93"/>
      <c r="AJ38" s="106"/>
      <c r="AK38" s="106"/>
      <c r="AL38" s="106"/>
      <c r="AM38" s="127"/>
      <c r="AN38" s="127"/>
      <c r="AO38" s="127"/>
      <c r="AP38" s="127"/>
      <c r="AQ38" s="127"/>
      <c r="AR38" s="127"/>
      <c r="AS38" s="127"/>
      <c r="AT38" s="194"/>
      <c r="AU38" s="190"/>
      <c r="AV38" s="190"/>
      <c r="AW38" s="191"/>
      <c r="AX38" s="192"/>
      <c r="AY38" s="192"/>
      <c r="AZ38" s="193"/>
      <c r="BA38" s="191"/>
      <c r="BB38" s="37"/>
      <c r="BC38" s="192"/>
      <c r="BD38" s="37"/>
      <c r="BE38" s="37"/>
      <c r="BF38" s="37"/>
      <c r="BG38" s="37"/>
      <c r="BH38" s="37"/>
      <c r="BI38" s="37"/>
      <c r="BJ38" s="10"/>
      <c r="BL38" s="21"/>
      <c r="BM38" s="194"/>
      <c r="BN38" s="195"/>
      <c r="BO38" s="195"/>
      <c r="BP38" s="195"/>
      <c r="BQ38" s="195"/>
      <c r="BR38" s="195"/>
      <c r="BS38" s="195"/>
      <c r="BT38" s="195"/>
      <c r="BU38" s="195"/>
      <c r="BV38" s="195"/>
      <c r="BW38" s="195"/>
      <c r="BX38" s="195"/>
      <c r="BY38" s="195"/>
      <c r="BZ38" s="195"/>
      <c r="CA38" s="195"/>
      <c r="CB38" s="195"/>
      <c r="CC38" s="195"/>
      <c r="CD38" s="195"/>
      <c r="CE38" s="195"/>
      <c r="CF38" s="195"/>
      <c r="CG38" s="195"/>
      <c r="CH38" s="196"/>
      <c r="CI38" s="197"/>
      <c r="CJ38" s="197"/>
      <c r="CK38" s="197"/>
      <c r="CL38" s="197"/>
      <c r="CM38" s="197"/>
      <c r="CN38" s="197"/>
      <c r="CO38" s="197"/>
      <c r="CP38" s="197"/>
      <c r="CQ38" s="197"/>
      <c r="CR38" s="197"/>
      <c r="CS38" s="197"/>
      <c r="CT38" s="197"/>
      <c r="CU38" s="197"/>
      <c r="CV38" s="197"/>
      <c r="CW38" s="197"/>
      <c r="CX38" s="197"/>
      <c r="CY38" s="197"/>
      <c r="CZ38" s="197"/>
      <c r="DA38" s="197"/>
      <c r="DB38" s="197"/>
      <c r="DC38" s="197"/>
      <c r="DD38" s="197"/>
      <c r="DE38" s="197"/>
      <c r="DF38" s="197"/>
      <c r="DG38" s="197"/>
      <c r="DH38" s="197"/>
    </row>
    <row r="39" spans="2:112" ht="5.0999999999999996" customHeight="1">
      <c r="B39" s="5"/>
      <c r="D39" s="182"/>
      <c r="E39" s="28"/>
      <c r="G39" s="37"/>
      <c r="H39" s="219"/>
      <c r="I39" s="184"/>
      <c r="J39" s="219"/>
      <c r="K39" s="185"/>
      <c r="L39" s="219"/>
      <c r="M39" s="219"/>
      <c r="N39" s="184"/>
      <c r="O39" s="220"/>
      <c r="P39" s="220"/>
      <c r="Q39" s="220"/>
      <c r="R39" s="220"/>
      <c r="S39" s="220"/>
      <c r="T39" s="185"/>
      <c r="V39" s="185"/>
      <c r="W39" s="127"/>
      <c r="AD39" s="10"/>
      <c r="AJ39" s="218"/>
      <c r="AK39" s="218"/>
      <c r="BA39" s="191"/>
      <c r="BB39" s="37"/>
      <c r="BC39" s="192"/>
      <c r="BD39" s="37"/>
      <c r="BE39" s="37"/>
      <c r="BF39" s="37"/>
      <c r="BG39" s="37"/>
      <c r="BH39" s="37"/>
      <c r="BI39" s="37"/>
      <c r="BJ39" s="10"/>
      <c r="BL39" s="21"/>
      <c r="BM39" s="194"/>
      <c r="BN39" s="195"/>
      <c r="BO39" s="195"/>
      <c r="BP39" s="195"/>
      <c r="BQ39" s="195"/>
      <c r="BR39" s="195"/>
      <c r="BS39" s="195"/>
      <c r="BT39" s="195"/>
      <c r="BU39" s="195"/>
      <c r="BV39" s="195"/>
      <c r="BW39" s="195"/>
      <c r="BX39" s="195"/>
      <c r="BY39" s="195"/>
      <c r="BZ39" s="195"/>
      <c r="CA39" s="195"/>
      <c r="CB39" s="195"/>
      <c r="CC39" s="195"/>
      <c r="CD39" s="195"/>
      <c r="CE39" s="195"/>
      <c r="CF39" s="195"/>
      <c r="CG39" s="195"/>
      <c r="CH39" s="196"/>
      <c r="CI39" s="197"/>
      <c r="CJ39" s="197"/>
      <c r="CK39" s="197"/>
      <c r="CL39" s="197"/>
      <c r="CM39" s="197"/>
      <c r="CN39" s="197"/>
      <c r="CO39" s="197"/>
      <c r="CP39" s="197"/>
      <c r="CQ39" s="197"/>
      <c r="CR39" s="197"/>
      <c r="CS39" s="197"/>
      <c r="CT39" s="197"/>
      <c r="CU39" s="197"/>
      <c r="CV39" s="197"/>
      <c r="CW39" s="197"/>
      <c r="CX39" s="197"/>
      <c r="CY39" s="197"/>
      <c r="CZ39" s="197"/>
      <c r="DA39" s="197"/>
      <c r="DB39" s="197"/>
      <c r="DC39" s="197"/>
      <c r="DD39" s="197"/>
      <c r="DE39" s="197"/>
      <c r="DF39" s="197"/>
      <c r="DG39" s="197"/>
      <c r="DH39" s="197"/>
    </row>
    <row r="40" spans="2:112" ht="20.100000000000001" customHeight="1">
      <c r="B40" s="5"/>
      <c r="D40" s="182"/>
      <c r="E40" s="28"/>
      <c r="G40" s="37"/>
      <c r="H40" s="1024" t="s">
        <v>74</v>
      </c>
      <c r="I40" s="184"/>
      <c r="J40" s="1024" t="s">
        <v>81</v>
      </c>
      <c r="K40" s="202"/>
      <c r="L40" s="1130"/>
      <c r="M40" s="1133"/>
      <c r="N40" s="184"/>
      <c r="O40" s="1130"/>
      <c r="P40" s="1131"/>
      <c r="Q40" s="1131"/>
      <c r="R40" s="1131"/>
      <c r="S40" s="1132"/>
      <c r="T40" s="185"/>
      <c r="V40" s="185"/>
      <c r="W40" s="127"/>
      <c r="X40" s="127"/>
      <c r="Y40" s="186"/>
      <c r="Z40" s="186"/>
      <c r="AA40" s="93"/>
      <c r="AB40" s="93"/>
      <c r="AC40" s="93"/>
      <c r="AD40" s="187"/>
      <c r="AE40" s="93"/>
      <c r="AF40" s="93"/>
      <c r="AG40" s="93"/>
      <c r="AH40" s="93"/>
      <c r="AI40" s="93"/>
      <c r="AJ40" s="106"/>
      <c r="AK40" s="106"/>
      <c r="AL40" s="106"/>
      <c r="AM40" s="127"/>
      <c r="AN40" s="127"/>
      <c r="AO40" s="127"/>
      <c r="AP40" s="127"/>
      <c r="AQ40" s="127"/>
      <c r="AR40" s="127"/>
      <c r="AS40" s="127"/>
      <c r="AT40" s="194"/>
      <c r="AU40" s="190"/>
      <c r="AV40" s="190"/>
      <c r="AW40" s="191"/>
      <c r="AX40" s="192"/>
      <c r="AY40" s="192"/>
      <c r="AZ40" s="193"/>
      <c r="BA40" s="191"/>
      <c r="BB40" s="37"/>
      <c r="BC40" s="192"/>
      <c r="BD40" s="37"/>
      <c r="BE40" s="37"/>
      <c r="BF40" s="37"/>
      <c r="BG40" s="37"/>
      <c r="BH40" s="37"/>
      <c r="BI40" s="37"/>
      <c r="BJ40" s="10"/>
      <c r="BL40" s="21"/>
      <c r="BM40" s="194"/>
      <c r="BN40" s="195"/>
      <c r="BO40" s="195"/>
      <c r="BP40" s="195"/>
      <c r="BQ40" s="195"/>
      <c r="BR40" s="195"/>
      <c r="BS40" s="195"/>
      <c r="BT40" s="195"/>
      <c r="BU40" s="195"/>
      <c r="BV40" s="195"/>
      <c r="BW40" s="195"/>
      <c r="BX40" s="195"/>
      <c r="BY40" s="195"/>
      <c r="BZ40" s="195"/>
      <c r="CA40" s="195"/>
      <c r="CB40" s="195"/>
      <c r="CC40" s="195"/>
      <c r="CD40" s="195"/>
      <c r="CE40" s="195"/>
      <c r="CF40" s="195"/>
      <c r="CG40" s="195"/>
      <c r="CH40" s="196"/>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row>
    <row r="41" spans="2:112" ht="5.0999999999999996" customHeight="1">
      <c r="B41" s="5"/>
      <c r="D41" s="182"/>
      <c r="E41" s="28"/>
      <c r="G41" s="37"/>
      <c r="H41" s="219"/>
      <c r="I41" s="184"/>
      <c r="J41" s="219"/>
      <c r="K41" s="183"/>
      <c r="L41" s="219"/>
      <c r="M41" s="219"/>
      <c r="N41" s="184"/>
      <c r="O41" s="220"/>
      <c r="P41" s="220"/>
      <c r="Q41" s="220"/>
      <c r="R41" s="220"/>
      <c r="S41" s="220"/>
      <c r="T41" s="185"/>
      <c r="V41" s="185"/>
      <c r="W41" s="127"/>
      <c r="AD41" s="10"/>
      <c r="AJ41" s="218"/>
      <c r="AK41" s="218"/>
      <c r="BA41" s="191"/>
      <c r="BB41" s="37"/>
      <c r="BC41" s="192"/>
      <c r="BD41" s="37"/>
      <c r="BE41" s="37"/>
      <c r="BF41" s="37"/>
      <c r="BG41" s="37"/>
      <c r="BH41" s="37"/>
      <c r="BI41" s="37"/>
      <c r="BJ41" s="10"/>
      <c r="BL41" s="21"/>
      <c r="BM41" s="194"/>
      <c r="BN41" s="195"/>
      <c r="BO41" s="195"/>
      <c r="BP41" s="195"/>
      <c r="BQ41" s="195"/>
      <c r="BR41" s="195"/>
      <c r="BS41" s="195"/>
      <c r="BT41" s="195"/>
      <c r="BU41" s="195"/>
      <c r="BV41" s="195"/>
      <c r="BW41" s="195"/>
      <c r="BX41" s="195"/>
      <c r="BY41" s="195"/>
      <c r="BZ41" s="195"/>
      <c r="CA41" s="195"/>
      <c r="CB41" s="195"/>
      <c r="CC41" s="195"/>
      <c r="CD41" s="195"/>
      <c r="CE41" s="195"/>
      <c r="CF41" s="195"/>
      <c r="CG41" s="195"/>
      <c r="CH41" s="196"/>
      <c r="CI41" s="197"/>
      <c r="CJ41" s="197"/>
      <c r="CK41" s="197"/>
      <c r="CL41" s="197"/>
      <c r="CM41" s="197"/>
      <c r="CN41" s="197"/>
      <c r="CO41" s="197"/>
      <c r="CP41" s="197"/>
      <c r="CQ41" s="197"/>
      <c r="CR41" s="197"/>
      <c r="CS41" s="197"/>
      <c r="CT41" s="197"/>
      <c r="CU41" s="197"/>
      <c r="CV41" s="197"/>
      <c r="CW41" s="197"/>
      <c r="CX41" s="197"/>
      <c r="CY41" s="197"/>
      <c r="CZ41" s="197"/>
      <c r="DA41" s="197"/>
      <c r="DB41" s="197"/>
      <c r="DC41" s="197"/>
      <c r="DD41" s="197"/>
      <c r="DE41" s="197"/>
      <c r="DF41" s="197"/>
      <c r="DG41" s="197"/>
      <c r="DH41" s="197"/>
    </row>
    <row r="42" spans="2:112" ht="20.100000000000001" customHeight="1">
      <c r="B42" s="5"/>
      <c r="D42" s="182"/>
      <c r="E42" s="28"/>
      <c r="G42" s="37"/>
      <c r="H42" s="1024" t="s">
        <v>74</v>
      </c>
      <c r="I42" s="184"/>
      <c r="J42" s="1024" t="s">
        <v>81</v>
      </c>
      <c r="K42" s="202"/>
      <c r="L42" s="1130"/>
      <c r="M42" s="1133"/>
      <c r="N42" s="184"/>
      <c r="O42" s="1130"/>
      <c r="P42" s="1131"/>
      <c r="Q42" s="1131"/>
      <c r="R42" s="1131"/>
      <c r="S42" s="1132"/>
      <c r="T42" s="185"/>
      <c r="V42" s="185"/>
      <c r="W42" s="127"/>
      <c r="X42" s="127"/>
      <c r="Y42" s="186"/>
      <c r="Z42" s="186"/>
      <c r="AA42" s="93"/>
      <c r="AB42" s="93"/>
      <c r="AC42" s="93"/>
      <c r="AD42" s="187"/>
      <c r="AE42" s="93"/>
      <c r="AF42" s="93"/>
      <c r="AG42" s="93"/>
      <c r="AH42" s="93"/>
      <c r="AI42" s="93"/>
      <c r="AJ42" s="106"/>
      <c r="AK42" s="106"/>
      <c r="AL42" s="106"/>
      <c r="AM42" s="127"/>
      <c r="AN42" s="127"/>
      <c r="AO42" s="127"/>
      <c r="AP42" s="127"/>
      <c r="AQ42" s="127"/>
      <c r="AR42" s="127"/>
      <c r="AS42" s="127"/>
      <c r="AT42" s="194"/>
      <c r="AU42" s="190"/>
      <c r="AV42" s="190"/>
      <c r="AW42" s="191"/>
      <c r="AX42" s="192"/>
      <c r="AY42" s="192"/>
      <c r="AZ42" s="193"/>
      <c r="BA42" s="191"/>
      <c r="BB42" s="37"/>
      <c r="BC42" s="192"/>
      <c r="BD42" s="37"/>
      <c r="BE42" s="37"/>
      <c r="BF42" s="37"/>
      <c r="BG42" s="37"/>
      <c r="BH42" s="37"/>
      <c r="BI42" s="37"/>
      <c r="BJ42" s="10"/>
      <c r="BL42" s="21"/>
      <c r="BM42" s="194"/>
      <c r="BN42" s="195"/>
      <c r="BO42" s="195"/>
      <c r="BP42" s="195"/>
      <c r="BQ42" s="195"/>
      <c r="BR42" s="195"/>
      <c r="BS42" s="195"/>
      <c r="BT42" s="195"/>
      <c r="BU42" s="195"/>
      <c r="BV42" s="195"/>
      <c r="BW42" s="195"/>
      <c r="BX42" s="195"/>
      <c r="BY42" s="195"/>
      <c r="BZ42" s="195"/>
      <c r="CA42" s="195"/>
      <c r="CB42" s="195"/>
      <c r="CC42" s="195"/>
      <c r="CD42" s="195"/>
      <c r="CE42" s="195"/>
      <c r="CF42" s="195"/>
      <c r="CG42" s="195"/>
      <c r="CH42" s="196"/>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row>
    <row r="43" spans="2:112" ht="5.0999999999999996" customHeight="1">
      <c r="B43" s="5"/>
      <c r="D43" s="182"/>
      <c r="E43" s="28"/>
      <c r="G43" s="37"/>
      <c r="H43" s="219"/>
      <c r="I43" s="184"/>
      <c r="J43" s="219"/>
      <c r="K43" s="185"/>
      <c r="L43" s="219"/>
      <c r="M43" s="219"/>
      <c r="N43" s="184"/>
      <c r="O43" s="220"/>
      <c r="P43" s="220"/>
      <c r="Q43" s="220"/>
      <c r="R43" s="220"/>
      <c r="S43" s="220"/>
      <c r="T43" s="185"/>
      <c r="V43" s="185"/>
      <c r="W43" s="127"/>
      <c r="AD43" s="10"/>
      <c r="AJ43" s="218"/>
      <c r="AK43" s="218"/>
      <c r="BA43" s="191"/>
      <c r="BB43" s="37"/>
      <c r="BC43" s="192"/>
      <c r="BD43" s="37"/>
      <c r="BE43" s="37"/>
      <c r="BF43" s="37"/>
      <c r="BG43" s="37"/>
      <c r="BH43" s="37"/>
      <c r="BI43" s="37"/>
      <c r="BJ43" s="10"/>
      <c r="BL43" s="21"/>
      <c r="BM43" s="194"/>
      <c r="BN43" s="195"/>
      <c r="BO43" s="195"/>
      <c r="BP43" s="195"/>
      <c r="BQ43" s="195"/>
      <c r="BR43" s="195"/>
      <c r="BS43" s="195"/>
      <c r="BT43" s="195"/>
      <c r="BU43" s="195"/>
      <c r="BV43" s="195"/>
      <c r="BW43" s="195"/>
      <c r="BX43" s="195"/>
      <c r="BY43" s="195"/>
      <c r="BZ43" s="195"/>
      <c r="CA43" s="195"/>
      <c r="CB43" s="195"/>
      <c r="CC43" s="195"/>
      <c r="CD43" s="195"/>
      <c r="CE43" s="195"/>
      <c r="CF43" s="195"/>
      <c r="CG43" s="195"/>
      <c r="CH43" s="196"/>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row>
    <row r="44" spans="2:112" ht="20.100000000000001" customHeight="1">
      <c r="B44" s="5"/>
      <c r="D44" s="182"/>
      <c r="E44" s="28"/>
      <c r="G44" s="37"/>
      <c r="H44" s="1024" t="s">
        <v>74</v>
      </c>
      <c r="I44" s="184"/>
      <c r="J44" s="1024" t="s">
        <v>81</v>
      </c>
      <c r="K44" s="202"/>
      <c r="L44" s="1130"/>
      <c r="M44" s="1133"/>
      <c r="N44" s="184"/>
      <c r="O44" s="1130"/>
      <c r="P44" s="1131"/>
      <c r="Q44" s="1131"/>
      <c r="R44" s="1131"/>
      <c r="S44" s="1132"/>
      <c r="T44" s="185"/>
      <c r="V44" s="185"/>
      <c r="W44" s="127"/>
      <c r="X44" s="127"/>
      <c r="Y44" s="223"/>
      <c r="Z44" s="223"/>
      <c r="AA44" s="206"/>
      <c r="AB44" s="206"/>
      <c r="AC44" s="206"/>
      <c r="AD44" s="224"/>
      <c r="AE44" s="206"/>
      <c r="AF44" s="206"/>
      <c r="AG44" s="206"/>
      <c r="AH44" s="206"/>
      <c r="AI44" s="206"/>
      <c r="AJ44" s="188"/>
      <c r="AK44" s="188"/>
      <c r="AL44" s="188"/>
      <c r="AM44" s="188"/>
      <c r="AN44" s="188"/>
      <c r="AO44" s="188"/>
      <c r="AP44" s="188"/>
      <c r="AQ44" s="188"/>
      <c r="AR44" s="188"/>
      <c r="AS44" s="188"/>
      <c r="AT44" s="189"/>
      <c r="AU44" s="190"/>
      <c r="AV44" s="190"/>
      <c r="AW44" s="191"/>
      <c r="AX44" s="192"/>
      <c r="AY44" s="192"/>
      <c r="AZ44" s="193"/>
      <c r="BA44" s="191"/>
      <c r="BB44" s="37"/>
      <c r="BC44" s="192"/>
      <c r="BD44" s="37"/>
      <c r="BE44" s="37"/>
      <c r="BF44" s="37"/>
      <c r="BG44" s="37"/>
      <c r="BH44" s="37"/>
      <c r="BI44" s="37"/>
      <c r="BJ44" s="10"/>
      <c r="BL44" s="21"/>
      <c r="BM44" s="194"/>
      <c r="BN44" s="195"/>
      <c r="BO44" s="195"/>
      <c r="BP44" s="195"/>
      <c r="BQ44" s="195"/>
      <c r="BR44" s="195"/>
      <c r="BS44" s="195"/>
      <c r="BT44" s="195"/>
      <c r="BU44" s="195"/>
      <c r="BV44" s="195"/>
      <c r="BW44" s="195"/>
      <c r="BX44" s="195"/>
      <c r="BY44" s="195"/>
      <c r="BZ44" s="195"/>
      <c r="CA44" s="195"/>
      <c r="CB44" s="195"/>
      <c r="CC44" s="195"/>
      <c r="CD44" s="195"/>
      <c r="CE44" s="195"/>
      <c r="CF44" s="195"/>
      <c r="CG44" s="195"/>
      <c r="CH44" s="196"/>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row>
    <row r="45" spans="2:112" ht="35.1" customHeight="1">
      <c r="B45" s="5"/>
      <c r="D45" s="182"/>
      <c r="E45" s="28"/>
      <c r="G45" s="37"/>
      <c r="H45" s="183"/>
      <c r="I45" s="184"/>
      <c r="J45" s="225"/>
      <c r="K45" s="183"/>
      <c r="L45" s="183"/>
      <c r="M45" s="183"/>
      <c r="N45" s="183"/>
      <c r="O45" s="183"/>
      <c r="P45" s="183"/>
      <c r="Q45" s="183"/>
      <c r="R45" s="183"/>
      <c r="S45" s="183"/>
      <c r="T45" s="185"/>
      <c r="U45" s="185"/>
      <c r="V45" s="185"/>
      <c r="W45" s="127"/>
      <c r="X45" s="127"/>
      <c r="Y45" s="186"/>
      <c r="Z45" s="186"/>
      <c r="AA45" s="93"/>
      <c r="AB45" s="93"/>
      <c r="AC45" s="93"/>
      <c r="AD45" s="187"/>
      <c r="AE45" s="93"/>
      <c r="AF45" s="93"/>
      <c r="AG45" s="93"/>
      <c r="AH45" s="93"/>
      <c r="AI45" s="93"/>
      <c r="AJ45" s="188"/>
      <c r="AK45" s="188"/>
      <c r="AL45" s="188"/>
      <c r="AM45" s="188"/>
      <c r="AN45" s="188"/>
      <c r="AO45" s="188"/>
      <c r="AP45" s="188"/>
      <c r="AQ45" s="188"/>
      <c r="AR45" s="188"/>
      <c r="AS45" s="188"/>
      <c r="AT45" s="189"/>
      <c r="AU45" s="190"/>
      <c r="AV45" s="190"/>
      <c r="AW45" s="191"/>
      <c r="AX45" s="192"/>
      <c r="AY45" s="192"/>
      <c r="AZ45" s="193"/>
      <c r="BA45" s="191"/>
      <c r="BB45" s="37"/>
      <c r="BC45" s="192"/>
      <c r="BD45" s="37"/>
      <c r="BE45" s="37"/>
      <c r="BF45" s="37"/>
      <c r="BG45" s="37"/>
      <c r="BH45" s="37"/>
      <c r="BI45" s="37"/>
      <c r="BJ45" s="10"/>
      <c r="BL45" s="21"/>
      <c r="BM45" s="194"/>
      <c r="BN45" s="195"/>
      <c r="BO45" s="195"/>
      <c r="BP45" s="195"/>
      <c r="BQ45" s="195"/>
      <c r="BR45" s="195"/>
      <c r="BS45" s="195"/>
      <c r="BT45" s="195"/>
      <c r="BU45" s="195"/>
      <c r="BV45" s="195"/>
      <c r="BW45" s="195"/>
      <c r="BX45" s="195"/>
      <c r="BY45" s="195"/>
      <c r="BZ45" s="195"/>
      <c r="CA45" s="195"/>
      <c r="CB45" s="195"/>
      <c r="CC45" s="195"/>
      <c r="CD45" s="195"/>
      <c r="CE45" s="195"/>
      <c r="CF45" s="195"/>
      <c r="CG45" s="195"/>
      <c r="CH45" s="196"/>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row>
    <row r="46" spans="2:112" ht="30" customHeight="1">
      <c r="B46" s="5"/>
      <c r="D46" s="182"/>
      <c r="E46" s="28"/>
      <c r="G46" s="1135"/>
      <c r="H46" s="1025" t="s">
        <v>75</v>
      </c>
      <c r="I46" s="211"/>
      <c r="J46" s="211"/>
      <c r="K46" s="211"/>
      <c r="L46" s="211"/>
      <c r="M46" s="211"/>
      <c r="N46" s="212"/>
      <c r="O46" s="212"/>
      <c r="P46" s="212"/>
      <c r="Q46" s="213"/>
      <c r="R46" s="213"/>
      <c r="S46" s="212"/>
      <c r="T46" s="212"/>
      <c r="U46" s="212"/>
      <c r="V46" s="213"/>
      <c r="W46" s="213"/>
      <c r="X46" s="212"/>
      <c r="Y46" s="212"/>
      <c r="Z46" s="214"/>
      <c r="AA46" s="215"/>
      <c r="AB46" s="215"/>
      <c r="AC46" s="215"/>
      <c r="AD46" s="216"/>
      <c r="AE46" s="215"/>
      <c r="AF46" s="215"/>
      <c r="AG46" s="215"/>
      <c r="AH46" s="215"/>
      <c r="AI46" s="215"/>
      <c r="AJ46" s="127"/>
      <c r="AK46" s="127"/>
      <c r="AL46" s="127"/>
      <c r="AM46" s="127"/>
      <c r="AN46" s="127"/>
      <c r="AO46" s="127"/>
      <c r="AP46" s="127"/>
      <c r="AQ46" s="127"/>
      <c r="AR46" s="127"/>
      <c r="AS46" s="127"/>
      <c r="AT46" s="194"/>
      <c r="AU46" s="190"/>
      <c r="AV46" s="190"/>
      <c r="AW46" s="191"/>
      <c r="AX46" s="192"/>
      <c r="AY46" s="192"/>
      <c r="AZ46" s="193"/>
      <c r="BA46" s="191"/>
      <c r="BB46" s="37"/>
      <c r="BC46" s="192"/>
      <c r="BD46" s="37"/>
      <c r="BE46" s="37"/>
      <c r="BF46" s="37"/>
      <c r="BG46" s="37"/>
      <c r="BH46" s="37"/>
      <c r="BI46" s="37"/>
      <c r="BJ46" s="10"/>
      <c r="BL46" s="21"/>
      <c r="BM46" s="194"/>
      <c r="BN46" s="195"/>
      <c r="BO46" s="195"/>
      <c r="BP46" s="195"/>
      <c r="BQ46" s="195"/>
      <c r="BR46" s="195"/>
      <c r="BS46" s="195"/>
      <c r="BT46" s="195"/>
      <c r="BU46" s="195"/>
      <c r="BV46" s="195"/>
      <c r="BW46" s="195"/>
      <c r="BX46" s="195"/>
      <c r="BY46" s="195"/>
      <c r="BZ46" s="195"/>
      <c r="CA46" s="195"/>
      <c r="CB46" s="195"/>
      <c r="CC46" s="195"/>
      <c r="CD46" s="195"/>
      <c r="CE46" s="195"/>
      <c r="CF46" s="195"/>
      <c r="CG46" s="195"/>
      <c r="CH46" s="196"/>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row>
    <row r="47" spans="2:112" ht="24" customHeight="1">
      <c r="B47" s="5"/>
      <c r="D47" s="182"/>
      <c r="E47" s="28"/>
      <c r="G47" s="1135"/>
      <c r="H47" s="1137" t="s">
        <v>83</v>
      </c>
      <c r="I47" s="1137"/>
      <c r="J47" s="1137"/>
      <c r="K47" s="210"/>
      <c r="L47" s="210"/>
      <c r="M47" s="210"/>
      <c r="N47" s="212"/>
      <c r="O47" s="212"/>
      <c r="P47" s="212"/>
      <c r="Q47" s="212"/>
      <c r="R47" s="212"/>
      <c r="S47" s="212"/>
      <c r="T47" s="212"/>
      <c r="U47" s="212"/>
      <c r="V47" s="212"/>
      <c r="W47" s="212"/>
      <c r="X47" s="212"/>
      <c r="Y47" s="212"/>
      <c r="Z47" s="214"/>
      <c r="AA47" s="215"/>
      <c r="AB47" s="215"/>
      <c r="AC47" s="215"/>
      <c r="AD47" s="216"/>
      <c r="AE47" s="215"/>
      <c r="AF47" s="215"/>
      <c r="AG47" s="215"/>
      <c r="AH47" s="215"/>
      <c r="AI47" s="215"/>
      <c r="AJ47" s="127"/>
      <c r="AK47" s="127"/>
      <c r="AL47" s="127"/>
      <c r="AM47" s="127"/>
      <c r="AN47" s="127"/>
      <c r="AO47" s="127"/>
      <c r="AP47" s="127"/>
      <c r="AQ47" s="127"/>
      <c r="AR47" s="127"/>
      <c r="AS47" s="127"/>
      <c r="AT47" s="194"/>
      <c r="AU47" s="190"/>
      <c r="AV47" s="190"/>
      <c r="AW47" s="191"/>
      <c r="AX47" s="192"/>
      <c r="AY47" s="192"/>
      <c r="AZ47" s="193"/>
      <c r="BA47" s="191"/>
      <c r="BB47" s="37"/>
      <c r="BC47" s="192"/>
      <c r="BD47" s="37"/>
      <c r="BE47" s="37"/>
      <c r="BF47" s="37"/>
      <c r="BG47" s="37"/>
      <c r="BH47" s="37"/>
      <c r="BI47" s="37"/>
      <c r="BJ47" s="10"/>
      <c r="BL47" s="21"/>
      <c r="BM47" s="194"/>
      <c r="BN47" s="195"/>
      <c r="BO47" s="195"/>
      <c r="BP47" s="195"/>
      <c r="BQ47" s="195"/>
      <c r="BR47" s="195"/>
      <c r="BS47" s="195"/>
      <c r="BT47" s="195"/>
      <c r="BU47" s="195"/>
      <c r="BV47" s="195"/>
      <c r="BW47" s="195"/>
      <c r="BX47" s="195"/>
      <c r="BY47" s="195"/>
      <c r="BZ47" s="195"/>
      <c r="CA47" s="195"/>
      <c r="CB47" s="195"/>
      <c r="CC47" s="195"/>
      <c r="CD47" s="195"/>
      <c r="CE47" s="195"/>
      <c r="CF47" s="195"/>
      <c r="CG47" s="195"/>
      <c r="CH47" s="196"/>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row>
    <row r="48" spans="2:112" ht="15" customHeight="1">
      <c r="B48" s="5"/>
      <c r="D48" s="182"/>
      <c r="E48" s="28"/>
      <c r="G48" s="37"/>
      <c r="H48" s="194"/>
      <c r="I48" s="127"/>
      <c r="J48" s="127"/>
      <c r="K48" s="127"/>
      <c r="L48" s="127"/>
      <c r="M48" s="127"/>
      <c r="N48" s="127"/>
      <c r="O48" s="127"/>
      <c r="P48" s="127"/>
      <c r="Q48" s="127"/>
      <c r="R48" s="127"/>
      <c r="S48" s="127"/>
      <c r="T48" s="127"/>
      <c r="U48" s="127"/>
      <c r="V48" s="127"/>
      <c r="W48" s="127"/>
      <c r="X48" s="127"/>
      <c r="Y48" s="127"/>
      <c r="Z48" s="127"/>
      <c r="AA48" s="127"/>
      <c r="AB48" s="127"/>
      <c r="AC48" s="127"/>
      <c r="AD48" s="209"/>
      <c r="AE48" s="127"/>
      <c r="AF48" s="127"/>
      <c r="AG48" s="127"/>
      <c r="AH48" s="127"/>
      <c r="AI48" s="127"/>
      <c r="AJ48" s="127"/>
      <c r="AK48" s="127"/>
      <c r="AL48" s="127"/>
      <c r="AM48" s="127"/>
      <c r="AN48" s="127"/>
      <c r="AO48" s="127"/>
      <c r="AP48" s="127"/>
      <c r="AQ48" s="127"/>
      <c r="AR48" s="127"/>
      <c r="AS48" s="127"/>
      <c r="AT48" s="194"/>
      <c r="AU48" s="190"/>
      <c r="AV48" s="190"/>
      <c r="AW48" s="191"/>
      <c r="AX48" s="192"/>
      <c r="AY48" s="192"/>
      <c r="AZ48" s="193"/>
      <c r="BA48" s="191"/>
      <c r="BB48" s="37"/>
      <c r="BC48" s="192"/>
      <c r="BD48" s="37"/>
      <c r="BE48" s="37"/>
      <c r="BF48" s="37"/>
      <c r="BG48" s="37"/>
      <c r="BH48" s="37"/>
      <c r="BI48" s="37"/>
      <c r="BJ48" s="10"/>
      <c r="BL48" s="21"/>
      <c r="BM48" s="194"/>
      <c r="BN48" s="195"/>
      <c r="BO48" s="195"/>
      <c r="BP48" s="195"/>
      <c r="BQ48" s="195"/>
      <c r="BR48" s="195"/>
      <c r="BS48" s="195"/>
      <c r="BT48" s="195"/>
      <c r="BU48" s="195"/>
      <c r="BV48" s="195"/>
      <c r="BW48" s="195"/>
      <c r="BX48" s="195"/>
      <c r="BY48" s="195"/>
      <c r="BZ48" s="195"/>
      <c r="CA48" s="195"/>
      <c r="CB48" s="195"/>
      <c r="CC48" s="195"/>
      <c r="CD48" s="195"/>
      <c r="CE48" s="195"/>
      <c r="CF48" s="195"/>
      <c r="CG48" s="195"/>
      <c r="CH48" s="196"/>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row>
    <row r="49" spans="2:112" ht="15" customHeight="1">
      <c r="B49" s="5"/>
      <c r="D49" s="182"/>
      <c r="E49" s="28"/>
      <c r="G49" s="37"/>
      <c r="H49" s="198" t="s">
        <v>77</v>
      </c>
      <c r="I49" s="217" t="s">
        <v>78</v>
      </c>
      <c r="J49" s="200" t="s">
        <v>72</v>
      </c>
      <c r="K49" s="199"/>
      <c r="L49" s="1134" t="s">
        <v>73</v>
      </c>
      <c r="M49" s="1134"/>
      <c r="N49" s="200"/>
      <c r="O49" s="1134" t="s">
        <v>12</v>
      </c>
      <c r="P49" s="1134"/>
      <c r="Q49" s="199"/>
      <c r="R49" s="199"/>
      <c r="S49" s="199"/>
      <c r="T49" s="217"/>
      <c r="V49" s="199"/>
      <c r="W49" s="127"/>
      <c r="AD49" s="10"/>
      <c r="AJ49" s="127"/>
      <c r="AK49" s="127"/>
      <c r="BA49" s="191"/>
      <c r="BB49" s="37"/>
      <c r="BC49" s="192"/>
      <c r="BD49" s="37"/>
      <c r="BE49" s="37"/>
      <c r="BF49" s="37"/>
      <c r="BG49" s="37"/>
      <c r="BH49" s="37"/>
      <c r="BI49" s="37"/>
      <c r="BJ49" s="10"/>
      <c r="BL49" s="21"/>
      <c r="BM49" s="194"/>
      <c r="BN49" s="195"/>
      <c r="BO49" s="195"/>
      <c r="BP49" s="195"/>
      <c r="BQ49" s="195"/>
      <c r="BR49" s="195"/>
      <c r="BS49" s="195"/>
      <c r="BT49" s="195"/>
      <c r="BU49" s="195"/>
      <c r="BV49" s="195"/>
      <c r="BW49" s="195"/>
      <c r="BX49" s="195"/>
      <c r="BY49" s="195"/>
      <c r="BZ49" s="195"/>
      <c r="CA49" s="195"/>
      <c r="CB49" s="195"/>
      <c r="CC49" s="195"/>
      <c r="CD49" s="195"/>
      <c r="CE49" s="195"/>
      <c r="CF49" s="195"/>
      <c r="CG49" s="195"/>
      <c r="CH49" s="196"/>
      <c r="CI49" s="197"/>
      <c r="CJ49" s="197"/>
      <c r="CK49" s="197"/>
      <c r="CL49" s="197"/>
      <c r="CM49" s="197"/>
      <c r="CN49" s="197"/>
      <c r="CO49" s="197"/>
      <c r="CP49" s="197"/>
      <c r="CQ49" s="197"/>
      <c r="CR49" s="197"/>
      <c r="CS49" s="197"/>
      <c r="CT49" s="197"/>
      <c r="CU49" s="197"/>
      <c r="CV49" s="197"/>
      <c r="CW49" s="197"/>
      <c r="CX49" s="197"/>
      <c r="CY49" s="197"/>
      <c r="CZ49" s="197"/>
      <c r="DA49" s="197"/>
      <c r="DB49" s="197"/>
      <c r="DC49" s="197"/>
      <c r="DD49" s="197"/>
      <c r="DE49" s="197"/>
      <c r="DF49" s="197"/>
      <c r="DG49" s="197"/>
      <c r="DH49" s="197"/>
    </row>
    <row r="50" spans="2:112" ht="9.9499999999999993" customHeight="1">
      <c r="B50" s="5"/>
      <c r="D50" s="182"/>
      <c r="E50" s="28"/>
      <c r="G50" s="37"/>
      <c r="H50" s="201"/>
      <c r="I50" s="202"/>
      <c r="J50" s="202"/>
      <c r="K50" s="202"/>
      <c r="L50" s="202"/>
      <c r="M50" s="202"/>
      <c r="N50" s="202"/>
      <c r="O50" s="202"/>
      <c r="P50" s="202"/>
      <c r="Q50" s="202"/>
      <c r="R50" s="202"/>
      <c r="S50" s="202"/>
      <c r="T50" s="202"/>
      <c r="V50" s="203"/>
      <c r="W50" s="127"/>
      <c r="AD50" s="10"/>
      <c r="AJ50" s="127"/>
      <c r="AK50" s="127"/>
      <c r="BA50" s="191"/>
      <c r="BB50" s="37"/>
      <c r="BC50" s="192"/>
      <c r="BD50" s="37"/>
      <c r="BE50" s="37"/>
      <c r="BF50" s="37"/>
      <c r="BG50" s="37"/>
      <c r="BH50" s="37"/>
      <c r="BI50" s="37"/>
      <c r="BJ50" s="10"/>
      <c r="BL50" s="21"/>
      <c r="BM50" s="194"/>
      <c r="BN50" s="195"/>
      <c r="BO50" s="195"/>
      <c r="BP50" s="195"/>
      <c r="BQ50" s="195"/>
      <c r="BR50" s="195"/>
      <c r="BS50" s="195"/>
      <c r="BT50" s="195"/>
      <c r="BU50" s="195"/>
      <c r="BV50" s="195"/>
      <c r="BW50" s="195"/>
      <c r="BX50" s="195"/>
      <c r="BY50" s="195"/>
      <c r="BZ50" s="195"/>
      <c r="CA50" s="195"/>
      <c r="CB50" s="195"/>
      <c r="CC50" s="195"/>
      <c r="CD50" s="195"/>
      <c r="CE50" s="195"/>
      <c r="CF50" s="195"/>
      <c r="CG50" s="195"/>
      <c r="CH50" s="196"/>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7"/>
      <c r="DH50" s="197"/>
    </row>
    <row r="51" spans="2:112" ht="20.100000000000001" customHeight="1">
      <c r="B51" s="5"/>
      <c r="D51" s="182"/>
      <c r="E51" s="28"/>
      <c r="G51" s="37"/>
      <c r="H51" s="1024" t="s">
        <v>84</v>
      </c>
      <c r="I51" s="184"/>
      <c r="J51" s="1024"/>
      <c r="K51" s="202"/>
      <c r="L51" s="1130"/>
      <c r="M51" s="1133"/>
      <c r="N51" s="184"/>
      <c r="O51" s="1130"/>
      <c r="P51" s="1131"/>
      <c r="Q51" s="1131"/>
      <c r="R51" s="1131"/>
      <c r="S51" s="1132"/>
      <c r="T51" s="185"/>
      <c r="V51" s="185"/>
      <c r="W51" s="127"/>
      <c r="AD51" s="10"/>
      <c r="AJ51" s="218"/>
      <c r="AK51" s="218"/>
      <c r="BA51" s="191"/>
      <c r="BB51" s="37"/>
      <c r="BC51" s="192"/>
      <c r="BD51" s="37"/>
      <c r="BE51" s="37"/>
      <c r="BF51" s="37"/>
      <c r="BG51" s="37"/>
      <c r="BH51" s="37"/>
      <c r="BI51" s="37"/>
      <c r="BJ51" s="10"/>
      <c r="BL51" s="21"/>
      <c r="BM51" s="194"/>
      <c r="BN51" s="195"/>
      <c r="BO51" s="195"/>
      <c r="BP51" s="195"/>
      <c r="BQ51" s="195"/>
      <c r="BR51" s="195"/>
      <c r="BS51" s="195"/>
      <c r="BT51" s="195"/>
      <c r="BU51" s="195"/>
      <c r="BV51" s="195"/>
      <c r="BW51" s="195"/>
      <c r="BX51" s="195"/>
      <c r="BY51" s="195"/>
      <c r="BZ51" s="195"/>
      <c r="CA51" s="195"/>
      <c r="CB51" s="195"/>
      <c r="CC51" s="195"/>
      <c r="CD51" s="195"/>
      <c r="CE51" s="195"/>
      <c r="CF51" s="195"/>
      <c r="CG51" s="195"/>
      <c r="CH51" s="196"/>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7"/>
      <c r="DH51" s="197"/>
    </row>
    <row r="52" spans="2:112" ht="5.0999999999999996" customHeight="1">
      <c r="B52" s="5"/>
      <c r="D52" s="182"/>
      <c r="E52" s="28"/>
      <c r="G52" s="37"/>
      <c r="H52" s="219"/>
      <c r="I52" s="184"/>
      <c r="J52" s="219"/>
      <c r="K52" s="185"/>
      <c r="L52" s="219"/>
      <c r="M52" s="219"/>
      <c r="N52" s="184"/>
      <c r="O52" s="220"/>
      <c r="P52" s="220"/>
      <c r="Q52" s="220"/>
      <c r="R52" s="220"/>
      <c r="S52" s="220"/>
      <c r="T52" s="185"/>
      <c r="V52" s="185"/>
      <c r="W52" s="127"/>
      <c r="AD52" s="10"/>
      <c r="AJ52" s="218"/>
      <c r="AK52" s="218"/>
      <c r="BA52" s="191"/>
      <c r="BB52" s="37"/>
      <c r="BC52" s="192"/>
      <c r="BD52" s="37"/>
      <c r="BE52" s="37"/>
      <c r="BF52" s="37"/>
      <c r="BG52" s="37"/>
      <c r="BH52" s="37"/>
      <c r="BI52" s="37"/>
      <c r="BJ52" s="10"/>
      <c r="BL52" s="21"/>
      <c r="BM52" s="194"/>
      <c r="BN52" s="195"/>
      <c r="BO52" s="195"/>
      <c r="BP52" s="195"/>
      <c r="BQ52" s="195"/>
      <c r="BR52" s="195"/>
      <c r="BS52" s="195"/>
      <c r="BT52" s="195"/>
      <c r="BU52" s="195"/>
      <c r="BV52" s="195"/>
      <c r="BW52" s="195"/>
      <c r="BX52" s="195"/>
      <c r="BY52" s="195"/>
      <c r="BZ52" s="195"/>
      <c r="CA52" s="195"/>
      <c r="CB52" s="195"/>
      <c r="CC52" s="195"/>
      <c r="CD52" s="195"/>
      <c r="CE52" s="195"/>
      <c r="CF52" s="195"/>
      <c r="CG52" s="195"/>
      <c r="CH52" s="196"/>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row>
    <row r="53" spans="2:112" ht="20.100000000000001" customHeight="1">
      <c r="B53" s="5"/>
      <c r="D53" s="182"/>
      <c r="E53" s="28"/>
      <c r="G53" s="37"/>
      <c r="H53" s="1024" t="s">
        <v>85</v>
      </c>
      <c r="I53" s="184"/>
      <c r="J53" s="1024" t="s">
        <v>81</v>
      </c>
      <c r="K53" s="202"/>
      <c r="L53" s="1130"/>
      <c r="M53" s="1133"/>
      <c r="N53" s="184"/>
      <c r="O53" s="1130"/>
      <c r="P53" s="1131"/>
      <c r="Q53" s="1131"/>
      <c r="R53" s="1131"/>
      <c r="S53" s="1132"/>
      <c r="T53" s="185"/>
      <c r="V53" s="185"/>
      <c r="W53" s="127"/>
      <c r="AD53" s="10"/>
      <c r="AJ53" s="221"/>
      <c r="AK53" s="221"/>
      <c r="BA53" s="191"/>
      <c r="BB53" s="37"/>
      <c r="BC53" s="192"/>
      <c r="BD53" s="37"/>
      <c r="BE53" s="37"/>
      <c r="BF53" s="37"/>
      <c r="BG53" s="37"/>
      <c r="BH53" s="37"/>
      <c r="BI53" s="37"/>
      <c r="BJ53" s="10"/>
      <c r="BL53" s="21"/>
      <c r="BM53" s="194"/>
      <c r="BN53" s="195"/>
      <c r="BO53" s="195"/>
      <c r="BP53" s="195"/>
      <c r="BQ53" s="195"/>
      <c r="BR53" s="195"/>
      <c r="BS53" s="195"/>
      <c r="BT53" s="195"/>
      <c r="BU53" s="195"/>
      <c r="BV53" s="195"/>
      <c r="BW53" s="195"/>
      <c r="BX53" s="195"/>
      <c r="BY53" s="195"/>
      <c r="BZ53" s="195"/>
      <c r="CA53" s="195"/>
      <c r="CB53" s="195"/>
      <c r="CC53" s="195"/>
      <c r="CD53" s="195"/>
      <c r="CE53" s="195"/>
      <c r="CF53" s="195"/>
      <c r="CG53" s="195"/>
      <c r="CH53" s="196"/>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7"/>
      <c r="DH53" s="197"/>
    </row>
    <row r="54" spans="2:112" ht="5.0999999999999996" customHeight="1">
      <c r="B54" s="5"/>
      <c r="D54" s="182"/>
      <c r="E54" s="28"/>
      <c r="G54" s="37"/>
      <c r="H54" s="219"/>
      <c r="I54" s="184"/>
      <c r="J54" s="219"/>
      <c r="K54" s="183"/>
      <c r="L54" s="219"/>
      <c r="M54" s="219"/>
      <c r="N54" s="184"/>
      <c r="O54" s="220"/>
      <c r="P54" s="220"/>
      <c r="Q54" s="220"/>
      <c r="R54" s="220"/>
      <c r="S54" s="220"/>
      <c r="T54" s="185"/>
      <c r="V54" s="185"/>
      <c r="W54" s="127"/>
      <c r="AD54" s="10"/>
      <c r="AJ54" s="218"/>
      <c r="AK54" s="218"/>
      <c r="BA54" s="191"/>
      <c r="BB54" s="37"/>
      <c r="BC54" s="192"/>
      <c r="BD54" s="37"/>
      <c r="BE54" s="37"/>
      <c r="BF54" s="37"/>
      <c r="BG54" s="37"/>
      <c r="BH54" s="37"/>
      <c r="BI54" s="37"/>
      <c r="BJ54" s="10"/>
      <c r="BL54" s="21"/>
      <c r="BM54" s="194"/>
      <c r="BN54" s="195"/>
      <c r="BO54" s="195"/>
      <c r="BP54" s="195"/>
      <c r="BQ54" s="195"/>
      <c r="BR54" s="195"/>
      <c r="BS54" s="195"/>
      <c r="BT54" s="195"/>
      <c r="BU54" s="195"/>
      <c r="BV54" s="195"/>
      <c r="BW54" s="195"/>
      <c r="BX54" s="195"/>
      <c r="BY54" s="195"/>
      <c r="BZ54" s="195"/>
      <c r="CA54" s="195"/>
      <c r="CB54" s="195"/>
      <c r="CC54" s="195"/>
      <c r="CD54" s="195"/>
      <c r="CE54" s="195"/>
      <c r="CF54" s="195"/>
      <c r="CG54" s="195"/>
      <c r="CH54" s="196"/>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7"/>
      <c r="DH54" s="197"/>
    </row>
    <row r="55" spans="2:112" ht="20.100000000000001" customHeight="1">
      <c r="B55" s="5"/>
      <c r="D55" s="182"/>
      <c r="E55" s="28"/>
      <c r="G55" s="37"/>
      <c r="H55" s="1024" t="s">
        <v>86</v>
      </c>
      <c r="I55" s="184"/>
      <c r="J55" s="1024" t="s">
        <v>81</v>
      </c>
      <c r="K55" s="202"/>
      <c r="L55" s="1130"/>
      <c r="M55" s="1133"/>
      <c r="N55" s="184"/>
      <c r="O55" s="1130"/>
      <c r="P55" s="1131"/>
      <c r="Q55" s="1131"/>
      <c r="R55" s="1131"/>
      <c r="S55" s="1132"/>
      <c r="T55" s="185"/>
      <c r="V55" s="185"/>
      <c r="W55" s="127"/>
      <c r="AD55" s="10"/>
      <c r="AJ55" s="222"/>
      <c r="AK55" s="222"/>
      <c r="BA55" s="191"/>
      <c r="BB55" s="37"/>
      <c r="BC55" s="192"/>
      <c r="BD55" s="37"/>
      <c r="BE55" s="37"/>
      <c r="BF55" s="37"/>
      <c r="BG55" s="37"/>
      <c r="BH55" s="37"/>
      <c r="BI55" s="37"/>
      <c r="BJ55" s="10"/>
      <c r="BL55" s="21"/>
      <c r="BM55" s="194"/>
      <c r="BN55" s="195"/>
      <c r="BO55" s="195"/>
      <c r="BP55" s="195"/>
      <c r="BQ55" s="195"/>
      <c r="BR55" s="195"/>
      <c r="BS55" s="195"/>
      <c r="BT55" s="195"/>
      <c r="BU55" s="195"/>
      <c r="BV55" s="195"/>
      <c r="BW55" s="195"/>
      <c r="BX55" s="195"/>
      <c r="BY55" s="195"/>
      <c r="BZ55" s="195"/>
      <c r="CA55" s="195"/>
      <c r="CB55" s="195"/>
      <c r="CC55" s="195"/>
      <c r="CD55" s="195"/>
      <c r="CE55" s="195"/>
      <c r="CF55" s="195"/>
      <c r="CG55" s="195"/>
      <c r="CH55" s="196"/>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7"/>
      <c r="DH55" s="197"/>
    </row>
    <row r="56" spans="2:112" ht="5.0999999999999996" customHeight="1">
      <c r="B56" s="5"/>
      <c r="D56" s="182"/>
      <c r="E56" s="28"/>
      <c r="G56" s="37"/>
      <c r="H56" s="219"/>
      <c r="I56" s="184"/>
      <c r="J56" s="219"/>
      <c r="K56" s="185"/>
      <c r="L56" s="219"/>
      <c r="M56" s="219"/>
      <c r="N56" s="184"/>
      <c r="O56" s="220"/>
      <c r="P56" s="220"/>
      <c r="Q56" s="220"/>
      <c r="R56" s="220"/>
      <c r="S56" s="220"/>
      <c r="T56" s="185"/>
      <c r="V56" s="185"/>
      <c r="W56" s="127"/>
      <c r="AD56" s="10"/>
      <c r="AJ56" s="218"/>
      <c r="AK56" s="218"/>
      <c r="BA56" s="191"/>
      <c r="BB56" s="37"/>
      <c r="BC56" s="192"/>
      <c r="BD56" s="37"/>
      <c r="BE56" s="37"/>
      <c r="BF56" s="37"/>
      <c r="BG56" s="37"/>
      <c r="BH56" s="37"/>
      <c r="BI56" s="37"/>
      <c r="BJ56" s="10"/>
      <c r="BL56" s="21"/>
      <c r="BM56" s="194"/>
      <c r="BN56" s="195"/>
      <c r="BO56" s="195"/>
      <c r="BP56" s="195"/>
      <c r="BQ56" s="195"/>
      <c r="BR56" s="195"/>
      <c r="BS56" s="195"/>
      <c r="BT56" s="195"/>
      <c r="BU56" s="195"/>
      <c r="BV56" s="195"/>
      <c r="BW56" s="195"/>
      <c r="BX56" s="195"/>
      <c r="BY56" s="195"/>
      <c r="BZ56" s="195"/>
      <c r="CA56" s="195"/>
      <c r="CB56" s="195"/>
      <c r="CC56" s="195"/>
      <c r="CD56" s="195"/>
      <c r="CE56" s="195"/>
      <c r="CF56" s="195"/>
      <c r="CG56" s="195"/>
      <c r="CH56" s="196"/>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row>
    <row r="57" spans="2:112" ht="20.100000000000001" customHeight="1">
      <c r="B57" s="5"/>
      <c r="D57" s="182"/>
      <c r="E57" s="28"/>
      <c r="G57" s="37"/>
      <c r="H57" s="1024" t="s">
        <v>74</v>
      </c>
      <c r="I57" s="184"/>
      <c r="J57" s="1024" t="s">
        <v>81</v>
      </c>
      <c r="K57" s="202"/>
      <c r="L57" s="1130"/>
      <c r="M57" s="1133"/>
      <c r="N57" s="184"/>
      <c r="O57" s="1130"/>
      <c r="P57" s="1131"/>
      <c r="Q57" s="1131"/>
      <c r="R57" s="1131"/>
      <c r="S57" s="1132"/>
      <c r="T57" s="185"/>
      <c r="V57" s="185"/>
      <c r="W57" s="127"/>
      <c r="AD57" s="10"/>
      <c r="AJ57" s="106"/>
      <c r="AK57" s="106"/>
      <c r="BA57" s="191"/>
      <c r="BB57" s="37"/>
      <c r="BC57" s="192"/>
      <c r="BD57" s="37"/>
      <c r="BE57" s="37"/>
      <c r="BF57" s="37"/>
      <c r="BG57" s="37"/>
      <c r="BH57" s="37"/>
      <c r="BI57" s="37"/>
      <c r="BJ57" s="10"/>
      <c r="BL57" s="21"/>
      <c r="BM57" s="194"/>
      <c r="BN57" s="195"/>
      <c r="BO57" s="195"/>
      <c r="BP57" s="195"/>
      <c r="BQ57" s="195"/>
      <c r="BR57" s="195"/>
      <c r="BS57" s="195"/>
      <c r="BT57" s="195"/>
      <c r="BU57" s="195"/>
      <c r="BV57" s="195"/>
      <c r="BW57" s="195"/>
      <c r="BX57" s="195"/>
      <c r="BY57" s="195"/>
      <c r="BZ57" s="195"/>
      <c r="CA57" s="195"/>
      <c r="CB57" s="195"/>
      <c r="CC57" s="195"/>
      <c r="CD57" s="195"/>
      <c r="CE57" s="195"/>
      <c r="CF57" s="195"/>
      <c r="CG57" s="195"/>
      <c r="CH57" s="196"/>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7"/>
      <c r="DH57" s="197"/>
    </row>
    <row r="58" spans="2:112" ht="5.0999999999999996" customHeight="1">
      <c r="B58" s="5"/>
      <c r="D58" s="182"/>
      <c r="E58" s="28"/>
      <c r="G58" s="37"/>
      <c r="H58" s="219"/>
      <c r="I58" s="184"/>
      <c r="J58" s="219"/>
      <c r="K58" s="183"/>
      <c r="L58" s="219"/>
      <c r="M58" s="219"/>
      <c r="N58" s="184"/>
      <c r="O58" s="220"/>
      <c r="P58" s="220"/>
      <c r="Q58" s="220"/>
      <c r="R58" s="220"/>
      <c r="S58" s="220"/>
      <c r="T58" s="185"/>
      <c r="V58" s="185"/>
      <c r="W58" s="127"/>
      <c r="AD58" s="10"/>
      <c r="AJ58" s="218"/>
      <c r="AK58" s="218"/>
      <c r="BA58" s="191"/>
      <c r="BB58" s="37"/>
      <c r="BC58" s="192"/>
      <c r="BD58" s="37"/>
      <c r="BE58" s="37"/>
      <c r="BF58" s="37"/>
      <c r="BG58" s="37"/>
      <c r="BH58" s="37"/>
      <c r="BI58" s="37"/>
      <c r="BJ58" s="10"/>
      <c r="BL58" s="21"/>
      <c r="BM58" s="194"/>
      <c r="BN58" s="195"/>
      <c r="BO58" s="195"/>
      <c r="BP58" s="195"/>
      <c r="BQ58" s="195"/>
      <c r="BR58" s="195"/>
      <c r="BS58" s="195"/>
      <c r="BT58" s="195"/>
      <c r="BU58" s="195"/>
      <c r="BV58" s="195"/>
      <c r="BW58" s="195"/>
      <c r="BX58" s="195"/>
      <c r="BY58" s="195"/>
      <c r="BZ58" s="195"/>
      <c r="CA58" s="195"/>
      <c r="CB58" s="195"/>
      <c r="CC58" s="195"/>
      <c r="CD58" s="195"/>
      <c r="CE58" s="195"/>
      <c r="CF58" s="195"/>
      <c r="CG58" s="195"/>
      <c r="CH58" s="196"/>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row>
    <row r="59" spans="2:112" ht="20.100000000000001" customHeight="1">
      <c r="B59" s="5"/>
      <c r="D59" s="182"/>
      <c r="E59" s="28"/>
      <c r="G59" s="37"/>
      <c r="H59" s="1024" t="s">
        <v>74</v>
      </c>
      <c r="I59" s="184"/>
      <c r="J59" s="1024" t="s">
        <v>81</v>
      </c>
      <c r="K59" s="202"/>
      <c r="L59" s="1130"/>
      <c r="M59" s="1133"/>
      <c r="N59" s="184"/>
      <c r="O59" s="1130"/>
      <c r="P59" s="1131"/>
      <c r="Q59" s="1131"/>
      <c r="R59" s="1131"/>
      <c r="S59" s="1132"/>
      <c r="T59" s="185"/>
      <c r="V59" s="185"/>
      <c r="W59" s="127"/>
      <c r="AD59" s="10"/>
      <c r="AJ59" s="188"/>
      <c r="AK59" s="188"/>
      <c r="BA59" s="191"/>
      <c r="BB59" s="37"/>
      <c r="BC59" s="192"/>
      <c r="BD59" s="37"/>
      <c r="BE59" s="37"/>
      <c r="BF59" s="37"/>
      <c r="BG59" s="37"/>
      <c r="BH59" s="37"/>
      <c r="BI59" s="37"/>
      <c r="BJ59" s="10"/>
      <c r="BL59" s="21"/>
      <c r="BM59" s="194"/>
      <c r="BN59" s="195"/>
      <c r="BO59" s="195"/>
      <c r="BP59" s="195"/>
      <c r="BQ59" s="195"/>
      <c r="BR59" s="195"/>
      <c r="BS59" s="195"/>
      <c r="BT59" s="195"/>
      <c r="BU59" s="195"/>
      <c r="BV59" s="195"/>
      <c r="BW59" s="195"/>
      <c r="BX59" s="195"/>
      <c r="BY59" s="195"/>
      <c r="BZ59" s="195"/>
      <c r="CA59" s="195"/>
      <c r="CB59" s="195"/>
      <c r="CC59" s="195"/>
      <c r="CD59" s="195"/>
      <c r="CE59" s="195"/>
      <c r="CF59" s="195"/>
      <c r="CG59" s="195"/>
      <c r="CH59" s="196"/>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row>
    <row r="60" spans="2:112" ht="5.0999999999999996" customHeight="1">
      <c r="B60" s="5"/>
      <c r="D60" s="182"/>
      <c r="E60" s="28"/>
      <c r="G60" s="37"/>
      <c r="H60" s="219"/>
      <c r="I60" s="184"/>
      <c r="J60" s="219"/>
      <c r="K60" s="185"/>
      <c r="L60" s="219"/>
      <c r="M60" s="219"/>
      <c r="N60" s="184"/>
      <c r="O60" s="220"/>
      <c r="P60" s="220"/>
      <c r="Q60" s="220"/>
      <c r="R60" s="220"/>
      <c r="S60" s="220"/>
      <c r="T60" s="185"/>
      <c r="V60" s="185"/>
      <c r="W60" s="127"/>
      <c r="AD60" s="10"/>
      <c r="AJ60" s="218"/>
      <c r="AK60" s="218"/>
      <c r="BA60" s="191"/>
      <c r="BB60" s="37"/>
      <c r="BC60" s="192"/>
      <c r="BD60" s="37"/>
      <c r="BE60" s="37"/>
      <c r="BF60" s="37"/>
      <c r="BG60" s="37"/>
      <c r="BH60" s="37"/>
      <c r="BI60" s="37"/>
      <c r="BJ60" s="10"/>
      <c r="BL60" s="21"/>
      <c r="BM60" s="194"/>
      <c r="BN60" s="195"/>
      <c r="BO60" s="195"/>
      <c r="BP60" s="195"/>
      <c r="BQ60" s="195"/>
      <c r="BR60" s="195"/>
      <c r="BS60" s="195"/>
      <c r="BT60" s="195"/>
      <c r="BU60" s="195"/>
      <c r="BV60" s="195"/>
      <c r="BW60" s="195"/>
      <c r="BX60" s="195"/>
      <c r="BY60" s="195"/>
      <c r="BZ60" s="195"/>
      <c r="CA60" s="195"/>
      <c r="CB60" s="195"/>
      <c r="CC60" s="195"/>
      <c r="CD60" s="195"/>
      <c r="CE60" s="195"/>
      <c r="CF60" s="195"/>
      <c r="CG60" s="195"/>
      <c r="CH60" s="196"/>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7"/>
      <c r="DH60" s="197"/>
    </row>
    <row r="61" spans="2:112" ht="20.100000000000001" customHeight="1">
      <c r="B61" s="5"/>
      <c r="D61" s="182"/>
      <c r="E61" s="28"/>
      <c r="G61" s="37"/>
      <c r="H61" s="1024" t="s">
        <v>74</v>
      </c>
      <c r="I61" s="184"/>
      <c r="J61" s="1024" t="s">
        <v>81</v>
      </c>
      <c r="K61" s="202"/>
      <c r="L61" s="1130"/>
      <c r="M61" s="1133"/>
      <c r="N61" s="184"/>
      <c r="O61" s="1130"/>
      <c r="P61" s="1131"/>
      <c r="Q61" s="1131"/>
      <c r="R61" s="1131"/>
      <c r="S61" s="1132"/>
      <c r="T61" s="185"/>
      <c r="V61" s="185"/>
      <c r="W61" s="127"/>
      <c r="X61" s="127"/>
      <c r="Y61" s="223"/>
      <c r="Z61" s="223"/>
      <c r="AA61" s="206"/>
      <c r="AB61" s="206"/>
      <c r="AC61" s="206"/>
      <c r="AD61" s="224"/>
      <c r="AE61" s="206"/>
      <c r="AF61" s="206"/>
      <c r="AG61" s="206"/>
      <c r="AH61" s="206"/>
      <c r="AI61" s="206"/>
      <c r="AJ61" s="106"/>
      <c r="AK61" s="106"/>
      <c r="AL61" s="106"/>
      <c r="AM61" s="127"/>
      <c r="AN61" s="127"/>
      <c r="AO61" s="127"/>
      <c r="AP61" s="127"/>
      <c r="AQ61" s="127"/>
      <c r="AR61" s="127"/>
      <c r="AS61" s="127"/>
      <c r="AT61" s="194"/>
      <c r="AU61" s="190"/>
      <c r="AV61" s="190"/>
      <c r="AW61" s="191"/>
      <c r="AX61" s="192"/>
      <c r="AY61" s="192"/>
      <c r="AZ61" s="193"/>
      <c r="BA61" s="191"/>
      <c r="BB61" s="37"/>
      <c r="BC61" s="192"/>
      <c r="BD61" s="37"/>
      <c r="BE61" s="37"/>
      <c r="BF61" s="37"/>
      <c r="BG61" s="37"/>
      <c r="BH61" s="37"/>
      <c r="BI61" s="37"/>
      <c r="BJ61" s="10"/>
      <c r="BL61" s="21"/>
      <c r="BM61" s="194"/>
      <c r="BN61" s="195"/>
      <c r="BO61" s="195"/>
      <c r="BP61" s="195"/>
      <c r="BQ61" s="195"/>
      <c r="BR61" s="195"/>
      <c r="BS61" s="195"/>
      <c r="BT61" s="195"/>
      <c r="BU61" s="195"/>
      <c r="BV61" s="195"/>
      <c r="BW61" s="195"/>
      <c r="BX61" s="195"/>
      <c r="BY61" s="195"/>
      <c r="BZ61" s="195"/>
      <c r="CA61" s="195"/>
      <c r="CB61" s="195"/>
      <c r="CC61" s="195"/>
      <c r="CD61" s="195"/>
      <c r="CE61" s="195"/>
      <c r="CF61" s="195"/>
      <c r="CG61" s="195"/>
      <c r="CH61" s="196"/>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row>
    <row r="62" spans="2:112" ht="5.0999999999999996" customHeight="1">
      <c r="B62" s="5"/>
      <c r="D62" s="182"/>
      <c r="E62" s="28"/>
      <c r="G62" s="37"/>
      <c r="H62" s="219"/>
      <c r="I62" s="184"/>
      <c r="J62" s="219"/>
      <c r="K62" s="183"/>
      <c r="L62" s="219"/>
      <c r="M62" s="219"/>
      <c r="N62" s="184"/>
      <c r="O62" s="220"/>
      <c r="P62" s="220"/>
      <c r="Q62" s="220"/>
      <c r="R62" s="220"/>
      <c r="S62" s="220"/>
      <c r="T62" s="185"/>
      <c r="V62" s="185"/>
      <c r="W62" s="127"/>
      <c r="AD62" s="10"/>
      <c r="AJ62" s="218"/>
      <c r="AK62" s="218"/>
      <c r="BA62" s="191"/>
      <c r="BB62" s="37"/>
      <c r="BC62" s="192"/>
      <c r="BD62" s="37"/>
      <c r="BE62" s="37"/>
      <c r="BF62" s="37"/>
      <c r="BG62" s="37"/>
      <c r="BH62" s="37"/>
      <c r="BI62" s="37"/>
      <c r="BJ62" s="10"/>
      <c r="BL62" s="21"/>
      <c r="BM62" s="194"/>
      <c r="BN62" s="195"/>
      <c r="BO62" s="195"/>
      <c r="BP62" s="195"/>
      <c r="BQ62" s="195"/>
      <c r="BR62" s="195"/>
      <c r="BS62" s="195"/>
      <c r="BT62" s="195"/>
      <c r="BU62" s="195"/>
      <c r="BV62" s="195"/>
      <c r="BW62" s="195"/>
      <c r="BX62" s="195"/>
      <c r="BY62" s="195"/>
      <c r="BZ62" s="195"/>
      <c r="CA62" s="195"/>
      <c r="CB62" s="195"/>
      <c r="CC62" s="195"/>
      <c r="CD62" s="195"/>
      <c r="CE62" s="195"/>
      <c r="CF62" s="195"/>
      <c r="CG62" s="195"/>
      <c r="CH62" s="196"/>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7"/>
      <c r="DH62" s="197"/>
    </row>
    <row r="63" spans="2:112" ht="20.100000000000001" customHeight="1">
      <c r="B63" s="5"/>
      <c r="D63" s="182"/>
      <c r="E63" s="28"/>
      <c r="G63" s="37"/>
      <c r="H63" s="1024" t="s">
        <v>74</v>
      </c>
      <c r="I63" s="184"/>
      <c r="J63" s="1024" t="s">
        <v>81</v>
      </c>
      <c r="K63" s="202"/>
      <c r="L63" s="1130"/>
      <c r="M63" s="1133"/>
      <c r="N63" s="184"/>
      <c r="O63" s="1130"/>
      <c r="P63" s="1131"/>
      <c r="Q63" s="1131"/>
      <c r="R63" s="1131"/>
      <c r="S63" s="1132"/>
      <c r="T63" s="185"/>
      <c r="V63" s="185"/>
      <c r="W63" s="127"/>
      <c r="X63" s="127"/>
      <c r="Y63" s="186"/>
      <c r="Z63" s="186"/>
      <c r="AA63" s="93"/>
      <c r="AB63" s="93"/>
      <c r="AC63" s="93"/>
      <c r="AD63" s="187"/>
      <c r="AE63" s="93"/>
      <c r="AF63" s="93"/>
      <c r="AG63" s="93"/>
      <c r="AH63" s="93"/>
      <c r="AI63" s="93"/>
      <c r="AJ63" s="106"/>
      <c r="AK63" s="106"/>
      <c r="AL63" s="106"/>
      <c r="AM63" s="127"/>
      <c r="AN63" s="127"/>
      <c r="AO63" s="127"/>
      <c r="AP63" s="127"/>
      <c r="AQ63" s="127"/>
      <c r="AR63" s="127"/>
      <c r="AS63" s="127"/>
      <c r="AT63" s="194"/>
      <c r="AU63" s="190"/>
      <c r="AV63" s="190"/>
      <c r="AW63" s="191"/>
      <c r="AX63" s="192"/>
      <c r="AY63" s="192"/>
      <c r="AZ63" s="193"/>
      <c r="BA63" s="191"/>
      <c r="BB63" s="37"/>
      <c r="BC63" s="192"/>
      <c r="BD63" s="37"/>
      <c r="BE63" s="37"/>
      <c r="BF63" s="37"/>
      <c r="BG63" s="37"/>
      <c r="BH63" s="37"/>
      <c r="BI63" s="37"/>
      <c r="BJ63" s="10"/>
      <c r="BL63" s="21"/>
      <c r="BM63" s="194"/>
      <c r="BN63" s="195"/>
      <c r="BO63" s="195"/>
      <c r="BP63" s="195"/>
      <c r="BQ63" s="195"/>
      <c r="BR63" s="195"/>
      <c r="BS63" s="195"/>
      <c r="BT63" s="195"/>
      <c r="BU63" s="195"/>
      <c r="BV63" s="195"/>
      <c r="BW63" s="195"/>
      <c r="BX63" s="195"/>
      <c r="BY63" s="195"/>
      <c r="BZ63" s="195"/>
      <c r="CA63" s="195"/>
      <c r="CB63" s="195"/>
      <c r="CC63" s="195"/>
      <c r="CD63" s="195"/>
      <c r="CE63" s="195"/>
      <c r="CF63" s="195"/>
      <c r="CG63" s="195"/>
      <c r="CH63" s="196"/>
      <c r="CI63" s="197"/>
      <c r="CJ63" s="197"/>
      <c r="CK63" s="197"/>
      <c r="CL63" s="197"/>
      <c r="CM63" s="197"/>
      <c r="CN63" s="197"/>
      <c r="CO63" s="197"/>
      <c r="CP63" s="197"/>
      <c r="CQ63" s="197"/>
      <c r="CR63" s="197"/>
      <c r="CS63" s="197"/>
      <c r="CT63" s="197"/>
      <c r="CU63" s="197"/>
      <c r="CV63" s="197"/>
      <c r="CW63" s="197"/>
      <c r="CX63" s="197"/>
      <c r="CY63" s="197"/>
      <c r="CZ63" s="197"/>
      <c r="DA63" s="197"/>
      <c r="DB63" s="197"/>
      <c r="DC63" s="197"/>
      <c r="DD63" s="197"/>
      <c r="DE63" s="197"/>
      <c r="DF63" s="197"/>
      <c r="DG63" s="197"/>
      <c r="DH63" s="197"/>
    </row>
    <row r="64" spans="2:112" ht="5.0999999999999996" customHeight="1">
      <c r="B64" s="5"/>
      <c r="D64" s="182"/>
      <c r="E64" s="28"/>
      <c r="G64" s="37"/>
      <c r="H64" s="219"/>
      <c r="I64" s="184"/>
      <c r="J64" s="219"/>
      <c r="K64" s="185"/>
      <c r="L64" s="219"/>
      <c r="M64" s="219"/>
      <c r="N64" s="184"/>
      <c r="O64" s="220"/>
      <c r="P64" s="220"/>
      <c r="Q64" s="220"/>
      <c r="R64" s="220"/>
      <c r="S64" s="220"/>
      <c r="T64" s="185"/>
      <c r="V64" s="185"/>
      <c r="W64" s="127"/>
      <c r="AD64" s="10"/>
      <c r="AJ64" s="218"/>
      <c r="AK64" s="218"/>
      <c r="BA64" s="191"/>
      <c r="BB64" s="37"/>
      <c r="BC64" s="192"/>
      <c r="BD64" s="37"/>
      <c r="BE64" s="37"/>
      <c r="BF64" s="37"/>
      <c r="BG64" s="37"/>
      <c r="BH64" s="37"/>
      <c r="BI64" s="37"/>
      <c r="BJ64" s="10"/>
      <c r="BL64" s="21"/>
      <c r="BM64" s="194"/>
      <c r="BN64" s="195"/>
      <c r="BO64" s="195"/>
      <c r="BP64" s="195"/>
      <c r="BQ64" s="195"/>
      <c r="BR64" s="195"/>
      <c r="BS64" s="195"/>
      <c r="BT64" s="195"/>
      <c r="BU64" s="195"/>
      <c r="BV64" s="195"/>
      <c r="BW64" s="195"/>
      <c r="BX64" s="195"/>
      <c r="BY64" s="195"/>
      <c r="BZ64" s="195"/>
      <c r="CA64" s="195"/>
      <c r="CB64" s="195"/>
      <c r="CC64" s="195"/>
      <c r="CD64" s="195"/>
      <c r="CE64" s="195"/>
      <c r="CF64" s="195"/>
      <c r="CG64" s="195"/>
      <c r="CH64" s="196"/>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7"/>
      <c r="DH64" s="197"/>
    </row>
    <row r="65" spans="2:112" ht="20.100000000000001" customHeight="1">
      <c r="B65" s="5"/>
      <c r="D65" s="182"/>
      <c r="E65" s="28"/>
      <c r="G65" s="37"/>
      <c r="H65" s="1024" t="s">
        <v>74</v>
      </c>
      <c r="I65" s="184"/>
      <c r="J65" s="1024" t="s">
        <v>81</v>
      </c>
      <c r="K65" s="202"/>
      <c r="L65" s="1130"/>
      <c r="M65" s="1133"/>
      <c r="N65" s="184"/>
      <c r="O65" s="1130"/>
      <c r="P65" s="1131"/>
      <c r="Q65" s="1131"/>
      <c r="R65" s="1131"/>
      <c r="S65" s="1132"/>
      <c r="T65" s="185"/>
      <c r="V65" s="185"/>
      <c r="W65" s="127"/>
      <c r="X65" s="127"/>
      <c r="Y65" s="186"/>
      <c r="Z65" s="186"/>
      <c r="AA65" s="93"/>
      <c r="AB65" s="93"/>
      <c r="AC65" s="93"/>
      <c r="AD65" s="187"/>
      <c r="AE65" s="93"/>
      <c r="AF65" s="93"/>
      <c r="AG65" s="93"/>
      <c r="AH65" s="93"/>
      <c r="AI65" s="93"/>
      <c r="AJ65" s="106"/>
      <c r="AK65" s="106"/>
      <c r="AL65" s="106"/>
      <c r="AM65" s="127"/>
      <c r="AN65" s="127"/>
      <c r="AO65" s="127"/>
      <c r="AP65" s="127"/>
      <c r="AQ65" s="127"/>
      <c r="AR65" s="127"/>
      <c r="AS65" s="127"/>
      <c r="AT65" s="194"/>
      <c r="AU65" s="190"/>
      <c r="AV65" s="190"/>
      <c r="AW65" s="191"/>
      <c r="AX65" s="192"/>
      <c r="AY65" s="192"/>
      <c r="AZ65" s="193"/>
      <c r="BA65" s="191"/>
      <c r="BB65" s="37"/>
      <c r="BC65" s="192"/>
      <c r="BD65" s="37"/>
      <c r="BE65" s="37"/>
      <c r="BF65" s="37"/>
      <c r="BG65" s="37"/>
      <c r="BH65" s="37"/>
      <c r="BI65" s="37"/>
      <c r="BJ65" s="10"/>
      <c r="BL65" s="21"/>
      <c r="BM65" s="194"/>
      <c r="BN65" s="195"/>
      <c r="BO65" s="195"/>
      <c r="BP65" s="195"/>
      <c r="BQ65" s="195"/>
      <c r="BR65" s="195"/>
      <c r="BS65" s="195"/>
      <c r="BT65" s="195"/>
      <c r="BU65" s="195"/>
      <c r="BV65" s="195"/>
      <c r="BW65" s="195"/>
      <c r="BX65" s="195"/>
      <c r="BY65" s="195"/>
      <c r="BZ65" s="195"/>
      <c r="CA65" s="195"/>
      <c r="CB65" s="195"/>
      <c r="CC65" s="195"/>
      <c r="CD65" s="195"/>
      <c r="CE65" s="195"/>
      <c r="CF65" s="195"/>
      <c r="CG65" s="195"/>
      <c r="CH65" s="196"/>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7"/>
      <c r="DH65" s="197"/>
    </row>
    <row r="66" spans="2:112" ht="5.0999999999999996" customHeight="1">
      <c r="B66" s="5"/>
      <c r="D66" s="182"/>
      <c r="E66" s="28"/>
      <c r="G66" s="37"/>
      <c r="H66" s="219"/>
      <c r="I66" s="184"/>
      <c r="J66" s="219"/>
      <c r="K66" s="183"/>
      <c r="L66" s="219"/>
      <c r="M66" s="219"/>
      <c r="N66" s="184"/>
      <c r="O66" s="220"/>
      <c r="P66" s="220"/>
      <c r="Q66" s="220"/>
      <c r="R66" s="220"/>
      <c r="S66" s="220"/>
      <c r="T66" s="185"/>
      <c r="V66" s="185"/>
      <c r="W66" s="127"/>
      <c r="AD66" s="10"/>
      <c r="AJ66" s="218"/>
      <c r="AK66" s="218"/>
      <c r="BA66" s="191"/>
      <c r="BB66" s="37"/>
      <c r="BC66" s="192"/>
      <c r="BD66" s="37"/>
      <c r="BE66" s="37"/>
      <c r="BF66" s="37"/>
      <c r="BG66" s="37"/>
      <c r="BH66" s="37"/>
      <c r="BI66" s="37"/>
      <c r="BJ66" s="10"/>
      <c r="BL66" s="21"/>
      <c r="BM66" s="194"/>
      <c r="BN66" s="195"/>
      <c r="BO66" s="195"/>
      <c r="BP66" s="195"/>
      <c r="BQ66" s="195"/>
      <c r="BR66" s="195"/>
      <c r="BS66" s="195"/>
      <c r="BT66" s="195"/>
      <c r="BU66" s="195"/>
      <c r="BV66" s="195"/>
      <c r="BW66" s="195"/>
      <c r="BX66" s="195"/>
      <c r="BY66" s="195"/>
      <c r="BZ66" s="195"/>
      <c r="CA66" s="195"/>
      <c r="CB66" s="195"/>
      <c r="CC66" s="195"/>
      <c r="CD66" s="195"/>
      <c r="CE66" s="195"/>
      <c r="CF66" s="195"/>
      <c r="CG66" s="195"/>
      <c r="CH66" s="196"/>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7"/>
      <c r="DH66" s="197"/>
    </row>
    <row r="67" spans="2:112" ht="20.100000000000001" customHeight="1">
      <c r="B67" s="5"/>
      <c r="D67" s="182"/>
      <c r="E67" s="28"/>
      <c r="G67" s="37"/>
      <c r="H67" s="1024" t="s">
        <v>74</v>
      </c>
      <c r="I67" s="184"/>
      <c r="J67" s="1024" t="s">
        <v>81</v>
      </c>
      <c r="K67" s="202"/>
      <c r="L67" s="1130"/>
      <c r="M67" s="1133"/>
      <c r="N67" s="184"/>
      <c r="O67" s="1130"/>
      <c r="P67" s="1131"/>
      <c r="Q67" s="1131"/>
      <c r="R67" s="1131"/>
      <c r="S67" s="1132"/>
      <c r="T67" s="185"/>
      <c r="V67" s="185"/>
      <c r="W67" s="127"/>
      <c r="X67" s="127"/>
      <c r="Y67" s="186"/>
      <c r="Z67" s="186"/>
      <c r="AA67" s="93"/>
      <c r="AB67" s="93"/>
      <c r="AC67" s="93"/>
      <c r="AD67" s="187"/>
      <c r="AE67" s="93"/>
      <c r="AF67" s="93"/>
      <c r="AG67" s="93"/>
      <c r="AH67" s="93"/>
      <c r="AI67" s="93"/>
      <c r="AJ67" s="106"/>
      <c r="AK67" s="106"/>
      <c r="AL67" s="106"/>
      <c r="AM67" s="127"/>
      <c r="AN67" s="127"/>
      <c r="AO67" s="127"/>
      <c r="AP67" s="127"/>
      <c r="AQ67" s="127"/>
      <c r="AR67" s="127"/>
      <c r="AS67" s="127"/>
      <c r="AT67" s="194"/>
      <c r="AU67" s="190"/>
      <c r="AV67" s="190"/>
      <c r="AW67" s="191"/>
      <c r="AX67" s="192"/>
      <c r="AY67" s="192"/>
      <c r="AZ67" s="193"/>
      <c r="BA67" s="191"/>
      <c r="BB67" s="37"/>
      <c r="BC67" s="192"/>
      <c r="BD67" s="37"/>
      <c r="BE67" s="37"/>
      <c r="BF67" s="37"/>
      <c r="BG67" s="37"/>
      <c r="BH67" s="37"/>
      <c r="BI67" s="37"/>
      <c r="BJ67" s="10"/>
      <c r="BL67" s="21"/>
      <c r="BM67" s="194"/>
      <c r="BN67" s="195"/>
      <c r="BO67" s="195"/>
      <c r="BP67" s="195"/>
      <c r="BQ67" s="195"/>
      <c r="BR67" s="195"/>
      <c r="BS67" s="195"/>
      <c r="BT67" s="195"/>
      <c r="BU67" s="195"/>
      <c r="BV67" s="195"/>
      <c r="BW67" s="195"/>
      <c r="BX67" s="195"/>
      <c r="BY67" s="195"/>
      <c r="BZ67" s="195"/>
      <c r="CA67" s="195"/>
      <c r="CB67" s="195"/>
      <c r="CC67" s="195"/>
      <c r="CD67" s="195"/>
      <c r="CE67" s="195"/>
      <c r="CF67" s="195"/>
      <c r="CG67" s="195"/>
      <c r="CH67" s="196"/>
      <c r="CI67" s="197"/>
      <c r="CJ67" s="197"/>
      <c r="CK67" s="197"/>
      <c r="CL67" s="197"/>
      <c r="CM67" s="197"/>
      <c r="CN67" s="197"/>
      <c r="CO67" s="197"/>
      <c r="CP67" s="197"/>
      <c r="CQ67" s="197"/>
      <c r="CR67" s="197"/>
      <c r="CS67" s="197"/>
      <c r="CT67" s="197"/>
      <c r="CU67" s="197"/>
      <c r="CV67" s="197"/>
      <c r="CW67" s="197"/>
      <c r="CX67" s="197"/>
      <c r="CY67" s="197"/>
      <c r="CZ67" s="197"/>
      <c r="DA67" s="197"/>
      <c r="DB67" s="197"/>
      <c r="DC67" s="197"/>
      <c r="DD67" s="197"/>
      <c r="DE67" s="197"/>
      <c r="DF67" s="197"/>
      <c r="DG67" s="197"/>
      <c r="DH67" s="197"/>
    </row>
    <row r="68" spans="2:112" ht="5.0999999999999996" customHeight="1">
      <c r="B68" s="5"/>
      <c r="D68" s="182"/>
      <c r="E68" s="28"/>
      <c r="G68" s="37"/>
      <c r="H68" s="219"/>
      <c r="I68" s="184"/>
      <c r="J68" s="219"/>
      <c r="K68" s="185"/>
      <c r="L68" s="219"/>
      <c r="M68" s="219"/>
      <c r="N68" s="184"/>
      <c r="O68" s="220"/>
      <c r="P68" s="220"/>
      <c r="Q68" s="220"/>
      <c r="R68" s="220"/>
      <c r="S68" s="220"/>
      <c r="T68" s="185"/>
      <c r="V68" s="185"/>
      <c r="W68" s="127"/>
      <c r="AD68" s="10"/>
      <c r="AJ68" s="218"/>
      <c r="AK68" s="218"/>
      <c r="BA68" s="191"/>
      <c r="BB68" s="37"/>
      <c r="BC68" s="192"/>
      <c r="BD68" s="37"/>
      <c r="BE68" s="37"/>
      <c r="BF68" s="37"/>
      <c r="BG68" s="37"/>
      <c r="BH68" s="37"/>
      <c r="BI68" s="37"/>
      <c r="BJ68" s="10"/>
      <c r="BL68" s="21"/>
      <c r="BM68" s="194"/>
      <c r="BN68" s="195"/>
      <c r="BO68" s="195"/>
      <c r="BP68" s="195"/>
      <c r="BQ68" s="195"/>
      <c r="BR68" s="195"/>
      <c r="BS68" s="195"/>
      <c r="BT68" s="195"/>
      <c r="BU68" s="195"/>
      <c r="BV68" s="195"/>
      <c r="BW68" s="195"/>
      <c r="BX68" s="195"/>
      <c r="BY68" s="195"/>
      <c r="BZ68" s="195"/>
      <c r="CA68" s="195"/>
      <c r="CB68" s="195"/>
      <c r="CC68" s="195"/>
      <c r="CD68" s="195"/>
      <c r="CE68" s="195"/>
      <c r="CF68" s="195"/>
      <c r="CG68" s="195"/>
      <c r="CH68" s="196"/>
      <c r="CI68" s="197"/>
      <c r="CJ68" s="197"/>
      <c r="CK68" s="197"/>
      <c r="CL68" s="197"/>
      <c r="CM68" s="197"/>
      <c r="CN68" s="197"/>
      <c r="CO68" s="197"/>
      <c r="CP68" s="197"/>
      <c r="CQ68" s="197"/>
      <c r="CR68" s="197"/>
      <c r="CS68" s="197"/>
      <c r="CT68" s="197"/>
      <c r="CU68" s="197"/>
      <c r="CV68" s="197"/>
      <c r="CW68" s="197"/>
      <c r="CX68" s="197"/>
      <c r="CY68" s="197"/>
      <c r="CZ68" s="197"/>
      <c r="DA68" s="197"/>
      <c r="DB68" s="197"/>
      <c r="DC68" s="197"/>
      <c r="DD68" s="197"/>
      <c r="DE68" s="197"/>
      <c r="DF68" s="197"/>
      <c r="DG68" s="197"/>
      <c r="DH68" s="197"/>
    </row>
    <row r="69" spans="2:112" ht="20.100000000000001" customHeight="1">
      <c r="B69" s="5"/>
      <c r="D69" s="182"/>
      <c r="E69" s="28"/>
      <c r="G69" s="37"/>
      <c r="H69" s="1024" t="s">
        <v>74</v>
      </c>
      <c r="I69" s="184"/>
      <c r="J69" s="1024" t="s">
        <v>81</v>
      </c>
      <c r="K69" s="202"/>
      <c r="L69" s="1130"/>
      <c r="M69" s="1133"/>
      <c r="N69" s="184"/>
      <c r="O69" s="1130"/>
      <c r="P69" s="1131"/>
      <c r="Q69" s="1131"/>
      <c r="R69" s="1131"/>
      <c r="S69" s="1132"/>
      <c r="T69" s="185"/>
      <c r="V69" s="185"/>
      <c r="W69" s="127"/>
      <c r="X69" s="127"/>
      <c r="Y69" s="223"/>
      <c r="Z69" s="223"/>
      <c r="AA69" s="206"/>
      <c r="AB69" s="206"/>
      <c r="AC69" s="206"/>
      <c r="AD69" s="224"/>
      <c r="AE69" s="206"/>
      <c r="AF69" s="206"/>
      <c r="AG69" s="206"/>
      <c r="AH69" s="206"/>
      <c r="AI69" s="206"/>
      <c r="AJ69" s="188"/>
      <c r="AK69" s="188"/>
      <c r="AL69" s="188"/>
      <c r="AM69" s="188"/>
      <c r="AN69" s="188"/>
      <c r="AO69" s="188"/>
      <c r="AP69" s="188"/>
      <c r="AQ69" s="188"/>
      <c r="AR69" s="188"/>
      <c r="AS69" s="188"/>
      <c r="AT69" s="189"/>
      <c r="AU69" s="190"/>
      <c r="AV69" s="190"/>
      <c r="AW69" s="191"/>
      <c r="AX69" s="192"/>
      <c r="AY69" s="192"/>
      <c r="AZ69" s="193"/>
      <c r="BA69" s="191"/>
      <c r="BB69" s="37"/>
      <c r="BC69" s="192"/>
      <c r="BD69" s="37"/>
      <c r="BE69" s="37"/>
      <c r="BF69" s="37"/>
      <c r="BG69" s="37"/>
      <c r="BH69" s="37"/>
      <c r="BI69" s="37"/>
      <c r="BJ69" s="10"/>
      <c r="BL69" s="21"/>
      <c r="BM69" s="194"/>
      <c r="BN69" s="195"/>
      <c r="BO69" s="195"/>
      <c r="BP69" s="195"/>
      <c r="BQ69" s="195"/>
      <c r="BR69" s="195"/>
      <c r="BS69" s="195"/>
      <c r="BT69" s="195"/>
      <c r="BU69" s="195"/>
      <c r="BV69" s="195"/>
      <c r="BW69" s="195"/>
      <c r="BX69" s="195"/>
      <c r="BY69" s="195"/>
      <c r="BZ69" s="195"/>
      <c r="CA69" s="195"/>
      <c r="CB69" s="195"/>
      <c r="CC69" s="195"/>
      <c r="CD69" s="195"/>
      <c r="CE69" s="195"/>
      <c r="CF69" s="195"/>
      <c r="CG69" s="195"/>
      <c r="CH69" s="196"/>
      <c r="CI69" s="197"/>
      <c r="CJ69" s="197"/>
      <c r="CK69" s="197"/>
      <c r="CL69" s="197"/>
      <c r="CM69" s="197"/>
      <c r="CN69" s="197"/>
      <c r="CO69" s="197"/>
      <c r="CP69" s="197"/>
      <c r="CQ69" s="197"/>
      <c r="CR69" s="197"/>
      <c r="CS69" s="197"/>
      <c r="CT69" s="197"/>
      <c r="CU69" s="197"/>
      <c r="CV69" s="197"/>
      <c r="CW69" s="197"/>
      <c r="CX69" s="197"/>
      <c r="CY69" s="197"/>
      <c r="CZ69" s="197"/>
      <c r="DA69" s="197"/>
      <c r="DB69" s="197"/>
      <c r="DC69" s="197"/>
      <c r="DD69" s="197"/>
      <c r="DE69" s="197"/>
      <c r="DF69" s="197"/>
      <c r="DG69" s="197"/>
      <c r="DH69" s="197"/>
    </row>
    <row r="70" spans="2:112" ht="45" customHeight="1">
      <c r="B70" s="5"/>
      <c r="D70" s="101"/>
      <c r="H70" s="107"/>
      <c r="AD70" s="10"/>
    </row>
    <row r="71" spans="2:112" s="21" customFormat="1" ht="15" customHeight="1">
      <c r="B71" s="108"/>
      <c r="F71" s="95"/>
      <c r="G71" s="37"/>
      <c r="H71" s="109"/>
      <c r="I71" s="109"/>
      <c r="J71" s="109"/>
      <c r="K71" s="109"/>
      <c r="L71" s="109"/>
      <c r="M71" s="109"/>
      <c r="N71" s="109"/>
      <c r="O71" s="109"/>
      <c r="P71" s="109"/>
      <c r="Q71" s="109"/>
      <c r="R71" s="109"/>
      <c r="S71" s="109"/>
      <c r="T71" s="109"/>
      <c r="U71" s="109"/>
      <c r="V71" s="109"/>
      <c r="W71" s="109"/>
      <c r="X71" s="110"/>
      <c r="Y71" s="37"/>
      <c r="Z71" s="37"/>
      <c r="AA71" s="37"/>
      <c r="AB71" s="37"/>
      <c r="AC71" s="95"/>
      <c r="AD71" s="98"/>
    </row>
    <row r="72" spans="2:112" ht="9.9499999999999993" customHeight="1">
      <c r="B72" s="5"/>
      <c r="C72" s="9"/>
      <c r="F72" s="111"/>
      <c r="G72" s="37"/>
      <c r="H72" s="112"/>
      <c r="I72" s="37"/>
      <c r="J72" s="37"/>
      <c r="K72" s="37"/>
      <c r="L72" s="37"/>
      <c r="M72" s="37"/>
      <c r="N72" s="37"/>
      <c r="O72" s="37"/>
      <c r="P72" s="37"/>
      <c r="Q72" s="37"/>
      <c r="R72" s="37"/>
      <c r="S72" s="37"/>
      <c r="T72" s="37"/>
      <c r="U72" s="37"/>
      <c r="V72" s="37"/>
      <c r="W72" s="37"/>
      <c r="X72" s="37"/>
      <c r="Y72" s="37"/>
      <c r="Z72" s="37"/>
      <c r="AA72" s="37"/>
      <c r="AB72" s="37"/>
      <c r="AC72" s="111"/>
      <c r="AD72" s="113"/>
    </row>
    <row r="73" spans="2:112" ht="9.9499999999999993" customHeight="1">
      <c r="B73" s="5"/>
      <c r="C73" s="9"/>
      <c r="D73" s="9"/>
      <c r="E73" s="9"/>
      <c r="F73" s="111"/>
      <c r="G73" s="111"/>
      <c r="H73" s="112"/>
      <c r="I73" s="111"/>
      <c r="J73" s="111"/>
      <c r="K73" s="111"/>
      <c r="L73" s="114"/>
      <c r="M73" s="114"/>
      <c r="N73" s="114"/>
      <c r="O73" s="114"/>
      <c r="P73" s="114"/>
      <c r="Q73" s="111"/>
      <c r="R73" s="111"/>
      <c r="S73" s="111"/>
      <c r="T73" s="111"/>
      <c r="U73" s="111"/>
      <c r="V73" s="111"/>
      <c r="W73" s="115"/>
      <c r="X73" s="115"/>
      <c r="Y73" s="115"/>
      <c r="Z73" s="115"/>
      <c r="AA73" s="111"/>
      <c r="AB73" s="111"/>
      <c r="AC73" s="111"/>
      <c r="AD73" s="113"/>
    </row>
    <row r="74" spans="2:112" ht="24.95" customHeight="1">
      <c r="B74" s="5"/>
      <c r="E74" s="21"/>
      <c r="F74" s="111"/>
      <c r="G74" s="116"/>
      <c r="H74" s="116"/>
      <c r="I74" s="116"/>
      <c r="J74" s="116"/>
      <c r="K74" s="116"/>
      <c r="L74" s="116"/>
      <c r="M74" s="116"/>
      <c r="N74" s="116"/>
      <c r="O74" s="116"/>
      <c r="P74" s="116"/>
      <c r="Q74" s="116"/>
      <c r="R74" s="116"/>
      <c r="S74" s="116"/>
      <c r="T74" s="116"/>
      <c r="U74" s="111"/>
      <c r="V74" s="111"/>
      <c r="W74" s="111"/>
      <c r="X74" s="111"/>
      <c r="Y74" s="111"/>
      <c r="Z74" s="111"/>
      <c r="AA74" s="111"/>
      <c r="AB74" s="111"/>
      <c r="AC74" s="111"/>
      <c r="AD74" s="113"/>
    </row>
    <row r="75" spans="2:112" ht="15" customHeight="1">
      <c r="B75" s="118"/>
      <c r="C75" s="119"/>
      <c r="D75" s="119"/>
      <c r="E75" s="119"/>
      <c r="F75" s="119"/>
      <c r="G75" s="1138" t="str">
        <f>Données!AF3</f>
        <v xml:space="preserve">Conception et réalisation : Thierry GÉRARD IEN-ET STI Design &amp; Métiers d'art - Version 5.2 • Septembre 2020    
Adaptation Equipe Académique Rennes [ 07 83 77 09 55 ] - Version 5.2 • Mars 2021 </v>
      </c>
      <c r="H75" s="1138"/>
      <c r="I75" s="1138"/>
      <c r="J75" s="1138"/>
      <c r="K75" s="1138"/>
      <c r="L75" s="1138"/>
      <c r="M75" s="1138"/>
      <c r="N75" s="1138"/>
      <c r="O75" s="1138"/>
      <c r="P75" s="1138"/>
      <c r="Q75" s="1138"/>
      <c r="R75" s="1138"/>
      <c r="S75" s="1138"/>
      <c r="T75" s="1138"/>
      <c r="U75" s="121"/>
      <c r="V75" s="121"/>
      <c r="W75" s="121"/>
      <c r="X75" s="119"/>
      <c r="Y75" s="119"/>
      <c r="Z75" s="119"/>
      <c r="AA75" s="119"/>
      <c r="AB75" s="119"/>
      <c r="AC75" s="119"/>
      <c r="AD75" s="122"/>
    </row>
    <row r="77" spans="2:112" s="123" customFormat="1"/>
    <row r="78" spans="2:112" s="123" customFormat="1" ht="14.1" customHeight="1"/>
    <row r="79" spans="2:112" s="123" customFormat="1"/>
    <row r="80" spans="2:112"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01" customFormat="1"/>
    <row r="111" s="101" customFormat="1"/>
    <row r="112" s="101" customFormat="1"/>
    <row r="113" s="101" customFormat="1"/>
    <row r="114" s="101" customFormat="1"/>
    <row r="115" s="101" customFormat="1"/>
    <row r="116" s="101" customFormat="1"/>
    <row r="117" s="101" customFormat="1"/>
    <row r="118" s="101" customFormat="1"/>
    <row r="119" s="101" customFormat="1"/>
    <row r="120" s="101" customFormat="1"/>
    <row r="121" s="101" customFormat="1"/>
    <row r="122" s="101" customFormat="1"/>
    <row r="123" s="101" customFormat="1"/>
    <row r="124" s="101" customFormat="1"/>
    <row r="125" s="101" customFormat="1"/>
    <row r="126" s="101" customFormat="1"/>
    <row r="127" s="101" customFormat="1"/>
    <row r="128" s="101" customFormat="1"/>
    <row r="129" s="101" customFormat="1"/>
    <row r="130" s="101" customFormat="1"/>
    <row r="131" s="101" customFormat="1"/>
    <row r="132" s="101" customFormat="1"/>
    <row r="133" s="101" customFormat="1"/>
    <row r="134" s="101" customFormat="1"/>
    <row r="135" s="101" customFormat="1"/>
    <row r="136" s="101" customFormat="1"/>
    <row r="137" s="101" customFormat="1"/>
    <row r="138" s="101" customFormat="1"/>
    <row r="139" s="101" customFormat="1"/>
    <row r="140" s="101" customFormat="1"/>
    <row r="141" s="101" customFormat="1"/>
    <row r="142" s="101" customFormat="1"/>
    <row r="143" s="101" customFormat="1"/>
    <row r="144" s="101" customFormat="1"/>
    <row r="145" s="101" customFormat="1"/>
    <row r="146" s="101" customFormat="1"/>
    <row r="147" s="101" customFormat="1"/>
    <row r="148" s="101" customFormat="1"/>
    <row r="149" s="101" customFormat="1"/>
    <row r="150" s="101" customFormat="1"/>
    <row r="151" s="101" customFormat="1"/>
    <row r="152" s="101" customFormat="1"/>
    <row r="153" s="101" customFormat="1"/>
    <row r="154" s="101" customFormat="1"/>
    <row r="155" s="101" customFormat="1"/>
    <row r="156" s="101" customFormat="1"/>
    <row r="157" s="101" customFormat="1"/>
    <row r="158" s="101" customFormat="1"/>
    <row r="159" s="101" customFormat="1"/>
    <row r="160" s="101" customFormat="1"/>
    <row r="161" s="101" customFormat="1"/>
    <row r="162" s="101" customFormat="1"/>
    <row r="163" s="101" customFormat="1"/>
    <row r="164" s="101" customFormat="1"/>
    <row r="165" s="101" customFormat="1"/>
    <row r="166" s="101" customFormat="1"/>
    <row r="167" s="101" customFormat="1"/>
    <row r="168" s="101" customFormat="1"/>
    <row r="169" s="101" customFormat="1"/>
    <row r="170" s="101" customFormat="1"/>
    <row r="171" s="101" customFormat="1"/>
    <row r="172" s="101" customFormat="1"/>
    <row r="173" s="101" customFormat="1"/>
    <row r="174" s="101" customFormat="1"/>
    <row r="175" s="101" customFormat="1"/>
    <row r="176" s="101" customFormat="1"/>
    <row r="177" s="101" customFormat="1"/>
    <row r="178" s="101" customFormat="1"/>
    <row r="179" s="101" customFormat="1"/>
    <row r="180" s="101" customFormat="1"/>
    <row r="181" s="101" customFormat="1"/>
    <row r="182" s="101" customFormat="1"/>
    <row r="183" s="101" customFormat="1"/>
    <row r="184" s="101" customFormat="1"/>
    <row r="185" s="101" customFormat="1"/>
    <row r="186" s="101" customFormat="1"/>
    <row r="187" s="101" customFormat="1"/>
    <row r="188" s="101" customFormat="1"/>
    <row r="189" s="101" customFormat="1"/>
    <row r="190" s="101" customFormat="1"/>
    <row r="191" s="101" customFormat="1"/>
    <row r="192" s="101" customFormat="1"/>
    <row r="193" s="101" customFormat="1"/>
    <row r="194" s="101" customFormat="1"/>
    <row r="195" s="101" customFormat="1"/>
    <row r="196" s="101" customFormat="1"/>
    <row r="197" s="101" customFormat="1"/>
    <row r="198" s="101" customFormat="1"/>
    <row r="199" s="101" customFormat="1"/>
    <row r="200" s="101" customFormat="1"/>
    <row r="201" s="101" customFormat="1"/>
    <row r="202" s="101" customFormat="1"/>
    <row r="203" s="101" customFormat="1"/>
    <row r="204" s="101" customFormat="1"/>
    <row r="205" s="101" customFormat="1"/>
    <row r="206" s="101" customFormat="1"/>
    <row r="207" s="101" customFormat="1"/>
    <row r="208" s="101" customFormat="1"/>
    <row r="209" s="101" customFormat="1"/>
    <row r="210" s="101" customFormat="1"/>
    <row r="211" s="101" customFormat="1"/>
    <row r="212" s="101" customFormat="1"/>
    <row r="213" s="101" customFormat="1"/>
    <row r="214" s="101" customFormat="1"/>
    <row r="215" s="101" customFormat="1"/>
    <row r="216" s="101" customFormat="1"/>
    <row r="217" s="101" customFormat="1"/>
    <row r="1048549" spans="5:5">
      <c r="E1048549" s="128"/>
    </row>
  </sheetData>
  <sheetProtection sheet="1"/>
  <mergeCells count="67">
    <mergeCell ref="G75:T75"/>
    <mergeCell ref="L34:M34"/>
    <mergeCell ref="L67:M67"/>
    <mergeCell ref="O67:S67"/>
    <mergeCell ref="L69:M69"/>
    <mergeCell ref="O69:S69"/>
    <mergeCell ref="L65:M65"/>
    <mergeCell ref="O65:S65"/>
    <mergeCell ref="L63:M63"/>
    <mergeCell ref="O63:S63"/>
    <mergeCell ref="L53:M53"/>
    <mergeCell ref="O53:S53"/>
    <mergeCell ref="L55:M55"/>
    <mergeCell ref="O55:S55"/>
    <mergeCell ref="L51:M51"/>
    <mergeCell ref="O51:S51"/>
    <mergeCell ref="L61:M61"/>
    <mergeCell ref="O61:S61"/>
    <mergeCell ref="L38:M38"/>
    <mergeCell ref="L40:M40"/>
    <mergeCell ref="L42:M42"/>
    <mergeCell ref="O40:S40"/>
    <mergeCell ref="O42:S42"/>
    <mergeCell ref="L57:M57"/>
    <mergeCell ref="O57:S57"/>
    <mergeCell ref="L59:M59"/>
    <mergeCell ref="O59:S59"/>
    <mergeCell ref="G46:G47"/>
    <mergeCell ref="L49:M49"/>
    <mergeCell ref="G21:G22"/>
    <mergeCell ref="H20:W20"/>
    <mergeCell ref="H22:J22"/>
    <mergeCell ref="H47:J47"/>
    <mergeCell ref="O28:S28"/>
    <mergeCell ref="O30:S30"/>
    <mergeCell ref="O32:S32"/>
    <mergeCell ref="O34:S34"/>
    <mergeCell ref="O36:S36"/>
    <mergeCell ref="L30:M30"/>
    <mergeCell ref="L32:M32"/>
    <mergeCell ref="L24:M24"/>
    <mergeCell ref="L26:M26"/>
    <mergeCell ref="L28:M28"/>
    <mergeCell ref="O24:P24"/>
    <mergeCell ref="O49:P49"/>
    <mergeCell ref="L36:M36"/>
    <mergeCell ref="L44:M44"/>
    <mergeCell ref="O26:S26"/>
    <mergeCell ref="O38:S38"/>
    <mergeCell ref="O44:S44"/>
    <mergeCell ref="G6:H6"/>
    <mergeCell ref="B9:E9"/>
    <mergeCell ref="I10:AD10"/>
    <mergeCell ref="G5:H5"/>
    <mergeCell ref="I5:I6"/>
    <mergeCell ref="J5:J6"/>
    <mergeCell ref="K5:K6"/>
    <mergeCell ref="L5:M6"/>
    <mergeCell ref="N5:N6"/>
    <mergeCell ref="I15:J15"/>
    <mergeCell ref="O15:P15"/>
    <mergeCell ref="O5:T6"/>
    <mergeCell ref="O19:S19"/>
    <mergeCell ref="L15:M15"/>
    <mergeCell ref="O17:S17"/>
    <mergeCell ref="L17:M17"/>
    <mergeCell ref="L19:M19"/>
  </mergeCells>
  <conditionalFormatting sqref="H18">
    <cfRule type="beginsWith" dxfId="11737" priority="616" operator="beginsWith" text="?">
      <formula>LEFT(H18,LEN("?"))="?"</formula>
    </cfRule>
  </conditionalFormatting>
  <conditionalFormatting sqref="G5:H5">
    <cfRule type="beginsWith" dxfId="11736" priority="387" operator="beginsWith" text="?">
      <formula>LEFT(G5,LEN("?"))="?"</formula>
    </cfRule>
  </conditionalFormatting>
  <conditionalFormatting sqref="J5 L5">
    <cfRule type="beginsWith" dxfId="11735" priority="386" operator="beginsWith" text="?">
      <formula>LEFT(J5,LEN("?"))="?"</formula>
    </cfRule>
  </conditionalFormatting>
  <conditionalFormatting sqref="G6:H6">
    <cfRule type="beginsWith" dxfId="11734" priority="385" operator="beginsWith" text="?">
      <formula>LEFT(G6,LEN("?"))="?"</formula>
    </cfRule>
  </conditionalFormatting>
  <conditionalFormatting sqref="O5:T6">
    <cfRule type="beginsWith" dxfId="11733" priority="384" operator="beginsWith" text="?">
      <formula>LEFT(O5,LEN("?"))="?"</formula>
    </cfRule>
  </conditionalFormatting>
  <conditionalFormatting sqref="L26">
    <cfRule type="beginsWith" dxfId="11732" priority="322" operator="beginsWith" text="?">
      <formula>LEFT(L26,LEN("?"))="?"</formula>
    </cfRule>
  </conditionalFormatting>
  <conditionalFormatting sqref="L28">
    <cfRule type="beginsWith" dxfId="11731" priority="320" operator="beginsWith" text="?">
      <formula>LEFT(L28,LEN("?"))="?"</formula>
    </cfRule>
  </conditionalFormatting>
  <conditionalFormatting sqref="O26">
    <cfRule type="beginsWith" dxfId="11730" priority="282" operator="beginsWith" text="?">
      <formula>LEFT(O26,LEN("?"))="?"</formula>
    </cfRule>
  </conditionalFormatting>
  <conditionalFormatting sqref="O28">
    <cfRule type="beginsWith" dxfId="11729" priority="280" operator="beginsWith" text="?">
      <formula>LEFT(O28,LEN("?"))="?"</formula>
    </cfRule>
  </conditionalFormatting>
  <conditionalFormatting sqref="H21">
    <cfRule type="beginsWith" dxfId="11728" priority="203" operator="beginsWith" text="?">
      <formula>LEFT(H21,LEN("?"))="?"</formula>
    </cfRule>
  </conditionalFormatting>
  <conditionalFormatting sqref="H17">
    <cfRule type="beginsWith" dxfId="11727" priority="201" operator="beginsWith" text="?">
      <formula>LEFT(H17,LEN("?"))="?"</formula>
    </cfRule>
  </conditionalFormatting>
  <conditionalFormatting sqref="H19">
    <cfRule type="beginsWith" dxfId="11726" priority="200" operator="beginsWith" text="?">
      <formula>LEFT(H19,LEN("?"))="?"</formula>
    </cfRule>
  </conditionalFormatting>
  <conditionalFormatting sqref="L30">
    <cfRule type="beginsWith" dxfId="11725" priority="194" operator="beginsWith" text="?">
      <formula>LEFT(L30,LEN("?"))="?"</formula>
    </cfRule>
  </conditionalFormatting>
  <conditionalFormatting sqref="L32">
    <cfRule type="beginsWith" dxfId="11724" priority="192" operator="beginsWith" text="?">
      <formula>LEFT(L32,LEN("?"))="?"</formula>
    </cfRule>
  </conditionalFormatting>
  <conditionalFormatting sqref="O30">
    <cfRule type="beginsWith" dxfId="11723" priority="190" operator="beginsWith" text="?">
      <formula>LEFT(O30,LEN("?"))="?"</formula>
    </cfRule>
  </conditionalFormatting>
  <conditionalFormatting sqref="O32">
    <cfRule type="beginsWith" dxfId="11722" priority="188" operator="beginsWith" text="?">
      <formula>LEFT(O32,LEN("?"))="?"</formula>
    </cfRule>
  </conditionalFormatting>
  <conditionalFormatting sqref="L34">
    <cfRule type="beginsWith" dxfId="11721" priority="178" operator="beginsWith" text="?">
      <formula>LEFT(L34,LEN("?"))="?"</formula>
    </cfRule>
  </conditionalFormatting>
  <conditionalFormatting sqref="L36">
    <cfRule type="beginsWith" dxfId="11720" priority="176" operator="beginsWith" text="?">
      <formula>LEFT(L36,LEN("?"))="?"</formula>
    </cfRule>
  </conditionalFormatting>
  <conditionalFormatting sqref="O34">
    <cfRule type="beginsWith" dxfId="11719" priority="174" operator="beginsWith" text="?">
      <formula>LEFT(O34,LEN("?"))="?"</formula>
    </cfRule>
  </conditionalFormatting>
  <conditionalFormatting sqref="O36">
    <cfRule type="beginsWith" dxfId="11718" priority="172" operator="beginsWith" text="?">
      <formula>LEFT(O36,LEN("?"))="?"</formula>
    </cfRule>
  </conditionalFormatting>
  <conditionalFormatting sqref="L38">
    <cfRule type="beginsWith" dxfId="11717" priority="162" operator="beginsWith" text="?">
      <formula>LEFT(L38,LEN("?"))="?"</formula>
    </cfRule>
  </conditionalFormatting>
  <conditionalFormatting sqref="L40">
    <cfRule type="beginsWith" dxfId="11716" priority="160" operator="beginsWith" text="?">
      <formula>LEFT(L40,LEN("?"))="?"</formula>
    </cfRule>
  </conditionalFormatting>
  <conditionalFormatting sqref="O38">
    <cfRule type="beginsWith" dxfId="11715" priority="158" operator="beginsWith" text="?">
      <formula>LEFT(O38,LEN("?"))="?"</formula>
    </cfRule>
  </conditionalFormatting>
  <conditionalFormatting sqref="O40">
    <cfRule type="beginsWith" dxfId="11714" priority="156" operator="beginsWith" text="?">
      <formula>LEFT(O40,LEN("?"))="?"</formula>
    </cfRule>
  </conditionalFormatting>
  <conditionalFormatting sqref="L42">
    <cfRule type="beginsWith" dxfId="11713" priority="146" operator="beginsWith" text="?">
      <formula>LEFT(L42,LEN("?"))="?"</formula>
    </cfRule>
  </conditionalFormatting>
  <conditionalFormatting sqref="L44">
    <cfRule type="beginsWith" dxfId="11712" priority="144" operator="beginsWith" text="?">
      <formula>LEFT(L44,LEN("?"))="?"</formula>
    </cfRule>
  </conditionalFormatting>
  <conditionalFormatting sqref="O42">
    <cfRule type="beginsWith" dxfId="11711" priority="142" operator="beginsWith" text="?">
      <formula>LEFT(O42,LEN("?"))="?"</formula>
    </cfRule>
  </conditionalFormatting>
  <conditionalFormatting sqref="O44">
    <cfRule type="beginsWith" dxfId="11710" priority="140" operator="beginsWith" text="?">
      <formula>LEFT(O44,LEN("?"))="?"</formula>
    </cfRule>
  </conditionalFormatting>
  <conditionalFormatting sqref="L51">
    <cfRule type="beginsWith" dxfId="11709" priority="130" operator="beginsWith" text="?">
      <formula>LEFT(L51,LEN("?"))="?"</formula>
    </cfRule>
  </conditionalFormatting>
  <conditionalFormatting sqref="L53">
    <cfRule type="beginsWith" dxfId="11708" priority="128" operator="beginsWith" text="?">
      <formula>LEFT(L53,LEN("?"))="?"</formula>
    </cfRule>
  </conditionalFormatting>
  <conditionalFormatting sqref="O51">
    <cfRule type="beginsWith" dxfId="11707" priority="126" operator="beginsWith" text="?">
      <formula>LEFT(O51,LEN("?"))="?"</formula>
    </cfRule>
  </conditionalFormatting>
  <conditionalFormatting sqref="O53">
    <cfRule type="beginsWith" dxfId="11706" priority="124" operator="beginsWith" text="?">
      <formula>LEFT(O53,LEN("?"))="?"</formula>
    </cfRule>
  </conditionalFormatting>
  <conditionalFormatting sqref="L55">
    <cfRule type="beginsWith" dxfId="11705" priority="114" operator="beginsWith" text="?">
      <formula>LEFT(L55,LEN("?"))="?"</formula>
    </cfRule>
  </conditionalFormatting>
  <conditionalFormatting sqref="L57">
    <cfRule type="beginsWith" dxfId="11704" priority="112" operator="beginsWith" text="?">
      <formula>LEFT(L57,LEN("?"))="?"</formula>
    </cfRule>
  </conditionalFormatting>
  <conditionalFormatting sqref="O55">
    <cfRule type="beginsWith" dxfId="11703" priority="110" operator="beginsWith" text="?">
      <formula>LEFT(O55,LEN("?"))="?"</formula>
    </cfRule>
  </conditionalFormatting>
  <conditionalFormatting sqref="O57">
    <cfRule type="beginsWith" dxfId="11702" priority="108" operator="beginsWith" text="?">
      <formula>LEFT(O57,LEN("?"))="?"</formula>
    </cfRule>
  </conditionalFormatting>
  <conditionalFormatting sqref="L59">
    <cfRule type="beginsWith" dxfId="11701" priority="98" operator="beginsWith" text="?">
      <formula>LEFT(L59,LEN("?"))="?"</formula>
    </cfRule>
  </conditionalFormatting>
  <conditionalFormatting sqref="L61">
    <cfRule type="beginsWith" dxfId="11700" priority="96" operator="beginsWith" text="?">
      <formula>LEFT(L61,LEN("?"))="?"</formula>
    </cfRule>
  </conditionalFormatting>
  <conditionalFormatting sqref="O59">
    <cfRule type="beginsWith" dxfId="11699" priority="94" operator="beginsWith" text="?">
      <formula>LEFT(O59,LEN("?"))="?"</formula>
    </cfRule>
  </conditionalFormatting>
  <conditionalFormatting sqref="O61">
    <cfRule type="beginsWith" dxfId="11698" priority="92" operator="beginsWith" text="?">
      <formula>LEFT(O61,LEN("?"))="?"</formula>
    </cfRule>
  </conditionalFormatting>
  <conditionalFormatting sqref="L63">
    <cfRule type="beginsWith" dxfId="11697" priority="82" operator="beginsWith" text="?">
      <formula>LEFT(L63,LEN("?"))="?"</formula>
    </cfRule>
  </conditionalFormatting>
  <conditionalFormatting sqref="L65">
    <cfRule type="beginsWith" dxfId="11696" priority="80" operator="beginsWith" text="?">
      <formula>LEFT(L65,LEN("?"))="?"</formula>
    </cfRule>
  </conditionalFormatting>
  <conditionalFormatting sqref="O63">
    <cfRule type="beginsWith" dxfId="11695" priority="78" operator="beginsWith" text="?">
      <formula>LEFT(O63,LEN("?"))="?"</formula>
    </cfRule>
  </conditionalFormatting>
  <conditionalFormatting sqref="O65">
    <cfRule type="beginsWith" dxfId="11694" priority="76" operator="beginsWith" text="?">
      <formula>LEFT(O65,LEN("?"))="?"</formula>
    </cfRule>
  </conditionalFormatting>
  <conditionalFormatting sqref="L67">
    <cfRule type="beginsWith" dxfId="11693" priority="66" operator="beginsWith" text="?">
      <formula>LEFT(L67,LEN("?"))="?"</formula>
    </cfRule>
  </conditionalFormatting>
  <conditionalFormatting sqref="L69">
    <cfRule type="beginsWith" dxfId="11692" priority="64" operator="beginsWith" text="?">
      <formula>LEFT(L69,LEN("?"))="?"</formula>
    </cfRule>
  </conditionalFormatting>
  <conditionalFormatting sqref="O67">
    <cfRule type="beginsWith" dxfId="11691" priority="62" operator="beginsWith" text="?">
      <formula>LEFT(O67,LEN("?"))="?"</formula>
    </cfRule>
  </conditionalFormatting>
  <conditionalFormatting sqref="O69">
    <cfRule type="beginsWith" dxfId="11690" priority="60" operator="beginsWith" text="?">
      <formula>LEFT(O69,LEN("?"))="?"</formula>
    </cfRule>
  </conditionalFormatting>
  <conditionalFormatting sqref="L17">
    <cfRule type="beginsWith" dxfId="11689" priority="9" operator="beginsWith" text="?">
      <formula>LEFT(L17,LEN("?"))="?"</formula>
    </cfRule>
  </conditionalFormatting>
  <conditionalFormatting sqref="O17">
    <cfRule type="beginsWith" dxfId="11688" priority="6" operator="beginsWith" text="?">
      <formula>LEFT(O17,LEN("?"))="?"</formula>
    </cfRule>
  </conditionalFormatting>
  <conditionalFormatting sqref="L19">
    <cfRule type="beginsWith" dxfId="11687" priority="3" operator="beginsWith" text="?">
      <formula>LEFT(L19,LEN("?"))="?"</formula>
    </cfRule>
  </conditionalFormatting>
  <conditionalFormatting sqref="O19">
    <cfRule type="beginsWith" dxfId="11686" priority="2" operator="beginsWith" text="?">
      <formula>LEFT(O19,LEN("?"))="?"</formula>
    </cfRule>
  </conditionalFormatting>
  <conditionalFormatting sqref="H46">
    <cfRule type="beginsWith" dxfId="11685" priority="1" operator="beginsWith" text="?">
      <formula>LEFT(H46,LEN("?"))="?"</formula>
    </cfRule>
  </conditionalFormatting>
  <pageMargins left="0.70866141732283472" right="0.70866141732283472" top="0.74803149606299213" bottom="0.74803149606299213" header="0.31496062992125984" footer="0.31496062992125984"/>
  <pageSetup paperSize="9" scale="42" orientation="landscape" r:id="rId1"/>
  <drawing r:id="rId2"/>
  <extLst>
    <ext xmlns:x14="http://schemas.microsoft.com/office/spreadsheetml/2009/9/main" uri="{CCE6A557-97BC-4b89-ADB6-D9C93CAAB3DF}">
      <x14:dataValidations xmlns:xm="http://schemas.microsoft.com/office/excel/2006/main" count="12">
        <x14:dataValidation type="list" allowBlank="1" showInputMessage="1">
          <x14:formula1>
            <xm:f>'Professeurs (1)'!$B$2:$B$60</xm:f>
          </x14:formula1>
          <xm:sqref>L28 L40 L65 L61 L26 L32 L30 L36 L34 L38 L67 L44 L63 L42 L53 L51 L57 L55 L59 L69</xm:sqref>
        </x14:dataValidation>
        <x14:dataValidation type="list" allowBlank="1" showInputMessage="1">
          <x14:formula1>
            <xm:f>'Professeurs (1)'!$E$2:$E$60</xm:f>
          </x14:formula1>
          <xm:sqref>O38 O26 O28 O59 O61 O30 O32 O34 O36 O40 O63 O69 O65 O42 O44 O51 O53 O55 O57 O67</xm:sqref>
        </x14:dataValidation>
        <x14:dataValidation type="list" allowBlank="1" showInputMessage="1" showErrorMessage="1">
          <x14:formula1>
            <xm:f>Données!$V$24:$V$27</xm:f>
          </x14:formula1>
          <xm:sqref>H21 H46</xm:sqref>
        </x14:dataValidation>
        <x14:dataValidation type="list" allowBlank="1" showInputMessage="1" showErrorMessage="1">
          <x14:formula1>
            <xm:f>Données!$V$30:$V$33</xm:f>
          </x14:formula1>
          <xm:sqref>H17</xm:sqref>
        </x14:dataValidation>
        <x14:dataValidation type="list" allowBlank="1" showInputMessage="1" showErrorMessage="1">
          <x14:formula1>
            <xm:f>Données!$V$36:$V$39</xm:f>
          </x14:formula1>
          <xm:sqref>H19</xm:sqref>
        </x14:dataValidation>
        <x14:dataValidation type="list" allowBlank="1" showInputMessage="1">
          <x14:formula1>
            <xm:f>'Professeurs (1)'!$A$153:$A$171</xm:f>
          </x14:formula1>
          <xm:sqref>J69 J28 J30 J32 J34 J36 J38 J40 J42 J44 J51 J53 J55 J57 J59 J61 J63 J65 J67</xm:sqref>
        </x14:dataValidation>
        <x14:dataValidation type="list" allowBlank="1" showInputMessage="1" showErrorMessage="1">
          <x14:formula1>
            <xm:f>Données!$V$3:$V$7</xm:f>
          </x14:formula1>
          <xm:sqref>H28 H36 H38 H40 H42 H44 H34 H32 H30 H26</xm:sqref>
        </x14:dataValidation>
        <x14:dataValidation type="list" allowBlank="1" showInputMessage="1" showErrorMessage="1">
          <x14:formula1>
            <xm:f>Données!$V$8:$V$13</xm:f>
          </x14:formula1>
          <xm:sqref>H51 H53 H55 H57 H59 H61 H63 H65 H67 H69</xm:sqref>
        </x14:dataValidation>
        <x14:dataValidation type="list" allowBlank="1" showInputMessage="1">
          <x14:formula1>
            <xm:f>'Professeurs (1)'!$A$2:$A$66</xm:f>
          </x14:formula1>
          <xm:sqref>J26</xm:sqref>
        </x14:dataValidation>
        <x14:dataValidation type="list" allowBlank="1" showInputMessage="1">
          <x14:formula1>
            <xm:f>'Professeurs (1)'!$N$3:$N$13</xm:f>
          </x14:formula1>
          <xm:sqref>J17 J19</xm:sqref>
        </x14:dataValidation>
        <x14:dataValidation type="list" allowBlank="1" showInputMessage="1">
          <x14:formula1>
            <xm:f>'Professeurs (1)'!$O$3:$O$13</xm:f>
          </x14:formula1>
          <xm:sqref>L17:M17 L19:M19</xm:sqref>
        </x14:dataValidation>
        <x14:dataValidation type="list" allowBlank="1" showInputMessage="1">
          <x14:formula1>
            <xm:f>'Professeurs (1)'!$P$3:$P$13</xm:f>
          </x14:formula1>
          <xm:sqref>O17:S17 O19:S19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FFC000"/>
  </sheetPr>
  <dimension ref="A1:E129"/>
  <sheetViews>
    <sheetView zoomScale="55" workbookViewId="0">
      <selection activeCell="E19" sqref="E19"/>
    </sheetView>
  </sheetViews>
  <sheetFormatPr baseColWidth="10" defaultColWidth="10.85546875" defaultRowHeight="15"/>
  <cols>
    <col min="1" max="1" width="2.42578125" style="1" customWidth="1"/>
    <col min="2" max="2" width="9.140625" style="197" customWidth="1"/>
    <col min="3" max="3" width="16.7109375" style="197" customWidth="1"/>
    <col min="4" max="4" width="2.42578125" style="197" customWidth="1"/>
    <col min="5" max="5" width="134" style="197"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0"/>
      <c r="B1" s="1632" t="s">
        <v>113</v>
      </c>
      <c r="C1" s="1632"/>
      <c r="D1" s="1632"/>
      <c r="E1" s="1632"/>
    </row>
    <row r="2" spans="1:5" s="245" customFormat="1" ht="30" customHeight="1">
      <c r="B2" s="951" t="s">
        <v>442</v>
      </c>
      <c r="C2" s="951" t="s">
        <v>16</v>
      </c>
      <c r="D2" s="105"/>
      <c r="E2" s="951" t="s">
        <v>609</v>
      </c>
    </row>
    <row r="3" spans="1:5" ht="30" customHeight="1">
      <c r="B3" s="348"/>
      <c r="C3" s="347" t="s">
        <v>74</v>
      </c>
      <c r="D3" s="227"/>
      <c r="E3" s="347"/>
    </row>
    <row r="4" spans="1:5" ht="30" customHeight="1">
      <c r="B4" s="347">
        <v>1</v>
      </c>
      <c r="C4" s="905" t="s">
        <v>19</v>
      </c>
      <c r="D4" s="227"/>
      <c r="E4" s="347" t="s">
        <v>610</v>
      </c>
    </row>
    <row r="5" spans="1:5" ht="30" customHeight="1">
      <c r="B5" s="347">
        <v>2</v>
      </c>
      <c r="C5" s="905" t="s">
        <v>27</v>
      </c>
      <c r="D5" s="227"/>
      <c r="E5" s="347" t="s">
        <v>611</v>
      </c>
    </row>
    <row r="6" spans="1:5" ht="30" customHeight="1">
      <c r="B6" s="347">
        <v>3</v>
      </c>
      <c r="C6" s="905" t="s">
        <v>20</v>
      </c>
      <c r="D6" s="227"/>
      <c r="E6" s="347" t="s">
        <v>612</v>
      </c>
    </row>
    <row r="7" spans="1:5" ht="30" customHeight="1">
      <c r="B7" s="347">
        <v>4</v>
      </c>
      <c r="C7" s="905" t="s">
        <v>21</v>
      </c>
      <c r="D7" s="227"/>
      <c r="E7" s="347" t="s">
        <v>613</v>
      </c>
    </row>
    <row r="8" spans="1:5" ht="30" customHeight="1">
      <c r="B8" s="347">
        <v>5</v>
      </c>
      <c r="C8" s="905" t="s">
        <v>22</v>
      </c>
      <c r="D8" s="227"/>
      <c r="E8" s="347" t="s">
        <v>614</v>
      </c>
    </row>
    <row r="9" spans="1:5" ht="30" customHeight="1">
      <c r="B9" s="347">
        <v>6</v>
      </c>
      <c r="C9" s="905" t="s">
        <v>23</v>
      </c>
      <c r="D9" s="227"/>
      <c r="E9" s="347" t="s">
        <v>615</v>
      </c>
    </row>
    <row r="10" spans="1:5" ht="30" customHeight="1">
      <c r="B10" s="347">
        <v>7</v>
      </c>
      <c r="C10" s="905" t="s">
        <v>393</v>
      </c>
      <c r="D10" s="227"/>
      <c r="E10" s="347" t="s">
        <v>616</v>
      </c>
    </row>
    <row r="11" spans="1:5" ht="30" customHeight="1">
      <c r="B11" s="347">
        <v>8</v>
      </c>
      <c r="C11" s="906" t="s">
        <v>24</v>
      </c>
      <c r="D11" s="227"/>
      <c r="E11" s="347" t="s">
        <v>617</v>
      </c>
    </row>
    <row r="12" spans="1:5" ht="30" customHeight="1">
      <c r="B12" s="347">
        <v>9</v>
      </c>
      <c r="C12" s="906" t="s">
        <v>25</v>
      </c>
      <c r="D12" s="227"/>
      <c r="E12" s="347" t="s">
        <v>618</v>
      </c>
    </row>
    <row r="13" spans="1:5" ht="30" customHeight="1">
      <c r="B13" s="347">
        <v>10</v>
      </c>
      <c r="C13" s="906" t="s">
        <v>28</v>
      </c>
      <c r="D13" s="227"/>
      <c r="E13" s="347" t="s">
        <v>619</v>
      </c>
    </row>
    <row r="14" spans="1:5" ht="30" customHeight="1">
      <c r="B14" s="347">
        <v>11</v>
      </c>
      <c r="C14" s="906" t="s">
        <v>29</v>
      </c>
      <c r="D14" s="227"/>
      <c r="E14" s="347" t="s">
        <v>620</v>
      </c>
    </row>
    <row r="15" spans="1:5" ht="30" customHeight="1">
      <c r="B15" s="347">
        <v>12</v>
      </c>
      <c r="C15" s="906" t="s">
        <v>30</v>
      </c>
      <c r="D15" s="227"/>
      <c r="E15" s="347" t="s">
        <v>621</v>
      </c>
    </row>
    <row r="16" spans="1:5" ht="30" customHeight="1">
      <c r="B16" s="347">
        <v>13</v>
      </c>
      <c r="C16" s="906" t="s">
        <v>346</v>
      </c>
      <c r="D16" s="227"/>
      <c r="E16" s="347" t="s">
        <v>622</v>
      </c>
    </row>
    <row r="17" spans="2:5" ht="30" customHeight="1">
      <c r="B17" s="347">
        <v>14</v>
      </c>
      <c r="C17" s="906" t="s">
        <v>347</v>
      </c>
      <c r="D17" s="227"/>
      <c r="E17" s="347" t="s">
        <v>623</v>
      </c>
    </row>
    <row r="18" spans="2:5" ht="30" customHeight="1">
      <c r="B18" s="347">
        <v>15</v>
      </c>
      <c r="C18" s="907" t="s">
        <v>32</v>
      </c>
      <c r="D18" s="227"/>
      <c r="E18" s="347" t="s">
        <v>624</v>
      </c>
    </row>
    <row r="19" spans="2:5" ht="30" customHeight="1">
      <c r="B19" s="347">
        <v>16</v>
      </c>
      <c r="C19" s="907" t="s">
        <v>33</v>
      </c>
      <c r="D19" s="227"/>
      <c r="E19" s="347" t="s">
        <v>625</v>
      </c>
    </row>
    <row r="20" spans="2:5" ht="30" customHeight="1">
      <c r="B20" s="347">
        <v>17</v>
      </c>
      <c r="C20" s="907" t="s">
        <v>34</v>
      </c>
      <c r="D20" s="227"/>
      <c r="E20" s="347" t="s">
        <v>626</v>
      </c>
    </row>
    <row r="21" spans="2:5" ht="30" customHeight="1">
      <c r="B21" s="347">
        <v>18</v>
      </c>
      <c r="C21" s="907" t="s">
        <v>35</v>
      </c>
      <c r="D21" s="227"/>
      <c r="E21" s="347" t="s">
        <v>627</v>
      </c>
    </row>
    <row r="22" spans="2:5" ht="30" customHeight="1">
      <c r="B22" s="347">
        <v>19</v>
      </c>
      <c r="C22" s="909" t="s">
        <v>40</v>
      </c>
      <c r="D22" s="227"/>
      <c r="E22" s="347" t="s">
        <v>628</v>
      </c>
    </row>
    <row r="23" spans="2:5" ht="30" customHeight="1">
      <c r="B23" s="347">
        <v>20</v>
      </c>
      <c r="C23" s="909" t="s">
        <v>391</v>
      </c>
      <c r="D23" s="227"/>
      <c r="E23" s="347" t="s">
        <v>629</v>
      </c>
    </row>
    <row r="24" spans="2:5" ht="30" customHeight="1">
      <c r="B24" s="347">
        <v>21</v>
      </c>
      <c r="C24" s="909" t="s">
        <v>392</v>
      </c>
      <c r="D24" s="227"/>
      <c r="E24" s="347" t="s">
        <v>630</v>
      </c>
    </row>
    <row r="25" spans="2:5" ht="30" customHeight="1">
      <c r="B25" s="347">
        <v>22</v>
      </c>
      <c r="C25" s="952" t="s">
        <v>41</v>
      </c>
      <c r="D25" s="227"/>
      <c r="E25" s="347" t="s">
        <v>631</v>
      </c>
    </row>
    <row r="26" spans="2:5" ht="30" customHeight="1">
      <c r="B26" s="347">
        <v>23</v>
      </c>
      <c r="C26" s="952" t="s">
        <v>342</v>
      </c>
      <c r="D26" s="227"/>
      <c r="E26" s="347" t="s">
        <v>632</v>
      </c>
    </row>
    <row r="27" spans="2:5" ht="30" customHeight="1">
      <c r="B27" s="347">
        <v>24</v>
      </c>
      <c r="C27" s="910" t="s">
        <v>343</v>
      </c>
      <c r="D27" s="227"/>
      <c r="E27" s="347" t="s">
        <v>633</v>
      </c>
    </row>
    <row r="28" spans="2:5" ht="30" customHeight="1">
      <c r="B28" s="347">
        <v>25</v>
      </c>
      <c r="C28" s="910" t="s">
        <v>344</v>
      </c>
      <c r="D28" s="227"/>
      <c r="E28" s="347" t="s">
        <v>634</v>
      </c>
    </row>
    <row r="29" spans="2:5" ht="30" customHeight="1">
      <c r="B29" s="347">
        <v>26</v>
      </c>
      <c r="C29" s="910" t="s">
        <v>345</v>
      </c>
      <c r="D29" s="227"/>
      <c r="E29" s="347" t="s">
        <v>635</v>
      </c>
    </row>
    <row r="30" spans="2:5" ht="30" customHeight="1">
      <c r="B30" s="347">
        <v>27</v>
      </c>
      <c r="C30" s="910" t="s">
        <v>394</v>
      </c>
      <c r="D30" s="227"/>
      <c r="E30" s="347" t="s">
        <v>636</v>
      </c>
    </row>
    <row r="31" spans="2:5" ht="30" customHeight="1">
      <c r="B31" s="347">
        <v>28</v>
      </c>
      <c r="C31" s="912" t="s">
        <v>351</v>
      </c>
      <c r="D31" s="227"/>
      <c r="E31" s="347" t="s">
        <v>637</v>
      </c>
    </row>
    <row r="32" spans="2:5" ht="30" customHeight="1">
      <c r="B32" s="347">
        <v>29</v>
      </c>
      <c r="C32" s="912" t="s">
        <v>353</v>
      </c>
      <c r="D32" s="227"/>
      <c r="E32" s="347" t="s">
        <v>638</v>
      </c>
    </row>
    <row r="33" spans="2:5" ht="30" customHeight="1">
      <c r="B33" s="347">
        <v>30</v>
      </c>
      <c r="C33" s="912" t="s">
        <v>355</v>
      </c>
      <c r="D33" s="227"/>
      <c r="E33" s="347" t="s">
        <v>639</v>
      </c>
    </row>
    <row r="34" spans="2:5" ht="30" customHeight="1">
      <c r="B34" s="347">
        <v>31</v>
      </c>
      <c r="C34" s="912" t="s">
        <v>357</v>
      </c>
      <c r="D34" s="227"/>
      <c r="E34" s="347" t="s">
        <v>640</v>
      </c>
    </row>
    <row r="35" spans="2:5" ht="30" customHeight="1">
      <c r="B35" s="347">
        <v>32</v>
      </c>
      <c r="C35" s="912" t="s">
        <v>359</v>
      </c>
      <c r="D35" s="227"/>
      <c r="E35" s="347" t="s">
        <v>641</v>
      </c>
    </row>
    <row r="36" spans="2:5" ht="30" customHeight="1">
      <c r="B36" s="347">
        <v>33</v>
      </c>
      <c r="C36" s="911" t="s">
        <v>363</v>
      </c>
      <c r="D36" s="227"/>
      <c r="E36" s="347" t="s">
        <v>642</v>
      </c>
    </row>
    <row r="37" spans="2:5" ht="30" customHeight="1">
      <c r="B37" s="347">
        <v>34</v>
      </c>
      <c r="C37" s="911" t="s">
        <v>365</v>
      </c>
      <c r="D37" s="227"/>
      <c r="E37" s="347" t="s">
        <v>643</v>
      </c>
    </row>
    <row r="38" spans="2:5" ht="30" customHeight="1">
      <c r="B38" s="347">
        <v>35</v>
      </c>
      <c r="C38" s="911" t="s">
        <v>367</v>
      </c>
      <c r="D38" s="227"/>
      <c r="E38" s="347" t="s">
        <v>644</v>
      </c>
    </row>
    <row r="39" spans="2:5" ht="30" customHeight="1">
      <c r="B39" s="347">
        <v>36</v>
      </c>
      <c r="C39" s="913" t="s">
        <v>373</v>
      </c>
      <c r="D39" s="227"/>
      <c r="E39" s="347" t="s">
        <v>645</v>
      </c>
    </row>
    <row r="40" spans="2:5" ht="30" customHeight="1">
      <c r="B40" s="347">
        <v>37</v>
      </c>
      <c r="C40" s="913" t="s">
        <v>375</v>
      </c>
      <c r="D40" s="227"/>
      <c r="E40" s="347" t="s">
        <v>646</v>
      </c>
    </row>
    <row r="41" spans="2:5" ht="30" customHeight="1">
      <c r="B41" s="347">
        <v>38</v>
      </c>
      <c r="C41" s="913" t="s">
        <v>376</v>
      </c>
      <c r="D41" s="227"/>
      <c r="E41" s="347" t="s">
        <v>647</v>
      </c>
    </row>
    <row r="42" spans="2:5" ht="30" customHeight="1">
      <c r="B42" s="347">
        <v>39</v>
      </c>
      <c r="C42" s="913" t="s">
        <v>377</v>
      </c>
      <c r="D42" s="227"/>
      <c r="E42" s="347" t="s">
        <v>648</v>
      </c>
    </row>
    <row r="43" spans="2:5" ht="30" customHeight="1">
      <c r="B43" s="347">
        <v>40</v>
      </c>
      <c r="C43" s="913" t="s">
        <v>397</v>
      </c>
      <c r="D43" s="227"/>
      <c r="E43" s="347" t="s">
        <v>649</v>
      </c>
    </row>
    <row r="44" spans="2:5" ht="30" customHeight="1">
      <c r="B44" s="347">
        <v>41</v>
      </c>
      <c r="C44" s="954" t="s">
        <v>379</v>
      </c>
      <c r="D44" s="227"/>
      <c r="E44" s="347" t="s">
        <v>650</v>
      </c>
    </row>
    <row r="45" spans="2:5" ht="30" customHeight="1">
      <c r="B45" s="347">
        <v>42</v>
      </c>
      <c r="C45" s="954" t="s">
        <v>380</v>
      </c>
      <c r="D45" s="227"/>
      <c r="E45" s="347" t="s">
        <v>651</v>
      </c>
    </row>
    <row r="46" spans="2:5" ht="30" customHeight="1">
      <c r="B46" s="347">
        <v>43</v>
      </c>
      <c r="C46" s="954" t="s">
        <v>381</v>
      </c>
      <c r="D46" s="227"/>
      <c r="E46" s="347" t="s">
        <v>652</v>
      </c>
    </row>
    <row r="47" spans="2:5" ht="30" customHeight="1">
      <c r="B47" s="347">
        <v>44</v>
      </c>
      <c r="C47" s="954" t="s">
        <v>382</v>
      </c>
      <c r="D47" s="227"/>
      <c r="E47" s="347" t="s">
        <v>653</v>
      </c>
    </row>
    <row r="48" spans="2:5" ht="30" customHeight="1">
      <c r="B48" s="347">
        <v>45</v>
      </c>
      <c r="C48" s="954" t="s">
        <v>383</v>
      </c>
      <c r="D48" s="227"/>
      <c r="E48" s="347" t="s">
        <v>654</v>
      </c>
    </row>
    <row r="49" spans="2:5" ht="30" customHeight="1">
      <c r="B49" s="347">
        <v>46</v>
      </c>
      <c r="C49" s="954" t="s">
        <v>384</v>
      </c>
      <c r="D49" s="227"/>
      <c r="E49" s="347" t="s">
        <v>655</v>
      </c>
    </row>
    <row r="50" spans="2:5" ht="30" customHeight="1">
      <c r="B50" s="347">
        <v>47</v>
      </c>
      <c r="C50" s="954" t="s">
        <v>385</v>
      </c>
      <c r="D50" s="227"/>
      <c r="E50" s="347" t="s">
        <v>656</v>
      </c>
    </row>
    <row r="51" spans="2:5" ht="30" customHeight="1">
      <c r="B51" s="347">
        <v>48</v>
      </c>
      <c r="C51" s="954" t="s">
        <v>398</v>
      </c>
      <c r="D51" s="227"/>
      <c r="E51" s="347" t="s">
        <v>657</v>
      </c>
    </row>
    <row r="52" spans="2:5" ht="30" customHeight="1">
      <c r="B52" s="347">
        <v>49</v>
      </c>
      <c r="C52" s="954" t="s">
        <v>399</v>
      </c>
      <c r="D52" s="227"/>
      <c r="E52" s="347" t="s">
        <v>658</v>
      </c>
    </row>
    <row r="53" spans="2:5" ht="30" customHeight="1">
      <c r="B53" s="347">
        <v>50</v>
      </c>
      <c r="C53" s="954" t="s">
        <v>400</v>
      </c>
      <c r="D53" s="227"/>
      <c r="E53" s="347" t="s">
        <v>659</v>
      </c>
    </row>
    <row r="54" spans="2:5" ht="30" customHeight="1">
      <c r="B54" s="347">
        <v>51</v>
      </c>
      <c r="C54" s="954" t="s">
        <v>401</v>
      </c>
      <c r="D54" s="105"/>
      <c r="E54" s="347" t="s">
        <v>660</v>
      </c>
    </row>
    <row r="55" spans="2:5" ht="30" customHeight="1">
      <c r="B55" s="347">
        <v>52</v>
      </c>
      <c r="C55" s="954" t="s">
        <v>402</v>
      </c>
      <c r="D55" s="227"/>
      <c r="E55" s="347" t="s">
        <v>661</v>
      </c>
    </row>
    <row r="56" spans="2:5" ht="30" customHeight="1">
      <c r="B56" s="347">
        <v>53</v>
      </c>
      <c r="C56" s="954" t="s">
        <v>403</v>
      </c>
      <c r="D56" s="227"/>
      <c r="E56" s="347" t="s">
        <v>662</v>
      </c>
    </row>
    <row r="57" spans="2:5" ht="30" customHeight="1">
      <c r="B57" s="347">
        <v>54</v>
      </c>
      <c r="C57" s="908" t="s">
        <v>352</v>
      </c>
      <c r="D57" s="227"/>
      <c r="E57" s="347" t="s">
        <v>663</v>
      </c>
    </row>
    <row r="58" spans="2:5" ht="30" customHeight="1">
      <c r="B58" s="347">
        <v>55</v>
      </c>
      <c r="C58" s="908" t="s">
        <v>354</v>
      </c>
      <c r="D58" s="227"/>
      <c r="E58" s="347" t="s">
        <v>664</v>
      </c>
    </row>
    <row r="59" spans="2:5" ht="30" customHeight="1">
      <c r="B59" s="347">
        <v>56</v>
      </c>
      <c r="C59" s="955" t="s">
        <v>305</v>
      </c>
      <c r="D59" s="227"/>
      <c r="E59" s="347" t="s">
        <v>665</v>
      </c>
    </row>
    <row r="60" spans="2:5" ht="30" customHeight="1">
      <c r="B60" s="347">
        <v>57</v>
      </c>
      <c r="C60" s="955" t="s">
        <v>307</v>
      </c>
      <c r="D60" s="227"/>
      <c r="E60" s="347" t="s">
        <v>666</v>
      </c>
    </row>
    <row r="61" spans="2:5" ht="30" customHeight="1">
      <c r="B61" s="347">
        <v>58</v>
      </c>
      <c r="C61" s="914" t="s">
        <v>314</v>
      </c>
      <c r="D61" s="227"/>
      <c r="E61" s="347" t="s">
        <v>667</v>
      </c>
    </row>
    <row r="62" spans="2:5" ht="30" customHeight="1">
      <c r="B62" s="347">
        <v>59</v>
      </c>
      <c r="C62" s="914" t="s">
        <v>316</v>
      </c>
      <c r="D62" s="227"/>
      <c r="E62" s="347" t="s">
        <v>668</v>
      </c>
    </row>
    <row r="63" spans="2:5" ht="30" customHeight="1">
      <c r="B63" s="347">
        <v>60</v>
      </c>
      <c r="C63" s="914" t="s">
        <v>318</v>
      </c>
      <c r="D63" s="227"/>
      <c r="E63" s="347" t="s">
        <v>669</v>
      </c>
    </row>
    <row r="64" spans="2:5" ht="30" customHeight="1">
      <c r="B64" s="347">
        <v>61</v>
      </c>
      <c r="C64" s="914" t="s">
        <v>320</v>
      </c>
      <c r="D64" s="227"/>
      <c r="E64" s="347" t="s">
        <v>670</v>
      </c>
    </row>
    <row r="65" spans="2:5" ht="30" customHeight="1">
      <c r="B65" s="347">
        <v>62</v>
      </c>
      <c r="C65" s="955"/>
      <c r="E65" s="347"/>
    </row>
    <row r="66" spans="2:5" ht="30" customHeight="1">
      <c r="B66" s="347">
        <v>63</v>
      </c>
      <c r="C66" s="955"/>
      <c r="E66" s="347"/>
    </row>
    <row r="67" spans="2:5" ht="30" customHeight="1">
      <c r="B67" s="347">
        <v>64</v>
      </c>
      <c r="C67" s="955"/>
      <c r="E67" s="347"/>
    </row>
    <row r="68" spans="2:5" ht="30" customHeight="1">
      <c r="B68" s="347">
        <v>65</v>
      </c>
      <c r="C68" s="955"/>
      <c r="E68" s="347"/>
    </row>
    <row r="69" spans="2:5" ht="30" customHeight="1">
      <c r="B69" s="347">
        <v>66</v>
      </c>
      <c r="C69" s="955"/>
      <c r="E69" s="347"/>
    </row>
    <row r="70" spans="2:5" ht="30" customHeight="1">
      <c r="B70" s="347">
        <v>67</v>
      </c>
      <c r="C70" s="955"/>
      <c r="E70" s="347"/>
    </row>
    <row r="71" spans="2:5" ht="30" customHeight="1">
      <c r="B71" s="347">
        <v>68</v>
      </c>
      <c r="C71" s="955"/>
      <c r="E71" s="347"/>
    </row>
    <row r="72" spans="2:5" ht="30" customHeight="1">
      <c r="B72" s="347">
        <v>69</v>
      </c>
      <c r="C72" s="955"/>
      <c r="E72" s="347"/>
    </row>
    <row r="73" spans="2:5" ht="30" customHeight="1">
      <c r="B73" s="347">
        <v>70</v>
      </c>
      <c r="C73" s="955"/>
      <c r="E73" s="347"/>
    </row>
    <row r="74" spans="2:5" ht="30" customHeight="1">
      <c r="B74" s="347">
        <v>71</v>
      </c>
      <c r="C74" s="955"/>
      <c r="E74" s="347"/>
    </row>
    <row r="75" spans="2:5" ht="30" customHeight="1">
      <c r="B75" s="347">
        <v>72</v>
      </c>
      <c r="C75" s="955"/>
      <c r="E75" s="347"/>
    </row>
    <row r="76" spans="2:5" ht="30" customHeight="1">
      <c r="B76" s="348"/>
      <c r="C76" s="348"/>
      <c r="E76" s="348"/>
    </row>
    <row r="79" spans="2:5" ht="30" customHeight="1">
      <c r="B79" s="346" t="s">
        <v>513</v>
      </c>
      <c r="C79" s="346" t="s">
        <v>514</v>
      </c>
      <c r="E79" s="346" t="s">
        <v>515</v>
      </c>
    </row>
    <row r="80" spans="2:5" ht="30" customHeight="1">
      <c r="B80" s="956">
        <v>3</v>
      </c>
      <c r="C80" s="347" t="s">
        <v>339</v>
      </c>
      <c r="E80" s="347" t="s">
        <v>516</v>
      </c>
    </row>
    <row r="81" spans="2:5" ht="30" customHeight="1">
      <c r="B81" s="956">
        <v>5</v>
      </c>
      <c r="C81" s="347" t="s">
        <v>340</v>
      </c>
      <c r="E81" s="347" t="s">
        <v>671</v>
      </c>
    </row>
    <row r="82" spans="2:5" ht="30" customHeight="1">
      <c r="B82" s="956">
        <v>1</v>
      </c>
      <c r="C82" s="347" t="s">
        <v>349</v>
      </c>
      <c r="E82" s="347" t="s">
        <v>672</v>
      </c>
    </row>
    <row r="83" spans="2:5" ht="30" customHeight="1">
      <c r="B83" s="956">
        <v>1</v>
      </c>
      <c r="C83" s="347" t="s">
        <v>350</v>
      </c>
      <c r="E83" s="347" t="s">
        <v>673</v>
      </c>
    </row>
    <row r="84" spans="2:5" ht="30" customHeight="1">
      <c r="B84" s="956">
        <v>1</v>
      </c>
      <c r="C84" s="347" t="s">
        <v>378</v>
      </c>
      <c r="E84" s="347" t="s">
        <v>674</v>
      </c>
    </row>
    <row r="85" spans="2:5" ht="30" customHeight="1">
      <c r="B85" s="956"/>
      <c r="C85" s="347"/>
      <c r="E85" s="347"/>
    </row>
    <row r="86" spans="2:5" ht="30" customHeight="1">
      <c r="B86" s="956"/>
      <c r="C86" s="347"/>
      <c r="E86" s="347"/>
    </row>
    <row r="87" spans="2:5" ht="30" customHeight="1">
      <c r="B87" s="956"/>
      <c r="C87" s="347"/>
      <c r="E87" s="347"/>
    </row>
    <row r="88" spans="2:5" ht="30" customHeight="1">
      <c r="B88" s="956"/>
      <c r="C88" s="347"/>
      <c r="E88" s="347"/>
    </row>
    <row r="89" spans="2:5" ht="30" customHeight="1">
      <c r="B89" s="348"/>
      <c r="C89" s="348"/>
      <c r="E89" s="348"/>
    </row>
    <row r="92" spans="2:5" ht="30" customHeight="1">
      <c r="C92" s="346" t="s">
        <v>521</v>
      </c>
      <c r="E92" s="346" t="s">
        <v>522</v>
      </c>
    </row>
    <row r="93" spans="2:5" ht="30" customHeight="1">
      <c r="C93" s="347" t="s">
        <v>74</v>
      </c>
      <c r="E93" s="347" t="s">
        <v>74</v>
      </c>
    </row>
    <row r="94" spans="2:5" ht="30" customHeight="1">
      <c r="C94" s="347" t="s">
        <v>523</v>
      </c>
      <c r="E94" s="347" t="s">
        <v>675</v>
      </c>
    </row>
    <row r="95" spans="2:5" ht="30" customHeight="1">
      <c r="C95" s="347" t="s">
        <v>525</v>
      </c>
      <c r="E95" s="347" t="s">
        <v>676</v>
      </c>
    </row>
    <row r="96" spans="2:5" ht="30" customHeight="1">
      <c r="C96" s="347" t="s">
        <v>526</v>
      </c>
      <c r="E96" s="347" t="s">
        <v>677</v>
      </c>
    </row>
    <row r="97" spans="3:5" ht="30" customHeight="1">
      <c r="C97" s="347" t="s">
        <v>348</v>
      </c>
      <c r="E97" s="347" t="s">
        <v>253</v>
      </c>
    </row>
    <row r="98" spans="3:5" ht="30" customHeight="1">
      <c r="C98" s="347" t="s">
        <v>529</v>
      </c>
      <c r="E98" s="347" t="s">
        <v>678</v>
      </c>
    </row>
    <row r="99" spans="3:5" ht="30" customHeight="1">
      <c r="C99" s="347" t="s">
        <v>531</v>
      </c>
      <c r="E99" s="347" t="s">
        <v>679</v>
      </c>
    </row>
    <row r="100" spans="3:5" ht="30" customHeight="1">
      <c r="C100" s="347" t="s">
        <v>532</v>
      </c>
      <c r="E100" s="347" t="s">
        <v>680</v>
      </c>
    </row>
    <row r="101" spans="3:5" ht="30" customHeight="1">
      <c r="C101" s="347" t="s">
        <v>533</v>
      </c>
      <c r="E101" s="347" t="s">
        <v>681</v>
      </c>
    </row>
    <row r="102" spans="3:5" ht="30" customHeight="1">
      <c r="C102" s="347" t="s">
        <v>534</v>
      </c>
      <c r="E102" s="347" t="s">
        <v>682</v>
      </c>
    </row>
    <row r="103" spans="3:5" ht="30" customHeight="1">
      <c r="C103" s="347" t="s">
        <v>535</v>
      </c>
      <c r="E103" s="347" t="s">
        <v>683</v>
      </c>
    </row>
    <row r="104" spans="3:5" ht="30" customHeight="1">
      <c r="C104" s="347" t="s">
        <v>536</v>
      </c>
      <c r="E104" s="347" t="s">
        <v>684</v>
      </c>
    </row>
    <row r="105" spans="3:5" ht="30" customHeight="1">
      <c r="C105" s="347" t="s">
        <v>537</v>
      </c>
      <c r="E105" s="347" t="s">
        <v>685</v>
      </c>
    </row>
    <row r="106" spans="3:5" ht="30" customHeight="1">
      <c r="C106" s="347" t="s">
        <v>538</v>
      </c>
      <c r="E106" s="347" t="s">
        <v>686</v>
      </c>
    </row>
    <row r="107" spans="3:5" ht="30" customHeight="1">
      <c r="C107" s="348"/>
      <c r="E107" s="348"/>
    </row>
    <row r="110" spans="3:5" ht="30" customHeight="1">
      <c r="C110" s="346" t="s">
        <v>539</v>
      </c>
      <c r="E110" s="957" t="s">
        <v>540</v>
      </c>
    </row>
    <row r="111" spans="3:5" ht="30" customHeight="1">
      <c r="C111" s="293" t="s">
        <v>541</v>
      </c>
      <c r="E111" s="293" t="s">
        <v>137</v>
      </c>
    </row>
    <row r="112" spans="3:5" ht="30" customHeight="1">
      <c r="C112" s="293" t="s">
        <v>542</v>
      </c>
      <c r="E112" s="293" t="s">
        <v>139</v>
      </c>
    </row>
    <row r="113" spans="3:5" ht="30" customHeight="1">
      <c r="C113" s="293" t="s">
        <v>543</v>
      </c>
      <c r="E113" s="293" t="s">
        <v>128</v>
      </c>
    </row>
    <row r="114" spans="3:5" ht="30" customHeight="1">
      <c r="C114" s="275" t="s">
        <v>544</v>
      </c>
      <c r="E114" s="275" t="s">
        <v>545</v>
      </c>
    </row>
    <row r="115" spans="3:5" ht="30" customHeight="1">
      <c r="C115" s="275" t="s">
        <v>546</v>
      </c>
      <c r="E115" s="275" t="s">
        <v>122</v>
      </c>
    </row>
    <row r="116" spans="3:5" ht="30" customHeight="1">
      <c r="C116" s="283" t="s">
        <v>131</v>
      </c>
      <c r="E116" s="283" t="s">
        <v>130</v>
      </c>
    </row>
    <row r="117" spans="3:5" ht="30" customHeight="1">
      <c r="C117" s="283" t="s">
        <v>104</v>
      </c>
      <c r="E117" s="283" t="s">
        <v>132</v>
      </c>
    </row>
    <row r="118" spans="3:5" ht="30" customHeight="1">
      <c r="C118" s="283" t="s">
        <v>135</v>
      </c>
      <c r="E118" s="283" t="s">
        <v>134</v>
      </c>
    </row>
    <row r="119" spans="3:5" ht="30" customHeight="1">
      <c r="C119" s="277" t="s">
        <v>106</v>
      </c>
      <c r="E119" s="277" t="s">
        <v>136</v>
      </c>
    </row>
    <row r="120" spans="3:5" ht="30" customHeight="1">
      <c r="C120" s="958" t="s">
        <v>547</v>
      </c>
      <c r="E120" s="956" t="s">
        <v>548</v>
      </c>
    </row>
    <row r="121" spans="3:5" ht="30" customHeight="1">
      <c r="C121" s="958" t="s">
        <v>549</v>
      </c>
      <c r="E121" s="956" t="s">
        <v>550</v>
      </c>
    </row>
    <row r="122" spans="3:5" ht="30" customHeight="1">
      <c r="C122" s="958" t="s">
        <v>551</v>
      </c>
      <c r="E122" s="956" t="s">
        <v>552</v>
      </c>
    </row>
    <row r="123" spans="3:5" ht="30" customHeight="1">
      <c r="C123" s="958" t="s">
        <v>553</v>
      </c>
      <c r="E123" s="956" t="s">
        <v>554</v>
      </c>
    </row>
    <row r="124" spans="3:5" ht="30" customHeight="1">
      <c r="C124" s="958" t="s">
        <v>555</v>
      </c>
      <c r="E124" s="956" t="s">
        <v>556</v>
      </c>
    </row>
    <row r="125" spans="3:5" ht="30" customHeight="1">
      <c r="C125" s="958"/>
      <c r="E125" s="956"/>
    </row>
    <row r="126" spans="3:5" ht="30" customHeight="1">
      <c r="C126" s="958"/>
      <c r="E126" s="956"/>
    </row>
    <row r="127" spans="3:5" ht="30" customHeight="1">
      <c r="C127" s="958"/>
      <c r="E127" s="956"/>
    </row>
    <row r="128" spans="3:5" ht="30" customHeight="1">
      <c r="C128" s="958"/>
      <c r="E128" s="956"/>
    </row>
    <row r="129" spans="3:5" ht="30" customHeight="1">
      <c r="C129" s="348"/>
      <c r="E129" s="348"/>
    </row>
  </sheetData>
  <sheetProtection sheet="1"/>
  <mergeCells count="1">
    <mergeCell ref="B1:E1"/>
  </mergeCell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C000"/>
  </sheetPr>
  <dimension ref="A1:E137"/>
  <sheetViews>
    <sheetView zoomScale="55" workbookViewId="0">
      <selection activeCell="E20" sqref="E20"/>
    </sheetView>
  </sheetViews>
  <sheetFormatPr baseColWidth="10" defaultColWidth="10.85546875" defaultRowHeight="15"/>
  <cols>
    <col min="1" max="1" width="2.42578125" style="1" customWidth="1"/>
    <col min="2" max="2" width="9.140625" style="197" customWidth="1"/>
    <col min="3" max="3" width="20.7109375" style="197" bestFit="1" customWidth="1"/>
    <col min="4" max="4" width="2.42578125" style="197" customWidth="1"/>
    <col min="5" max="5" width="134" style="197" bestFit="1"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0"/>
      <c r="B1" s="1632" t="s">
        <v>115</v>
      </c>
      <c r="C1" s="1632"/>
      <c r="D1" s="1632"/>
      <c r="E1" s="1632"/>
    </row>
    <row r="2" spans="1:5" s="245" customFormat="1" ht="30" customHeight="1">
      <c r="B2" s="951" t="s">
        <v>442</v>
      </c>
      <c r="C2" s="951" t="s">
        <v>16</v>
      </c>
      <c r="D2" s="105"/>
      <c r="E2" s="951" t="s">
        <v>687</v>
      </c>
    </row>
    <row r="3" spans="1:5" ht="30" customHeight="1">
      <c r="B3" s="348"/>
      <c r="C3" s="347" t="s">
        <v>74</v>
      </c>
      <c r="D3" s="227"/>
      <c r="E3" s="347"/>
    </row>
    <row r="4" spans="1:5" ht="30" customHeight="1">
      <c r="B4" s="347">
        <v>1</v>
      </c>
      <c r="C4" s="905" t="s">
        <v>19</v>
      </c>
      <c r="D4" s="227"/>
      <c r="E4" s="347" t="s">
        <v>688</v>
      </c>
    </row>
    <row r="5" spans="1:5" ht="30" customHeight="1">
      <c r="B5" s="347">
        <v>2</v>
      </c>
      <c r="C5" s="905" t="s">
        <v>27</v>
      </c>
      <c r="D5" s="227"/>
      <c r="E5" s="347" t="s">
        <v>689</v>
      </c>
    </row>
    <row r="6" spans="1:5" ht="30" customHeight="1">
      <c r="B6" s="347">
        <v>3</v>
      </c>
      <c r="C6" s="905" t="s">
        <v>20</v>
      </c>
      <c r="D6" s="227"/>
      <c r="E6" s="347" t="s">
        <v>690</v>
      </c>
    </row>
    <row r="7" spans="1:5" ht="30" customHeight="1">
      <c r="B7" s="347">
        <v>4</v>
      </c>
      <c r="C7" s="905" t="s">
        <v>21</v>
      </c>
      <c r="D7" s="227"/>
      <c r="E7" s="347" t="s">
        <v>691</v>
      </c>
    </row>
    <row r="8" spans="1:5" ht="30" customHeight="1">
      <c r="B8" s="347">
        <v>5</v>
      </c>
      <c r="C8" s="905" t="s">
        <v>22</v>
      </c>
      <c r="D8" s="227"/>
      <c r="E8" s="347" t="s">
        <v>692</v>
      </c>
    </row>
    <row r="9" spans="1:5" ht="30" customHeight="1">
      <c r="B9" s="347">
        <v>6</v>
      </c>
      <c r="C9" s="905" t="s">
        <v>23</v>
      </c>
      <c r="D9" s="227"/>
      <c r="E9" s="347" t="s">
        <v>693</v>
      </c>
    </row>
    <row r="10" spans="1:5" ht="30" customHeight="1">
      <c r="B10" s="347">
        <v>7</v>
      </c>
      <c r="C10" s="905" t="s">
        <v>393</v>
      </c>
      <c r="D10" s="227"/>
      <c r="E10" s="347" t="s">
        <v>694</v>
      </c>
    </row>
    <row r="11" spans="1:5" ht="30" customHeight="1">
      <c r="B11" s="347">
        <v>8</v>
      </c>
      <c r="C11" s="905" t="s">
        <v>415</v>
      </c>
      <c r="D11" s="227"/>
      <c r="E11" s="347" t="s">
        <v>695</v>
      </c>
    </row>
    <row r="12" spans="1:5" ht="30" customHeight="1">
      <c r="B12" s="347">
        <v>9</v>
      </c>
      <c r="C12" s="906" t="s">
        <v>24</v>
      </c>
      <c r="D12" s="227"/>
      <c r="E12" s="347" t="s">
        <v>696</v>
      </c>
    </row>
    <row r="13" spans="1:5" ht="30" customHeight="1">
      <c r="B13" s="347">
        <v>10</v>
      </c>
      <c r="C13" s="906" t="s">
        <v>25</v>
      </c>
      <c r="D13" s="227"/>
      <c r="E13" s="347" t="s">
        <v>697</v>
      </c>
    </row>
    <row r="14" spans="1:5" ht="30" customHeight="1">
      <c r="B14" s="347">
        <v>11</v>
      </c>
      <c r="C14" s="906" t="s">
        <v>28</v>
      </c>
      <c r="D14" s="227"/>
      <c r="E14" s="347" t="s">
        <v>698</v>
      </c>
    </row>
    <row r="15" spans="1:5" ht="30" customHeight="1">
      <c r="B15" s="347">
        <v>12</v>
      </c>
      <c r="C15" s="906" t="s">
        <v>29</v>
      </c>
      <c r="D15" s="227"/>
      <c r="E15" s="347" t="s">
        <v>699</v>
      </c>
    </row>
    <row r="16" spans="1:5" ht="30" customHeight="1">
      <c r="B16" s="347">
        <v>13</v>
      </c>
      <c r="C16" s="906" t="s">
        <v>30</v>
      </c>
      <c r="D16" s="227"/>
      <c r="E16" s="347" t="s">
        <v>700</v>
      </c>
    </row>
    <row r="17" spans="2:5" ht="30" customHeight="1">
      <c r="B17" s="347">
        <v>14</v>
      </c>
      <c r="C17" s="906" t="s">
        <v>346</v>
      </c>
      <c r="D17" s="227"/>
      <c r="E17" s="347" t="s">
        <v>701</v>
      </c>
    </row>
    <row r="18" spans="2:5" ht="30" customHeight="1">
      <c r="B18" s="347">
        <v>15</v>
      </c>
      <c r="C18" s="906" t="s">
        <v>347</v>
      </c>
      <c r="D18" s="227"/>
      <c r="E18" s="347" t="s">
        <v>702</v>
      </c>
    </row>
    <row r="19" spans="2:5" ht="30" customHeight="1">
      <c r="B19" s="347">
        <v>16</v>
      </c>
      <c r="C19" s="906" t="s">
        <v>416</v>
      </c>
      <c r="D19" s="227"/>
      <c r="E19" s="347" t="s">
        <v>703</v>
      </c>
    </row>
    <row r="20" spans="2:5" ht="30" customHeight="1">
      <c r="B20" s="347">
        <v>17</v>
      </c>
      <c r="C20" s="906" t="s">
        <v>417</v>
      </c>
      <c r="D20" s="227"/>
      <c r="E20" s="347" t="s">
        <v>704</v>
      </c>
    </row>
    <row r="21" spans="2:5" ht="30" customHeight="1">
      <c r="B21" s="347">
        <v>18</v>
      </c>
      <c r="C21" s="906" t="s">
        <v>418</v>
      </c>
      <c r="D21" s="227"/>
      <c r="E21" s="347" t="s">
        <v>705</v>
      </c>
    </row>
    <row r="22" spans="2:5" ht="30" customHeight="1">
      <c r="B22" s="347">
        <v>19</v>
      </c>
      <c r="C22" s="906" t="s">
        <v>419</v>
      </c>
      <c r="D22" s="227"/>
      <c r="E22" s="347" t="s">
        <v>706</v>
      </c>
    </row>
    <row r="23" spans="2:5" ht="30" customHeight="1">
      <c r="B23" s="347">
        <v>20</v>
      </c>
      <c r="C23" s="907" t="s">
        <v>32</v>
      </c>
      <c r="D23" s="227"/>
      <c r="E23" s="347" t="s">
        <v>707</v>
      </c>
    </row>
    <row r="24" spans="2:5" ht="30" customHeight="1">
      <c r="B24" s="347">
        <v>21</v>
      </c>
      <c r="C24" s="907" t="s">
        <v>33</v>
      </c>
      <c r="D24" s="227"/>
      <c r="E24" s="347" t="s">
        <v>708</v>
      </c>
    </row>
    <row r="25" spans="2:5" ht="30" customHeight="1">
      <c r="B25" s="347">
        <v>22</v>
      </c>
      <c r="C25" s="907" t="s">
        <v>34</v>
      </c>
      <c r="D25" s="227"/>
      <c r="E25" s="347" t="s">
        <v>709</v>
      </c>
    </row>
    <row r="26" spans="2:5" ht="30" customHeight="1">
      <c r="B26" s="347">
        <v>23</v>
      </c>
      <c r="C26" s="909" t="s">
        <v>40</v>
      </c>
      <c r="D26" s="227"/>
      <c r="E26" s="347" t="s">
        <v>710</v>
      </c>
    </row>
    <row r="27" spans="2:5" ht="30" customHeight="1">
      <c r="B27" s="347">
        <v>24</v>
      </c>
      <c r="C27" s="909" t="s">
        <v>391</v>
      </c>
      <c r="D27" s="227"/>
      <c r="E27" s="347" t="s">
        <v>711</v>
      </c>
    </row>
    <row r="28" spans="2:5" ht="30" customHeight="1">
      <c r="B28" s="347">
        <v>25</v>
      </c>
      <c r="C28" s="909" t="s">
        <v>392</v>
      </c>
      <c r="D28" s="227"/>
      <c r="E28" s="347" t="s">
        <v>712</v>
      </c>
    </row>
    <row r="29" spans="2:5" ht="30" customHeight="1">
      <c r="B29" s="347">
        <v>26</v>
      </c>
      <c r="C29" s="909" t="s">
        <v>420</v>
      </c>
      <c r="D29" s="227"/>
      <c r="E29" s="347" t="s">
        <v>713</v>
      </c>
    </row>
    <row r="30" spans="2:5" ht="30" customHeight="1">
      <c r="B30" s="347">
        <v>27</v>
      </c>
      <c r="C30" s="909" t="s">
        <v>421</v>
      </c>
      <c r="D30" s="227"/>
      <c r="E30" s="347" t="s">
        <v>714</v>
      </c>
    </row>
    <row r="31" spans="2:5" ht="30" customHeight="1">
      <c r="B31" s="347">
        <v>28</v>
      </c>
      <c r="C31" s="909" t="s">
        <v>422</v>
      </c>
      <c r="D31" s="227"/>
      <c r="E31" s="347" t="s">
        <v>715</v>
      </c>
    </row>
    <row r="32" spans="2:5" ht="30" customHeight="1">
      <c r="B32" s="347">
        <v>29</v>
      </c>
      <c r="C32" s="909" t="s">
        <v>423</v>
      </c>
      <c r="D32" s="227"/>
      <c r="E32" s="347" t="s">
        <v>716</v>
      </c>
    </row>
    <row r="33" spans="2:5" ht="30" customHeight="1">
      <c r="B33" s="347">
        <v>30</v>
      </c>
      <c r="C33" s="909" t="s">
        <v>424</v>
      </c>
      <c r="D33" s="227"/>
      <c r="E33" s="347" t="s">
        <v>717</v>
      </c>
    </row>
    <row r="34" spans="2:5" ht="30" customHeight="1">
      <c r="B34" s="347">
        <v>31</v>
      </c>
      <c r="C34" s="909" t="s">
        <v>425</v>
      </c>
      <c r="D34" s="227"/>
      <c r="E34" s="347" t="s">
        <v>718</v>
      </c>
    </row>
    <row r="35" spans="2:5" ht="30" customHeight="1">
      <c r="B35" s="347">
        <v>32</v>
      </c>
      <c r="C35" s="909" t="s">
        <v>426</v>
      </c>
      <c r="D35" s="227"/>
      <c r="E35" s="347" t="s">
        <v>719</v>
      </c>
    </row>
    <row r="36" spans="2:5" ht="30" customHeight="1">
      <c r="B36" s="347">
        <v>33</v>
      </c>
      <c r="C36" s="952" t="s">
        <v>41</v>
      </c>
      <c r="D36" s="227"/>
      <c r="E36" s="347" t="s">
        <v>720</v>
      </c>
    </row>
    <row r="37" spans="2:5" ht="30" customHeight="1">
      <c r="B37" s="347">
        <v>34</v>
      </c>
      <c r="C37" s="952" t="s">
        <v>342</v>
      </c>
      <c r="D37" s="227"/>
      <c r="E37" s="347" t="s">
        <v>721</v>
      </c>
    </row>
    <row r="38" spans="2:5" ht="30" customHeight="1">
      <c r="B38" s="347">
        <v>35</v>
      </c>
      <c r="C38" s="952" t="s">
        <v>722</v>
      </c>
      <c r="D38" s="227"/>
      <c r="E38" s="347" t="s">
        <v>723</v>
      </c>
    </row>
    <row r="39" spans="2:5" ht="30" customHeight="1">
      <c r="B39" s="347">
        <v>36</v>
      </c>
      <c r="C39" s="952" t="s">
        <v>724</v>
      </c>
      <c r="D39" s="227"/>
      <c r="E39" s="347" t="s">
        <v>725</v>
      </c>
    </row>
    <row r="40" spans="2:5" ht="30" customHeight="1">
      <c r="B40" s="347">
        <v>37</v>
      </c>
      <c r="C40" s="952" t="s">
        <v>726</v>
      </c>
      <c r="D40" s="227"/>
      <c r="E40" s="347" t="s">
        <v>727</v>
      </c>
    </row>
    <row r="41" spans="2:5" ht="30" customHeight="1">
      <c r="B41" s="347">
        <v>38</v>
      </c>
      <c r="C41" s="952" t="s">
        <v>728</v>
      </c>
      <c r="D41" s="227"/>
      <c r="E41" s="347" t="s">
        <v>729</v>
      </c>
    </row>
    <row r="42" spans="2:5" ht="30" customHeight="1">
      <c r="B42" s="347">
        <v>39</v>
      </c>
      <c r="C42" s="910" t="s">
        <v>343</v>
      </c>
      <c r="D42" s="227"/>
      <c r="E42" s="347" t="s">
        <v>730</v>
      </c>
    </row>
    <row r="43" spans="2:5" ht="30" customHeight="1">
      <c r="B43" s="347">
        <v>40</v>
      </c>
      <c r="C43" s="910" t="s">
        <v>344</v>
      </c>
      <c r="D43" s="227"/>
      <c r="E43" s="347" t="s">
        <v>731</v>
      </c>
    </row>
    <row r="44" spans="2:5" ht="30" customHeight="1">
      <c r="B44" s="347">
        <v>41</v>
      </c>
      <c r="C44" s="910" t="s">
        <v>345</v>
      </c>
      <c r="D44" s="227"/>
      <c r="E44" s="347" t="s">
        <v>732</v>
      </c>
    </row>
    <row r="45" spans="2:5" ht="30" customHeight="1">
      <c r="B45" s="347">
        <v>42</v>
      </c>
      <c r="C45" s="910" t="s">
        <v>394</v>
      </c>
      <c r="D45" s="227"/>
      <c r="E45" s="347" t="s">
        <v>733</v>
      </c>
    </row>
    <row r="46" spans="2:5" ht="30" customHeight="1">
      <c r="B46" s="347">
        <v>43</v>
      </c>
      <c r="C46" s="912" t="s">
        <v>351</v>
      </c>
      <c r="D46" s="227"/>
      <c r="E46" s="347" t="s">
        <v>734</v>
      </c>
    </row>
    <row r="47" spans="2:5" ht="30" customHeight="1">
      <c r="B47" s="347">
        <v>44</v>
      </c>
      <c r="C47" s="912" t="s">
        <v>353</v>
      </c>
      <c r="D47" s="227"/>
      <c r="E47" s="347" t="s">
        <v>735</v>
      </c>
    </row>
    <row r="48" spans="2:5" ht="30" customHeight="1">
      <c r="B48" s="347">
        <v>45</v>
      </c>
      <c r="C48" s="912" t="s">
        <v>355</v>
      </c>
      <c r="D48" s="227"/>
      <c r="E48" s="347" t="s">
        <v>736</v>
      </c>
    </row>
    <row r="49" spans="2:5" ht="30" customHeight="1">
      <c r="B49" s="347">
        <v>46</v>
      </c>
      <c r="C49" s="912" t="s">
        <v>357</v>
      </c>
      <c r="D49" s="227"/>
      <c r="E49" s="347" t="s">
        <v>737</v>
      </c>
    </row>
    <row r="50" spans="2:5" ht="30" customHeight="1">
      <c r="B50" s="347">
        <v>47</v>
      </c>
      <c r="C50" s="911" t="s">
        <v>363</v>
      </c>
      <c r="D50" s="227"/>
      <c r="E50" s="347" t="s">
        <v>738</v>
      </c>
    </row>
    <row r="51" spans="2:5" ht="30" customHeight="1">
      <c r="B51" s="347">
        <v>48</v>
      </c>
      <c r="C51" s="911" t="s">
        <v>365</v>
      </c>
      <c r="D51" s="227"/>
      <c r="E51" s="347" t="s">
        <v>739</v>
      </c>
    </row>
    <row r="52" spans="2:5" ht="30" customHeight="1">
      <c r="B52" s="347">
        <v>49</v>
      </c>
      <c r="C52" s="911" t="s">
        <v>367</v>
      </c>
      <c r="D52" s="227"/>
      <c r="E52" s="347" t="s">
        <v>740</v>
      </c>
    </row>
    <row r="53" spans="2:5" ht="30" customHeight="1">
      <c r="B53" s="347">
        <v>50</v>
      </c>
      <c r="C53" s="911" t="s">
        <v>369</v>
      </c>
      <c r="D53" s="227"/>
      <c r="E53" s="347" t="s">
        <v>741</v>
      </c>
    </row>
    <row r="54" spans="2:5" ht="30" customHeight="1">
      <c r="B54" s="347">
        <v>51</v>
      </c>
      <c r="C54" s="911" t="s">
        <v>371</v>
      </c>
      <c r="D54" s="227"/>
      <c r="E54" s="347" t="s">
        <v>742</v>
      </c>
    </row>
    <row r="55" spans="2:5" ht="30" customHeight="1">
      <c r="B55" s="347">
        <v>52</v>
      </c>
      <c r="C55" s="913" t="s">
        <v>373</v>
      </c>
      <c r="D55" s="227"/>
      <c r="E55" s="347" t="s">
        <v>743</v>
      </c>
    </row>
    <row r="56" spans="2:5" ht="30" customHeight="1">
      <c r="B56" s="347">
        <v>53</v>
      </c>
      <c r="C56" s="913" t="s">
        <v>375</v>
      </c>
      <c r="D56" s="227"/>
      <c r="E56" s="347" t="s">
        <v>744</v>
      </c>
    </row>
    <row r="57" spans="2:5" ht="30" customHeight="1">
      <c r="B57" s="347">
        <v>54</v>
      </c>
      <c r="C57" s="913" t="s">
        <v>376</v>
      </c>
      <c r="D57" s="227"/>
      <c r="E57" s="347" t="s">
        <v>745</v>
      </c>
    </row>
    <row r="58" spans="2:5" ht="30" customHeight="1">
      <c r="B58" s="347">
        <v>55</v>
      </c>
      <c r="C58" s="913" t="s">
        <v>377</v>
      </c>
      <c r="D58" s="227"/>
      <c r="E58" s="347" t="s">
        <v>746</v>
      </c>
    </row>
    <row r="59" spans="2:5" ht="30" customHeight="1">
      <c r="B59" s="347">
        <v>56</v>
      </c>
      <c r="C59" s="913" t="s">
        <v>397</v>
      </c>
      <c r="D59" s="227"/>
      <c r="E59" s="347" t="s">
        <v>747</v>
      </c>
    </row>
    <row r="60" spans="2:5" ht="30" customHeight="1">
      <c r="B60" s="347">
        <v>57</v>
      </c>
      <c r="C60" s="913" t="s">
        <v>429</v>
      </c>
      <c r="D60" s="227"/>
      <c r="E60" s="347" t="s">
        <v>748</v>
      </c>
    </row>
    <row r="61" spans="2:5" ht="30" customHeight="1">
      <c r="B61" s="347">
        <v>58</v>
      </c>
      <c r="C61" s="954" t="s">
        <v>379</v>
      </c>
      <c r="D61" s="227"/>
      <c r="E61" s="347" t="s">
        <v>749</v>
      </c>
    </row>
    <row r="62" spans="2:5" ht="30" customHeight="1">
      <c r="B62" s="347">
        <v>59</v>
      </c>
      <c r="C62" s="954" t="s">
        <v>380</v>
      </c>
      <c r="D62" s="227"/>
      <c r="E62" s="347" t="s">
        <v>750</v>
      </c>
    </row>
    <row r="63" spans="2:5" ht="30" customHeight="1">
      <c r="B63" s="347">
        <v>60</v>
      </c>
      <c r="C63" s="954" t="s">
        <v>381</v>
      </c>
      <c r="D63" s="227"/>
      <c r="E63" s="347" t="s">
        <v>751</v>
      </c>
    </row>
    <row r="64" spans="2:5" ht="30" customHeight="1">
      <c r="B64" s="347">
        <v>61</v>
      </c>
      <c r="C64" s="954" t="s">
        <v>382</v>
      </c>
      <c r="D64" s="227"/>
      <c r="E64" s="347" t="s">
        <v>752</v>
      </c>
    </row>
    <row r="65" spans="2:5" ht="30" customHeight="1">
      <c r="B65" s="347">
        <v>62</v>
      </c>
      <c r="C65" s="908" t="s">
        <v>352</v>
      </c>
      <c r="D65" s="227"/>
      <c r="E65" s="347" t="s">
        <v>753</v>
      </c>
    </row>
    <row r="66" spans="2:5" ht="30" customHeight="1">
      <c r="B66" s="347">
        <v>63</v>
      </c>
      <c r="C66" s="908" t="s">
        <v>354</v>
      </c>
      <c r="D66" s="227"/>
      <c r="E66" s="347" t="s">
        <v>754</v>
      </c>
    </row>
    <row r="67" spans="2:5" ht="30" customHeight="1">
      <c r="B67" s="347">
        <v>64</v>
      </c>
      <c r="C67" s="908" t="s">
        <v>356</v>
      </c>
      <c r="D67" s="227"/>
      <c r="E67" s="347" t="s">
        <v>755</v>
      </c>
    </row>
    <row r="68" spans="2:5" ht="30" customHeight="1">
      <c r="B68" s="347">
        <v>65</v>
      </c>
      <c r="C68" s="955" t="s">
        <v>305</v>
      </c>
      <c r="D68" s="227"/>
      <c r="E68" s="347" t="s">
        <v>756</v>
      </c>
    </row>
    <row r="69" spans="2:5" ht="30" customHeight="1">
      <c r="B69" s="347">
        <v>66</v>
      </c>
      <c r="C69" s="955" t="s">
        <v>307</v>
      </c>
      <c r="D69" s="227"/>
      <c r="E69" s="347" t="s">
        <v>757</v>
      </c>
    </row>
    <row r="70" spans="2:5" ht="30" customHeight="1">
      <c r="B70" s="347">
        <v>67</v>
      </c>
      <c r="C70" s="955" t="s">
        <v>309</v>
      </c>
      <c r="D70" s="227"/>
      <c r="E70" s="347" t="s">
        <v>758</v>
      </c>
    </row>
    <row r="71" spans="2:5" ht="30" customHeight="1">
      <c r="B71" s="347">
        <v>68</v>
      </c>
      <c r="C71" s="955" t="s">
        <v>311</v>
      </c>
      <c r="D71" s="227"/>
      <c r="E71" s="347" t="s">
        <v>759</v>
      </c>
    </row>
    <row r="72" spans="2:5" ht="30" customHeight="1">
      <c r="B72" s="347">
        <v>69</v>
      </c>
      <c r="C72" s="955" t="s">
        <v>760</v>
      </c>
      <c r="D72" s="227"/>
      <c r="E72" s="347" t="s">
        <v>761</v>
      </c>
    </row>
    <row r="73" spans="2:5" ht="30" customHeight="1">
      <c r="B73" s="347">
        <v>70</v>
      </c>
      <c r="C73" s="955" t="s">
        <v>762</v>
      </c>
      <c r="D73" s="227"/>
      <c r="E73" s="347" t="s">
        <v>763</v>
      </c>
    </row>
    <row r="74" spans="2:5" ht="30" customHeight="1">
      <c r="B74" s="347">
        <v>71</v>
      </c>
      <c r="C74" s="955" t="s">
        <v>764</v>
      </c>
      <c r="D74" s="227"/>
      <c r="E74" s="347" t="s">
        <v>765</v>
      </c>
    </row>
    <row r="75" spans="2:5" ht="30" customHeight="1">
      <c r="B75" s="347">
        <v>72</v>
      </c>
      <c r="C75" s="914" t="s">
        <v>314</v>
      </c>
      <c r="D75" s="227"/>
      <c r="E75" s="347" t="s">
        <v>766</v>
      </c>
    </row>
    <row r="76" spans="2:5" ht="30" customHeight="1">
      <c r="B76" s="347">
        <v>73</v>
      </c>
      <c r="C76" s="914" t="s">
        <v>316</v>
      </c>
      <c r="D76" s="227"/>
      <c r="E76" s="347" t="s">
        <v>767</v>
      </c>
    </row>
    <row r="77" spans="2:5" ht="30" customHeight="1">
      <c r="B77" s="347">
        <v>74</v>
      </c>
      <c r="C77" s="914" t="s">
        <v>318</v>
      </c>
      <c r="D77" s="227"/>
      <c r="E77" s="347" t="s">
        <v>768</v>
      </c>
    </row>
    <row r="78" spans="2:5" ht="30" customHeight="1">
      <c r="B78" s="347">
        <v>75</v>
      </c>
      <c r="C78" s="914" t="s">
        <v>320</v>
      </c>
      <c r="D78" s="227"/>
      <c r="E78" s="347" t="s">
        <v>769</v>
      </c>
    </row>
    <row r="79" spans="2:5" ht="30" customHeight="1">
      <c r="B79" s="347">
        <v>76</v>
      </c>
      <c r="C79" s="914" t="s">
        <v>322</v>
      </c>
      <c r="D79" s="227"/>
      <c r="E79" s="347" t="s">
        <v>770</v>
      </c>
    </row>
    <row r="80" spans="2:5" ht="30" customHeight="1">
      <c r="B80" s="347">
        <v>77</v>
      </c>
      <c r="C80" s="914" t="s">
        <v>430</v>
      </c>
      <c r="D80" s="227"/>
      <c r="E80" s="347" t="s">
        <v>771</v>
      </c>
    </row>
    <row r="81" spans="2:5" ht="30" customHeight="1">
      <c r="B81" s="347">
        <v>78</v>
      </c>
      <c r="C81" s="914" t="s">
        <v>431</v>
      </c>
      <c r="D81" s="227"/>
      <c r="E81" s="347" t="s">
        <v>772</v>
      </c>
    </row>
    <row r="82" spans="2:5" ht="30" customHeight="1">
      <c r="B82" s="347">
        <v>79</v>
      </c>
      <c r="C82" s="955"/>
      <c r="E82" s="347"/>
    </row>
    <row r="83" spans="2:5" ht="30" customHeight="1">
      <c r="B83" s="347">
        <v>89</v>
      </c>
      <c r="C83" s="955"/>
      <c r="E83" s="347"/>
    </row>
    <row r="84" spans="2:5" ht="30" customHeight="1">
      <c r="B84" s="348"/>
      <c r="C84" s="348"/>
      <c r="E84" s="348"/>
    </row>
    <row r="87" spans="2:5" ht="30" customHeight="1">
      <c r="B87" s="346" t="s">
        <v>513</v>
      </c>
      <c r="C87" s="346" t="s">
        <v>514</v>
      </c>
      <c r="E87" s="346" t="s">
        <v>515</v>
      </c>
    </row>
    <row r="88" spans="2:5" ht="30" customHeight="1">
      <c r="B88" s="956">
        <v>3</v>
      </c>
      <c r="C88" s="347" t="s">
        <v>339</v>
      </c>
      <c r="E88" s="347" t="s">
        <v>773</v>
      </c>
    </row>
    <row r="89" spans="2:5" ht="30" customHeight="1">
      <c r="B89" s="956">
        <v>4</v>
      </c>
      <c r="C89" s="347" t="s">
        <v>774</v>
      </c>
      <c r="E89" s="347" t="s">
        <v>671</v>
      </c>
    </row>
    <row r="90" spans="2:5" ht="30" customHeight="1">
      <c r="B90" s="956">
        <v>3</v>
      </c>
      <c r="C90" s="347" t="s">
        <v>775</v>
      </c>
      <c r="E90" s="347" t="s">
        <v>776</v>
      </c>
    </row>
    <row r="91" spans="2:5" ht="30" customHeight="1">
      <c r="B91" s="956">
        <v>2</v>
      </c>
      <c r="C91" s="347" t="s">
        <v>777</v>
      </c>
      <c r="E91" s="347" t="s">
        <v>778</v>
      </c>
    </row>
    <row r="92" spans="2:5" ht="30" customHeight="1">
      <c r="B92" s="956"/>
      <c r="C92" s="347"/>
      <c r="E92" s="347"/>
    </row>
    <row r="93" spans="2:5" ht="30" customHeight="1">
      <c r="B93" s="956"/>
      <c r="C93" s="347"/>
      <c r="E93" s="347"/>
    </row>
    <row r="94" spans="2:5" ht="30" customHeight="1">
      <c r="B94" s="956"/>
      <c r="C94" s="347"/>
      <c r="E94" s="347"/>
    </row>
    <row r="95" spans="2:5" ht="30" customHeight="1">
      <c r="B95" s="956"/>
      <c r="C95" s="347"/>
      <c r="E95" s="347"/>
    </row>
    <row r="96" spans="2:5" ht="30" customHeight="1">
      <c r="B96" s="956"/>
      <c r="C96" s="347"/>
      <c r="E96" s="347"/>
    </row>
    <row r="97" spans="2:5" ht="30" customHeight="1">
      <c r="B97" s="348"/>
      <c r="C97" s="348"/>
      <c r="E97" s="348"/>
    </row>
    <row r="100" spans="2:5" ht="30" customHeight="1">
      <c r="C100" s="346" t="s">
        <v>521</v>
      </c>
      <c r="E100" s="346" t="s">
        <v>522</v>
      </c>
    </row>
    <row r="101" spans="2:5" ht="30" customHeight="1">
      <c r="C101" s="347" t="s">
        <v>74</v>
      </c>
      <c r="E101" s="347" t="s">
        <v>74</v>
      </c>
    </row>
    <row r="102" spans="2:5" ht="30" customHeight="1">
      <c r="C102" s="347" t="s">
        <v>523</v>
      </c>
      <c r="E102" s="347" t="s">
        <v>244</v>
      </c>
    </row>
    <row r="103" spans="2:5" ht="30" customHeight="1">
      <c r="C103" s="347" t="s">
        <v>525</v>
      </c>
      <c r="E103" s="347" t="s">
        <v>249</v>
      </c>
    </row>
    <row r="104" spans="2:5" ht="30" customHeight="1">
      <c r="C104" s="347" t="s">
        <v>526</v>
      </c>
      <c r="E104" s="347" t="s">
        <v>779</v>
      </c>
    </row>
    <row r="105" spans="2:5" ht="30" customHeight="1">
      <c r="C105" s="347" t="s">
        <v>348</v>
      </c>
      <c r="E105" s="347" t="s">
        <v>780</v>
      </c>
    </row>
    <row r="106" spans="2:5" ht="30" customHeight="1">
      <c r="C106" s="347" t="s">
        <v>529</v>
      </c>
      <c r="E106" s="347" t="s">
        <v>781</v>
      </c>
    </row>
    <row r="107" spans="2:5" ht="30" customHeight="1">
      <c r="C107" s="347" t="s">
        <v>531</v>
      </c>
      <c r="E107" s="347" t="s">
        <v>267</v>
      </c>
    </row>
    <row r="108" spans="2:5" ht="30" customHeight="1">
      <c r="C108" s="347" t="s">
        <v>532</v>
      </c>
      <c r="E108" s="347" t="s">
        <v>273</v>
      </c>
    </row>
    <row r="109" spans="2:5" ht="30" customHeight="1">
      <c r="C109" s="347" t="s">
        <v>533</v>
      </c>
      <c r="E109" s="347" t="s">
        <v>278</v>
      </c>
    </row>
    <row r="110" spans="2:5" ht="30" customHeight="1">
      <c r="C110" s="347" t="s">
        <v>534</v>
      </c>
      <c r="E110" s="347" t="s">
        <v>284</v>
      </c>
    </row>
    <row r="111" spans="2:5" ht="30" customHeight="1">
      <c r="C111" s="347" t="s">
        <v>535</v>
      </c>
      <c r="E111" s="347" t="s">
        <v>782</v>
      </c>
    </row>
    <row r="112" spans="2:5" ht="30" customHeight="1">
      <c r="C112" s="347" t="s">
        <v>536</v>
      </c>
      <c r="E112" s="347" t="s">
        <v>783</v>
      </c>
    </row>
    <row r="113" spans="3:5" ht="30" customHeight="1">
      <c r="C113" s="347" t="s">
        <v>537</v>
      </c>
      <c r="E113" s="347" t="s">
        <v>784</v>
      </c>
    </row>
    <row r="114" spans="3:5" ht="30" customHeight="1">
      <c r="C114" s="347" t="s">
        <v>538</v>
      </c>
      <c r="E114" s="347" t="s">
        <v>296</v>
      </c>
    </row>
    <row r="115" spans="3:5" ht="30" customHeight="1">
      <c r="C115" s="348"/>
      <c r="E115" s="348"/>
    </row>
    <row r="118" spans="3:5" ht="30" customHeight="1">
      <c r="C118" s="346" t="s">
        <v>539</v>
      </c>
      <c r="E118" s="957" t="s">
        <v>540</v>
      </c>
    </row>
    <row r="119" spans="3:5" ht="30" customHeight="1">
      <c r="C119" s="293" t="s">
        <v>541</v>
      </c>
      <c r="E119" s="293" t="s">
        <v>137</v>
      </c>
    </row>
    <row r="120" spans="3:5" ht="30" customHeight="1">
      <c r="C120" s="293" t="s">
        <v>542</v>
      </c>
      <c r="E120" s="293" t="s">
        <v>139</v>
      </c>
    </row>
    <row r="121" spans="3:5" ht="30" customHeight="1">
      <c r="C121" s="293" t="s">
        <v>543</v>
      </c>
      <c r="E121" s="293" t="s">
        <v>128</v>
      </c>
    </row>
    <row r="122" spans="3:5" ht="30" customHeight="1">
      <c r="C122" s="275" t="s">
        <v>544</v>
      </c>
      <c r="E122" s="275" t="s">
        <v>545</v>
      </c>
    </row>
    <row r="123" spans="3:5" ht="30" customHeight="1">
      <c r="C123" s="275" t="s">
        <v>546</v>
      </c>
      <c r="E123" s="275" t="s">
        <v>122</v>
      </c>
    </row>
    <row r="124" spans="3:5" ht="30" customHeight="1">
      <c r="C124" s="283" t="s">
        <v>131</v>
      </c>
      <c r="E124" s="283" t="s">
        <v>130</v>
      </c>
    </row>
    <row r="125" spans="3:5" ht="30" customHeight="1">
      <c r="C125" s="283" t="s">
        <v>104</v>
      </c>
      <c r="E125" s="283" t="s">
        <v>132</v>
      </c>
    </row>
    <row r="126" spans="3:5" ht="30" customHeight="1">
      <c r="C126" s="283" t="s">
        <v>135</v>
      </c>
      <c r="E126" s="283" t="s">
        <v>134</v>
      </c>
    </row>
    <row r="127" spans="3:5" ht="30" customHeight="1">
      <c r="C127" s="277" t="s">
        <v>106</v>
      </c>
      <c r="E127" s="277" t="s">
        <v>136</v>
      </c>
    </row>
    <row r="128" spans="3:5" ht="30" customHeight="1">
      <c r="C128" s="958" t="s">
        <v>547</v>
      </c>
      <c r="E128" s="956" t="s">
        <v>548</v>
      </c>
    </row>
    <row r="129" spans="3:5" ht="30" customHeight="1">
      <c r="C129" s="958" t="s">
        <v>785</v>
      </c>
      <c r="E129" s="956" t="s">
        <v>786</v>
      </c>
    </row>
    <row r="130" spans="3:5" ht="30" customHeight="1">
      <c r="C130" s="958" t="s">
        <v>787</v>
      </c>
      <c r="E130" s="956" t="s">
        <v>788</v>
      </c>
    </row>
    <row r="131" spans="3:5" ht="30" customHeight="1">
      <c r="C131" s="958" t="s">
        <v>789</v>
      </c>
      <c r="E131" s="956" t="s">
        <v>790</v>
      </c>
    </row>
    <row r="132" spans="3:5" ht="30" customHeight="1">
      <c r="C132" s="958"/>
      <c r="E132" s="956"/>
    </row>
    <row r="133" spans="3:5" ht="30" customHeight="1">
      <c r="C133" s="958"/>
      <c r="E133" s="956"/>
    </row>
    <row r="134" spans="3:5" ht="30" customHeight="1">
      <c r="C134" s="958"/>
      <c r="E134" s="956"/>
    </row>
    <row r="135" spans="3:5" ht="30" customHeight="1">
      <c r="C135" s="958"/>
      <c r="E135" s="956"/>
    </row>
    <row r="136" spans="3:5" ht="30" customHeight="1">
      <c r="C136" s="958"/>
      <c r="E136" s="956"/>
    </row>
    <row r="137" spans="3:5" ht="30" customHeight="1">
      <c r="C137" s="348"/>
      <c r="E137" s="348"/>
    </row>
  </sheetData>
  <sheetProtection sheet="1"/>
  <mergeCells count="1">
    <mergeCell ref="B1:E1"/>
  </mergeCell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FFC000"/>
  </sheetPr>
  <dimension ref="A1:E130"/>
  <sheetViews>
    <sheetView topLeftCell="A13" zoomScale="80" workbookViewId="0">
      <selection activeCell="E19" sqref="E19"/>
    </sheetView>
  </sheetViews>
  <sheetFormatPr baseColWidth="10" defaultColWidth="10.85546875" defaultRowHeight="15"/>
  <cols>
    <col min="1" max="1" width="2.42578125" style="1" customWidth="1"/>
    <col min="2" max="2" width="9.140625" style="197" customWidth="1"/>
    <col min="3" max="3" width="20.7109375" style="197" bestFit="1" customWidth="1"/>
    <col min="4" max="4" width="2.42578125" style="197" customWidth="1"/>
    <col min="5" max="5" width="138.42578125" style="197" customWidth="1"/>
    <col min="6" max="6" width="10.85546875" style="1"/>
    <col min="7" max="7" width="19" style="1" bestFit="1" customWidth="1"/>
    <col min="8" max="8" width="2.28515625" style="1" customWidth="1"/>
    <col min="9" max="9" width="143.7109375" style="1" customWidth="1"/>
    <col min="10" max="16384" width="10.85546875" style="1"/>
  </cols>
  <sheetData>
    <row r="1" spans="1:5" ht="51" customHeight="1">
      <c r="A1" s="950"/>
      <c r="B1" s="1632" t="s">
        <v>169</v>
      </c>
      <c r="C1" s="1632"/>
      <c r="D1" s="1632"/>
      <c r="E1" s="1632"/>
    </row>
    <row r="2" spans="1:5" s="245" customFormat="1" ht="30" customHeight="1">
      <c r="B2" s="951" t="s">
        <v>442</v>
      </c>
      <c r="C2" s="951" t="s">
        <v>16</v>
      </c>
      <c r="D2" s="105"/>
      <c r="E2" s="951" t="s">
        <v>791</v>
      </c>
    </row>
    <row r="3" spans="1:5" ht="30" customHeight="1">
      <c r="B3" s="348"/>
      <c r="C3" s="347" t="s">
        <v>74</v>
      </c>
      <c r="D3" s="227"/>
      <c r="E3" s="347"/>
    </row>
    <row r="4" spans="1:5" ht="30" customHeight="1">
      <c r="B4" s="347">
        <v>1</v>
      </c>
      <c r="C4" s="905" t="s">
        <v>19</v>
      </c>
      <c r="D4" s="227"/>
      <c r="E4" s="347" t="s">
        <v>792</v>
      </c>
    </row>
    <row r="5" spans="1:5" ht="30" customHeight="1">
      <c r="B5" s="347">
        <v>2</v>
      </c>
      <c r="C5" s="959" t="s">
        <v>24</v>
      </c>
      <c r="D5" s="227"/>
      <c r="E5" s="347" t="s">
        <v>793</v>
      </c>
    </row>
    <row r="6" spans="1:5" ht="30" customHeight="1">
      <c r="B6" s="347">
        <v>3</v>
      </c>
      <c r="C6" s="959" t="s">
        <v>25</v>
      </c>
      <c r="D6" s="227"/>
      <c r="E6" s="953" t="s">
        <v>794</v>
      </c>
    </row>
    <row r="7" spans="1:5" ht="30" customHeight="1">
      <c r="B7" s="347">
        <v>4</v>
      </c>
      <c r="C7" s="960" t="s">
        <v>32</v>
      </c>
      <c r="D7" s="227"/>
      <c r="E7" s="347" t="s">
        <v>795</v>
      </c>
    </row>
    <row r="8" spans="1:5" ht="30" customHeight="1">
      <c r="B8" s="347">
        <v>5</v>
      </c>
      <c r="C8" s="960" t="s">
        <v>33</v>
      </c>
      <c r="D8" s="227"/>
      <c r="E8" s="347" t="s">
        <v>796</v>
      </c>
    </row>
    <row r="9" spans="1:5" ht="30" customHeight="1">
      <c r="B9" s="347">
        <v>6</v>
      </c>
      <c r="C9" s="960" t="s">
        <v>34</v>
      </c>
      <c r="D9" s="227"/>
      <c r="E9" s="953" t="s">
        <v>797</v>
      </c>
    </row>
    <row r="10" spans="1:5" ht="30" customHeight="1">
      <c r="B10" s="347">
        <v>7</v>
      </c>
      <c r="C10" s="961" t="s">
        <v>40</v>
      </c>
      <c r="D10" s="227"/>
      <c r="E10" s="953" t="s">
        <v>798</v>
      </c>
    </row>
    <row r="11" spans="1:5" ht="30" customHeight="1">
      <c r="B11" s="347">
        <v>8</v>
      </c>
      <c r="C11" s="961" t="s">
        <v>391</v>
      </c>
      <c r="D11" s="227"/>
      <c r="E11" s="953" t="s">
        <v>799</v>
      </c>
    </row>
    <row r="12" spans="1:5" ht="30" customHeight="1">
      <c r="B12" s="347">
        <v>9</v>
      </c>
      <c r="C12" s="962" t="s">
        <v>392</v>
      </c>
      <c r="D12" s="227"/>
      <c r="E12" s="347" t="s">
        <v>800</v>
      </c>
    </row>
    <row r="13" spans="1:5" ht="30" customHeight="1">
      <c r="B13" s="347">
        <v>10</v>
      </c>
      <c r="C13" s="962" t="s">
        <v>420</v>
      </c>
      <c r="D13" s="227"/>
      <c r="E13" s="953" t="s">
        <v>801</v>
      </c>
    </row>
    <row r="14" spans="1:5" ht="30" customHeight="1">
      <c r="B14" s="347">
        <v>11</v>
      </c>
      <c r="C14" s="906" t="s">
        <v>41</v>
      </c>
      <c r="D14" s="227"/>
      <c r="E14" s="347" t="s">
        <v>802</v>
      </c>
    </row>
    <row r="15" spans="1:5" ht="30" customHeight="1">
      <c r="B15" s="347">
        <v>12</v>
      </c>
      <c r="C15" s="906" t="s">
        <v>342</v>
      </c>
      <c r="D15" s="227"/>
      <c r="E15" s="347" t="s">
        <v>803</v>
      </c>
    </row>
    <row r="16" spans="1:5" ht="30" customHeight="1">
      <c r="B16" s="347">
        <v>13</v>
      </c>
      <c r="C16" s="906" t="s">
        <v>722</v>
      </c>
      <c r="D16" s="227"/>
      <c r="E16" s="347" t="s">
        <v>804</v>
      </c>
    </row>
    <row r="17" spans="2:5" ht="30" customHeight="1">
      <c r="B17" s="347">
        <v>14</v>
      </c>
      <c r="C17" s="906" t="s">
        <v>724</v>
      </c>
      <c r="D17" s="227"/>
      <c r="E17" s="347" t="s">
        <v>805</v>
      </c>
    </row>
    <row r="18" spans="2:5" ht="30" customHeight="1">
      <c r="B18" s="347">
        <v>15</v>
      </c>
      <c r="C18" s="906" t="s">
        <v>726</v>
      </c>
      <c r="D18" s="227"/>
      <c r="E18" s="347" t="s">
        <v>806</v>
      </c>
    </row>
    <row r="19" spans="2:5" ht="30" customHeight="1">
      <c r="B19" s="347">
        <v>16</v>
      </c>
      <c r="C19" s="906" t="s">
        <v>728</v>
      </c>
      <c r="D19" s="227"/>
      <c r="E19" s="347" t="s">
        <v>807</v>
      </c>
    </row>
    <row r="20" spans="2:5" ht="30" customHeight="1">
      <c r="B20" s="347">
        <v>17</v>
      </c>
      <c r="C20" s="963" t="s">
        <v>343</v>
      </c>
      <c r="D20" s="227"/>
      <c r="E20" s="347" t="s">
        <v>808</v>
      </c>
    </row>
    <row r="21" spans="2:5" ht="30" customHeight="1">
      <c r="B21" s="347">
        <v>18</v>
      </c>
      <c r="C21" s="963" t="s">
        <v>344</v>
      </c>
      <c r="D21" s="227"/>
      <c r="E21" s="347" t="s">
        <v>809</v>
      </c>
    </row>
    <row r="22" spans="2:5" ht="30" customHeight="1">
      <c r="B22" s="347">
        <v>19</v>
      </c>
      <c r="C22" s="963" t="s">
        <v>345</v>
      </c>
      <c r="D22" s="227"/>
      <c r="E22" s="347" t="s">
        <v>810</v>
      </c>
    </row>
    <row r="23" spans="2:5" ht="30" customHeight="1">
      <c r="B23" s="347">
        <v>20</v>
      </c>
      <c r="C23" s="907" t="s">
        <v>351</v>
      </c>
      <c r="D23" s="227"/>
      <c r="E23" s="347" t="s">
        <v>811</v>
      </c>
    </row>
    <row r="24" spans="2:5" ht="30" customHeight="1">
      <c r="B24" s="347">
        <v>22</v>
      </c>
      <c r="C24" s="964" t="s">
        <v>363</v>
      </c>
      <c r="D24" s="227"/>
      <c r="E24" s="953" t="s">
        <v>812</v>
      </c>
    </row>
    <row r="25" spans="2:5" ht="30" customHeight="1"/>
    <row r="26" spans="2:5" ht="30" customHeight="1"/>
    <row r="27" spans="2:5" ht="30" customHeight="1">
      <c r="B27" s="346" t="s">
        <v>513</v>
      </c>
      <c r="C27" s="346" t="s">
        <v>514</v>
      </c>
      <c r="E27" s="346" t="s">
        <v>515</v>
      </c>
    </row>
    <row r="28" spans="2:5" ht="30" customHeight="1">
      <c r="B28" s="956">
        <v>5</v>
      </c>
      <c r="C28" s="347" t="s">
        <v>339</v>
      </c>
      <c r="E28" s="347" t="s">
        <v>813</v>
      </c>
    </row>
    <row r="29" spans="2:5" ht="30" customHeight="1">
      <c r="B29" s="956">
        <v>3</v>
      </c>
      <c r="C29" s="347" t="s">
        <v>774</v>
      </c>
      <c r="E29" s="347" t="s">
        <v>814</v>
      </c>
    </row>
    <row r="30" spans="2:5" ht="30" customHeight="1">
      <c r="B30" s="956">
        <v>6</v>
      </c>
      <c r="C30" s="347" t="s">
        <v>775</v>
      </c>
      <c r="E30" s="347" t="s">
        <v>815</v>
      </c>
    </row>
    <row r="31" spans="2:5" ht="30" customHeight="1">
      <c r="B31" s="956"/>
      <c r="C31" s="347"/>
      <c r="E31" s="347"/>
    </row>
    <row r="32" spans="2:5" ht="30" customHeight="1">
      <c r="B32" s="956"/>
      <c r="C32" s="347"/>
      <c r="E32" s="347"/>
    </row>
    <row r="33" spans="2:5" ht="30" customHeight="1">
      <c r="B33" s="956"/>
      <c r="C33" s="347"/>
      <c r="E33" s="347"/>
    </row>
    <row r="34" spans="2:5" ht="30" customHeight="1">
      <c r="B34" s="956"/>
      <c r="C34" s="347"/>
      <c r="E34" s="347"/>
    </row>
    <row r="35" spans="2:5" ht="30" customHeight="1">
      <c r="B35" s="956"/>
      <c r="C35" s="347"/>
      <c r="E35" s="347"/>
    </row>
    <row r="36" spans="2:5" ht="30" customHeight="1">
      <c r="B36" s="956"/>
      <c r="C36" s="347"/>
      <c r="E36" s="347"/>
    </row>
    <row r="37" spans="2:5" ht="30" customHeight="1">
      <c r="B37" s="348"/>
      <c r="C37" s="348"/>
      <c r="E37" s="348"/>
    </row>
    <row r="38" spans="2:5" ht="30" customHeight="1"/>
    <row r="39" spans="2:5" ht="30" customHeight="1"/>
    <row r="40" spans="2:5" ht="30" customHeight="1">
      <c r="C40" s="346" t="s">
        <v>521</v>
      </c>
      <c r="E40" s="346" t="s">
        <v>522</v>
      </c>
    </row>
    <row r="41" spans="2:5" ht="30" customHeight="1">
      <c r="C41" s="347" t="s">
        <v>74</v>
      </c>
      <c r="E41" s="347" t="s">
        <v>74</v>
      </c>
    </row>
    <row r="42" spans="2:5" ht="30" customHeight="1">
      <c r="C42" s="347" t="s">
        <v>523</v>
      </c>
      <c r="E42" s="953" t="s">
        <v>816</v>
      </c>
    </row>
    <row r="43" spans="2:5" ht="30" customHeight="1">
      <c r="C43" s="347" t="s">
        <v>525</v>
      </c>
      <c r="E43" s="953" t="s">
        <v>817</v>
      </c>
    </row>
    <row r="44" spans="2:5" ht="30" customHeight="1">
      <c r="C44" s="347" t="s">
        <v>526</v>
      </c>
      <c r="E44" s="347" t="s">
        <v>818</v>
      </c>
    </row>
    <row r="45" spans="2:5" ht="30" customHeight="1">
      <c r="C45" s="347" t="s">
        <v>348</v>
      </c>
      <c r="E45" s="347" t="s">
        <v>819</v>
      </c>
    </row>
    <row r="46" spans="2:5" ht="30" customHeight="1">
      <c r="C46" s="347" t="s">
        <v>529</v>
      </c>
      <c r="E46" s="347" t="s">
        <v>820</v>
      </c>
    </row>
    <row r="47" spans="2:5" ht="30" customHeight="1">
      <c r="C47" s="347" t="s">
        <v>531</v>
      </c>
      <c r="E47" s="953" t="s">
        <v>821</v>
      </c>
    </row>
    <row r="48" spans="2:5" ht="30" customHeight="1">
      <c r="C48" s="347" t="s">
        <v>532</v>
      </c>
      <c r="E48" s="347" t="s">
        <v>822</v>
      </c>
    </row>
    <row r="49" spans="3:5" ht="30" customHeight="1">
      <c r="C49" s="347" t="s">
        <v>533</v>
      </c>
      <c r="E49" s="347" t="s">
        <v>823</v>
      </c>
    </row>
    <row r="50" spans="3:5" ht="30" customHeight="1"/>
    <row r="51" spans="3:5" ht="30" customHeight="1"/>
    <row r="52" spans="3:5" ht="30" customHeight="1">
      <c r="C52" s="346" t="s">
        <v>539</v>
      </c>
      <c r="E52" s="957" t="s">
        <v>540</v>
      </c>
    </row>
    <row r="53" spans="3:5" ht="30" customHeight="1">
      <c r="C53" s="293" t="s">
        <v>541</v>
      </c>
      <c r="E53" s="293" t="s">
        <v>137</v>
      </c>
    </row>
    <row r="54" spans="3:5" ht="30" customHeight="1">
      <c r="C54" s="293" t="s">
        <v>542</v>
      </c>
      <c r="E54" s="293" t="s">
        <v>139</v>
      </c>
    </row>
    <row r="55" spans="3:5" ht="30" customHeight="1">
      <c r="C55" s="293" t="s">
        <v>543</v>
      </c>
      <c r="E55" s="293" t="s">
        <v>128</v>
      </c>
    </row>
    <row r="56" spans="3:5" ht="30" customHeight="1">
      <c r="C56" s="275" t="s">
        <v>544</v>
      </c>
      <c r="E56" s="275" t="s">
        <v>545</v>
      </c>
    </row>
    <row r="57" spans="3:5" ht="30" customHeight="1">
      <c r="C57" s="275" t="s">
        <v>546</v>
      </c>
      <c r="E57" s="275" t="s">
        <v>122</v>
      </c>
    </row>
    <row r="58" spans="3:5" ht="30" customHeight="1">
      <c r="C58" s="283" t="s">
        <v>131</v>
      </c>
      <c r="E58" s="283" t="s">
        <v>130</v>
      </c>
    </row>
    <row r="59" spans="3:5" ht="30" customHeight="1">
      <c r="C59" s="283" t="s">
        <v>104</v>
      </c>
      <c r="E59" s="283" t="s">
        <v>132</v>
      </c>
    </row>
    <row r="60" spans="3:5" ht="30" customHeight="1">
      <c r="C60" s="283" t="s">
        <v>135</v>
      </c>
      <c r="E60" s="283" t="s">
        <v>134</v>
      </c>
    </row>
    <row r="61" spans="3:5" ht="30" customHeight="1">
      <c r="C61" s="277" t="s">
        <v>106</v>
      </c>
      <c r="E61" s="277" t="s">
        <v>136</v>
      </c>
    </row>
    <row r="62" spans="3:5" ht="30" customHeight="1">
      <c r="C62" s="958" t="s">
        <v>547</v>
      </c>
      <c r="E62" s="956" t="s">
        <v>824</v>
      </c>
    </row>
    <row r="63" spans="3:5" ht="30" customHeight="1">
      <c r="C63" s="958" t="s">
        <v>785</v>
      </c>
      <c r="E63" s="956" t="s">
        <v>786</v>
      </c>
    </row>
    <row r="64" spans="3:5" ht="30" customHeight="1">
      <c r="C64" s="958" t="s">
        <v>787</v>
      </c>
      <c r="E64" s="956" t="s">
        <v>788</v>
      </c>
    </row>
    <row r="65" spans="3:5" ht="30" customHeight="1">
      <c r="C65" s="958"/>
      <c r="E65" s="956"/>
    </row>
    <row r="66" spans="3:5" ht="30" customHeight="1">
      <c r="C66" s="958"/>
      <c r="E66" s="956"/>
    </row>
    <row r="67" spans="3:5" ht="30" customHeight="1">
      <c r="C67" s="958"/>
      <c r="E67" s="956"/>
    </row>
    <row r="68" spans="3:5" ht="30" customHeight="1">
      <c r="C68" s="958"/>
      <c r="E68" s="956"/>
    </row>
    <row r="69" spans="3:5" ht="30" customHeight="1">
      <c r="C69" s="958"/>
      <c r="E69" s="956"/>
    </row>
    <row r="70" spans="3:5" ht="30" customHeight="1">
      <c r="C70" s="958"/>
      <c r="E70" s="956"/>
    </row>
    <row r="71" spans="3:5" ht="30" customHeight="1">
      <c r="C71" s="348"/>
      <c r="E71" s="348"/>
    </row>
    <row r="72" spans="3:5" ht="30" customHeight="1"/>
    <row r="73" spans="3:5" ht="30" customHeight="1"/>
    <row r="74" spans="3:5" ht="30" customHeight="1"/>
    <row r="75" spans="3:5" ht="30" customHeight="1"/>
    <row r="76" spans="3:5" ht="30" customHeight="1"/>
    <row r="77" spans="3:5" ht="30" customHeight="1"/>
    <row r="80" spans="3:5"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sheetData>
  <sheetProtection sheet="1"/>
  <mergeCells count="1">
    <mergeCell ref="B1:E1"/>
  </mergeCells>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5"/>
  </sheetPr>
  <dimension ref="B1:AG64"/>
  <sheetViews>
    <sheetView topLeftCell="A2" zoomScale="115" zoomScaleNormal="115" workbookViewId="0">
      <selection activeCell="AJ9" sqref="AJ9"/>
    </sheetView>
  </sheetViews>
  <sheetFormatPr baseColWidth="10" defaultColWidth="10.85546875" defaultRowHeight="30" customHeight="1"/>
  <cols>
    <col min="1" max="1" width="2.42578125" style="197" customWidth="1"/>
    <col min="2" max="2" width="14.85546875" style="197" hidden="1" customWidth="1"/>
    <col min="3" max="4" width="10.7109375" style="197" hidden="1" customWidth="1"/>
    <col min="5" max="5" width="10.85546875" style="197" hidden="1" customWidth="1"/>
    <col min="6" max="6" width="14.7109375" style="197" hidden="1" customWidth="1"/>
    <col min="7" max="7" width="10.85546875" style="197" hidden="1" customWidth="1"/>
    <col min="8" max="8" width="40.42578125" style="197" hidden="1" customWidth="1"/>
    <col min="9" max="9" width="34.42578125" style="197" hidden="1" customWidth="1"/>
    <col min="10" max="10" width="10.85546875" style="197" hidden="1" customWidth="1"/>
    <col min="11" max="11" width="25" style="197" hidden="1" customWidth="1"/>
    <col min="12" max="12" width="15.140625" style="197" hidden="1" customWidth="1"/>
    <col min="13" max="13" width="10.85546875" style="197" hidden="1" customWidth="1"/>
    <col min="14" max="14" width="43.85546875" style="197" hidden="1" customWidth="1"/>
    <col min="15" max="15" width="10.85546875" style="197" hidden="1" customWidth="1"/>
    <col min="16" max="16" width="91.42578125" style="197" hidden="1" customWidth="1"/>
    <col min="17" max="17" width="10.85546875" style="197" hidden="1" customWidth="1"/>
    <col min="18" max="18" width="144" style="197" hidden="1" customWidth="1"/>
    <col min="19" max="19" width="10.85546875" style="197" hidden="1" customWidth="1"/>
    <col min="20" max="20" width="16.7109375" style="197" hidden="1" customWidth="1"/>
    <col min="21" max="21" width="10.85546875" style="197" hidden="1" customWidth="1"/>
    <col min="22" max="22" width="32.42578125" style="197" hidden="1" customWidth="1"/>
    <col min="23" max="24" width="10.85546875" style="197" hidden="1" customWidth="1"/>
    <col min="25" max="26" width="19.140625" style="197" customWidth="1"/>
    <col min="27" max="27" width="10.85546875" style="197" customWidth="1"/>
    <col min="28" max="30" width="31.85546875" style="197" hidden="1" customWidth="1"/>
    <col min="31" max="31" width="10.85546875" style="197" hidden="1" customWidth="1"/>
    <col min="32" max="32" width="101.7109375" style="197" hidden="1" customWidth="1"/>
    <col min="33" max="33" width="10.85546875" style="197" hidden="1" customWidth="1"/>
    <col min="34" max="16384" width="10.85546875" style="197"/>
  </cols>
  <sheetData>
    <row r="1" spans="2:33" ht="15" customHeight="1"/>
    <row r="2" spans="2:33" s="227" customFormat="1" ht="30" customHeight="1">
      <c r="B2" s="346" t="s">
        <v>825</v>
      </c>
      <c r="C2" s="40"/>
      <c r="D2" s="346" t="s">
        <v>826</v>
      </c>
      <c r="F2" s="346" t="s">
        <v>195</v>
      </c>
      <c r="H2" s="346" t="s">
        <v>827</v>
      </c>
      <c r="I2" s="346" t="s">
        <v>10</v>
      </c>
      <c r="J2" s="346" t="s">
        <v>11</v>
      </c>
      <c r="K2" s="346" t="s">
        <v>12</v>
      </c>
      <c r="L2" s="346" t="s">
        <v>828</v>
      </c>
      <c r="N2" s="346" t="s">
        <v>829</v>
      </c>
      <c r="P2" s="346" t="s">
        <v>830</v>
      </c>
      <c r="Q2" s="965"/>
      <c r="R2" s="346" t="s">
        <v>16</v>
      </c>
      <c r="T2" s="346" t="s">
        <v>831</v>
      </c>
      <c r="V2" s="346" t="s">
        <v>832</v>
      </c>
      <c r="Y2" s="1633" t="s">
        <v>833</v>
      </c>
      <c r="Z2" s="1634"/>
      <c r="AB2" s="1633" t="s">
        <v>834</v>
      </c>
      <c r="AC2" s="1635"/>
      <c r="AD2" s="1634"/>
      <c r="AF2" s="346" t="s">
        <v>835</v>
      </c>
    </row>
    <row r="3" spans="2:33" s="227" customFormat="1" ht="30" customHeight="1">
      <c r="B3" s="347" t="s">
        <v>74</v>
      </c>
      <c r="D3" s="347">
        <v>20</v>
      </c>
      <c r="F3" s="347" t="s">
        <v>74</v>
      </c>
      <c r="H3" s="347"/>
      <c r="I3" s="347"/>
      <c r="J3" s="347"/>
      <c r="K3" s="966"/>
      <c r="L3" s="967"/>
      <c r="N3" s="347" t="s">
        <v>74</v>
      </c>
      <c r="P3" s="347" t="s">
        <v>74</v>
      </c>
      <c r="Q3" s="965"/>
      <c r="R3" s="347" t="s">
        <v>74</v>
      </c>
      <c r="T3" s="347" t="s">
        <v>74</v>
      </c>
      <c r="V3" s="347" t="s">
        <v>74</v>
      </c>
      <c r="Y3" s="346" t="s">
        <v>836</v>
      </c>
      <c r="Z3" s="346" t="s">
        <v>837</v>
      </c>
      <c r="AB3" s="346" t="s">
        <v>72</v>
      </c>
      <c r="AC3" s="346" t="s">
        <v>838</v>
      </c>
      <c r="AD3" s="346" t="s">
        <v>839</v>
      </c>
      <c r="AF3" s="953" t="s">
        <v>1013</v>
      </c>
    </row>
    <row r="4" spans="2:33" s="227" customFormat="1" ht="30" customHeight="1">
      <c r="B4" s="967" t="s">
        <v>840</v>
      </c>
      <c r="C4" s="968"/>
      <c r="D4" s="347">
        <v>19.5</v>
      </c>
      <c r="F4" s="347" t="s">
        <v>100</v>
      </c>
      <c r="H4" s="347"/>
      <c r="I4" s="347"/>
      <c r="J4" s="347"/>
      <c r="K4" s="969"/>
      <c r="L4" s="347"/>
      <c r="N4" s="347" t="s">
        <v>841</v>
      </c>
      <c r="P4" s="347" t="s">
        <v>842</v>
      </c>
      <c r="Q4" s="970"/>
      <c r="R4" s="347" t="s">
        <v>185</v>
      </c>
      <c r="T4" s="347" t="s">
        <v>133</v>
      </c>
      <c r="V4" s="347" t="s">
        <v>80</v>
      </c>
      <c r="Y4" s="971" t="s">
        <v>74</v>
      </c>
      <c r="Z4" s="971" t="s">
        <v>74</v>
      </c>
      <c r="AB4" s="347" t="s">
        <v>74</v>
      </c>
      <c r="AC4" s="347" t="s">
        <v>74</v>
      </c>
      <c r="AD4" s="347" t="s">
        <v>74</v>
      </c>
    </row>
    <row r="5" spans="2:33" s="227" customFormat="1" ht="30" customHeight="1">
      <c r="B5" s="967" t="s">
        <v>843</v>
      </c>
      <c r="C5" s="968"/>
      <c r="D5" s="347">
        <v>19</v>
      </c>
      <c r="F5" s="347" t="s">
        <v>844</v>
      </c>
      <c r="H5" s="347"/>
      <c r="I5" s="347"/>
      <c r="J5" s="347"/>
      <c r="K5" s="969"/>
      <c r="L5" s="347"/>
      <c r="N5" s="347" t="s">
        <v>845</v>
      </c>
      <c r="P5" s="347" t="s">
        <v>846</v>
      </c>
      <c r="Q5" s="970"/>
      <c r="R5" s="347" t="s">
        <v>188</v>
      </c>
      <c r="T5" s="347" t="s">
        <v>140</v>
      </c>
      <c r="V5" s="347" t="s">
        <v>79</v>
      </c>
      <c r="Y5" s="1039" t="s">
        <v>847</v>
      </c>
      <c r="Z5" s="1039" t="s">
        <v>848</v>
      </c>
      <c r="AB5" s="347"/>
      <c r="AC5" s="347"/>
      <c r="AD5" s="966"/>
      <c r="AG5" s="227" t="e">
        <f>N</f>
        <v>#NAME?</v>
      </c>
    </row>
    <row r="6" spans="2:33" s="227" customFormat="1" ht="30" customHeight="1">
      <c r="B6" s="967" t="s">
        <v>849</v>
      </c>
      <c r="C6" s="968"/>
      <c r="D6" s="347">
        <v>18.5</v>
      </c>
      <c r="F6" s="347" t="s">
        <v>850</v>
      </c>
      <c r="H6" s="347"/>
      <c r="I6" s="347"/>
      <c r="J6" s="347"/>
      <c r="K6" s="969"/>
      <c r="L6" s="347"/>
      <c r="N6" s="347" t="s">
        <v>851</v>
      </c>
      <c r="P6" s="347" t="s">
        <v>852</v>
      </c>
      <c r="Q6" s="970"/>
      <c r="R6" s="347" t="s">
        <v>193</v>
      </c>
      <c r="T6" s="347" t="s">
        <v>141</v>
      </c>
      <c r="V6" s="347" t="s">
        <v>853</v>
      </c>
      <c r="Y6" s="1039" t="s">
        <v>854</v>
      </c>
      <c r="Z6" s="1039" t="s">
        <v>855</v>
      </c>
      <c r="AB6" s="347"/>
      <c r="AC6" s="347"/>
      <c r="AD6" s="347"/>
    </row>
    <row r="7" spans="2:33" s="227" customFormat="1" ht="30" customHeight="1">
      <c r="B7" s="967" t="s">
        <v>856</v>
      </c>
      <c r="C7" s="968"/>
      <c r="D7" s="347">
        <v>18</v>
      </c>
      <c r="F7" s="347" t="s">
        <v>857</v>
      </c>
      <c r="H7" s="347"/>
      <c r="I7" s="347"/>
      <c r="J7" s="347"/>
      <c r="K7" s="969"/>
      <c r="L7" s="347"/>
      <c r="N7" s="347" t="s">
        <v>858</v>
      </c>
      <c r="P7" s="347" t="s">
        <v>859</v>
      </c>
      <c r="Q7" s="970"/>
      <c r="R7" s="347" t="s">
        <v>194</v>
      </c>
      <c r="T7" s="347" t="s">
        <v>143</v>
      </c>
      <c r="V7" s="347" t="s">
        <v>82</v>
      </c>
      <c r="Y7" s="1039" t="s">
        <v>88</v>
      </c>
      <c r="Z7" s="1039" t="s">
        <v>860</v>
      </c>
      <c r="AB7" s="347"/>
      <c r="AC7" s="347"/>
      <c r="AD7" s="347"/>
    </row>
    <row r="8" spans="2:33" s="227" customFormat="1" ht="30" customHeight="1">
      <c r="B8" s="967" t="s">
        <v>861</v>
      </c>
      <c r="C8" s="968"/>
      <c r="D8" s="347">
        <v>17.5</v>
      </c>
      <c r="F8" s="347" t="s">
        <v>862</v>
      </c>
      <c r="H8" s="347"/>
      <c r="I8" s="347"/>
      <c r="J8" s="347"/>
      <c r="K8" s="347"/>
      <c r="L8" s="347"/>
      <c r="N8" s="347"/>
      <c r="P8" s="347" t="s">
        <v>863</v>
      </c>
      <c r="Q8" s="970"/>
      <c r="R8" s="347" t="s">
        <v>197</v>
      </c>
      <c r="T8" s="347" t="s">
        <v>144</v>
      </c>
      <c r="V8" s="347" t="s">
        <v>74</v>
      </c>
      <c r="Y8" s="1039" t="s">
        <v>864</v>
      </c>
      <c r="Z8" s="1039" t="s">
        <v>90</v>
      </c>
      <c r="AB8" s="347"/>
      <c r="AC8" s="347"/>
      <c r="AD8" s="347"/>
    </row>
    <row r="9" spans="2:33" s="227" customFormat="1" ht="30" customHeight="1">
      <c r="B9" s="967" t="s">
        <v>865</v>
      </c>
      <c r="C9" s="968"/>
      <c r="D9" s="347">
        <v>17</v>
      </c>
      <c r="F9" s="348"/>
      <c r="H9" s="347"/>
      <c r="I9" s="347"/>
      <c r="J9" s="347"/>
      <c r="K9" s="969"/>
      <c r="L9" s="347"/>
      <c r="N9" s="347"/>
      <c r="P9" s="347" t="s">
        <v>866</v>
      </c>
      <c r="Q9" s="965"/>
      <c r="R9" s="347" t="s">
        <v>198</v>
      </c>
      <c r="T9" s="347" t="s">
        <v>145</v>
      </c>
      <c r="V9" s="347" t="s">
        <v>867</v>
      </c>
      <c r="Y9" s="1039" t="s">
        <v>868</v>
      </c>
      <c r="Z9" s="1039" t="s">
        <v>869</v>
      </c>
      <c r="AB9" s="347"/>
      <c r="AC9" s="347"/>
      <c r="AD9" s="347"/>
    </row>
    <row r="10" spans="2:33" s="227" customFormat="1" ht="30" customHeight="1">
      <c r="B10" s="967" t="s">
        <v>870</v>
      </c>
      <c r="C10" s="968"/>
      <c r="D10" s="347">
        <v>16.5</v>
      </c>
      <c r="H10" s="347"/>
      <c r="I10" s="347"/>
      <c r="J10" s="347"/>
      <c r="K10" s="969"/>
      <c r="L10" s="347"/>
      <c r="N10" s="347"/>
      <c r="P10" s="347" t="s">
        <v>871</v>
      </c>
      <c r="Q10" s="970"/>
      <c r="R10" s="347" t="s">
        <v>199</v>
      </c>
      <c r="T10" s="347" t="s">
        <v>147</v>
      </c>
      <c r="V10" s="347" t="s">
        <v>86</v>
      </c>
      <c r="Y10" s="1039" t="s">
        <v>872</v>
      </c>
      <c r="Z10" s="1039" t="s">
        <v>873</v>
      </c>
      <c r="AB10" s="347"/>
      <c r="AC10" s="347"/>
      <c r="AD10" s="347"/>
    </row>
    <row r="11" spans="2:33" s="227" customFormat="1" ht="30" customHeight="1">
      <c r="B11" s="967" t="s">
        <v>874</v>
      </c>
      <c r="C11" s="968"/>
      <c r="D11" s="347">
        <v>16</v>
      </c>
      <c r="F11" s="346" t="s">
        <v>875</v>
      </c>
      <c r="H11" s="347" t="s">
        <v>74</v>
      </c>
      <c r="N11" s="347" t="s">
        <v>876</v>
      </c>
      <c r="P11" s="347" t="s">
        <v>877</v>
      </c>
      <c r="Q11" s="970"/>
      <c r="R11" s="347" t="s">
        <v>200</v>
      </c>
      <c r="T11" s="347" t="s">
        <v>149</v>
      </c>
      <c r="V11" s="347" t="s">
        <v>85</v>
      </c>
      <c r="Y11" s="1039" t="s">
        <v>878</v>
      </c>
      <c r="Z11" s="1039" t="s">
        <v>879</v>
      </c>
      <c r="AB11" s="347"/>
      <c r="AC11" s="347"/>
      <c r="AD11" s="347"/>
    </row>
    <row r="12" spans="2:33" s="227" customFormat="1" ht="30" customHeight="1">
      <c r="B12" s="967" t="s">
        <v>880</v>
      </c>
      <c r="C12" s="968"/>
      <c r="D12" s="347">
        <v>15.5</v>
      </c>
      <c r="F12" s="347" t="s">
        <v>74</v>
      </c>
      <c r="N12" s="347" t="s">
        <v>881</v>
      </c>
      <c r="P12" s="347" t="s">
        <v>882</v>
      </c>
      <c r="Q12" s="970"/>
      <c r="R12" s="347" t="s">
        <v>201</v>
      </c>
      <c r="T12" s="347" t="s">
        <v>150</v>
      </c>
      <c r="V12" s="347" t="s">
        <v>84</v>
      </c>
      <c r="Y12" s="1039" t="s">
        <v>883</v>
      </c>
      <c r="Z12" s="1039" t="s">
        <v>884</v>
      </c>
      <c r="AB12" s="347"/>
      <c r="AC12" s="347"/>
      <c r="AD12" s="347"/>
    </row>
    <row r="13" spans="2:33" s="227" customFormat="1" ht="30" customHeight="1">
      <c r="B13" s="347">
        <v>10</v>
      </c>
      <c r="D13" s="967">
        <v>15</v>
      </c>
      <c r="F13" s="347" t="s">
        <v>96</v>
      </c>
      <c r="H13" s="1636" t="s">
        <v>117</v>
      </c>
      <c r="I13" s="1637"/>
      <c r="K13" s="346" t="s">
        <v>521</v>
      </c>
      <c r="N13" s="347" t="s">
        <v>885</v>
      </c>
      <c r="P13" s="347" t="s">
        <v>886</v>
      </c>
      <c r="Q13" s="970"/>
      <c r="R13" s="347"/>
      <c r="T13" s="347"/>
      <c r="V13" s="347" t="s">
        <v>887</v>
      </c>
      <c r="Y13" s="1039" t="s">
        <v>888</v>
      </c>
      <c r="Z13" s="1039" t="s">
        <v>889</v>
      </c>
      <c r="AB13" s="348"/>
      <c r="AC13" s="348"/>
      <c r="AD13" s="348"/>
    </row>
    <row r="14" spans="2:33" s="227" customFormat="1" ht="30" customHeight="1">
      <c r="B14" s="347">
        <v>11</v>
      </c>
      <c r="D14" s="967">
        <v>14.5</v>
      </c>
      <c r="F14" s="347" t="s">
        <v>890</v>
      </c>
      <c r="H14" s="347" t="s">
        <v>122</v>
      </c>
      <c r="I14" s="275" t="s">
        <v>123</v>
      </c>
      <c r="K14" s="347" t="s">
        <v>74</v>
      </c>
      <c r="P14" s="347" t="s">
        <v>891</v>
      </c>
      <c r="Q14" s="965"/>
      <c r="R14" s="347"/>
      <c r="T14" s="347"/>
      <c r="V14" s="348"/>
      <c r="Y14" s="1039" t="s">
        <v>892</v>
      </c>
      <c r="Z14" s="1039" t="s">
        <v>893</v>
      </c>
    </row>
    <row r="15" spans="2:33" s="227" customFormat="1" ht="30" customHeight="1">
      <c r="B15" s="347">
        <v>12</v>
      </c>
      <c r="D15" s="967">
        <v>14</v>
      </c>
      <c r="F15" s="347" t="s">
        <v>894</v>
      </c>
      <c r="H15" s="347" t="s">
        <v>124</v>
      </c>
      <c r="I15" s="277" t="s">
        <v>125</v>
      </c>
      <c r="K15" s="347" t="s">
        <v>895</v>
      </c>
      <c r="P15" s="347" t="s">
        <v>896</v>
      </c>
      <c r="Q15" s="965"/>
      <c r="R15" s="347"/>
      <c r="T15" s="347"/>
      <c r="Y15" s="1039" t="s">
        <v>897</v>
      </c>
      <c r="Z15" s="1039" t="s">
        <v>898</v>
      </c>
    </row>
    <row r="16" spans="2:33" s="227" customFormat="1" ht="30" customHeight="1">
      <c r="B16" s="347">
        <v>13</v>
      </c>
      <c r="D16" s="967">
        <v>13.5</v>
      </c>
      <c r="F16" s="347" t="s">
        <v>899</v>
      </c>
      <c r="H16" s="347" t="s">
        <v>128</v>
      </c>
      <c r="I16" s="277" t="s">
        <v>103</v>
      </c>
      <c r="K16" s="347" t="s">
        <v>900</v>
      </c>
      <c r="N16" s="346" t="s">
        <v>901</v>
      </c>
      <c r="P16" s="347" t="s">
        <v>902</v>
      </c>
      <c r="Q16" s="965"/>
      <c r="R16" s="347"/>
      <c r="T16" s="347"/>
      <c r="V16" s="346" t="s">
        <v>903</v>
      </c>
      <c r="Y16" s="1039" t="s">
        <v>904</v>
      </c>
      <c r="Z16" s="1039" t="s">
        <v>905</v>
      </c>
    </row>
    <row r="17" spans="2:26" s="227" customFormat="1" ht="30" customHeight="1">
      <c r="B17" s="347">
        <v>14</v>
      </c>
      <c r="D17" s="967">
        <v>13</v>
      </c>
      <c r="F17" s="348"/>
      <c r="H17" s="347" t="s">
        <v>130</v>
      </c>
      <c r="I17" s="283" t="s">
        <v>131</v>
      </c>
      <c r="K17" s="347" t="s">
        <v>906</v>
      </c>
      <c r="N17" s="347" t="s">
        <v>74</v>
      </c>
      <c r="P17" s="347" t="s">
        <v>907</v>
      </c>
      <c r="Q17" s="965"/>
      <c r="T17" s="347"/>
      <c r="V17" s="347" t="s">
        <v>74</v>
      </c>
      <c r="Y17" s="1039" t="s">
        <v>908</v>
      </c>
      <c r="Z17" s="1039" t="s">
        <v>909</v>
      </c>
    </row>
    <row r="18" spans="2:26" s="227" customFormat="1" ht="30" customHeight="1">
      <c r="B18" s="347">
        <v>15</v>
      </c>
      <c r="D18" s="967">
        <v>12.5</v>
      </c>
      <c r="H18" s="347" t="s">
        <v>132</v>
      </c>
      <c r="I18" s="283" t="s">
        <v>104</v>
      </c>
      <c r="K18" s="347" t="s">
        <v>910</v>
      </c>
      <c r="N18" s="347" t="s">
        <v>98</v>
      </c>
      <c r="P18" s="347" t="s">
        <v>911</v>
      </c>
      <c r="Q18" s="965"/>
      <c r="T18" s="347"/>
      <c r="V18" s="347" t="s">
        <v>912</v>
      </c>
      <c r="Y18" s="1039" t="s">
        <v>913</v>
      </c>
      <c r="Z18" s="1039" t="s">
        <v>914</v>
      </c>
    </row>
    <row r="19" spans="2:26" s="227" customFormat="1" ht="30" customHeight="1">
      <c r="B19" s="347">
        <v>16</v>
      </c>
      <c r="D19" s="967">
        <v>12</v>
      </c>
      <c r="F19" s="346" t="s">
        <v>915</v>
      </c>
      <c r="H19" s="347" t="s">
        <v>134</v>
      </c>
      <c r="I19" s="283" t="s">
        <v>135</v>
      </c>
      <c r="K19" s="347"/>
      <c r="N19" s="953" t="s">
        <v>916</v>
      </c>
      <c r="P19" s="347" t="s">
        <v>917</v>
      </c>
      <c r="Q19" s="965"/>
      <c r="T19" s="347"/>
      <c r="V19" s="347" t="s">
        <v>918</v>
      </c>
      <c r="Y19" s="1039" t="s">
        <v>919</v>
      </c>
      <c r="Z19" s="1039" t="s">
        <v>920</v>
      </c>
    </row>
    <row r="20" spans="2:26" s="227" customFormat="1" ht="30" customHeight="1">
      <c r="B20" s="347">
        <v>17</v>
      </c>
      <c r="D20" s="967">
        <v>11.5</v>
      </c>
      <c r="F20" s="347" t="s">
        <v>74</v>
      </c>
      <c r="H20" s="347" t="s">
        <v>136</v>
      </c>
      <c r="I20" s="293" t="s">
        <v>106</v>
      </c>
      <c r="K20" s="348"/>
      <c r="N20" s="953" t="s">
        <v>921</v>
      </c>
      <c r="P20" s="347" t="s">
        <v>922</v>
      </c>
      <c r="Q20" s="965"/>
      <c r="T20" s="347"/>
      <c r="V20" s="347" t="s">
        <v>923</v>
      </c>
      <c r="Y20" s="1039" t="s">
        <v>924</v>
      </c>
      <c r="Z20" s="1039" t="s">
        <v>925</v>
      </c>
    </row>
    <row r="21" spans="2:26" s="227" customFormat="1" ht="30" customHeight="1">
      <c r="B21" s="347">
        <v>18</v>
      </c>
      <c r="D21" s="967">
        <v>11</v>
      </c>
      <c r="F21" s="347" t="s">
        <v>926</v>
      </c>
      <c r="H21" s="347" t="s">
        <v>137</v>
      </c>
      <c r="I21" s="293" t="s">
        <v>138</v>
      </c>
      <c r="N21" s="953" t="s">
        <v>927</v>
      </c>
      <c r="P21" s="347" t="s">
        <v>928</v>
      </c>
      <c r="Q21" s="965"/>
      <c r="T21" s="347"/>
      <c r="V21" s="348"/>
      <c r="Y21" s="1039" t="s">
        <v>929</v>
      </c>
      <c r="Z21" s="1039" t="s">
        <v>930</v>
      </c>
    </row>
    <row r="22" spans="2:26" s="227" customFormat="1" ht="30" customHeight="1">
      <c r="B22" s="347">
        <v>19</v>
      </c>
      <c r="D22" s="347">
        <v>10.5</v>
      </c>
      <c r="F22" s="347" t="s">
        <v>931</v>
      </c>
      <c r="H22" s="347" t="s">
        <v>139</v>
      </c>
      <c r="I22" s="293" t="s">
        <v>105</v>
      </c>
      <c r="N22" s="347" t="s">
        <v>932</v>
      </c>
      <c r="P22" s="347"/>
      <c r="Q22" s="965"/>
      <c r="T22" s="347"/>
      <c r="Y22" s="1039" t="s">
        <v>933</v>
      </c>
      <c r="Z22" s="1039" t="s">
        <v>934</v>
      </c>
    </row>
    <row r="23" spans="2:26" s="227" customFormat="1" ht="30" customHeight="1">
      <c r="B23" s="347">
        <v>20</v>
      </c>
      <c r="D23" s="347">
        <v>10</v>
      </c>
      <c r="F23" s="347" t="s">
        <v>94</v>
      </c>
      <c r="H23" s="348"/>
      <c r="I23" s="348"/>
      <c r="N23" s="953" t="s">
        <v>935</v>
      </c>
      <c r="P23" s="347"/>
      <c r="Q23" s="965"/>
      <c r="T23" s="347"/>
      <c r="V23" s="346" t="s">
        <v>936</v>
      </c>
      <c r="Y23" s="1039" t="s">
        <v>937</v>
      </c>
      <c r="Z23" s="1039" t="s">
        <v>938</v>
      </c>
    </row>
    <row r="24" spans="2:26" s="227" customFormat="1" ht="30" customHeight="1">
      <c r="B24" s="347">
        <v>21</v>
      </c>
      <c r="D24" s="347">
        <v>9.5</v>
      </c>
      <c r="F24" s="347" t="s">
        <v>939</v>
      </c>
      <c r="H24" s="347" t="s">
        <v>74</v>
      </c>
      <c r="I24" s="347" t="s">
        <v>74</v>
      </c>
      <c r="N24" s="347"/>
      <c r="P24" s="347"/>
      <c r="Q24" s="965"/>
      <c r="T24" s="347"/>
      <c r="V24" s="347" t="s">
        <v>74</v>
      </c>
      <c r="Y24" s="1039" t="s">
        <v>940</v>
      </c>
      <c r="Z24" s="1039" t="s">
        <v>941</v>
      </c>
    </row>
    <row r="25" spans="2:26" s="227" customFormat="1" ht="30" customHeight="1">
      <c r="B25" s="347">
        <v>22</v>
      </c>
      <c r="D25" s="347">
        <v>9</v>
      </c>
      <c r="F25" s="347" t="s">
        <v>942</v>
      </c>
      <c r="N25" s="347"/>
      <c r="P25" s="347"/>
      <c r="Q25" s="970"/>
      <c r="T25" s="347"/>
      <c r="V25" s="347" t="s">
        <v>75</v>
      </c>
      <c r="Y25" s="1039" t="s">
        <v>943</v>
      </c>
      <c r="Z25" s="1039" t="s">
        <v>944</v>
      </c>
    </row>
    <row r="26" spans="2:26" s="227" customFormat="1" ht="30" customHeight="1">
      <c r="B26" s="347">
        <v>23</v>
      </c>
      <c r="D26" s="347">
        <v>8.5</v>
      </c>
      <c r="F26" s="347" t="s">
        <v>945</v>
      </c>
      <c r="K26" s="346" t="s">
        <v>521</v>
      </c>
      <c r="N26" s="347"/>
      <c r="P26" s="347"/>
      <c r="Q26" s="970"/>
      <c r="T26" s="347"/>
      <c r="V26" s="347" t="s">
        <v>946</v>
      </c>
      <c r="Y26" s="1039" t="s">
        <v>947</v>
      </c>
      <c r="Z26" s="1039" t="s">
        <v>948</v>
      </c>
    </row>
    <row r="27" spans="2:26" s="227" customFormat="1" ht="30" customHeight="1">
      <c r="B27" s="347">
        <v>24</v>
      </c>
      <c r="D27" s="347">
        <v>8</v>
      </c>
      <c r="F27" s="348"/>
      <c r="K27" s="347" t="s">
        <v>74</v>
      </c>
      <c r="N27" s="347"/>
      <c r="P27" s="347"/>
      <c r="Q27" s="970"/>
      <c r="T27" s="347"/>
      <c r="V27" s="348"/>
      <c r="Y27" s="1039" t="s">
        <v>949</v>
      </c>
      <c r="Z27" s="1039" t="s">
        <v>950</v>
      </c>
    </row>
    <row r="28" spans="2:26" s="227" customFormat="1" ht="30" customHeight="1">
      <c r="B28" s="347">
        <v>25</v>
      </c>
      <c r="D28" s="347">
        <v>7.5</v>
      </c>
      <c r="K28" s="347" t="s">
        <v>115</v>
      </c>
      <c r="N28" s="347"/>
      <c r="P28" s="347"/>
      <c r="Q28" s="970"/>
      <c r="T28" s="347"/>
      <c r="Y28" s="1039" t="s">
        <v>951</v>
      </c>
      <c r="Z28" s="1039" t="s">
        <v>952</v>
      </c>
    </row>
    <row r="29" spans="2:26" s="227" customFormat="1" ht="30" customHeight="1">
      <c r="B29" s="347">
        <v>26</v>
      </c>
      <c r="D29" s="347">
        <v>7</v>
      </c>
      <c r="F29" s="346" t="s">
        <v>121</v>
      </c>
      <c r="K29" s="347" t="s">
        <v>112</v>
      </c>
      <c r="N29" s="347"/>
      <c r="P29" s="347"/>
      <c r="Q29" s="965"/>
      <c r="T29" s="347"/>
      <c r="V29" s="346" t="s">
        <v>953</v>
      </c>
      <c r="Y29" s="1039" t="s">
        <v>954</v>
      </c>
      <c r="Z29" s="1039" t="s">
        <v>955</v>
      </c>
    </row>
    <row r="30" spans="2:26" s="227" customFormat="1" ht="30" customHeight="1">
      <c r="B30" s="347">
        <v>27</v>
      </c>
      <c r="D30" s="347">
        <v>6.5</v>
      </c>
      <c r="F30" s="347" t="s">
        <v>74</v>
      </c>
      <c r="K30" s="347" t="s">
        <v>113</v>
      </c>
      <c r="N30" s="347"/>
      <c r="P30" s="347"/>
      <c r="Q30" s="970"/>
      <c r="T30" s="347"/>
      <c r="V30" s="347" t="s">
        <v>74</v>
      </c>
      <c r="Y30" s="1039" t="s">
        <v>956</v>
      </c>
      <c r="Z30" s="1039" t="s">
        <v>957</v>
      </c>
    </row>
    <row r="31" spans="2:26" s="227" customFormat="1" ht="30" customHeight="1">
      <c r="B31" s="347">
        <v>28</v>
      </c>
      <c r="D31" s="347">
        <v>6</v>
      </c>
      <c r="F31" s="347">
        <v>1</v>
      </c>
      <c r="K31" s="347" t="s">
        <v>114</v>
      </c>
      <c r="N31" s="347"/>
      <c r="P31" s="347"/>
      <c r="Q31" s="970"/>
      <c r="T31" s="347"/>
      <c r="V31" s="347" t="s">
        <v>958</v>
      </c>
      <c r="Y31" s="1039" t="s">
        <v>959</v>
      </c>
      <c r="Z31" s="1039" t="s">
        <v>960</v>
      </c>
    </row>
    <row r="32" spans="2:26" s="227" customFormat="1" ht="30" customHeight="1">
      <c r="B32" s="347">
        <v>29</v>
      </c>
      <c r="D32" s="347">
        <v>5.5</v>
      </c>
      <c r="F32" s="347">
        <v>2</v>
      </c>
      <c r="K32" s="347" t="s">
        <v>169</v>
      </c>
      <c r="N32" s="347"/>
      <c r="P32" s="347"/>
      <c r="Q32" s="965"/>
      <c r="T32" s="347"/>
      <c r="V32" s="347" t="s">
        <v>961</v>
      </c>
      <c r="Y32" s="1039" t="s">
        <v>962</v>
      </c>
      <c r="Z32" s="1039" t="s">
        <v>963</v>
      </c>
    </row>
    <row r="33" spans="2:26" s="227" customFormat="1" ht="30" customHeight="1">
      <c r="B33" s="347">
        <v>30</v>
      </c>
      <c r="D33" s="967">
        <v>5</v>
      </c>
      <c r="F33" s="347">
        <v>3</v>
      </c>
      <c r="K33" s="348"/>
      <c r="N33" s="347"/>
      <c r="P33" s="347"/>
      <c r="Q33" s="970"/>
      <c r="T33" s="347"/>
      <c r="V33" s="348"/>
      <c r="Y33" s="1039" t="s">
        <v>964</v>
      </c>
      <c r="Z33" s="1039" t="s">
        <v>965</v>
      </c>
    </row>
    <row r="34" spans="2:26" s="227" customFormat="1" ht="30" customHeight="1">
      <c r="B34" s="347">
        <v>31</v>
      </c>
      <c r="D34" s="967">
        <v>4.5</v>
      </c>
      <c r="F34" s="348"/>
      <c r="N34" s="347"/>
      <c r="P34" s="347"/>
      <c r="Q34" s="970"/>
      <c r="T34" s="347"/>
      <c r="Y34" s="1039" t="s">
        <v>966</v>
      </c>
      <c r="Z34" s="1039" t="s">
        <v>967</v>
      </c>
    </row>
    <row r="35" spans="2:26" s="227" customFormat="1" ht="30" customHeight="1">
      <c r="B35" s="347">
        <v>32</v>
      </c>
      <c r="D35" s="967">
        <v>4</v>
      </c>
      <c r="F35" s="972"/>
      <c r="N35" s="953"/>
      <c r="P35" s="347"/>
      <c r="Q35" s="965"/>
      <c r="T35" s="347"/>
      <c r="V35" s="346" t="s">
        <v>968</v>
      </c>
      <c r="Y35" s="1039" t="s">
        <v>969</v>
      </c>
      <c r="Z35" s="1039" t="s">
        <v>970</v>
      </c>
    </row>
    <row r="36" spans="2:26" s="227" customFormat="1" ht="30" customHeight="1">
      <c r="B36" s="347">
        <v>33</v>
      </c>
      <c r="D36" s="967">
        <v>3.5</v>
      </c>
      <c r="F36" s="346" t="s">
        <v>971</v>
      </c>
      <c r="G36" s="346" t="s">
        <v>514</v>
      </c>
      <c r="N36" s="953"/>
      <c r="P36" s="347"/>
      <c r="Q36" s="970"/>
      <c r="T36" s="347"/>
      <c r="V36" s="347" t="s">
        <v>74</v>
      </c>
      <c r="Y36" s="1039" t="s">
        <v>972</v>
      </c>
      <c r="Z36" s="1039" t="s">
        <v>973</v>
      </c>
    </row>
    <row r="37" spans="2:26" s="227" customFormat="1" ht="30" customHeight="1">
      <c r="B37" s="347">
        <v>34</v>
      </c>
      <c r="D37" s="967">
        <v>3</v>
      </c>
      <c r="F37" s="347" t="s">
        <v>15</v>
      </c>
      <c r="G37" s="347" t="s">
        <v>974</v>
      </c>
      <c r="N37" s="953"/>
      <c r="P37" s="347"/>
      <c r="Q37" s="970"/>
      <c r="T37" s="347"/>
      <c r="V37" s="347" t="s">
        <v>975</v>
      </c>
      <c r="Y37" s="1039" t="s">
        <v>976</v>
      </c>
      <c r="Z37" s="1039" t="s">
        <v>977</v>
      </c>
    </row>
    <row r="38" spans="2:26" s="227" customFormat="1" ht="30" customHeight="1">
      <c r="B38" s="347">
        <v>35</v>
      </c>
      <c r="D38" s="967">
        <v>2.5</v>
      </c>
      <c r="F38" s="347" t="s">
        <v>26</v>
      </c>
      <c r="G38" s="347" t="s">
        <v>978</v>
      </c>
      <c r="N38" s="953"/>
      <c r="P38" s="347"/>
      <c r="Q38" s="973"/>
      <c r="T38" s="347"/>
      <c r="V38" s="347" t="s">
        <v>979</v>
      </c>
      <c r="Y38" s="1039" t="s">
        <v>980</v>
      </c>
      <c r="Z38" s="1039" t="s">
        <v>981</v>
      </c>
    </row>
    <row r="39" spans="2:26" s="227" customFormat="1" ht="30" customHeight="1">
      <c r="B39" s="347">
        <v>36</v>
      </c>
      <c r="D39" s="967">
        <v>2</v>
      </c>
      <c r="F39" s="347" t="s">
        <v>31</v>
      </c>
      <c r="G39" s="347" t="s">
        <v>982</v>
      </c>
      <c r="P39" s="348"/>
      <c r="T39" s="347"/>
      <c r="V39" s="348"/>
      <c r="Y39" s="1039" t="s">
        <v>983</v>
      </c>
      <c r="Z39" s="1039" t="s">
        <v>984</v>
      </c>
    </row>
    <row r="40" spans="2:26" s="227" customFormat="1" ht="30" customHeight="1">
      <c r="B40" s="347">
        <v>37</v>
      </c>
      <c r="D40" s="967">
        <v>1.5</v>
      </c>
      <c r="F40" s="347" t="s">
        <v>74</v>
      </c>
      <c r="G40" s="347" t="s">
        <v>74</v>
      </c>
      <c r="Q40" s="346" t="s">
        <v>985</v>
      </c>
      <c r="R40" s="346" t="s">
        <v>986</v>
      </c>
      <c r="T40" s="347"/>
    </row>
    <row r="41" spans="2:26" s="227" customFormat="1" ht="30" customHeight="1">
      <c r="B41" s="347">
        <v>38</v>
      </c>
      <c r="D41" s="967">
        <v>1</v>
      </c>
      <c r="F41" s="348"/>
      <c r="G41" s="348"/>
      <c r="Q41" s="347" t="s">
        <v>74</v>
      </c>
      <c r="R41" s="347" t="s">
        <v>74</v>
      </c>
      <c r="Y41" s="974" t="s">
        <v>987</v>
      </c>
    </row>
    <row r="42" spans="2:26" s="227" customFormat="1" ht="30" customHeight="1">
      <c r="B42" s="347">
        <v>39</v>
      </c>
      <c r="D42" s="347">
        <v>0.5</v>
      </c>
      <c r="Q42" s="347">
        <v>1</v>
      </c>
      <c r="R42" s="347" t="s">
        <v>988</v>
      </c>
      <c r="Y42" s="975" t="s">
        <v>989</v>
      </c>
    </row>
    <row r="43" spans="2:26" s="227" customFormat="1" ht="30" customHeight="1">
      <c r="B43" s="347">
        <v>40</v>
      </c>
      <c r="D43" s="347">
        <v>0</v>
      </c>
      <c r="Q43" s="347">
        <v>2</v>
      </c>
      <c r="R43" s="347" t="s">
        <v>990</v>
      </c>
      <c r="Y43" s="347" t="s">
        <v>74</v>
      </c>
    </row>
    <row r="44" spans="2:26" s="227" customFormat="1" ht="30" customHeight="1">
      <c r="D44" s="348"/>
      <c r="Q44" s="347">
        <v>3</v>
      </c>
      <c r="R44" s="347" t="s">
        <v>991</v>
      </c>
      <c r="Y44" s="347">
        <f>COUNTA(Y5:Y39)</f>
        <v>35</v>
      </c>
    </row>
    <row r="45" spans="2:26" s="227" customFormat="1" ht="30" customHeight="1">
      <c r="B45" s="346" t="s">
        <v>992</v>
      </c>
      <c r="D45" s="967">
        <v>0</v>
      </c>
      <c r="Q45" s="347">
        <v>4</v>
      </c>
      <c r="R45" s="347" t="s">
        <v>993</v>
      </c>
    </row>
    <row r="46" spans="2:26" s="227" customFormat="1" ht="30" customHeight="1">
      <c r="B46" s="347" t="s">
        <v>74</v>
      </c>
      <c r="D46" s="967">
        <v>1</v>
      </c>
      <c r="Q46" s="347">
        <v>5</v>
      </c>
      <c r="R46" s="347" t="s">
        <v>994</v>
      </c>
    </row>
    <row r="47" spans="2:26" s="227" customFormat="1" ht="30" customHeight="1">
      <c r="B47" s="967" t="s">
        <v>109</v>
      </c>
      <c r="D47" s="967">
        <v>2</v>
      </c>
      <c r="Q47" s="347">
        <v>6</v>
      </c>
      <c r="R47" s="347" t="s">
        <v>995</v>
      </c>
    </row>
    <row r="48" spans="2:26" s="227" customFormat="1" ht="30" customHeight="1">
      <c r="B48" s="967" t="s">
        <v>110</v>
      </c>
      <c r="D48" s="347">
        <v>3</v>
      </c>
      <c r="Q48" s="347">
        <v>7</v>
      </c>
      <c r="R48" s="347" t="s">
        <v>203</v>
      </c>
    </row>
    <row r="49" spans="4:22" s="227" customFormat="1" ht="30" customHeight="1">
      <c r="D49" s="347">
        <v>4</v>
      </c>
      <c r="Q49" s="347">
        <v>8</v>
      </c>
      <c r="R49" s="347" t="s">
        <v>204</v>
      </c>
    </row>
    <row r="50" spans="4:22" s="227" customFormat="1" ht="30" customHeight="1">
      <c r="Q50" s="347">
        <v>9</v>
      </c>
      <c r="R50" s="347" t="s">
        <v>996</v>
      </c>
    </row>
    <row r="51" spans="4:22" s="227" customFormat="1" ht="30" customHeight="1">
      <c r="Q51" s="347">
        <v>10</v>
      </c>
      <c r="R51" s="347" t="s">
        <v>997</v>
      </c>
    </row>
    <row r="52" spans="4:22" s="227" customFormat="1" ht="30" customHeight="1">
      <c r="Q52" s="347">
        <v>11</v>
      </c>
      <c r="R52" s="347" t="s">
        <v>998</v>
      </c>
    </row>
    <row r="53" spans="4:22" s="227" customFormat="1" ht="30" customHeight="1">
      <c r="Q53" s="347">
        <v>12</v>
      </c>
      <c r="R53" s="347" t="s">
        <v>999</v>
      </c>
    </row>
    <row r="54" spans="4:22" s="227" customFormat="1" ht="30" customHeight="1">
      <c r="O54" s="976"/>
      <c r="Q54" s="348"/>
      <c r="R54" s="348"/>
    </row>
    <row r="55" spans="4:22" s="227" customFormat="1" ht="30" customHeight="1">
      <c r="R55" s="197"/>
    </row>
    <row r="56" spans="4:22" s="227" customFormat="1" ht="30" customHeight="1">
      <c r="R56" s="197"/>
    </row>
    <row r="57" spans="4:22" s="227" customFormat="1" ht="30" customHeight="1">
      <c r="R57" s="197"/>
    </row>
    <row r="58" spans="4:22" s="227" customFormat="1" ht="30" customHeight="1">
      <c r="R58" s="197"/>
    </row>
    <row r="59" spans="4:22" s="227" customFormat="1" ht="30" customHeight="1">
      <c r="R59" s="197"/>
    </row>
    <row r="60" spans="4:22" s="227" customFormat="1" ht="30" customHeight="1">
      <c r="H60" s="197"/>
      <c r="I60" s="197"/>
      <c r="R60" s="197"/>
    </row>
    <row r="61" spans="4:22" s="227" customFormat="1" ht="30" customHeight="1">
      <c r="H61" s="197"/>
      <c r="I61" s="197"/>
      <c r="R61" s="197"/>
    </row>
    <row r="62" spans="4:22" s="227" customFormat="1" ht="30" customHeight="1">
      <c r="H62" s="197"/>
      <c r="I62" s="197"/>
      <c r="R62" s="197"/>
    </row>
    <row r="63" spans="4:22" s="227" customFormat="1" ht="30" customHeight="1">
      <c r="H63" s="197"/>
      <c r="I63" s="197"/>
      <c r="R63" s="197"/>
    </row>
    <row r="64" spans="4:22" s="227" customFormat="1" ht="30" customHeight="1">
      <c r="H64" s="197"/>
      <c r="I64" s="197"/>
      <c r="R64" s="197"/>
      <c r="S64" s="197"/>
      <c r="T64" s="197"/>
      <c r="V64" s="197"/>
    </row>
  </sheetData>
  <sheetProtection sheet="1" objects="1" scenarios="1"/>
  <mergeCells count="3">
    <mergeCell ref="Y2:Z2"/>
    <mergeCell ref="AB2:AD2"/>
    <mergeCell ref="H13:I1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5"/>
  </sheetPr>
  <dimension ref="A1:P167"/>
  <sheetViews>
    <sheetView zoomScale="130" zoomScaleNormal="130" workbookViewId="0">
      <pane xSplit="2" ySplit="1" topLeftCell="C2" activePane="bottomRight" state="frozen"/>
      <selection activeCell="G7" sqref="G7"/>
      <selection pane="topRight"/>
      <selection pane="bottomLeft"/>
      <selection pane="bottomRight" activeCell="A151" sqref="A151:B151"/>
    </sheetView>
  </sheetViews>
  <sheetFormatPr baseColWidth="10" defaultColWidth="10.85546875" defaultRowHeight="18" customHeight="1"/>
  <cols>
    <col min="1" max="1" width="23" style="977" customWidth="1"/>
    <col min="2" max="3" width="16.28515625" style="977" customWidth="1"/>
    <col min="4" max="4" width="11.85546875" style="977" customWidth="1"/>
    <col min="5" max="5" width="37.7109375" style="977" customWidth="1"/>
    <col min="6" max="6" width="12.85546875" style="977" customWidth="1"/>
    <col min="7" max="7" width="19.85546875" style="977" customWidth="1"/>
    <col min="8" max="8" width="31.7109375" style="977" customWidth="1"/>
    <col min="9" max="9" width="27.140625" style="977" customWidth="1"/>
    <col min="10" max="10" width="10.85546875" style="977"/>
    <col min="11" max="11" width="10.85546875" style="977" customWidth="1"/>
    <col min="12" max="12" width="47.7109375" style="977" customWidth="1"/>
    <col min="13" max="13" width="10.85546875" style="977"/>
    <col min="14" max="14" width="17.5703125" style="977" customWidth="1"/>
    <col min="15" max="15" width="26.7109375" style="977" customWidth="1"/>
    <col min="16" max="16" width="20.28515625" style="977" customWidth="1"/>
    <col min="17" max="16384" width="10.85546875" style="977"/>
  </cols>
  <sheetData>
    <row r="1" spans="1:16" ht="36.950000000000003" customHeight="1">
      <c r="A1" s="978" t="s">
        <v>72</v>
      </c>
      <c r="B1" s="978" t="s">
        <v>73</v>
      </c>
      <c r="C1" s="978" t="s">
        <v>1000</v>
      </c>
      <c r="D1" s="978" t="s">
        <v>828</v>
      </c>
      <c r="E1" s="978" t="s">
        <v>1001</v>
      </c>
      <c r="F1" s="978" t="s">
        <v>11</v>
      </c>
      <c r="G1" s="978" t="s">
        <v>1002</v>
      </c>
      <c r="H1" s="978" t="s">
        <v>154</v>
      </c>
      <c r="I1" s="978" t="s">
        <v>1003</v>
      </c>
      <c r="J1" s="978" t="s">
        <v>1004</v>
      </c>
      <c r="K1" s="978" t="s">
        <v>1005</v>
      </c>
      <c r="L1" s="978" t="s">
        <v>1006</v>
      </c>
      <c r="N1" s="1638" t="s">
        <v>1014</v>
      </c>
      <c r="O1" s="1639"/>
      <c r="P1" s="1640"/>
    </row>
    <row r="2" spans="1:16" ht="18" customHeight="1">
      <c r="A2" s="979"/>
      <c r="B2" s="979"/>
      <c r="C2" s="979" t="str">
        <f>IF(OR(A2="",B2=""),"",LEFT(A2,1)&amp;LEFT(B2,1))</f>
        <v/>
      </c>
      <c r="D2" s="980"/>
      <c r="E2" s="980"/>
      <c r="F2" s="980"/>
      <c r="G2" s="980"/>
      <c r="H2" s="980" t="s">
        <v>1007</v>
      </c>
      <c r="I2" s="980" t="s">
        <v>1008</v>
      </c>
      <c r="J2" s="980"/>
      <c r="K2" s="980"/>
      <c r="L2" s="980"/>
      <c r="N2" s="1022" t="s">
        <v>72</v>
      </c>
      <c r="O2" s="1022" t="s">
        <v>73</v>
      </c>
      <c r="P2" s="1022" t="s">
        <v>1001</v>
      </c>
    </row>
    <row r="3" spans="1:16" ht="18" customHeight="1">
      <c r="A3" s="979"/>
      <c r="B3" s="979"/>
      <c r="C3" s="979" t="str">
        <f t="shared" ref="C3:C66" si="0">IF(OR(A3="",B3=""),"",LEFT(A3,1)&amp;LEFT(B3,1))</f>
        <v/>
      </c>
      <c r="D3" s="981"/>
      <c r="E3" s="982"/>
      <c r="F3" s="981"/>
      <c r="G3" s="981"/>
      <c r="H3" s="981"/>
      <c r="I3" s="981"/>
      <c r="J3" s="981"/>
      <c r="K3" s="981"/>
      <c r="L3" s="981"/>
      <c r="N3" s="979"/>
      <c r="O3" s="979"/>
      <c r="P3" s="979"/>
    </row>
    <row r="4" spans="1:16" ht="18" customHeight="1">
      <c r="A4" s="979"/>
      <c r="B4" s="979"/>
      <c r="C4" s="979" t="str">
        <f t="shared" si="0"/>
        <v/>
      </c>
      <c r="D4" s="981"/>
      <c r="E4" s="982"/>
      <c r="F4" s="981"/>
      <c r="G4" s="981"/>
      <c r="H4" s="981"/>
      <c r="I4" s="981"/>
      <c r="J4" s="981"/>
      <c r="K4" s="981"/>
      <c r="L4" s="981"/>
      <c r="N4" s="979"/>
      <c r="O4" s="979"/>
      <c r="P4" s="979"/>
    </row>
    <row r="5" spans="1:16" ht="18" customHeight="1">
      <c r="A5" s="979"/>
      <c r="B5" s="979"/>
      <c r="C5" s="979" t="str">
        <f t="shared" si="0"/>
        <v/>
      </c>
      <c r="D5" s="983"/>
      <c r="E5" s="984"/>
      <c r="F5" s="983"/>
      <c r="G5" s="983"/>
      <c r="H5" s="983"/>
      <c r="I5" s="983"/>
      <c r="J5" s="983"/>
      <c r="K5" s="983"/>
      <c r="L5" s="983"/>
      <c r="N5" s="979"/>
      <c r="O5" s="979"/>
      <c r="P5" s="979"/>
    </row>
    <row r="6" spans="1:16" ht="18" customHeight="1">
      <c r="A6" s="979"/>
      <c r="B6" s="979"/>
      <c r="C6" s="979" t="str">
        <f t="shared" si="0"/>
        <v/>
      </c>
      <c r="D6" s="983"/>
      <c r="E6" s="985"/>
      <c r="F6" s="983"/>
      <c r="G6" s="983"/>
      <c r="H6" s="983"/>
      <c r="I6" s="983"/>
      <c r="J6" s="983"/>
      <c r="K6" s="983"/>
      <c r="L6" s="983"/>
      <c r="N6" s="979"/>
      <c r="O6" s="979"/>
      <c r="P6" s="979"/>
    </row>
    <row r="7" spans="1:16" ht="18" customHeight="1">
      <c r="A7" s="979"/>
      <c r="B7" s="979"/>
      <c r="C7" s="979" t="str">
        <f t="shared" si="0"/>
        <v/>
      </c>
      <c r="D7" s="980"/>
      <c r="E7" s="986"/>
      <c r="F7" s="980"/>
      <c r="G7" s="980"/>
      <c r="H7" s="980"/>
      <c r="I7" s="980"/>
      <c r="J7" s="980"/>
      <c r="K7" s="980"/>
      <c r="L7" s="980"/>
      <c r="N7" s="979"/>
      <c r="O7" s="979"/>
      <c r="P7" s="979"/>
    </row>
    <row r="8" spans="1:16" ht="18" customHeight="1">
      <c r="A8" s="979"/>
      <c r="B8" s="979"/>
      <c r="C8" s="979" t="str">
        <f t="shared" si="0"/>
        <v/>
      </c>
      <c r="D8" s="983"/>
      <c r="E8" s="984"/>
      <c r="F8" s="983"/>
      <c r="G8" s="983"/>
      <c r="H8" s="983"/>
      <c r="I8" s="983"/>
      <c r="J8" s="983"/>
      <c r="K8" s="983"/>
      <c r="L8" s="983"/>
      <c r="N8" s="979"/>
      <c r="O8" s="979"/>
      <c r="P8" s="979"/>
    </row>
    <row r="9" spans="1:16" ht="18" customHeight="1">
      <c r="A9" s="979"/>
      <c r="B9" s="979"/>
      <c r="C9" s="979" t="str">
        <f t="shared" si="0"/>
        <v/>
      </c>
      <c r="D9" s="981"/>
      <c r="E9" s="982"/>
      <c r="F9" s="981"/>
      <c r="G9" s="981"/>
      <c r="H9" s="981"/>
      <c r="I9" s="981"/>
      <c r="J9" s="981"/>
      <c r="K9" s="981"/>
      <c r="L9" s="981"/>
      <c r="N9" s="979"/>
      <c r="O9" s="979"/>
      <c r="P9" s="979"/>
    </row>
    <row r="10" spans="1:16" ht="18" customHeight="1">
      <c r="A10" s="979"/>
      <c r="B10" s="979"/>
      <c r="C10" s="979" t="str">
        <f t="shared" si="0"/>
        <v/>
      </c>
      <c r="D10" s="983"/>
      <c r="E10" s="984"/>
      <c r="F10" s="983"/>
      <c r="G10" s="983"/>
      <c r="H10" s="983"/>
      <c r="I10" s="983"/>
      <c r="J10" s="983"/>
      <c r="K10" s="983"/>
      <c r="L10" s="983"/>
      <c r="N10" s="979"/>
      <c r="O10" s="979"/>
      <c r="P10" s="979"/>
    </row>
    <row r="11" spans="1:16" ht="18" customHeight="1">
      <c r="A11" s="979"/>
      <c r="B11" s="979"/>
      <c r="C11" s="979" t="str">
        <f t="shared" si="0"/>
        <v/>
      </c>
      <c r="D11" s="980"/>
      <c r="E11" s="986"/>
      <c r="F11" s="980"/>
      <c r="G11" s="980"/>
      <c r="H11" s="980"/>
      <c r="I11" s="980"/>
      <c r="J11" s="980"/>
      <c r="K11" s="980"/>
      <c r="L11" s="980"/>
      <c r="N11" s="979"/>
      <c r="O11" s="979"/>
      <c r="P11" s="979"/>
    </row>
    <row r="12" spans="1:16" s="987" customFormat="1" ht="18" customHeight="1">
      <c r="A12" s="979"/>
      <c r="B12" s="979"/>
      <c r="C12" s="979" t="str">
        <f t="shared" si="0"/>
        <v/>
      </c>
      <c r="D12" s="983"/>
      <c r="E12" s="985"/>
      <c r="F12" s="983"/>
      <c r="G12" s="983"/>
      <c r="H12" s="983"/>
      <c r="I12" s="983"/>
      <c r="J12" s="983"/>
      <c r="K12" s="983"/>
      <c r="L12" s="983"/>
      <c r="N12" s="979"/>
      <c r="O12" s="979"/>
      <c r="P12" s="979"/>
    </row>
    <row r="13" spans="1:16" ht="18" customHeight="1">
      <c r="A13" s="988"/>
      <c r="B13" s="988"/>
      <c r="C13" s="979" t="str">
        <f t="shared" si="0"/>
        <v/>
      </c>
      <c r="D13" s="989"/>
      <c r="E13" s="990"/>
      <c r="F13" s="989"/>
      <c r="G13" s="989"/>
      <c r="H13" s="989"/>
      <c r="I13" s="989"/>
      <c r="J13" s="989"/>
      <c r="K13" s="989"/>
      <c r="L13" s="989"/>
      <c r="N13" s="979"/>
      <c r="O13" s="979"/>
      <c r="P13" s="979"/>
    </row>
    <row r="14" spans="1:16" ht="18" customHeight="1">
      <c r="A14" s="979"/>
      <c r="B14" s="979"/>
      <c r="C14" s="979" t="str">
        <f t="shared" si="0"/>
        <v/>
      </c>
      <c r="D14" s="983"/>
      <c r="E14" s="985"/>
      <c r="F14" s="983"/>
      <c r="G14" s="983"/>
      <c r="H14" s="983"/>
      <c r="I14" s="983"/>
      <c r="J14" s="983"/>
      <c r="K14" s="983"/>
      <c r="L14" s="983"/>
    </row>
    <row r="15" spans="1:16" ht="18" customHeight="1">
      <c r="A15" s="979"/>
      <c r="B15" s="979"/>
      <c r="C15" s="979" t="str">
        <f t="shared" si="0"/>
        <v/>
      </c>
      <c r="D15" s="983"/>
      <c r="E15" s="985"/>
      <c r="F15" s="983"/>
      <c r="G15" s="983"/>
      <c r="H15" s="983"/>
      <c r="I15" s="983"/>
      <c r="J15" s="983"/>
      <c r="K15" s="983"/>
      <c r="L15" s="983"/>
    </row>
    <row r="16" spans="1:16" ht="18" customHeight="1">
      <c r="A16" s="979"/>
      <c r="B16" s="979"/>
      <c r="C16" s="979" t="str">
        <f t="shared" si="0"/>
        <v/>
      </c>
      <c r="D16" s="983"/>
      <c r="E16" s="985"/>
      <c r="F16" s="983"/>
      <c r="G16" s="983"/>
      <c r="H16" s="983"/>
      <c r="I16" s="983"/>
      <c r="J16" s="983"/>
      <c r="K16" s="983"/>
      <c r="L16" s="983"/>
    </row>
    <row r="17" spans="1:12" ht="18" customHeight="1">
      <c r="A17" s="979"/>
      <c r="B17" s="979"/>
      <c r="C17" s="979" t="str">
        <f t="shared" si="0"/>
        <v/>
      </c>
      <c r="D17" s="983"/>
      <c r="E17" s="985"/>
      <c r="F17" s="983"/>
      <c r="G17" s="983"/>
      <c r="H17" s="983"/>
      <c r="I17" s="983"/>
      <c r="J17" s="983"/>
      <c r="K17" s="983"/>
      <c r="L17" s="983"/>
    </row>
    <row r="18" spans="1:12" ht="18" customHeight="1">
      <c r="A18" s="979"/>
      <c r="B18" s="979"/>
      <c r="C18" s="979" t="str">
        <f t="shared" si="0"/>
        <v/>
      </c>
      <c r="D18" s="981"/>
      <c r="E18" s="982"/>
      <c r="F18" s="981"/>
      <c r="G18" s="981"/>
      <c r="H18" s="981"/>
      <c r="I18" s="981"/>
      <c r="J18" s="981"/>
      <c r="K18" s="981"/>
      <c r="L18" s="981"/>
    </row>
    <row r="19" spans="1:12" ht="18" customHeight="1">
      <c r="A19" s="979"/>
      <c r="B19" s="979"/>
      <c r="C19" s="979" t="str">
        <f t="shared" si="0"/>
        <v/>
      </c>
      <c r="D19" s="983"/>
      <c r="E19" s="985"/>
      <c r="F19" s="983"/>
      <c r="G19" s="983"/>
      <c r="H19" s="983"/>
      <c r="I19" s="983"/>
      <c r="J19" s="983"/>
      <c r="K19" s="983"/>
      <c r="L19" s="983"/>
    </row>
    <row r="20" spans="1:12" ht="18" customHeight="1">
      <c r="A20" s="979"/>
      <c r="B20" s="979"/>
      <c r="C20" s="979" t="str">
        <f t="shared" si="0"/>
        <v/>
      </c>
      <c r="D20" s="983"/>
      <c r="E20" s="985"/>
      <c r="F20" s="983"/>
      <c r="G20" s="983"/>
      <c r="H20" s="983"/>
      <c r="I20" s="983"/>
      <c r="J20" s="983"/>
      <c r="K20" s="983"/>
      <c r="L20" s="983"/>
    </row>
    <row r="21" spans="1:12" ht="18" customHeight="1">
      <c r="A21" s="979"/>
      <c r="B21" s="979"/>
      <c r="C21" s="979" t="str">
        <f t="shared" si="0"/>
        <v/>
      </c>
      <c r="D21" s="983"/>
      <c r="E21" s="985"/>
      <c r="F21" s="983"/>
      <c r="G21" s="983"/>
      <c r="H21" s="983"/>
      <c r="I21" s="983"/>
      <c r="J21" s="983"/>
      <c r="K21" s="983"/>
      <c r="L21" s="983"/>
    </row>
    <row r="22" spans="1:12" ht="18" customHeight="1">
      <c r="A22" s="979"/>
      <c r="B22" s="979"/>
      <c r="C22" s="979" t="str">
        <f t="shared" si="0"/>
        <v/>
      </c>
      <c r="D22" s="981"/>
      <c r="E22" s="982"/>
      <c r="F22" s="981"/>
      <c r="G22" s="981"/>
      <c r="H22" s="981"/>
      <c r="I22" s="981"/>
      <c r="J22" s="981"/>
      <c r="K22" s="981"/>
      <c r="L22" s="981"/>
    </row>
    <row r="23" spans="1:12" ht="18" customHeight="1">
      <c r="A23" s="979"/>
      <c r="B23" s="979"/>
      <c r="C23" s="979" t="str">
        <f t="shared" si="0"/>
        <v/>
      </c>
      <c r="D23" s="983"/>
      <c r="E23" s="985"/>
      <c r="F23" s="983"/>
      <c r="G23" s="983"/>
      <c r="H23" s="983"/>
      <c r="I23" s="983"/>
      <c r="J23" s="983"/>
      <c r="K23" s="983"/>
      <c r="L23" s="983"/>
    </row>
    <row r="24" spans="1:12" ht="18" customHeight="1">
      <c r="A24" s="979"/>
      <c r="B24" s="979"/>
      <c r="C24" s="979" t="str">
        <f t="shared" si="0"/>
        <v/>
      </c>
      <c r="D24" s="983"/>
      <c r="E24" s="985"/>
      <c r="F24" s="983"/>
      <c r="G24" s="983"/>
      <c r="H24" s="983"/>
      <c r="I24" s="983"/>
      <c r="J24" s="983"/>
      <c r="K24" s="983"/>
      <c r="L24" s="983"/>
    </row>
    <row r="25" spans="1:12" ht="18" customHeight="1">
      <c r="A25" s="979"/>
      <c r="B25" s="979"/>
      <c r="C25" s="979" t="str">
        <f t="shared" si="0"/>
        <v/>
      </c>
      <c r="D25" s="983"/>
      <c r="E25" s="985"/>
      <c r="F25" s="983"/>
      <c r="G25" s="983"/>
      <c r="H25" s="983"/>
      <c r="I25" s="983"/>
      <c r="J25" s="983"/>
      <c r="K25" s="983"/>
      <c r="L25" s="983"/>
    </row>
    <row r="26" spans="1:12" ht="18" customHeight="1">
      <c r="A26" s="979"/>
      <c r="B26" s="979"/>
      <c r="C26" s="979" t="str">
        <f t="shared" si="0"/>
        <v/>
      </c>
      <c r="D26" s="981"/>
      <c r="E26" s="982"/>
      <c r="F26" s="981"/>
      <c r="G26" s="981"/>
      <c r="H26" s="981"/>
      <c r="I26" s="981"/>
      <c r="J26" s="981"/>
      <c r="K26" s="981"/>
      <c r="L26" s="981"/>
    </row>
    <row r="27" spans="1:12" ht="18" customHeight="1">
      <c r="A27" s="979"/>
      <c r="B27" s="979"/>
      <c r="C27" s="979" t="str">
        <f t="shared" si="0"/>
        <v/>
      </c>
      <c r="D27" s="983"/>
      <c r="E27" s="985"/>
      <c r="F27" s="983"/>
      <c r="G27" s="983"/>
      <c r="H27" s="983"/>
      <c r="I27" s="983"/>
      <c r="J27" s="983"/>
      <c r="K27" s="983"/>
      <c r="L27" s="983"/>
    </row>
    <row r="28" spans="1:12" ht="18" customHeight="1">
      <c r="A28" s="979"/>
      <c r="B28" s="979"/>
      <c r="C28" s="979" t="str">
        <f t="shared" si="0"/>
        <v/>
      </c>
      <c r="D28" s="980"/>
      <c r="E28" s="986"/>
      <c r="F28" s="980"/>
      <c r="G28" s="980"/>
      <c r="H28" s="980"/>
      <c r="I28" s="980"/>
      <c r="J28" s="980"/>
      <c r="K28" s="980"/>
      <c r="L28" s="980"/>
    </row>
    <row r="29" spans="1:12" ht="18" customHeight="1">
      <c r="A29" s="979"/>
      <c r="B29" s="979"/>
      <c r="C29" s="979" t="str">
        <f t="shared" si="0"/>
        <v/>
      </c>
      <c r="D29" s="991"/>
      <c r="E29" s="992"/>
      <c r="F29" s="991"/>
      <c r="G29" s="991"/>
      <c r="H29" s="991"/>
      <c r="I29" s="991"/>
      <c r="J29" s="991"/>
      <c r="K29" s="991"/>
      <c r="L29" s="991"/>
    </row>
    <row r="30" spans="1:12" ht="18" customHeight="1">
      <c r="A30" s="979"/>
      <c r="B30" s="979"/>
      <c r="C30" s="979" t="str">
        <f t="shared" si="0"/>
        <v/>
      </c>
      <c r="D30" s="983"/>
      <c r="E30" s="985"/>
      <c r="F30" s="983"/>
      <c r="G30" s="983"/>
      <c r="H30" s="983"/>
      <c r="I30" s="983"/>
      <c r="J30" s="983"/>
      <c r="K30" s="983"/>
      <c r="L30" s="983"/>
    </row>
    <row r="31" spans="1:12" ht="18" customHeight="1">
      <c r="A31" s="979"/>
      <c r="B31" s="979"/>
      <c r="C31" s="979" t="str">
        <f t="shared" si="0"/>
        <v/>
      </c>
      <c r="D31" s="983"/>
      <c r="E31" s="985"/>
      <c r="F31" s="983"/>
      <c r="G31" s="983"/>
      <c r="H31" s="983"/>
      <c r="I31" s="983"/>
      <c r="J31" s="983"/>
      <c r="K31" s="983"/>
      <c r="L31" s="983"/>
    </row>
    <row r="32" spans="1:12" ht="18" customHeight="1">
      <c r="A32" s="979"/>
      <c r="B32" s="979"/>
      <c r="C32" s="979" t="str">
        <f t="shared" si="0"/>
        <v/>
      </c>
      <c r="D32" s="983"/>
      <c r="E32" s="985"/>
      <c r="F32" s="983"/>
      <c r="G32" s="983"/>
      <c r="H32" s="983"/>
      <c r="I32" s="983"/>
      <c r="J32" s="983"/>
      <c r="K32" s="983"/>
      <c r="L32" s="983"/>
    </row>
    <row r="33" spans="1:16" ht="18" customHeight="1">
      <c r="A33" s="979"/>
      <c r="B33" s="979"/>
      <c r="C33" s="979" t="str">
        <f t="shared" si="0"/>
        <v/>
      </c>
      <c r="D33" s="991"/>
      <c r="E33" s="992"/>
      <c r="F33" s="991"/>
      <c r="G33" s="991"/>
      <c r="H33" s="991"/>
      <c r="I33" s="991"/>
      <c r="J33" s="991"/>
      <c r="K33" s="991"/>
      <c r="L33" s="991"/>
    </row>
    <row r="34" spans="1:16" ht="18" customHeight="1">
      <c r="A34" s="979"/>
      <c r="B34" s="979"/>
      <c r="C34" s="979" t="str">
        <f t="shared" si="0"/>
        <v/>
      </c>
      <c r="D34" s="983"/>
      <c r="E34" s="985"/>
      <c r="F34" s="983"/>
      <c r="G34" s="983"/>
      <c r="H34" s="983"/>
      <c r="I34" s="983"/>
      <c r="J34" s="983"/>
      <c r="K34" s="983"/>
      <c r="L34" s="983"/>
    </row>
    <row r="35" spans="1:16" ht="18" customHeight="1">
      <c r="A35" s="979"/>
      <c r="B35" s="979"/>
      <c r="C35" s="979" t="str">
        <f t="shared" si="0"/>
        <v/>
      </c>
      <c r="D35" s="983"/>
      <c r="E35" s="985"/>
      <c r="F35" s="983"/>
      <c r="G35" s="983"/>
      <c r="H35" s="983"/>
      <c r="I35" s="983"/>
      <c r="J35" s="983"/>
      <c r="K35" s="983"/>
      <c r="L35" s="983"/>
    </row>
    <row r="36" spans="1:16" ht="18" customHeight="1">
      <c r="A36" s="979"/>
      <c r="B36" s="979"/>
      <c r="C36" s="979" t="str">
        <f t="shared" si="0"/>
        <v/>
      </c>
      <c r="D36" s="983"/>
      <c r="E36" s="985"/>
      <c r="F36" s="983"/>
      <c r="G36" s="983"/>
      <c r="H36" s="983"/>
      <c r="I36" s="983"/>
      <c r="J36" s="983"/>
      <c r="K36" s="983"/>
      <c r="L36" s="983"/>
    </row>
    <row r="37" spans="1:16" ht="18" customHeight="1">
      <c r="A37" s="979"/>
      <c r="B37" s="979"/>
      <c r="C37" s="979" t="str">
        <f t="shared" si="0"/>
        <v/>
      </c>
      <c r="D37" s="980"/>
      <c r="E37" s="986"/>
      <c r="F37" s="980"/>
      <c r="G37" s="980"/>
      <c r="H37" s="980"/>
      <c r="I37" s="980"/>
      <c r="J37" s="980"/>
      <c r="K37" s="980"/>
      <c r="L37" s="980"/>
    </row>
    <row r="38" spans="1:16" ht="18" customHeight="1">
      <c r="A38" s="979"/>
      <c r="B38" s="979"/>
      <c r="C38" s="979" t="str">
        <f t="shared" si="0"/>
        <v/>
      </c>
      <c r="D38" s="983"/>
      <c r="E38" s="985"/>
      <c r="F38" s="983"/>
      <c r="G38" s="983"/>
      <c r="H38" s="983"/>
      <c r="I38" s="983"/>
      <c r="J38" s="983"/>
      <c r="K38" s="983"/>
      <c r="L38" s="983"/>
    </row>
    <row r="39" spans="1:16" ht="18" customHeight="1">
      <c r="A39" s="979"/>
      <c r="B39" s="979"/>
      <c r="C39" s="979" t="str">
        <f t="shared" si="0"/>
        <v/>
      </c>
      <c r="D39" s="980"/>
      <c r="E39" s="986"/>
      <c r="F39" s="980"/>
      <c r="G39" s="980"/>
      <c r="H39" s="980"/>
      <c r="I39" s="980"/>
      <c r="J39" s="980"/>
      <c r="K39" s="980"/>
      <c r="L39" s="980"/>
    </row>
    <row r="40" spans="1:16" ht="18" customHeight="1">
      <c r="A40" s="979"/>
      <c r="B40" s="979"/>
      <c r="C40" s="979" t="str">
        <f t="shared" si="0"/>
        <v/>
      </c>
      <c r="D40" s="983"/>
      <c r="E40" s="985"/>
      <c r="F40" s="983"/>
      <c r="G40" s="983"/>
      <c r="H40" s="983"/>
      <c r="I40" s="983"/>
      <c r="J40" s="983"/>
      <c r="K40" s="983"/>
      <c r="L40" s="983"/>
    </row>
    <row r="41" spans="1:16" ht="18" customHeight="1">
      <c r="A41" s="979"/>
      <c r="B41" s="979"/>
      <c r="C41" s="979" t="str">
        <f t="shared" si="0"/>
        <v/>
      </c>
      <c r="D41" s="981"/>
      <c r="E41" s="982"/>
      <c r="F41" s="981"/>
      <c r="G41" s="981"/>
      <c r="H41" s="981"/>
      <c r="I41" s="981"/>
      <c r="J41" s="981"/>
      <c r="K41" s="981"/>
      <c r="L41" s="981"/>
    </row>
    <row r="42" spans="1:16" ht="18" customHeight="1">
      <c r="A42" s="979"/>
      <c r="B42" s="979"/>
      <c r="C42" s="979" t="str">
        <f t="shared" si="0"/>
        <v/>
      </c>
      <c r="D42" s="983"/>
      <c r="E42" s="985"/>
      <c r="F42" s="983"/>
      <c r="G42" s="983"/>
      <c r="H42" s="983"/>
      <c r="I42" s="983"/>
      <c r="J42" s="983"/>
      <c r="K42" s="983"/>
      <c r="L42" s="983"/>
    </row>
    <row r="43" spans="1:16" ht="18" customHeight="1">
      <c r="A43" s="979"/>
      <c r="B43" s="979"/>
      <c r="C43" s="979" t="str">
        <f t="shared" si="0"/>
        <v/>
      </c>
      <c r="D43" s="991"/>
      <c r="E43" s="992"/>
      <c r="F43" s="991"/>
      <c r="G43" s="991"/>
      <c r="H43" s="991"/>
      <c r="I43" s="991"/>
      <c r="J43" s="991"/>
      <c r="K43" s="991"/>
      <c r="L43" s="991"/>
    </row>
    <row r="44" spans="1:16" ht="18" customHeight="1">
      <c r="A44" s="979"/>
      <c r="B44" s="979"/>
      <c r="C44" s="979" t="str">
        <f t="shared" si="0"/>
        <v/>
      </c>
      <c r="D44" s="981"/>
      <c r="E44" s="982"/>
      <c r="F44" s="981"/>
      <c r="G44" s="981"/>
      <c r="H44" s="981"/>
      <c r="I44" s="981"/>
      <c r="J44" s="981"/>
      <c r="K44" s="981"/>
      <c r="L44" s="981"/>
    </row>
    <row r="45" spans="1:16" s="987" customFormat="1" ht="15.75">
      <c r="A45" s="979"/>
      <c r="B45" s="979"/>
      <c r="C45" s="979" t="str">
        <f t="shared" si="0"/>
        <v/>
      </c>
      <c r="D45" s="981"/>
      <c r="E45" s="982"/>
      <c r="F45" s="981"/>
      <c r="G45" s="981"/>
      <c r="H45" s="981"/>
      <c r="I45" s="981"/>
      <c r="J45" s="981"/>
      <c r="K45" s="981"/>
      <c r="L45" s="981"/>
      <c r="N45" s="977"/>
      <c r="O45" s="977"/>
      <c r="P45" s="977"/>
    </row>
    <row r="46" spans="1:16" ht="18" customHeight="1">
      <c r="A46" s="979"/>
      <c r="B46" s="979"/>
      <c r="C46" s="979" t="str">
        <f t="shared" si="0"/>
        <v/>
      </c>
      <c r="D46" s="991"/>
      <c r="E46" s="992"/>
      <c r="F46" s="991"/>
      <c r="G46" s="991"/>
      <c r="H46" s="991"/>
      <c r="I46" s="991"/>
      <c r="J46" s="991"/>
      <c r="K46" s="991"/>
      <c r="L46" s="991"/>
      <c r="N46" s="987"/>
      <c r="O46" s="987"/>
      <c r="P46" s="987"/>
    </row>
    <row r="47" spans="1:16" ht="18" customHeight="1">
      <c r="A47" s="979"/>
      <c r="B47" s="979"/>
      <c r="C47" s="979" t="str">
        <f t="shared" si="0"/>
        <v/>
      </c>
      <c r="D47" s="983"/>
      <c r="E47" s="985"/>
      <c r="F47" s="983"/>
      <c r="G47" s="983"/>
      <c r="H47" s="983"/>
      <c r="I47" s="983"/>
      <c r="J47" s="983"/>
      <c r="K47" s="983"/>
      <c r="L47" s="983"/>
    </row>
    <row r="48" spans="1:16" ht="18" customHeight="1">
      <c r="A48" s="979"/>
      <c r="B48" s="979"/>
      <c r="C48" s="979" t="str">
        <f t="shared" si="0"/>
        <v/>
      </c>
      <c r="D48" s="991"/>
      <c r="E48" s="992"/>
      <c r="F48" s="991"/>
      <c r="G48" s="991"/>
      <c r="H48" s="991"/>
      <c r="I48" s="991"/>
      <c r="J48" s="991"/>
      <c r="K48" s="991"/>
      <c r="L48" s="991"/>
    </row>
    <row r="49" spans="1:12" ht="18" customHeight="1">
      <c r="A49" s="979"/>
      <c r="B49" s="979"/>
      <c r="C49" s="979" t="str">
        <f t="shared" si="0"/>
        <v/>
      </c>
      <c r="D49" s="980"/>
      <c r="E49" s="986"/>
      <c r="F49" s="980"/>
      <c r="G49" s="980"/>
      <c r="H49" s="980"/>
      <c r="I49" s="980"/>
      <c r="J49" s="980"/>
      <c r="K49" s="980"/>
      <c r="L49" s="980"/>
    </row>
    <row r="50" spans="1:12" ht="18" customHeight="1">
      <c r="A50" s="979"/>
      <c r="B50" s="979"/>
      <c r="C50" s="979" t="str">
        <f t="shared" si="0"/>
        <v/>
      </c>
      <c r="D50" s="981"/>
      <c r="E50" s="982"/>
      <c r="F50" s="981"/>
      <c r="G50" s="981"/>
      <c r="H50" s="981"/>
      <c r="I50" s="981"/>
      <c r="J50" s="981"/>
      <c r="K50" s="981"/>
      <c r="L50" s="981"/>
    </row>
    <row r="51" spans="1:12" ht="18" customHeight="1">
      <c r="A51" s="979"/>
      <c r="B51" s="979"/>
      <c r="C51" s="979" t="str">
        <f t="shared" si="0"/>
        <v/>
      </c>
      <c r="D51" s="983"/>
      <c r="E51" s="985"/>
      <c r="F51" s="983"/>
      <c r="G51" s="983"/>
      <c r="H51" s="983"/>
      <c r="I51" s="983"/>
      <c r="J51" s="983"/>
      <c r="K51" s="983"/>
      <c r="L51" s="983"/>
    </row>
    <row r="52" spans="1:12" ht="18" customHeight="1">
      <c r="A52" s="979"/>
      <c r="B52" s="979"/>
      <c r="C52" s="979" t="str">
        <f t="shared" si="0"/>
        <v/>
      </c>
      <c r="D52" s="981"/>
      <c r="E52" s="982"/>
      <c r="F52" s="981"/>
      <c r="G52" s="981"/>
      <c r="H52" s="981"/>
      <c r="I52" s="981"/>
      <c r="J52" s="981"/>
      <c r="K52" s="981"/>
      <c r="L52" s="981"/>
    </row>
    <row r="53" spans="1:12" ht="18" customHeight="1">
      <c r="A53" s="979"/>
      <c r="B53" s="979"/>
      <c r="C53" s="979" t="str">
        <f t="shared" si="0"/>
        <v/>
      </c>
      <c r="D53" s="983"/>
      <c r="E53" s="985"/>
      <c r="F53" s="983"/>
      <c r="G53" s="983"/>
      <c r="H53" s="983"/>
      <c r="I53" s="983"/>
      <c r="J53" s="983"/>
      <c r="K53" s="983"/>
      <c r="L53" s="983"/>
    </row>
    <row r="54" spans="1:12" ht="18" customHeight="1">
      <c r="A54" s="979"/>
      <c r="B54" s="979"/>
      <c r="C54" s="979" t="str">
        <f t="shared" si="0"/>
        <v/>
      </c>
      <c r="D54" s="983"/>
      <c r="E54" s="985"/>
      <c r="F54" s="983"/>
      <c r="G54" s="983"/>
      <c r="H54" s="983"/>
      <c r="I54" s="983"/>
      <c r="J54" s="983"/>
      <c r="K54" s="983"/>
      <c r="L54" s="983"/>
    </row>
    <row r="55" spans="1:12" ht="18" customHeight="1">
      <c r="A55" s="979"/>
      <c r="B55" s="979"/>
      <c r="C55" s="979" t="str">
        <f t="shared" si="0"/>
        <v/>
      </c>
      <c r="D55" s="983"/>
      <c r="E55" s="985"/>
      <c r="F55" s="983"/>
      <c r="G55" s="983"/>
      <c r="H55" s="983"/>
      <c r="I55" s="983"/>
      <c r="J55" s="983"/>
      <c r="K55" s="983"/>
      <c r="L55" s="983"/>
    </row>
    <row r="56" spans="1:12" ht="18" customHeight="1">
      <c r="A56" s="979"/>
      <c r="B56" s="979"/>
      <c r="C56" s="979" t="str">
        <f t="shared" si="0"/>
        <v/>
      </c>
      <c r="D56" s="983"/>
      <c r="E56" s="985"/>
      <c r="F56" s="983"/>
      <c r="G56" s="983"/>
      <c r="H56" s="983"/>
      <c r="I56" s="983"/>
      <c r="J56" s="983"/>
      <c r="K56" s="983"/>
      <c r="L56" s="983"/>
    </row>
    <row r="57" spans="1:12" ht="18" customHeight="1">
      <c r="A57" s="979"/>
      <c r="B57" s="979"/>
      <c r="C57" s="979" t="str">
        <f t="shared" si="0"/>
        <v/>
      </c>
      <c r="D57" s="980"/>
      <c r="E57" s="986"/>
      <c r="F57" s="980"/>
      <c r="G57" s="980"/>
      <c r="H57" s="980"/>
      <c r="I57" s="980"/>
      <c r="J57" s="980"/>
      <c r="K57" s="980"/>
      <c r="L57" s="980"/>
    </row>
    <row r="58" spans="1:12" ht="18" customHeight="1">
      <c r="A58" s="979"/>
      <c r="B58" s="979"/>
      <c r="C58" s="979" t="str">
        <f t="shared" si="0"/>
        <v/>
      </c>
      <c r="D58" s="983"/>
      <c r="E58" s="985"/>
      <c r="F58" s="983"/>
      <c r="G58" s="983"/>
      <c r="H58" s="983"/>
      <c r="I58" s="983"/>
      <c r="J58" s="983"/>
      <c r="K58" s="983"/>
      <c r="L58" s="983"/>
    </row>
    <row r="59" spans="1:12" ht="18" customHeight="1">
      <c r="A59" s="979"/>
      <c r="B59" s="979"/>
      <c r="C59" s="979" t="str">
        <f t="shared" si="0"/>
        <v/>
      </c>
      <c r="D59" s="980"/>
      <c r="E59" s="986"/>
      <c r="F59" s="980"/>
      <c r="G59" s="980"/>
      <c r="H59" s="980"/>
      <c r="I59" s="980"/>
      <c r="J59" s="980"/>
      <c r="K59" s="980"/>
      <c r="L59" s="980"/>
    </row>
    <row r="60" spans="1:12" ht="18" customHeight="1">
      <c r="A60" s="979"/>
      <c r="B60" s="979"/>
      <c r="C60" s="979" t="str">
        <f t="shared" si="0"/>
        <v/>
      </c>
      <c r="D60" s="980"/>
      <c r="E60" s="986"/>
      <c r="F60" s="980"/>
      <c r="G60" s="980"/>
      <c r="H60" s="980"/>
      <c r="I60" s="980"/>
      <c r="J60" s="980"/>
      <c r="K60" s="980"/>
      <c r="L60" s="980"/>
    </row>
    <row r="61" spans="1:12" ht="18" customHeight="1">
      <c r="A61" s="981"/>
      <c r="B61" s="981"/>
      <c r="C61" s="979" t="str">
        <f t="shared" si="0"/>
        <v/>
      </c>
      <c r="D61" s="981"/>
      <c r="E61" s="981"/>
      <c r="F61" s="981"/>
      <c r="G61" s="981"/>
      <c r="H61" s="981"/>
      <c r="I61" s="981"/>
      <c r="J61" s="981"/>
      <c r="K61" s="981"/>
      <c r="L61" s="981"/>
    </row>
    <row r="62" spans="1:12" ht="18" customHeight="1">
      <c r="A62" s="993"/>
      <c r="B62" s="993"/>
      <c r="C62" s="979" t="str">
        <f t="shared" si="0"/>
        <v/>
      </c>
      <c r="D62" s="980"/>
      <c r="E62" s="980"/>
      <c r="F62" s="980"/>
      <c r="G62" s="980"/>
      <c r="H62" s="980"/>
      <c r="I62" s="980"/>
      <c r="J62" s="980"/>
      <c r="K62" s="980"/>
      <c r="L62" s="980"/>
    </row>
    <row r="63" spans="1:12" ht="18" customHeight="1">
      <c r="A63" s="983"/>
      <c r="B63" s="983"/>
      <c r="C63" s="979" t="str">
        <f t="shared" si="0"/>
        <v/>
      </c>
      <c r="D63" s="983"/>
      <c r="E63" s="994"/>
      <c r="F63" s="983"/>
      <c r="G63" s="983"/>
      <c r="H63" s="983"/>
      <c r="I63" s="983"/>
      <c r="J63" s="983"/>
      <c r="K63" s="983"/>
      <c r="L63" s="983"/>
    </row>
    <row r="64" spans="1:12" ht="18" customHeight="1">
      <c r="A64" s="993"/>
      <c r="B64" s="993"/>
      <c r="C64" s="979" t="str">
        <f t="shared" si="0"/>
        <v/>
      </c>
      <c r="D64" s="980"/>
      <c r="E64" s="980"/>
      <c r="F64" s="980"/>
      <c r="G64" s="980"/>
      <c r="H64" s="980"/>
      <c r="I64" s="980"/>
      <c r="J64" s="980"/>
      <c r="K64" s="980"/>
      <c r="L64" s="980"/>
    </row>
    <row r="65" spans="1:12" ht="18" customHeight="1">
      <c r="A65" s="981"/>
      <c r="B65" s="981"/>
      <c r="C65" s="979" t="str">
        <f t="shared" si="0"/>
        <v/>
      </c>
      <c r="D65" s="981"/>
      <c r="E65" s="981"/>
      <c r="F65" s="981"/>
      <c r="G65" s="981"/>
      <c r="H65" s="981"/>
      <c r="I65" s="981"/>
      <c r="J65" s="981"/>
      <c r="K65" s="981"/>
      <c r="L65" s="981"/>
    </row>
    <row r="66" spans="1:12" ht="18" customHeight="1">
      <c r="A66" s="981"/>
      <c r="B66" s="981"/>
      <c r="C66" s="979" t="str">
        <f t="shared" si="0"/>
        <v/>
      </c>
      <c r="D66" s="981"/>
      <c r="E66" s="981"/>
      <c r="F66" s="981"/>
      <c r="G66" s="981"/>
      <c r="H66" s="981"/>
      <c r="I66" s="981"/>
      <c r="J66" s="981"/>
      <c r="K66" s="981"/>
      <c r="L66" s="981"/>
    </row>
    <row r="67" spans="1:12" ht="18" customHeight="1">
      <c r="A67" s="983"/>
      <c r="B67" s="983"/>
      <c r="C67" s="979" t="str">
        <f t="shared" ref="C67:C130" si="1">IF(OR(A67="",B67=""),"",LEFT(A67,1)&amp;LEFT(B67,1))</f>
        <v/>
      </c>
      <c r="D67" s="983"/>
      <c r="E67" s="984"/>
      <c r="F67" s="983"/>
      <c r="G67" s="983"/>
      <c r="H67" s="983"/>
      <c r="I67" s="983"/>
      <c r="J67" s="983"/>
      <c r="K67" s="983"/>
      <c r="L67" s="983"/>
    </row>
    <row r="68" spans="1:12" ht="18" customHeight="1">
      <c r="A68" s="983"/>
      <c r="B68" s="983"/>
      <c r="C68" s="979" t="str">
        <f t="shared" si="1"/>
        <v/>
      </c>
      <c r="D68" s="983"/>
      <c r="E68" s="984"/>
      <c r="F68" s="983"/>
      <c r="G68" s="983"/>
      <c r="H68" s="983"/>
      <c r="I68" s="983"/>
      <c r="J68" s="983"/>
      <c r="K68" s="983"/>
      <c r="L68" s="983"/>
    </row>
    <row r="69" spans="1:12" ht="18" customHeight="1">
      <c r="A69" s="981"/>
      <c r="B69" s="981"/>
      <c r="C69" s="979" t="str">
        <f t="shared" si="1"/>
        <v/>
      </c>
      <c r="D69" s="981"/>
      <c r="E69" s="981"/>
      <c r="F69" s="981"/>
      <c r="G69" s="981"/>
      <c r="H69" s="981"/>
      <c r="I69" s="981"/>
      <c r="J69" s="981"/>
      <c r="K69" s="981"/>
      <c r="L69" s="981"/>
    </row>
    <row r="70" spans="1:12" ht="18" customHeight="1">
      <c r="A70" s="991"/>
      <c r="B70" s="991"/>
      <c r="C70" s="979" t="str">
        <f t="shared" si="1"/>
        <v/>
      </c>
      <c r="D70" s="991"/>
      <c r="E70" s="991"/>
      <c r="F70" s="991"/>
      <c r="G70" s="991"/>
      <c r="H70" s="991"/>
      <c r="I70" s="991"/>
      <c r="J70" s="991"/>
      <c r="K70" s="991"/>
      <c r="L70" s="991"/>
    </row>
    <row r="71" spans="1:12" ht="18" customHeight="1">
      <c r="A71" s="983"/>
      <c r="B71" s="983"/>
      <c r="C71" s="979" t="str">
        <f t="shared" si="1"/>
        <v/>
      </c>
      <c r="D71" s="983"/>
      <c r="E71" s="984"/>
      <c r="F71" s="983"/>
      <c r="G71" s="983"/>
      <c r="H71" s="983"/>
      <c r="I71" s="983"/>
      <c r="J71" s="983"/>
      <c r="K71" s="983"/>
      <c r="L71" s="983"/>
    </row>
    <row r="72" spans="1:12" ht="18" customHeight="1">
      <c r="A72" s="981"/>
      <c r="B72" s="981"/>
      <c r="C72" s="979" t="str">
        <f t="shared" si="1"/>
        <v/>
      </c>
      <c r="D72" s="981"/>
      <c r="E72" s="981"/>
      <c r="F72" s="981"/>
      <c r="G72" s="981"/>
      <c r="H72" s="981"/>
      <c r="I72" s="981"/>
      <c r="J72" s="981"/>
      <c r="K72" s="981"/>
      <c r="L72" s="981"/>
    </row>
    <row r="73" spans="1:12" ht="18" customHeight="1">
      <c r="A73" s="993"/>
      <c r="B73" s="993"/>
      <c r="C73" s="979" t="str">
        <f t="shared" si="1"/>
        <v/>
      </c>
      <c r="D73" s="980"/>
      <c r="E73" s="980"/>
      <c r="F73" s="980"/>
      <c r="G73" s="980"/>
      <c r="H73" s="980"/>
      <c r="I73" s="980"/>
      <c r="J73" s="980"/>
      <c r="K73" s="980"/>
      <c r="L73" s="980"/>
    </row>
    <row r="74" spans="1:12" ht="18" customHeight="1">
      <c r="A74" s="991"/>
      <c r="B74" s="991"/>
      <c r="C74" s="979" t="str">
        <f t="shared" si="1"/>
        <v/>
      </c>
      <c r="D74" s="991"/>
      <c r="E74" s="991"/>
      <c r="F74" s="991"/>
      <c r="G74" s="991"/>
      <c r="H74" s="991"/>
      <c r="I74" s="991"/>
      <c r="J74" s="991"/>
      <c r="K74" s="991"/>
      <c r="L74" s="991"/>
    </row>
    <row r="75" spans="1:12" ht="18" customHeight="1">
      <c r="A75" s="981"/>
      <c r="B75" s="981"/>
      <c r="C75" s="979" t="str">
        <f t="shared" si="1"/>
        <v/>
      </c>
      <c r="D75" s="981"/>
      <c r="E75" s="981"/>
      <c r="F75" s="981"/>
      <c r="G75" s="981"/>
      <c r="H75" s="981"/>
      <c r="I75" s="981"/>
      <c r="J75" s="981"/>
      <c r="K75" s="981"/>
      <c r="L75" s="981"/>
    </row>
    <row r="76" spans="1:12" ht="18" customHeight="1">
      <c r="A76" s="983"/>
      <c r="B76" s="983"/>
      <c r="C76" s="979" t="str">
        <f t="shared" si="1"/>
        <v/>
      </c>
      <c r="D76" s="983"/>
      <c r="E76" s="983"/>
      <c r="F76" s="983"/>
      <c r="G76" s="983"/>
      <c r="H76" s="983"/>
      <c r="I76" s="983"/>
      <c r="J76" s="983"/>
      <c r="K76" s="983"/>
      <c r="L76" s="983"/>
    </row>
    <row r="77" spans="1:12" ht="18" customHeight="1">
      <c r="A77" s="991"/>
      <c r="B77" s="991"/>
      <c r="C77" s="979" t="str">
        <f t="shared" si="1"/>
        <v/>
      </c>
      <c r="D77" s="991"/>
      <c r="E77" s="991"/>
      <c r="F77" s="991"/>
      <c r="G77" s="991"/>
      <c r="H77" s="991"/>
      <c r="I77" s="991"/>
      <c r="J77" s="991"/>
      <c r="K77" s="991"/>
      <c r="L77" s="991"/>
    </row>
    <row r="78" spans="1:12" ht="18" customHeight="1">
      <c r="A78" s="993"/>
      <c r="B78" s="993"/>
      <c r="C78" s="979" t="str">
        <f t="shared" si="1"/>
        <v/>
      </c>
      <c r="D78" s="980"/>
      <c r="E78" s="980"/>
      <c r="F78" s="980"/>
      <c r="G78" s="980"/>
      <c r="H78" s="980"/>
      <c r="I78" s="980"/>
      <c r="J78" s="980"/>
      <c r="K78" s="980"/>
      <c r="L78" s="980"/>
    </row>
    <row r="79" spans="1:12" ht="18" customHeight="1">
      <c r="A79" s="983"/>
      <c r="B79" s="983"/>
      <c r="C79" s="979" t="str">
        <f t="shared" si="1"/>
        <v/>
      </c>
      <c r="D79" s="983"/>
      <c r="E79" s="983"/>
      <c r="F79" s="983"/>
      <c r="G79" s="983"/>
      <c r="H79" s="983"/>
      <c r="I79" s="983"/>
      <c r="J79" s="983"/>
      <c r="K79" s="983"/>
      <c r="L79" s="983"/>
    </row>
    <row r="80" spans="1:12" ht="18" customHeight="1">
      <c r="A80" s="993"/>
      <c r="B80" s="993"/>
      <c r="C80" s="979" t="str">
        <f t="shared" si="1"/>
        <v/>
      </c>
      <c r="D80" s="980"/>
      <c r="E80" s="980"/>
      <c r="F80" s="980"/>
      <c r="G80" s="980"/>
      <c r="H80" s="980"/>
      <c r="I80" s="980"/>
      <c r="J80" s="980"/>
      <c r="K80" s="980"/>
      <c r="L80" s="980"/>
    </row>
    <row r="81" spans="1:16" ht="18" customHeight="1">
      <c r="A81" s="983"/>
      <c r="B81" s="983"/>
      <c r="C81" s="979" t="str">
        <f t="shared" si="1"/>
        <v/>
      </c>
      <c r="D81" s="983"/>
      <c r="E81" s="983"/>
      <c r="F81" s="983"/>
      <c r="G81" s="983"/>
      <c r="H81" s="983"/>
      <c r="I81" s="983"/>
      <c r="J81" s="983"/>
      <c r="K81" s="983"/>
      <c r="L81" s="983"/>
    </row>
    <row r="82" spans="1:16" ht="18" customHeight="1">
      <c r="A82" s="993"/>
      <c r="B82" s="993"/>
      <c r="C82" s="979" t="str">
        <f t="shared" si="1"/>
        <v/>
      </c>
      <c r="D82" s="980"/>
      <c r="E82" s="980"/>
      <c r="F82" s="980"/>
      <c r="G82" s="980"/>
      <c r="H82" s="980"/>
      <c r="I82" s="980"/>
      <c r="J82" s="980"/>
      <c r="K82" s="980"/>
      <c r="L82" s="980"/>
    </row>
    <row r="83" spans="1:16" ht="18" customHeight="1">
      <c r="A83" s="983"/>
      <c r="B83" s="983"/>
      <c r="C83" s="979" t="str">
        <f t="shared" si="1"/>
        <v/>
      </c>
      <c r="D83" s="983"/>
      <c r="E83" s="983"/>
      <c r="F83" s="983"/>
      <c r="G83" s="983"/>
      <c r="H83" s="983"/>
      <c r="I83" s="983"/>
      <c r="J83" s="983"/>
      <c r="K83" s="983"/>
      <c r="L83" s="983"/>
    </row>
    <row r="84" spans="1:16" s="987" customFormat="1" ht="18" customHeight="1">
      <c r="A84" s="983"/>
      <c r="B84" s="983"/>
      <c r="C84" s="979" t="str">
        <f t="shared" si="1"/>
        <v/>
      </c>
      <c r="D84" s="983"/>
      <c r="E84" s="983"/>
      <c r="F84" s="983"/>
      <c r="G84" s="983"/>
      <c r="H84" s="983"/>
      <c r="I84" s="983"/>
      <c r="J84" s="983"/>
      <c r="K84" s="983"/>
      <c r="L84" s="983"/>
      <c r="N84" s="977"/>
      <c r="O84" s="977"/>
      <c r="P84" s="977"/>
    </row>
    <row r="85" spans="1:16" ht="18" customHeight="1">
      <c r="A85" s="993"/>
      <c r="B85" s="993"/>
      <c r="C85" s="979" t="str">
        <f t="shared" si="1"/>
        <v/>
      </c>
      <c r="D85" s="980"/>
      <c r="E85" s="980"/>
      <c r="F85" s="980"/>
      <c r="G85" s="980"/>
      <c r="H85" s="980"/>
      <c r="I85" s="980"/>
      <c r="J85" s="980"/>
      <c r="K85" s="980"/>
      <c r="L85" s="980"/>
      <c r="N85" s="987"/>
      <c r="O85" s="987"/>
      <c r="P85" s="987"/>
    </row>
    <row r="86" spans="1:16" ht="18" customHeight="1">
      <c r="A86" s="983"/>
      <c r="B86" s="983"/>
      <c r="C86" s="979" t="str">
        <f t="shared" si="1"/>
        <v/>
      </c>
      <c r="D86" s="983"/>
      <c r="E86" s="983"/>
      <c r="F86" s="983"/>
      <c r="G86" s="983"/>
      <c r="H86" s="983"/>
      <c r="I86" s="983"/>
      <c r="J86" s="983"/>
      <c r="K86" s="983"/>
      <c r="L86" s="983"/>
    </row>
    <row r="87" spans="1:16" ht="18" customHeight="1">
      <c r="A87" s="991"/>
      <c r="B87" s="991"/>
      <c r="C87" s="979" t="str">
        <f t="shared" si="1"/>
        <v/>
      </c>
      <c r="D87" s="991"/>
      <c r="E87" s="991"/>
      <c r="F87" s="991"/>
      <c r="G87" s="991"/>
      <c r="H87" s="991"/>
      <c r="I87" s="991"/>
      <c r="J87" s="991"/>
      <c r="K87" s="991"/>
      <c r="L87" s="991"/>
    </row>
    <row r="88" spans="1:16" ht="18" customHeight="1">
      <c r="A88" s="981"/>
      <c r="B88" s="981"/>
      <c r="C88" s="979" t="str">
        <f t="shared" si="1"/>
        <v/>
      </c>
      <c r="D88" s="981"/>
      <c r="E88" s="981"/>
      <c r="F88" s="981"/>
      <c r="G88" s="981"/>
      <c r="H88" s="981"/>
      <c r="I88" s="981"/>
      <c r="J88" s="981"/>
      <c r="K88" s="981"/>
      <c r="L88" s="981"/>
    </row>
    <row r="89" spans="1:16" ht="18" customHeight="1">
      <c r="A89" s="981"/>
      <c r="B89" s="981"/>
      <c r="C89" s="979" t="str">
        <f t="shared" si="1"/>
        <v/>
      </c>
      <c r="D89" s="981"/>
      <c r="E89" s="981"/>
      <c r="F89" s="981"/>
      <c r="G89" s="981"/>
      <c r="H89" s="981"/>
      <c r="I89" s="981"/>
      <c r="J89" s="981"/>
      <c r="K89" s="981"/>
      <c r="L89" s="981"/>
    </row>
    <row r="90" spans="1:16" ht="18" customHeight="1">
      <c r="A90" s="983"/>
      <c r="B90" s="983"/>
      <c r="C90" s="979" t="str">
        <f t="shared" si="1"/>
        <v/>
      </c>
      <c r="D90" s="983"/>
      <c r="E90" s="983"/>
      <c r="F90" s="983"/>
      <c r="G90" s="983"/>
      <c r="H90" s="983"/>
      <c r="I90" s="983"/>
      <c r="J90" s="983"/>
      <c r="K90" s="983"/>
      <c r="L90" s="983"/>
    </row>
    <row r="91" spans="1:16" ht="18" customHeight="1">
      <c r="A91" s="981"/>
      <c r="B91" s="981"/>
      <c r="C91" s="979" t="str">
        <f t="shared" si="1"/>
        <v/>
      </c>
      <c r="D91" s="981"/>
      <c r="E91" s="981"/>
      <c r="F91" s="981"/>
      <c r="G91" s="981"/>
      <c r="H91" s="981"/>
      <c r="I91" s="981"/>
      <c r="J91" s="981"/>
      <c r="K91" s="981"/>
      <c r="L91" s="981"/>
    </row>
    <row r="92" spans="1:16" ht="18" customHeight="1">
      <c r="A92" s="981"/>
      <c r="B92" s="981"/>
      <c r="C92" s="979" t="str">
        <f t="shared" si="1"/>
        <v/>
      </c>
      <c r="D92" s="981"/>
      <c r="E92" s="981"/>
      <c r="F92" s="981"/>
      <c r="G92" s="981"/>
      <c r="H92" s="981"/>
      <c r="I92" s="981"/>
      <c r="J92" s="981"/>
      <c r="K92" s="981"/>
      <c r="L92" s="981"/>
    </row>
    <row r="93" spans="1:16" ht="18" customHeight="1">
      <c r="A93" s="981"/>
      <c r="B93" s="981"/>
      <c r="C93" s="979" t="str">
        <f t="shared" si="1"/>
        <v/>
      </c>
      <c r="D93" s="981"/>
      <c r="E93" s="981"/>
      <c r="F93" s="981"/>
      <c r="G93" s="981"/>
      <c r="H93" s="981"/>
      <c r="I93" s="981"/>
      <c r="J93" s="981"/>
      <c r="K93" s="981"/>
      <c r="L93" s="981"/>
    </row>
    <row r="94" spans="1:16" ht="18" customHeight="1">
      <c r="A94" s="983"/>
      <c r="B94" s="983"/>
      <c r="C94" s="979" t="str">
        <f t="shared" si="1"/>
        <v/>
      </c>
      <c r="D94" s="983"/>
      <c r="E94" s="983"/>
      <c r="F94" s="983"/>
      <c r="G94" s="983"/>
      <c r="H94" s="983"/>
      <c r="I94" s="983"/>
      <c r="J94" s="983"/>
      <c r="K94" s="983"/>
      <c r="L94" s="983"/>
    </row>
    <row r="95" spans="1:16" ht="18" customHeight="1">
      <c r="A95" s="991"/>
      <c r="B95" s="991"/>
      <c r="C95" s="979" t="str">
        <f t="shared" si="1"/>
        <v/>
      </c>
      <c r="D95" s="991"/>
      <c r="E95" s="991"/>
      <c r="F95" s="991"/>
      <c r="G95" s="991"/>
      <c r="H95" s="991"/>
      <c r="I95" s="991"/>
      <c r="J95" s="991"/>
      <c r="K95" s="991"/>
      <c r="L95" s="991"/>
    </row>
    <row r="96" spans="1:16" ht="18" customHeight="1">
      <c r="A96" s="983"/>
      <c r="B96" s="983"/>
      <c r="C96" s="979" t="str">
        <f t="shared" si="1"/>
        <v/>
      </c>
      <c r="D96" s="983"/>
      <c r="E96" s="983"/>
      <c r="F96" s="983"/>
      <c r="G96" s="983"/>
      <c r="H96" s="983"/>
      <c r="I96" s="983"/>
      <c r="J96" s="983"/>
      <c r="K96" s="983"/>
      <c r="L96" s="983"/>
    </row>
    <row r="97" spans="1:12" ht="18" customHeight="1">
      <c r="A97" s="991"/>
      <c r="B97" s="991"/>
      <c r="C97" s="979" t="str">
        <f t="shared" si="1"/>
        <v/>
      </c>
      <c r="D97" s="991"/>
      <c r="E97" s="991"/>
      <c r="F97" s="991"/>
      <c r="G97" s="991"/>
      <c r="H97" s="991"/>
      <c r="I97" s="991"/>
      <c r="J97" s="991"/>
      <c r="K97" s="991"/>
      <c r="L97" s="991"/>
    </row>
    <row r="98" spans="1:12" ht="18" customHeight="1">
      <c r="A98" s="981"/>
      <c r="B98" s="981"/>
      <c r="C98" s="979" t="str">
        <f t="shared" si="1"/>
        <v/>
      </c>
      <c r="D98" s="981"/>
      <c r="E98" s="981"/>
      <c r="F98" s="981"/>
      <c r="G98" s="981"/>
      <c r="H98" s="981"/>
      <c r="I98" s="981"/>
      <c r="J98" s="981"/>
      <c r="K98" s="981"/>
      <c r="L98" s="981"/>
    </row>
    <row r="99" spans="1:12" ht="18" customHeight="1">
      <c r="A99" s="993"/>
      <c r="B99" s="993"/>
      <c r="C99" s="979" t="str">
        <f t="shared" si="1"/>
        <v/>
      </c>
      <c r="D99" s="980"/>
      <c r="E99" s="980"/>
      <c r="F99" s="980"/>
      <c r="G99" s="980"/>
      <c r="H99" s="980"/>
      <c r="I99" s="980"/>
      <c r="J99" s="980"/>
      <c r="K99" s="980"/>
      <c r="L99" s="980"/>
    </row>
    <row r="100" spans="1:12" ht="18" customHeight="1">
      <c r="A100" s="981"/>
      <c r="B100" s="981"/>
      <c r="C100" s="979" t="str">
        <f t="shared" si="1"/>
        <v/>
      </c>
      <c r="D100" s="981"/>
      <c r="E100" s="981"/>
      <c r="F100" s="981"/>
      <c r="G100" s="981"/>
      <c r="H100" s="981"/>
      <c r="I100" s="981"/>
      <c r="J100" s="981"/>
      <c r="K100" s="981"/>
      <c r="L100" s="981"/>
    </row>
    <row r="101" spans="1:12" ht="18" customHeight="1">
      <c r="A101" s="981"/>
      <c r="B101" s="981"/>
      <c r="C101" s="979" t="str">
        <f t="shared" si="1"/>
        <v/>
      </c>
      <c r="D101" s="981"/>
      <c r="E101" s="981"/>
      <c r="F101" s="981"/>
      <c r="G101" s="981"/>
      <c r="H101" s="981"/>
      <c r="I101" s="981"/>
      <c r="J101" s="981"/>
      <c r="K101" s="981"/>
      <c r="L101" s="981"/>
    </row>
    <row r="102" spans="1:12" ht="18" customHeight="1">
      <c r="A102" s="991"/>
      <c r="B102" s="991"/>
      <c r="C102" s="979" t="str">
        <f t="shared" si="1"/>
        <v/>
      </c>
      <c r="D102" s="991"/>
      <c r="E102" s="991"/>
      <c r="F102" s="991"/>
      <c r="G102" s="991"/>
      <c r="H102" s="991"/>
      <c r="I102" s="991"/>
      <c r="J102" s="991"/>
      <c r="K102" s="991"/>
      <c r="L102" s="991"/>
    </row>
    <row r="103" spans="1:12" ht="18" customHeight="1">
      <c r="A103" s="991"/>
      <c r="B103" s="991"/>
      <c r="C103" s="979" t="str">
        <f t="shared" si="1"/>
        <v/>
      </c>
      <c r="D103" s="991"/>
      <c r="E103" s="991"/>
      <c r="F103" s="991"/>
      <c r="G103" s="991"/>
      <c r="H103" s="991"/>
      <c r="I103" s="991"/>
      <c r="J103" s="991"/>
      <c r="K103" s="991"/>
      <c r="L103" s="991"/>
    </row>
    <row r="104" spans="1:12" ht="18" customHeight="1">
      <c r="A104" s="983"/>
      <c r="B104" s="983"/>
      <c r="C104" s="979" t="str">
        <f t="shared" si="1"/>
        <v/>
      </c>
      <c r="D104" s="983"/>
      <c r="E104" s="983"/>
      <c r="F104" s="983"/>
      <c r="G104" s="983"/>
      <c r="H104" s="983"/>
      <c r="I104" s="983"/>
      <c r="J104" s="983"/>
      <c r="K104" s="983"/>
      <c r="L104" s="983"/>
    </row>
    <row r="105" spans="1:12" ht="18" customHeight="1">
      <c r="A105" s="991"/>
      <c r="B105" s="991"/>
      <c r="C105" s="979" t="str">
        <f t="shared" si="1"/>
        <v/>
      </c>
      <c r="D105" s="991"/>
      <c r="E105" s="991"/>
      <c r="F105" s="991"/>
      <c r="G105" s="991"/>
      <c r="H105" s="991"/>
      <c r="I105" s="991"/>
      <c r="J105" s="991"/>
      <c r="K105" s="991"/>
      <c r="L105" s="991"/>
    </row>
    <row r="106" spans="1:12" ht="18" customHeight="1">
      <c r="A106" s="983"/>
      <c r="B106" s="983"/>
      <c r="C106" s="979" t="str">
        <f t="shared" si="1"/>
        <v/>
      </c>
      <c r="D106" s="983"/>
      <c r="E106" s="983"/>
      <c r="F106" s="983"/>
      <c r="G106" s="983"/>
      <c r="H106" s="983"/>
      <c r="I106" s="983"/>
      <c r="J106" s="983"/>
      <c r="K106" s="983"/>
      <c r="L106" s="983"/>
    </row>
    <row r="107" spans="1:12" ht="18" customHeight="1">
      <c r="A107" s="993"/>
      <c r="B107" s="993"/>
      <c r="C107" s="979" t="str">
        <f t="shared" si="1"/>
        <v/>
      </c>
      <c r="D107" s="980"/>
      <c r="E107" s="980"/>
      <c r="F107" s="980"/>
      <c r="G107" s="980"/>
      <c r="H107" s="980"/>
      <c r="I107" s="980"/>
      <c r="J107" s="980"/>
      <c r="K107" s="980"/>
      <c r="L107" s="980"/>
    </row>
    <row r="108" spans="1:12" ht="18" customHeight="1">
      <c r="A108" s="981"/>
      <c r="B108" s="981"/>
      <c r="C108" s="979" t="str">
        <f t="shared" si="1"/>
        <v/>
      </c>
      <c r="D108" s="981"/>
      <c r="E108" s="981"/>
      <c r="F108" s="981"/>
      <c r="G108" s="981"/>
      <c r="H108" s="981"/>
      <c r="I108" s="981"/>
      <c r="J108" s="981"/>
      <c r="K108" s="981"/>
      <c r="L108" s="981"/>
    </row>
    <row r="109" spans="1:12" ht="18" customHeight="1">
      <c r="A109" s="993"/>
      <c r="B109" s="993"/>
      <c r="C109" s="979" t="str">
        <f t="shared" si="1"/>
        <v/>
      </c>
      <c r="D109" s="980"/>
      <c r="E109" s="980"/>
      <c r="F109" s="980"/>
      <c r="G109" s="980"/>
      <c r="H109" s="980"/>
      <c r="I109" s="980"/>
      <c r="J109" s="980"/>
      <c r="K109" s="980"/>
      <c r="L109" s="980"/>
    </row>
    <row r="110" spans="1:12" ht="18" customHeight="1">
      <c r="A110" s="991"/>
      <c r="B110" s="991"/>
      <c r="C110" s="979" t="str">
        <f t="shared" si="1"/>
        <v/>
      </c>
      <c r="D110" s="991"/>
      <c r="E110" s="991"/>
      <c r="F110" s="991"/>
      <c r="G110" s="991"/>
      <c r="H110" s="991"/>
      <c r="I110" s="991"/>
      <c r="J110" s="991"/>
      <c r="K110" s="991"/>
      <c r="L110" s="991"/>
    </row>
    <row r="111" spans="1:12" ht="18" customHeight="1">
      <c r="A111" s="991"/>
      <c r="B111" s="991"/>
      <c r="C111" s="979" t="str">
        <f t="shared" si="1"/>
        <v/>
      </c>
      <c r="D111" s="991"/>
      <c r="E111" s="991"/>
      <c r="F111" s="991"/>
      <c r="G111" s="991"/>
      <c r="H111" s="991"/>
      <c r="I111" s="991"/>
      <c r="J111" s="991"/>
      <c r="K111" s="991"/>
      <c r="L111" s="991"/>
    </row>
    <row r="112" spans="1:12" ht="18" customHeight="1">
      <c r="A112" s="993"/>
      <c r="B112" s="993"/>
      <c r="C112" s="979" t="str">
        <f t="shared" si="1"/>
        <v/>
      </c>
      <c r="D112" s="980"/>
      <c r="E112" s="980"/>
      <c r="F112" s="980"/>
      <c r="G112" s="980"/>
      <c r="H112" s="980"/>
      <c r="I112" s="980"/>
      <c r="J112" s="980"/>
      <c r="K112" s="980"/>
      <c r="L112" s="980"/>
    </row>
    <row r="113" spans="1:16" ht="18" customHeight="1">
      <c r="A113" s="991"/>
      <c r="B113" s="991"/>
      <c r="C113" s="979" t="str">
        <f t="shared" si="1"/>
        <v/>
      </c>
      <c r="D113" s="995"/>
      <c r="E113" s="995"/>
      <c r="F113" s="995"/>
      <c r="G113" s="995"/>
      <c r="H113" s="995"/>
      <c r="I113" s="995"/>
      <c r="J113" s="995"/>
      <c r="K113" s="995"/>
      <c r="L113" s="995"/>
    </row>
    <row r="114" spans="1:16" ht="18" customHeight="1">
      <c r="A114" s="991"/>
      <c r="B114" s="991"/>
      <c r="C114" s="979" t="str">
        <f t="shared" si="1"/>
        <v/>
      </c>
      <c r="D114" s="991"/>
      <c r="E114" s="991"/>
      <c r="F114" s="991"/>
      <c r="G114" s="991"/>
      <c r="H114" s="991"/>
      <c r="I114" s="991"/>
      <c r="J114" s="991"/>
      <c r="K114" s="991"/>
      <c r="L114" s="991"/>
    </row>
    <row r="115" spans="1:16" ht="18" customHeight="1">
      <c r="A115" s="991"/>
      <c r="B115" s="991"/>
      <c r="C115" s="979" t="str">
        <f t="shared" si="1"/>
        <v/>
      </c>
      <c r="D115" s="991"/>
      <c r="E115" s="991"/>
      <c r="F115" s="991"/>
      <c r="G115" s="991"/>
      <c r="H115" s="991"/>
      <c r="I115" s="991"/>
      <c r="J115" s="991"/>
      <c r="K115" s="991"/>
      <c r="L115" s="991"/>
    </row>
    <row r="116" spans="1:16" ht="18" customHeight="1">
      <c r="A116" s="981"/>
      <c r="B116" s="981"/>
      <c r="C116" s="979" t="str">
        <f t="shared" si="1"/>
        <v/>
      </c>
      <c r="D116" s="981"/>
      <c r="E116" s="981"/>
      <c r="F116" s="981"/>
      <c r="G116" s="981"/>
      <c r="H116" s="981"/>
      <c r="I116" s="981"/>
      <c r="J116" s="981"/>
      <c r="K116" s="981"/>
      <c r="L116" s="981"/>
    </row>
    <row r="117" spans="1:16" s="987" customFormat="1" ht="18" customHeight="1">
      <c r="A117" s="993"/>
      <c r="B117" s="993"/>
      <c r="C117" s="979" t="str">
        <f t="shared" si="1"/>
        <v/>
      </c>
      <c r="D117" s="980"/>
      <c r="E117" s="980"/>
      <c r="F117" s="980"/>
      <c r="G117" s="980"/>
      <c r="H117" s="980"/>
      <c r="I117" s="980"/>
      <c r="J117" s="980"/>
      <c r="K117" s="980"/>
      <c r="L117" s="980"/>
      <c r="N117" s="977"/>
      <c r="O117" s="977"/>
      <c r="P117" s="977"/>
    </row>
    <row r="118" spans="1:16" ht="18" customHeight="1">
      <c r="A118" s="983"/>
      <c r="B118" s="983"/>
      <c r="C118" s="979" t="str">
        <f t="shared" si="1"/>
        <v/>
      </c>
      <c r="D118" s="983"/>
      <c r="E118" s="983"/>
      <c r="F118" s="983"/>
      <c r="G118" s="983"/>
      <c r="H118" s="983"/>
      <c r="I118" s="983"/>
      <c r="J118" s="983"/>
      <c r="K118" s="983"/>
      <c r="L118" s="983"/>
      <c r="N118" s="987"/>
      <c r="O118" s="987"/>
      <c r="P118" s="987"/>
    </row>
    <row r="119" spans="1:16" ht="18" customHeight="1">
      <c r="A119" s="991"/>
      <c r="B119" s="991"/>
      <c r="C119" s="979" t="str">
        <f t="shared" si="1"/>
        <v/>
      </c>
      <c r="D119" s="991"/>
      <c r="E119" s="991"/>
      <c r="F119" s="991"/>
      <c r="G119" s="991"/>
      <c r="H119" s="991"/>
      <c r="I119" s="991"/>
      <c r="J119" s="991"/>
      <c r="K119" s="991"/>
      <c r="L119" s="991"/>
    </row>
    <row r="120" spans="1:16" ht="18" customHeight="1">
      <c r="A120" s="993"/>
      <c r="B120" s="993"/>
      <c r="C120" s="979" t="str">
        <f t="shared" si="1"/>
        <v/>
      </c>
      <c r="D120" s="980"/>
      <c r="E120" s="980"/>
      <c r="F120" s="980"/>
      <c r="G120" s="980"/>
      <c r="H120" s="980"/>
      <c r="I120" s="980"/>
      <c r="J120" s="980"/>
      <c r="K120" s="980"/>
      <c r="L120" s="980"/>
    </row>
    <row r="121" spans="1:16" ht="18" customHeight="1">
      <c r="A121" s="983"/>
      <c r="B121" s="983"/>
      <c r="C121" s="979" t="str">
        <f t="shared" si="1"/>
        <v/>
      </c>
      <c r="D121" s="983"/>
      <c r="E121" s="983"/>
      <c r="F121" s="983"/>
      <c r="G121" s="983"/>
      <c r="H121" s="983"/>
      <c r="I121" s="983"/>
      <c r="J121" s="983"/>
      <c r="K121" s="983"/>
      <c r="L121" s="983"/>
    </row>
    <row r="122" spans="1:16" ht="18" customHeight="1">
      <c r="A122" s="983"/>
      <c r="B122" s="983"/>
      <c r="C122" s="979" t="str">
        <f t="shared" si="1"/>
        <v/>
      </c>
      <c r="D122" s="983"/>
      <c r="E122" s="983"/>
      <c r="F122" s="983"/>
      <c r="G122" s="983"/>
      <c r="H122" s="983"/>
      <c r="I122" s="983"/>
      <c r="J122" s="983"/>
      <c r="K122" s="983"/>
      <c r="L122" s="983"/>
    </row>
    <row r="123" spans="1:16" ht="18" customHeight="1">
      <c r="A123" s="983"/>
      <c r="B123" s="983"/>
      <c r="C123" s="979" t="str">
        <f t="shared" si="1"/>
        <v/>
      </c>
      <c r="D123" s="983"/>
      <c r="E123" s="983"/>
      <c r="F123" s="983"/>
      <c r="G123" s="983"/>
      <c r="H123" s="983"/>
      <c r="I123" s="983"/>
      <c r="J123" s="983"/>
      <c r="K123" s="983"/>
      <c r="L123" s="983"/>
    </row>
    <row r="124" spans="1:16" ht="18" customHeight="1">
      <c r="A124" s="981"/>
      <c r="B124" s="981"/>
      <c r="C124" s="979" t="str">
        <f t="shared" si="1"/>
        <v/>
      </c>
      <c r="D124" s="981"/>
      <c r="E124" s="981"/>
      <c r="F124" s="981"/>
      <c r="G124" s="981"/>
      <c r="H124" s="981"/>
      <c r="I124" s="981"/>
      <c r="J124" s="981"/>
      <c r="K124" s="981"/>
      <c r="L124" s="981"/>
    </row>
    <row r="125" spans="1:16" ht="18" customHeight="1">
      <c r="A125" s="981"/>
      <c r="B125" s="981"/>
      <c r="C125" s="979" t="str">
        <f t="shared" si="1"/>
        <v/>
      </c>
      <c r="D125" s="981"/>
      <c r="E125" s="981"/>
      <c r="F125" s="981"/>
      <c r="G125" s="981"/>
      <c r="H125" s="981"/>
      <c r="I125" s="981"/>
      <c r="J125" s="981"/>
      <c r="K125" s="981"/>
      <c r="L125" s="981"/>
    </row>
    <row r="126" spans="1:16" ht="18" customHeight="1">
      <c r="A126" s="983"/>
      <c r="B126" s="983"/>
      <c r="C126" s="979" t="str">
        <f t="shared" si="1"/>
        <v/>
      </c>
      <c r="D126" s="983"/>
      <c r="E126" s="983"/>
      <c r="F126" s="983"/>
      <c r="G126" s="983"/>
      <c r="H126" s="983"/>
      <c r="I126" s="983"/>
      <c r="J126" s="983"/>
      <c r="K126" s="983"/>
      <c r="L126" s="983"/>
    </row>
    <row r="127" spans="1:16" ht="18" customHeight="1">
      <c r="A127" s="991"/>
      <c r="B127" s="991"/>
      <c r="C127" s="979" t="str">
        <f t="shared" si="1"/>
        <v/>
      </c>
      <c r="D127" s="991"/>
      <c r="E127" s="991"/>
      <c r="F127" s="991"/>
      <c r="G127" s="991"/>
      <c r="H127" s="991"/>
      <c r="I127" s="991"/>
      <c r="J127" s="991"/>
      <c r="K127" s="991"/>
      <c r="L127" s="991"/>
    </row>
    <row r="128" spans="1:16" ht="18" customHeight="1">
      <c r="A128" s="993"/>
      <c r="B128" s="993"/>
      <c r="C128" s="979" t="str">
        <f t="shared" si="1"/>
        <v/>
      </c>
      <c r="D128" s="980"/>
      <c r="E128" s="980"/>
      <c r="F128" s="980"/>
      <c r="G128" s="980"/>
      <c r="H128" s="980"/>
      <c r="I128" s="980"/>
      <c r="J128" s="980"/>
      <c r="K128" s="980"/>
      <c r="L128" s="980"/>
    </row>
    <row r="129" spans="1:12" ht="18" customHeight="1">
      <c r="A129" s="983"/>
      <c r="B129" s="983"/>
      <c r="C129" s="979" t="str">
        <f t="shared" si="1"/>
        <v/>
      </c>
      <c r="D129" s="983"/>
      <c r="E129" s="984"/>
      <c r="F129" s="983"/>
      <c r="G129" s="983"/>
      <c r="H129" s="983"/>
      <c r="I129" s="983"/>
      <c r="J129" s="983"/>
      <c r="K129" s="983"/>
      <c r="L129" s="983"/>
    </row>
    <row r="130" spans="1:12" ht="18" customHeight="1">
      <c r="A130" s="991"/>
      <c r="B130" s="991"/>
      <c r="C130" s="979" t="str">
        <f t="shared" si="1"/>
        <v/>
      </c>
      <c r="D130" s="991"/>
      <c r="E130" s="991"/>
      <c r="F130" s="991"/>
      <c r="G130" s="991"/>
      <c r="H130" s="991"/>
      <c r="I130" s="991"/>
      <c r="J130" s="991"/>
      <c r="K130" s="991"/>
      <c r="L130" s="991"/>
    </row>
    <row r="131" spans="1:12" ht="18" customHeight="1">
      <c r="A131" s="993"/>
      <c r="B131" s="993"/>
      <c r="C131" s="979" t="str">
        <f t="shared" ref="C131:C151" si="2">IF(OR(A131="",B131=""),"",LEFT(A131,1)&amp;LEFT(B131,1))</f>
        <v/>
      </c>
      <c r="D131" s="996"/>
      <c r="E131" s="980"/>
      <c r="F131" s="996"/>
      <c r="G131" s="996"/>
      <c r="H131" s="996"/>
      <c r="I131" s="996"/>
      <c r="J131" s="980"/>
      <c r="K131" s="996"/>
      <c r="L131" s="996"/>
    </row>
    <row r="132" spans="1:12" ht="18" customHeight="1">
      <c r="A132" s="981"/>
      <c r="B132" s="981"/>
      <c r="C132" s="979" t="str">
        <f t="shared" si="2"/>
        <v/>
      </c>
      <c r="D132" s="981"/>
      <c r="E132" s="981"/>
      <c r="F132" s="981"/>
      <c r="G132" s="981"/>
      <c r="H132" s="981"/>
      <c r="I132" s="981"/>
      <c r="J132" s="981"/>
      <c r="K132" s="981"/>
      <c r="L132" s="981"/>
    </row>
    <row r="133" spans="1:12" ht="18" customHeight="1">
      <c r="A133" s="991"/>
      <c r="B133" s="991"/>
      <c r="C133" s="979" t="str">
        <f t="shared" si="2"/>
        <v/>
      </c>
      <c r="D133" s="991"/>
      <c r="E133" s="991"/>
      <c r="F133" s="991"/>
      <c r="G133" s="991"/>
      <c r="H133" s="991"/>
      <c r="I133" s="991"/>
      <c r="J133" s="991"/>
      <c r="K133" s="991"/>
      <c r="L133" s="991"/>
    </row>
    <row r="134" spans="1:12" ht="18" customHeight="1">
      <c r="A134" s="993"/>
      <c r="B134" s="993"/>
      <c r="C134" s="979" t="str">
        <f t="shared" si="2"/>
        <v/>
      </c>
      <c r="D134" s="980"/>
      <c r="E134" s="980"/>
      <c r="F134" s="980"/>
      <c r="G134" s="980"/>
      <c r="H134" s="980"/>
      <c r="I134" s="980"/>
      <c r="J134" s="980"/>
      <c r="K134" s="980"/>
      <c r="L134" s="980"/>
    </row>
    <row r="135" spans="1:12" ht="18" customHeight="1">
      <c r="A135" s="981"/>
      <c r="B135" s="981"/>
      <c r="C135" s="979" t="str">
        <f t="shared" si="2"/>
        <v/>
      </c>
      <c r="D135" s="981"/>
      <c r="E135" s="981"/>
      <c r="F135" s="981"/>
      <c r="G135" s="981"/>
      <c r="H135" s="981"/>
      <c r="I135" s="981"/>
      <c r="J135" s="981"/>
      <c r="K135" s="981"/>
      <c r="L135" s="981"/>
    </row>
    <row r="136" spans="1:12" ht="18" customHeight="1">
      <c r="A136" s="993"/>
      <c r="B136" s="993"/>
      <c r="C136" s="979" t="str">
        <f t="shared" si="2"/>
        <v/>
      </c>
      <c r="D136" s="980"/>
      <c r="E136" s="980"/>
      <c r="F136" s="980"/>
      <c r="G136" s="980"/>
      <c r="H136" s="980"/>
      <c r="I136" s="980"/>
      <c r="J136" s="980"/>
      <c r="K136" s="980"/>
      <c r="L136" s="980"/>
    </row>
    <row r="137" spans="1:12" ht="18" customHeight="1">
      <c r="A137" s="991"/>
      <c r="B137" s="991"/>
      <c r="C137" s="979" t="str">
        <f t="shared" si="2"/>
        <v/>
      </c>
      <c r="D137" s="991"/>
      <c r="E137" s="991"/>
      <c r="F137" s="991"/>
      <c r="G137" s="991"/>
      <c r="H137" s="991"/>
      <c r="I137" s="991"/>
      <c r="J137" s="991"/>
      <c r="K137" s="991"/>
      <c r="L137" s="991"/>
    </row>
    <row r="138" spans="1:12" ht="18" customHeight="1">
      <c r="A138" s="993"/>
      <c r="B138" s="993"/>
      <c r="C138" s="979" t="str">
        <f t="shared" si="2"/>
        <v/>
      </c>
      <c r="D138" s="980"/>
      <c r="E138" s="980"/>
      <c r="F138" s="980"/>
      <c r="G138" s="980"/>
      <c r="H138" s="980"/>
      <c r="I138" s="980"/>
      <c r="J138" s="980"/>
      <c r="K138" s="980"/>
      <c r="L138" s="980"/>
    </row>
    <row r="139" spans="1:12" ht="18" customHeight="1">
      <c r="A139" s="991"/>
      <c r="B139" s="991"/>
      <c r="C139" s="979" t="str">
        <f t="shared" si="2"/>
        <v/>
      </c>
      <c r="D139" s="991"/>
      <c r="E139" s="991"/>
      <c r="F139" s="991"/>
      <c r="G139" s="991"/>
      <c r="H139" s="991"/>
      <c r="I139" s="991"/>
      <c r="J139" s="991"/>
      <c r="K139" s="991"/>
      <c r="L139" s="991"/>
    </row>
    <row r="140" spans="1:12" ht="18" customHeight="1">
      <c r="A140" s="991"/>
      <c r="B140" s="991"/>
      <c r="C140" s="979" t="str">
        <f t="shared" si="2"/>
        <v/>
      </c>
      <c r="D140" s="991"/>
      <c r="E140" s="991"/>
      <c r="F140" s="991"/>
      <c r="G140" s="991"/>
      <c r="H140" s="991"/>
      <c r="I140" s="991"/>
      <c r="J140" s="991"/>
      <c r="K140" s="991"/>
      <c r="L140" s="991"/>
    </row>
    <row r="141" spans="1:12" ht="18" customHeight="1">
      <c r="A141" s="997"/>
      <c r="B141" s="997"/>
      <c r="C141" s="979" t="str">
        <f t="shared" si="2"/>
        <v/>
      </c>
      <c r="D141" s="981"/>
      <c r="E141" s="998"/>
      <c r="F141" s="981"/>
      <c r="G141" s="981"/>
      <c r="H141" s="981"/>
      <c r="I141" s="981"/>
      <c r="J141" s="981"/>
      <c r="K141" s="981"/>
      <c r="L141" s="981"/>
    </row>
    <row r="142" spans="1:12" ht="18" customHeight="1">
      <c r="A142" s="991"/>
      <c r="B142" s="991"/>
      <c r="C142" s="979" t="str">
        <f t="shared" si="2"/>
        <v/>
      </c>
      <c r="D142" s="991"/>
      <c r="E142" s="991"/>
      <c r="F142" s="991"/>
      <c r="G142" s="991"/>
      <c r="H142" s="991"/>
      <c r="I142" s="991"/>
      <c r="J142" s="991"/>
      <c r="K142" s="991"/>
      <c r="L142" s="991"/>
    </row>
    <row r="143" spans="1:12" ht="18" customHeight="1">
      <c r="A143" s="983"/>
      <c r="B143" s="983"/>
      <c r="C143" s="979" t="str">
        <f t="shared" si="2"/>
        <v/>
      </c>
      <c r="D143" s="983"/>
      <c r="E143" s="983"/>
      <c r="F143" s="983"/>
      <c r="G143" s="983"/>
      <c r="H143" s="983"/>
      <c r="I143" s="983"/>
      <c r="J143" s="983"/>
      <c r="K143" s="983"/>
      <c r="L143" s="983"/>
    </row>
    <row r="144" spans="1:12" ht="18" customHeight="1">
      <c r="A144" s="991"/>
      <c r="B144" s="991"/>
      <c r="C144" s="979" t="str">
        <f t="shared" si="2"/>
        <v/>
      </c>
      <c r="D144" s="991"/>
      <c r="E144" s="991"/>
      <c r="F144" s="991"/>
      <c r="G144" s="991"/>
      <c r="H144" s="991"/>
      <c r="I144" s="991"/>
      <c r="J144" s="991"/>
      <c r="K144" s="991"/>
      <c r="L144" s="991"/>
    </row>
    <row r="145" spans="1:16" ht="18" customHeight="1">
      <c r="A145" s="983"/>
      <c r="B145" s="983"/>
      <c r="C145" s="979" t="str">
        <f t="shared" si="2"/>
        <v/>
      </c>
      <c r="D145" s="983"/>
      <c r="E145" s="983"/>
      <c r="F145" s="983"/>
      <c r="G145" s="983"/>
      <c r="H145" s="983"/>
      <c r="I145" s="983"/>
      <c r="J145" s="983"/>
      <c r="K145" s="983"/>
      <c r="L145" s="983"/>
    </row>
    <row r="146" spans="1:16" ht="18" customHeight="1">
      <c r="A146" s="981"/>
      <c r="B146" s="981"/>
      <c r="C146" s="979" t="str">
        <f t="shared" si="2"/>
        <v/>
      </c>
      <c r="D146" s="981"/>
      <c r="E146" s="981"/>
      <c r="F146" s="981"/>
      <c r="G146" s="981"/>
      <c r="H146" s="981"/>
      <c r="I146" s="981"/>
      <c r="J146" s="981"/>
      <c r="K146" s="981"/>
      <c r="L146" s="981"/>
    </row>
    <row r="147" spans="1:16" ht="18" customHeight="1">
      <c r="A147" s="991"/>
      <c r="B147" s="991"/>
      <c r="C147" s="979" t="str">
        <f t="shared" si="2"/>
        <v/>
      </c>
      <c r="D147" s="991"/>
      <c r="E147" s="991"/>
      <c r="F147" s="991"/>
      <c r="G147" s="991"/>
      <c r="H147" s="991"/>
      <c r="I147" s="991"/>
      <c r="J147" s="991"/>
      <c r="K147" s="991"/>
      <c r="L147" s="991"/>
    </row>
    <row r="148" spans="1:16" ht="18" customHeight="1">
      <c r="A148" s="993"/>
      <c r="B148" s="993"/>
      <c r="C148" s="979" t="str">
        <f t="shared" si="2"/>
        <v/>
      </c>
      <c r="D148" s="980"/>
      <c r="E148" s="980"/>
      <c r="F148" s="980"/>
      <c r="G148" s="980"/>
      <c r="H148" s="980"/>
      <c r="I148" s="980"/>
      <c r="J148" s="980"/>
      <c r="K148" s="980"/>
      <c r="L148" s="980"/>
    </row>
    <row r="149" spans="1:16" s="999" customFormat="1" ht="18" customHeight="1">
      <c r="A149" s="991"/>
      <c r="B149" s="991"/>
      <c r="C149" s="979" t="str">
        <f t="shared" si="2"/>
        <v/>
      </c>
      <c r="D149" s="991"/>
      <c r="E149" s="991"/>
      <c r="F149" s="991"/>
      <c r="G149" s="991"/>
      <c r="H149" s="991"/>
      <c r="I149" s="991"/>
      <c r="J149" s="991"/>
      <c r="K149" s="991"/>
      <c r="L149" s="991"/>
      <c r="N149" s="977"/>
      <c r="O149" s="977"/>
      <c r="P149" s="977"/>
    </row>
    <row r="150" spans="1:16" s="999" customFormat="1" ht="18" customHeight="1">
      <c r="A150" s="983"/>
      <c r="B150" s="983"/>
      <c r="C150" s="979" t="str">
        <f t="shared" si="2"/>
        <v/>
      </c>
      <c r="D150" s="983"/>
      <c r="E150" s="983"/>
      <c r="F150" s="983"/>
      <c r="G150" s="983"/>
      <c r="H150" s="983"/>
      <c r="I150" s="983"/>
      <c r="J150" s="983"/>
      <c r="K150" s="983"/>
      <c r="L150" s="983"/>
    </row>
    <row r="151" spans="1:16" s="999" customFormat="1" ht="18" customHeight="1">
      <c r="A151" s="981"/>
      <c r="B151" s="981"/>
      <c r="C151" s="979" t="str">
        <f t="shared" si="2"/>
        <v/>
      </c>
      <c r="D151" s="981"/>
      <c r="E151" s="981"/>
      <c r="F151" s="981"/>
      <c r="G151" s="981"/>
      <c r="H151" s="981"/>
      <c r="I151" s="981"/>
      <c r="J151" s="981"/>
      <c r="K151" s="981"/>
      <c r="L151" s="981"/>
    </row>
    <row r="152" spans="1:16" ht="18" customHeight="1">
      <c r="A152" s="1000"/>
      <c r="N152" s="999"/>
      <c r="O152" s="999"/>
      <c r="P152" s="999"/>
    </row>
    <row r="158" spans="1:16" ht="18" customHeight="1">
      <c r="E158" s="1001"/>
    </row>
    <row r="162" spans="5:5" ht="18" customHeight="1">
      <c r="E162" s="1001"/>
    </row>
    <row r="167" spans="5:5" ht="18" customHeight="1">
      <c r="E167" s="1001"/>
    </row>
  </sheetData>
  <mergeCells count="1">
    <mergeCell ref="N1:P1"/>
  </mergeCells>
  <pageMargins left="0.78740157500000008" right="0.78740157500000008" top="0.98425196899999989" bottom="0.98425196899999989" header="0.49212598449999995" footer="0.4921259844999999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pageSetUpPr fitToPage="1"/>
  </sheetPr>
  <dimension ref="B1:EE1048232"/>
  <sheetViews>
    <sheetView showGridLines="0" showRowColHeaders="0" tabSelected="1" zoomScale="70" zoomScaleNormal="70" workbookViewId="0">
      <selection activeCell="K5" sqref="K5:S5"/>
    </sheetView>
  </sheetViews>
  <sheetFormatPr baseColWidth="10" defaultColWidth="10.85546875" defaultRowHeight="15"/>
  <cols>
    <col min="1" max="1" width="3.5703125" style="1" customWidth="1"/>
    <col min="2" max="2" width="2.42578125" style="1" customWidth="1"/>
    <col min="3" max="3" width="1.7109375" style="1" customWidth="1"/>
    <col min="4" max="4" width="10.85546875" style="226" customWidth="1"/>
    <col min="5" max="5" width="7.42578125" style="1" customWidth="1"/>
    <col min="6" max="6" width="1.7109375" style="1" customWidth="1"/>
    <col min="7" max="7" width="5" style="1" customWidth="1"/>
    <col min="8" max="8" width="7.42578125" style="1" customWidth="1"/>
    <col min="9" max="68" width="6.5703125" style="1" customWidth="1"/>
    <col min="69" max="69" width="0.85546875" style="1" customWidth="1"/>
    <col min="70" max="70" width="14" style="1" customWidth="1"/>
    <col min="71" max="71" width="0.85546875" style="1" customWidth="1"/>
    <col min="72" max="73" width="10.85546875" style="1" customWidth="1"/>
    <col min="74" max="74" width="1.7109375" style="1" customWidth="1"/>
    <col min="75" max="75" width="0.85546875" style="1" customWidth="1"/>
    <col min="76" max="76" width="11.7109375" style="1" customWidth="1"/>
    <col min="77" max="77" width="1.7109375" style="1" customWidth="1"/>
    <col min="78" max="78" width="8.28515625" style="1" customWidth="1"/>
    <col min="79" max="79" width="3.28515625" style="1" customWidth="1"/>
    <col min="80" max="81" width="1.7109375" style="1" customWidth="1"/>
    <col min="82" max="82" width="10" style="1" customWidth="1"/>
    <col min="83" max="83" width="3.28515625" style="1" customWidth="1"/>
    <col min="84" max="84" width="1.7109375" style="1" customWidth="1"/>
    <col min="85" max="86" width="2.42578125" style="1" customWidth="1"/>
    <col min="87" max="87" width="10.85546875" style="227" customWidth="1"/>
    <col min="88" max="88" width="14.85546875" style="227" customWidth="1"/>
    <col min="89" max="90" width="5" style="227" customWidth="1"/>
    <col min="91" max="91" width="35" style="227" customWidth="1"/>
    <col min="92" max="92" width="43.85546875" style="227" customWidth="1"/>
    <col min="93" max="93" width="12.7109375" style="227" customWidth="1"/>
    <col min="94" max="94" width="28.85546875" style="227" customWidth="1"/>
    <col min="95" max="95" width="14.140625" style="227" customWidth="1"/>
    <col min="96" max="108" width="5" style="197" customWidth="1"/>
    <col min="109" max="135" width="10.85546875" style="197"/>
    <col min="136" max="16384" width="10.85546875" style="1"/>
  </cols>
  <sheetData>
    <row r="1" spans="2:135" ht="9.9499999999999993" customHeight="1"/>
    <row r="2" spans="2:135" ht="15" customHeight="1">
      <c r="B2" s="2"/>
      <c r="C2" s="3"/>
      <c r="D2" s="228"/>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4"/>
    </row>
    <row r="3" spans="2:135" ht="9.9499999999999993" customHeight="1">
      <c r="B3" s="5"/>
      <c r="F3" s="6"/>
      <c r="G3" s="6"/>
      <c r="H3" s="7"/>
      <c r="I3" s="6"/>
      <c r="J3" s="6"/>
      <c r="K3" s="8"/>
      <c r="L3" s="8"/>
      <c r="M3" s="8"/>
      <c r="N3" s="8"/>
      <c r="O3" s="8"/>
      <c r="P3" s="8"/>
      <c r="Q3" s="8"/>
      <c r="U3" s="6"/>
      <c r="V3" s="6"/>
      <c r="W3" s="8"/>
      <c r="X3" s="8"/>
      <c r="Y3" s="8"/>
      <c r="Z3" s="8"/>
      <c r="AA3" s="8"/>
      <c r="AB3" s="8"/>
      <c r="AC3" s="6"/>
      <c r="AD3" s="6"/>
      <c r="AE3" s="8"/>
      <c r="AF3" s="8"/>
      <c r="AG3" s="8"/>
      <c r="AH3" s="8"/>
      <c r="AI3" s="8"/>
      <c r="AJ3" s="8"/>
      <c r="AK3" s="8"/>
      <c r="BI3" s="6"/>
      <c r="BJ3" s="6"/>
      <c r="BK3" s="8"/>
      <c r="BL3" s="8"/>
      <c r="BM3" s="8"/>
      <c r="BN3" s="8"/>
      <c r="BO3" s="8"/>
      <c r="BP3" s="8"/>
      <c r="BQ3" s="8"/>
      <c r="BR3" s="8"/>
      <c r="BS3" s="8"/>
      <c r="CD3" s="9"/>
      <c r="CE3" s="9"/>
      <c r="CF3" s="9"/>
      <c r="CG3" s="10"/>
    </row>
    <row r="4" spans="2:135" ht="9.9499999999999993" customHeight="1">
      <c r="B4" s="5"/>
      <c r="F4" s="6"/>
      <c r="G4" s="6"/>
      <c r="H4" s="7"/>
      <c r="I4" s="6"/>
      <c r="J4" s="6"/>
      <c r="K4" s="8"/>
      <c r="L4" s="8"/>
      <c r="M4" s="8"/>
      <c r="N4" s="8"/>
      <c r="O4" s="8"/>
      <c r="P4" s="8"/>
      <c r="Q4" s="8"/>
      <c r="U4" s="6"/>
      <c r="V4" s="6"/>
      <c r="W4" s="8"/>
      <c r="X4" s="8"/>
      <c r="Y4" s="8"/>
      <c r="Z4" s="8"/>
      <c r="AA4" s="8"/>
      <c r="AB4" s="8"/>
      <c r="AC4" s="6"/>
      <c r="AD4" s="6"/>
      <c r="AE4" s="8"/>
      <c r="AF4" s="8"/>
      <c r="AG4" s="8"/>
      <c r="AH4" s="8"/>
      <c r="AI4" s="8"/>
      <c r="AJ4" s="8"/>
      <c r="AK4" s="8"/>
      <c r="BI4" s="6"/>
      <c r="BJ4" s="6"/>
      <c r="BK4" s="8"/>
      <c r="BL4" s="8"/>
      <c r="BM4" s="8"/>
      <c r="BN4" s="8"/>
      <c r="BO4" s="8"/>
      <c r="BP4" s="8"/>
      <c r="BQ4" s="8"/>
      <c r="BR4" s="8"/>
      <c r="BS4" s="8"/>
      <c r="CF4" s="9"/>
      <c r="CG4" s="10"/>
    </row>
    <row r="5" spans="2:135" ht="27.95" customHeight="1">
      <c r="B5" s="5"/>
      <c r="F5" s="229"/>
      <c r="H5" s="1152" t="s">
        <v>87</v>
      </c>
      <c r="I5" s="1153"/>
      <c r="J5" s="1154"/>
      <c r="K5" s="1155" t="s">
        <v>74</v>
      </c>
      <c r="L5" s="1156"/>
      <c r="M5" s="1156"/>
      <c r="N5" s="1156"/>
      <c r="O5" s="1156"/>
      <c r="P5" s="1156"/>
      <c r="Q5" s="1156"/>
      <c r="R5" s="1156"/>
      <c r="S5" s="1157"/>
      <c r="T5" s="230"/>
      <c r="BJ5" s="231"/>
      <c r="BO5" s="230"/>
      <c r="BP5" s="230"/>
      <c r="BQ5" s="230"/>
      <c r="BR5" s="230"/>
      <c r="BS5" s="230"/>
      <c r="BT5" s="230"/>
      <c r="BU5" s="230"/>
      <c r="BV5" s="230"/>
      <c r="BW5" s="230"/>
      <c r="CA5" s="27"/>
      <c r="CB5" s="27"/>
      <c r="CC5" s="27"/>
      <c r="CG5" s="10"/>
    </row>
    <row r="6" spans="2:135" ht="5.0999999999999996" customHeight="1">
      <c r="B6" s="5"/>
      <c r="H6" s="232"/>
      <c r="I6" s="232"/>
      <c r="J6" s="232"/>
      <c r="K6" s="14"/>
      <c r="L6" s="14"/>
      <c r="M6" s="14"/>
      <c r="N6" s="14"/>
      <c r="O6" s="14"/>
      <c r="P6" s="14"/>
      <c r="Q6" s="233"/>
      <c r="R6" s="233"/>
      <c r="S6" s="230"/>
      <c r="T6" s="230"/>
      <c r="BJ6" s="231"/>
      <c r="BK6" s="230"/>
      <c r="BL6" s="231"/>
      <c r="BM6" s="231"/>
      <c r="BN6" s="230"/>
      <c r="BO6" s="231"/>
      <c r="BP6" s="231"/>
      <c r="BQ6" s="231"/>
      <c r="BR6" s="231"/>
      <c r="BS6" s="231"/>
      <c r="BT6" s="231"/>
      <c r="BU6" s="231"/>
      <c r="BV6" s="231"/>
      <c r="BW6" s="231"/>
      <c r="CA6" s="27"/>
      <c r="CB6" s="27"/>
      <c r="CC6" s="27"/>
      <c r="CG6" s="10"/>
    </row>
    <row r="7" spans="2:135" ht="27.95" customHeight="1">
      <c r="B7" s="5"/>
      <c r="F7" s="229"/>
      <c r="H7" s="1152" t="s">
        <v>89</v>
      </c>
      <c r="I7" s="1153"/>
      <c r="J7" s="1154"/>
      <c r="K7" s="1155" t="str">
        <f>VLOOKUP(K5,Données!Y4:Z39,2,FALSE)</f>
        <v>?</v>
      </c>
      <c r="L7" s="1156"/>
      <c r="M7" s="1156"/>
      <c r="N7" s="1156"/>
      <c r="O7" s="1156"/>
      <c r="P7" s="1156"/>
      <c r="Q7" s="1156"/>
      <c r="R7" s="1156"/>
      <c r="S7" s="1157"/>
      <c r="T7" s="233"/>
      <c r="BJ7" s="233"/>
      <c r="BK7" s="233"/>
      <c r="BL7" s="233"/>
      <c r="BM7" s="233"/>
      <c r="BN7" s="233"/>
      <c r="BO7" s="233"/>
      <c r="BP7" s="233"/>
      <c r="BQ7" s="233"/>
      <c r="BR7" s="233"/>
      <c r="BS7" s="233"/>
      <c r="BT7" s="233"/>
      <c r="BU7" s="233"/>
      <c r="BV7" s="233"/>
      <c r="BW7" s="231"/>
      <c r="CA7" s="27"/>
      <c r="CB7" s="27"/>
      <c r="CC7" s="27"/>
      <c r="CG7" s="10"/>
      <c r="CL7" s="234"/>
    </row>
    <row r="8" spans="2:135" s="21" customFormat="1" ht="9.9499999999999993" customHeight="1">
      <c r="B8" s="22"/>
      <c r="D8" s="235"/>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6"/>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1"/>
      <c r="BV8" s="1"/>
      <c r="BW8" s="1"/>
      <c r="BX8" s="1"/>
      <c r="BY8" s="1"/>
      <c r="BZ8" s="1"/>
      <c r="CA8" s="25"/>
      <c r="CB8" s="25"/>
      <c r="CC8" s="25"/>
      <c r="CG8" s="26"/>
      <c r="CI8" s="227"/>
      <c r="CJ8" s="227"/>
      <c r="CK8" s="227"/>
      <c r="CL8" s="227"/>
      <c r="CM8" s="227"/>
      <c r="CN8" s="227"/>
      <c r="CO8" s="227"/>
      <c r="CP8" s="227"/>
      <c r="CQ8" s="22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row>
    <row r="9" spans="2:135" ht="9.9499999999999993" customHeight="1">
      <c r="B9" s="5"/>
      <c r="D9" s="237"/>
      <c r="E9" s="27"/>
      <c r="CA9" s="28"/>
      <c r="CB9" s="28"/>
      <c r="CC9" s="28"/>
      <c r="CG9" s="10"/>
      <c r="CH9" s="27"/>
    </row>
    <row r="10" spans="2:135" s="21" customFormat="1" ht="60" customHeight="1">
      <c r="B10" s="1067" t="s">
        <v>0</v>
      </c>
      <c r="C10" s="1068"/>
      <c r="D10" s="1068"/>
      <c r="E10" s="1068"/>
      <c r="F10" s="29"/>
      <c r="G10" s="30"/>
      <c r="H10" s="130" t="s">
        <v>91</v>
      </c>
      <c r="I10" s="131"/>
      <c r="J10" s="131"/>
      <c r="K10" s="132"/>
      <c r="L10" s="132"/>
      <c r="M10" s="132"/>
      <c r="N10" s="132"/>
      <c r="O10" s="132"/>
      <c r="P10" s="132"/>
      <c r="Q10" s="132"/>
      <c r="R10" s="238"/>
      <c r="S10" s="132"/>
      <c r="T10" s="132"/>
      <c r="U10" s="131"/>
      <c r="V10" s="131"/>
      <c r="W10" s="132"/>
      <c r="X10" s="132"/>
      <c r="Y10" s="132"/>
      <c r="Z10" s="132"/>
      <c r="AA10" s="132"/>
      <c r="AB10" s="132"/>
      <c r="AC10" s="131"/>
      <c r="AD10" s="131"/>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1"/>
      <c r="BJ10" s="131"/>
      <c r="BK10" s="132"/>
      <c r="BL10" s="132"/>
      <c r="BM10" s="132"/>
      <c r="BN10" s="132"/>
      <c r="BO10" s="132"/>
      <c r="BP10" s="132"/>
      <c r="BQ10" s="132"/>
      <c r="BR10" s="132"/>
      <c r="BS10" s="132"/>
      <c r="BT10" s="132"/>
      <c r="BU10" s="132"/>
      <c r="BV10" s="132"/>
      <c r="BW10" s="132"/>
      <c r="BX10" s="132"/>
      <c r="BY10" s="132"/>
      <c r="BZ10" s="132"/>
      <c r="CA10" s="132"/>
      <c r="CB10" s="29"/>
      <c r="CC10" s="29"/>
      <c r="CD10" s="29"/>
      <c r="CE10" s="29"/>
      <c r="CF10" s="29"/>
      <c r="CG10" s="31"/>
      <c r="CI10" s="227"/>
      <c r="CJ10" s="227"/>
      <c r="CK10" s="227"/>
      <c r="CL10" s="227"/>
      <c r="CM10" s="227"/>
      <c r="CN10" s="227"/>
      <c r="CO10" s="227"/>
      <c r="CP10" s="227"/>
      <c r="CQ10" s="22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row>
    <row r="11" spans="2:135" ht="29.1" customHeight="1">
      <c r="B11" s="133"/>
      <c r="C11" s="134"/>
      <c r="D11" s="239"/>
      <c r="E11" s="134"/>
      <c r="F11" s="134"/>
      <c r="G11" s="135"/>
      <c r="H11" s="1158" t="s">
        <v>92</v>
      </c>
      <c r="I11" s="1158"/>
      <c r="J11" s="1158"/>
      <c r="K11" s="1158"/>
      <c r="L11" s="1158"/>
      <c r="M11" s="1158"/>
      <c r="N11" s="1158"/>
      <c r="O11" s="1158"/>
      <c r="P11" s="1159">
        <f ca="1">TODAY()</f>
        <v>44545</v>
      </c>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 r="BA11" s="1159"/>
      <c r="BB11" s="1159"/>
      <c r="BC11" s="1159"/>
      <c r="BD11" s="1159"/>
      <c r="BE11" s="1159"/>
      <c r="BF11" s="1159"/>
      <c r="BG11" s="1159"/>
      <c r="BH11" s="1159"/>
      <c r="BI11" s="1159"/>
      <c r="BJ11" s="1159"/>
      <c r="BK11" s="1159"/>
      <c r="BL11" s="1159"/>
      <c r="BM11" s="1159"/>
      <c r="BN11" s="1159"/>
      <c r="BO11" s="1159"/>
      <c r="BP11" s="1159"/>
      <c r="BQ11" s="1159"/>
      <c r="BR11" s="1159"/>
      <c r="BS11" s="1159"/>
      <c r="BT11" s="1159"/>
      <c r="BU11" s="1159"/>
      <c r="BV11" s="1159"/>
      <c r="BW11" s="1159"/>
      <c r="BX11" s="1159"/>
      <c r="BY11" s="1159"/>
      <c r="BZ11" s="1159"/>
      <c r="CA11" s="1159"/>
      <c r="CB11" s="1159"/>
      <c r="CC11" s="1159"/>
      <c r="CD11" s="1159"/>
      <c r="CE11" s="1159"/>
      <c r="CF11" s="1159"/>
      <c r="CG11" s="1160"/>
    </row>
    <row r="12" spans="2:135" ht="5.0999999999999996" customHeight="1">
      <c r="B12" s="5"/>
      <c r="G12" s="37"/>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2"/>
    </row>
    <row r="13" spans="2:135" ht="12" customHeight="1">
      <c r="B13" s="5"/>
      <c r="G13" s="37"/>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243"/>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42"/>
      <c r="BY13" s="43"/>
      <c r="BZ13" s="44"/>
      <c r="CA13" s="45"/>
      <c r="CB13" s="46"/>
      <c r="CC13" s="47"/>
      <c r="CD13" s="46"/>
      <c r="CE13" s="48"/>
      <c r="CF13" s="38"/>
      <c r="CG13" s="244"/>
    </row>
    <row r="14" spans="2:135" ht="5.0999999999999996" customHeight="1">
      <c r="B14" s="5"/>
      <c r="G14" s="37"/>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41"/>
      <c r="BY14" s="41"/>
      <c r="BZ14" s="41"/>
      <c r="CA14" s="41"/>
      <c r="CB14" s="37"/>
      <c r="CC14" s="40"/>
      <c r="CD14" s="37"/>
      <c r="CE14" s="40"/>
      <c r="CF14" s="38"/>
      <c r="CG14" s="244"/>
    </row>
    <row r="15" spans="2:135" s="245" customFormat="1" ht="20.100000000000001" customHeight="1">
      <c r="B15" s="246"/>
      <c r="D15" s="247"/>
      <c r="G15" s="248"/>
      <c r="H15" s="249"/>
      <c r="I15" s="1161" t="s">
        <v>93</v>
      </c>
      <c r="J15" s="1163"/>
      <c r="K15" s="1170" t="s">
        <v>94</v>
      </c>
      <c r="L15" s="1171"/>
      <c r="M15" s="1172"/>
      <c r="P15" s="1161" t="s">
        <v>95</v>
      </c>
      <c r="Q15" s="1162"/>
      <c r="R15" s="1163"/>
      <c r="S15" s="1170" t="s">
        <v>96</v>
      </c>
      <c r="T15" s="1172"/>
      <c r="W15" s="1161" t="s">
        <v>97</v>
      </c>
      <c r="X15" s="1162"/>
      <c r="Y15" s="1162"/>
      <c r="Z15" s="1162"/>
      <c r="AA15" s="1163"/>
      <c r="AB15" s="1170" t="s">
        <v>98</v>
      </c>
      <c r="AC15" s="1171"/>
      <c r="AD15" s="1171"/>
      <c r="AE15" s="1171"/>
      <c r="AF15" s="1171"/>
      <c r="AG15" s="1171"/>
      <c r="AH15" s="1171"/>
      <c r="AI15" s="1171"/>
      <c r="AJ15" s="1171"/>
      <c r="AK15" s="1171"/>
      <c r="AL15" s="1172"/>
      <c r="AO15" s="1161" t="s">
        <v>99</v>
      </c>
      <c r="AP15" s="1162"/>
      <c r="AQ15" s="1162"/>
      <c r="AR15" s="1163"/>
      <c r="AS15" s="1164" t="s">
        <v>100</v>
      </c>
      <c r="AT15" s="1165"/>
      <c r="AU15" s="1165"/>
      <c r="AV15" s="1166"/>
      <c r="BR15" s="250"/>
      <c r="BS15" s="250"/>
      <c r="BT15" s="250"/>
      <c r="BU15" s="250"/>
      <c r="BV15" s="250"/>
      <c r="BW15" s="248"/>
      <c r="BX15" s="248"/>
      <c r="BY15" s="248"/>
      <c r="BZ15" s="248"/>
      <c r="CA15" s="248"/>
      <c r="CB15" s="248"/>
      <c r="CC15" s="248"/>
      <c r="CD15" s="248"/>
      <c r="CE15" s="248"/>
      <c r="CF15" s="248"/>
      <c r="CG15" s="251"/>
      <c r="CI15" s="105"/>
      <c r="CJ15" s="105"/>
      <c r="CK15" s="105"/>
      <c r="CL15" s="105"/>
      <c r="CM15" s="105"/>
      <c r="CN15" s="105"/>
      <c r="CO15" s="105"/>
      <c r="CP15" s="105"/>
      <c r="CQ15" s="105"/>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row>
    <row r="16" spans="2:135" ht="15" customHeight="1">
      <c r="B16" s="5"/>
      <c r="G16" s="37"/>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41"/>
      <c r="BY16" s="41"/>
      <c r="BZ16" s="41"/>
      <c r="CA16" s="41"/>
      <c r="CB16" s="37"/>
      <c r="CC16" s="40"/>
      <c r="CD16" s="37"/>
      <c r="CE16" s="40"/>
      <c r="CF16" s="38"/>
      <c r="CG16" s="244"/>
    </row>
    <row r="17" spans="2:135" ht="20.100000000000001" customHeight="1">
      <c r="B17" s="5"/>
      <c r="G17" s="37"/>
      <c r="H17" s="252" t="s">
        <v>101</v>
      </c>
      <c r="I17" s="253">
        <v>1</v>
      </c>
      <c r="J17" s="253">
        <v>2</v>
      </c>
      <c r="K17" s="253">
        <v>3</v>
      </c>
      <c r="L17" s="253">
        <v>4</v>
      </c>
      <c r="M17" s="253">
        <v>5</v>
      </c>
      <c r="N17" s="253">
        <v>6</v>
      </c>
      <c r="O17" s="253">
        <v>7</v>
      </c>
      <c r="P17" s="253">
        <v>8</v>
      </c>
      <c r="Q17" s="253">
        <v>9</v>
      </c>
      <c r="R17" s="253">
        <v>10</v>
      </c>
      <c r="S17" s="253">
        <v>11</v>
      </c>
      <c r="T17" s="253">
        <v>12</v>
      </c>
      <c r="U17" s="253">
        <v>13</v>
      </c>
      <c r="V17" s="253">
        <v>14</v>
      </c>
      <c r="W17" s="253">
        <v>15</v>
      </c>
      <c r="X17" s="253">
        <v>16</v>
      </c>
      <c r="Y17" s="253">
        <v>17</v>
      </c>
      <c r="Z17" s="253">
        <v>18</v>
      </c>
      <c r="AA17" s="253">
        <v>19</v>
      </c>
      <c r="AB17" s="253">
        <v>20</v>
      </c>
      <c r="AC17" s="253">
        <v>21</v>
      </c>
      <c r="AD17" s="253">
        <v>22</v>
      </c>
      <c r="AE17" s="253">
        <v>23</v>
      </c>
      <c r="AF17" s="253">
        <v>24</v>
      </c>
      <c r="AG17" s="253">
        <v>25</v>
      </c>
      <c r="AH17" s="253">
        <v>26</v>
      </c>
      <c r="AI17" s="253">
        <v>27</v>
      </c>
      <c r="AJ17" s="253">
        <v>28</v>
      </c>
      <c r="AK17" s="253">
        <v>29</v>
      </c>
      <c r="AL17" s="253">
        <v>30</v>
      </c>
      <c r="AM17" s="253">
        <v>31</v>
      </c>
      <c r="AN17" s="253">
        <v>32</v>
      </c>
      <c r="AO17" s="253">
        <v>33</v>
      </c>
      <c r="AP17" s="253">
        <v>34</v>
      </c>
      <c r="AQ17" s="253">
        <v>35</v>
      </c>
      <c r="AR17" s="253">
        <v>36</v>
      </c>
      <c r="AS17" s="253">
        <v>37</v>
      </c>
      <c r="AT17" s="253">
        <v>38</v>
      </c>
      <c r="AU17" s="253">
        <v>39</v>
      </c>
      <c r="AV17" s="253">
        <v>40</v>
      </c>
      <c r="AW17" s="253">
        <v>41</v>
      </c>
      <c r="AX17" s="253">
        <v>42</v>
      </c>
      <c r="AY17" s="253">
        <v>43</v>
      </c>
      <c r="AZ17" s="253">
        <v>44</v>
      </c>
      <c r="BA17" s="253">
        <v>45</v>
      </c>
      <c r="BB17" s="253">
        <v>46</v>
      </c>
      <c r="BC17" s="253">
        <v>47</v>
      </c>
      <c r="BD17" s="253">
        <v>48</v>
      </c>
      <c r="BE17" s="253">
        <v>49</v>
      </c>
      <c r="BF17" s="253">
        <v>50</v>
      </c>
      <c r="BG17" s="253">
        <v>51</v>
      </c>
      <c r="BH17" s="253">
        <v>52</v>
      </c>
      <c r="BI17" s="253">
        <v>53</v>
      </c>
      <c r="BJ17" s="253">
        <v>54</v>
      </c>
      <c r="BK17" s="253">
        <v>55</v>
      </c>
      <c r="BL17" s="253">
        <v>56</v>
      </c>
      <c r="BM17" s="253">
        <v>57</v>
      </c>
      <c r="BN17" s="253">
        <v>58</v>
      </c>
      <c r="BO17" s="253">
        <v>59</v>
      </c>
      <c r="BP17" s="253">
        <v>60</v>
      </c>
      <c r="BQ17" s="38"/>
      <c r="BR17" s="38"/>
      <c r="BS17" s="38"/>
      <c r="BT17" s="38"/>
      <c r="BU17" s="38"/>
      <c r="BV17" s="38"/>
      <c r="BW17" s="38"/>
      <c r="BX17" s="38"/>
      <c r="BY17" s="38"/>
      <c r="BZ17" s="38"/>
      <c r="CA17" s="38"/>
      <c r="CB17" s="38"/>
      <c r="CC17" s="38"/>
      <c r="CD17" s="38"/>
      <c r="CE17" s="38"/>
      <c r="CF17" s="38"/>
      <c r="CG17" s="244"/>
    </row>
    <row r="18" spans="2:135" ht="3" customHeight="1">
      <c r="B18" s="5"/>
      <c r="G18" s="37"/>
      <c r="H18" s="252"/>
      <c r="I18" s="254"/>
      <c r="J18" s="254"/>
      <c r="K18" s="254"/>
      <c r="L18" s="254"/>
      <c r="M18" s="254"/>
      <c r="N18" s="254"/>
      <c r="O18" s="254"/>
      <c r="P18" s="254"/>
      <c r="Q18" s="254"/>
      <c r="R18" s="254"/>
      <c r="S18" s="254"/>
      <c r="T18" s="254"/>
      <c r="U18" s="254"/>
      <c r="V18" s="254"/>
      <c r="W18" s="254"/>
      <c r="X18" s="254"/>
      <c r="Y18" s="254"/>
      <c r="Z18" s="254"/>
      <c r="AA18" s="254"/>
      <c r="AB18" s="254"/>
      <c r="AC18" s="255"/>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38"/>
      <c r="BR18" s="38"/>
      <c r="BS18" s="38"/>
      <c r="BT18" s="38"/>
      <c r="BU18" s="38"/>
      <c r="BV18" s="38"/>
      <c r="BW18" s="38"/>
      <c r="BX18" s="38"/>
      <c r="BY18" s="38"/>
      <c r="BZ18" s="38"/>
      <c r="CA18" s="38"/>
      <c r="CB18" s="38"/>
      <c r="CC18" s="38"/>
      <c r="CD18" s="38"/>
      <c r="CE18" s="38"/>
      <c r="CF18" s="38"/>
      <c r="CG18" s="244"/>
    </row>
    <row r="19" spans="2:135" ht="20.100000000000001" customHeight="1">
      <c r="B19" s="5"/>
      <c r="G19" s="37"/>
      <c r="H19" s="252" t="s">
        <v>102</v>
      </c>
      <c r="I19" s="1026"/>
      <c r="J19" s="1027"/>
      <c r="K19" s="1026"/>
      <c r="L19" s="1027"/>
      <c r="M19" s="1026"/>
      <c r="N19" s="1027"/>
      <c r="O19" s="1026"/>
      <c r="P19" s="1027"/>
      <c r="Q19" s="1026"/>
      <c r="R19" s="1027"/>
      <c r="S19" s="1026"/>
      <c r="T19" s="1027"/>
      <c r="U19" s="1026"/>
      <c r="V19" s="1027"/>
      <c r="W19" s="1026"/>
      <c r="X19" s="1027"/>
      <c r="Y19" s="1026"/>
      <c r="Z19" s="1027"/>
      <c r="AA19" s="1026"/>
      <c r="AB19" s="1027"/>
      <c r="AC19" s="1026"/>
      <c r="AD19" s="1027"/>
      <c r="AE19" s="1026"/>
      <c r="AF19" s="1027"/>
      <c r="AG19" s="1026"/>
      <c r="AH19" s="1027"/>
      <c r="AI19" s="1026"/>
      <c r="AJ19" s="1027"/>
      <c r="AK19" s="1026"/>
      <c r="AL19" s="1027"/>
      <c r="AM19" s="1026"/>
      <c r="AN19" s="1027"/>
      <c r="AO19" s="1026"/>
      <c r="AP19" s="1027"/>
      <c r="AQ19" s="1026"/>
      <c r="AR19" s="1027"/>
      <c r="AS19" s="1026"/>
      <c r="AT19" s="1027"/>
      <c r="AU19" s="1026"/>
      <c r="AV19" s="1027"/>
      <c r="AW19" s="1026"/>
      <c r="AX19" s="1027"/>
      <c r="AY19" s="1026"/>
      <c r="AZ19" s="1027"/>
      <c r="BA19" s="1026"/>
      <c r="BB19" s="1027"/>
      <c r="BC19" s="1026"/>
      <c r="BD19" s="1027"/>
      <c r="BE19" s="1026"/>
      <c r="BF19" s="1027"/>
      <c r="BG19" s="1026"/>
      <c r="BH19" s="1027"/>
      <c r="BI19" s="1026"/>
      <c r="BJ19" s="1027"/>
      <c r="BK19" s="1026"/>
      <c r="BL19" s="1027"/>
      <c r="BM19" s="1026"/>
      <c r="BN19" s="1027"/>
      <c r="BO19" s="1026"/>
      <c r="BP19" s="1027"/>
      <c r="BQ19" s="257"/>
      <c r="BR19" s="258"/>
      <c r="BS19" s="259"/>
      <c r="BT19" s="258"/>
      <c r="BU19" s="258"/>
      <c r="BV19" s="258"/>
      <c r="BW19" s="258"/>
      <c r="BX19" s="258"/>
      <c r="BY19" s="258"/>
      <c r="BZ19" s="258"/>
      <c r="CA19" s="37"/>
      <c r="CB19" s="37"/>
      <c r="CC19" s="37"/>
      <c r="CD19" s="37"/>
      <c r="CE19" s="37"/>
      <c r="CF19" s="37"/>
      <c r="CG19" s="10"/>
    </row>
    <row r="20" spans="2:135" ht="5.0999999999999996" customHeight="1">
      <c r="B20" s="5"/>
      <c r="G20" s="37"/>
      <c r="H20" s="252"/>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38"/>
      <c r="BR20" s="38"/>
      <c r="BS20" s="38"/>
      <c r="BT20" s="38"/>
      <c r="BU20" s="38"/>
      <c r="BV20" s="38"/>
      <c r="BW20" s="38"/>
      <c r="BX20" s="38"/>
      <c r="BY20" s="38"/>
      <c r="BZ20" s="261"/>
      <c r="CA20" s="38"/>
      <c r="CB20" s="38"/>
      <c r="CC20" s="38"/>
      <c r="CD20" s="38"/>
      <c r="CE20" s="38"/>
      <c r="CF20" s="38"/>
      <c r="CG20" s="244"/>
    </row>
    <row r="21" spans="2:135" ht="20.100000000000001" customHeight="1">
      <c r="B21" s="5"/>
      <c r="G21" s="37"/>
      <c r="H21" s="252" t="s">
        <v>107</v>
      </c>
      <c r="I21" s="1026"/>
      <c r="J21" s="1027"/>
      <c r="K21" s="1026"/>
      <c r="L21" s="1027"/>
      <c r="M21" s="1026"/>
      <c r="N21" s="1027"/>
      <c r="O21" s="1026"/>
      <c r="P21" s="1029"/>
      <c r="Q21" s="1028"/>
      <c r="R21" s="1029"/>
      <c r="S21" s="1028"/>
      <c r="T21" s="1029"/>
      <c r="U21" s="1028"/>
      <c r="V21" s="1029"/>
      <c r="W21" s="1028"/>
      <c r="X21" s="1029"/>
      <c r="Y21" s="1028"/>
      <c r="Z21" s="1029"/>
      <c r="AA21" s="1028"/>
      <c r="AB21" s="1029"/>
      <c r="AC21" s="1028"/>
      <c r="AD21" s="1029"/>
      <c r="AE21" s="1028"/>
      <c r="AF21" s="1029"/>
      <c r="AG21" s="1028"/>
      <c r="AH21" s="1029"/>
      <c r="AI21" s="1028"/>
      <c r="AJ21" s="1029"/>
      <c r="AK21" s="1028"/>
      <c r="AL21" s="1029"/>
      <c r="AM21" s="1028"/>
      <c r="AN21" s="1029"/>
      <c r="AO21" s="1028"/>
      <c r="AP21" s="1029"/>
      <c r="AQ21" s="1028"/>
      <c r="AR21" s="1029"/>
      <c r="AS21" s="1028"/>
      <c r="AT21" s="1029"/>
      <c r="AU21" s="1028"/>
      <c r="AV21" s="1029"/>
      <c r="AW21" s="1028"/>
      <c r="AX21" s="1029"/>
      <c r="AY21" s="1028"/>
      <c r="AZ21" s="1029"/>
      <c r="BA21" s="1028"/>
      <c r="BB21" s="1029"/>
      <c r="BC21" s="1028"/>
      <c r="BD21" s="1029"/>
      <c r="BE21" s="1028"/>
      <c r="BF21" s="1029"/>
      <c r="BG21" s="1028"/>
      <c r="BH21" s="1029"/>
      <c r="BI21" s="1028"/>
      <c r="BJ21" s="1029"/>
      <c r="BK21" s="1028"/>
      <c r="BL21" s="1029"/>
      <c r="BM21" s="1028"/>
      <c r="BN21" s="1029"/>
      <c r="BO21" s="1028"/>
      <c r="BP21" s="1029"/>
      <c r="BQ21" s="262"/>
      <c r="BR21" s="37"/>
      <c r="BS21" s="263"/>
      <c r="BT21" s="37"/>
      <c r="BU21" s="37"/>
      <c r="BV21" s="40"/>
      <c r="BW21" s="37"/>
      <c r="BX21" s="37"/>
      <c r="BY21" s="37"/>
      <c r="BZ21" s="264"/>
      <c r="CA21" s="37"/>
      <c r="CB21" s="37"/>
      <c r="CC21" s="37"/>
      <c r="CD21" s="37"/>
      <c r="CE21" s="37"/>
      <c r="CF21" s="37"/>
      <c r="CG21" s="10"/>
    </row>
    <row r="22" spans="2:135" ht="5.0999999999999996" customHeight="1">
      <c r="B22" s="5"/>
      <c r="G22" s="37"/>
      <c r="H22" s="252"/>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38"/>
      <c r="BR22" s="38"/>
      <c r="BS22" s="38"/>
      <c r="BT22" s="38"/>
      <c r="BU22" s="38"/>
      <c r="BV22" s="38"/>
      <c r="BW22" s="38"/>
      <c r="BX22" s="38"/>
      <c r="BY22" s="38"/>
      <c r="BZ22" s="261"/>
      <c r="CA22" s="38"/>
      <c r="CB22" s="38"/>
      <c r="CC22" s="38"/>
      <c r="CD22" s="38"/>
      <c r="CE22" s="38"/>
      <c r="CF22" s="38"/>
      <c r="CG22" s="244"/>
    </row>
    <row r="23" spans="2:135" ht="20.100000000000001" customHeight="1">
      <c r="B23" s="5"/>
      <c r="G23" s="37"/>
      <c r="H23" s="252" t="s">
        <v>108</v>
      </c>
      <c r="I23" s="1026"/>
      <c r="J23" s="1027"/>
      <c r="K23" s="1026"/>
      <c r="L23" s="1027"/>
      <c r="M23" s="1026"/>
      <c r="N23" s="1027"/>
      <c r="O23" s="1026"/>
      <c r="P23" s="1029"/>
      <c r="Q23" s="1028"/>
      <c r="R23" s="1029"/>
      <c r="S23" s="1028"/>
      <c r="T23" s="1029"/>
      <c r="U23" s="1028"/>
      <c r="V23" s="1029"/>
      <c r="W23" s="1028"/>
      <c r="X23" s="1029"/>
      <c r="Y23" s="1028"/>
      <c r="Z23" s="1029"/>
      <c r="AA23" s="1028"/>
      <c r="AB23" s="1029"/>
      <c r="AC23" s="1028"/>
      <c r="AD23" s="1029"/>
      <c r="AE23" s="1028"/>
      <c r="AF23" s="1029"/>
      <c r="AG23" s="1028"/>
      <c r="AH23" s="1029"/>
      <c r="AI23" s="1028"/>
      <c r="AJ23" s="1029"/>
      <c r="AK23" s="1028"/>
      <c r="AL23" s="1029"/>
      <c r="AM23" s="1028"/>
      <c r="AN23" s="1029"/>
      <c r="AO23" s="1028"/>
      <c r="AP23" s="1029"/>
      <c r="AQ23" s="1028"/>
      <c r="AR23" s="1029"/>
      <c r="AS23" s="1028"/>
      <c r="AT23" s="1029"/>
      <c r="AU23" s="1028"/>
      <c r="AV23" s="1029"/>
      <c r="AW23" s="1028"/>
      <c r="AX23" s="1029"/>
      <c r="AY23" s="1028"/>
      <c r="AZ23" s="1029"/>
      <c r="BA23" s="1028"/>
      <c r="BB23" s="1029"/>
      <c r="BC23" s="1028"/>
      <c r="BD23" s="1029"/>
      <c r="BE23" s="1028"/>
      <c r="BF23" s="1029"/>
      <c r="BG23" s="1028"/>
      <c r="BH23" s="1029"/>
      <c r="BI23" s="1028"/>
      <c r="BJ23" s="1029"/>
      <c r="BK23" s="1028"/>
      <c r="BL23" s="1029"/>
      <c r="BM23" s="1028"/>
      <c r="BN23" s="1029"/>
      <c r="BO23" s="1028"/>
      <c r="BP23" s="1029"/>
      <c r="BQ23" s="262"/>
      <c r="BR23" s="37"/>
      <c r="BS23" s="263"/>
      <c r="BT23" s="37"/>
      <c r="BU23" s="37"/>
      <c r="BV23" s="40"/>
      <c r="BW23" s="37"/>
      <c r="BX23" s="37"/>
      <c r="BY23" s="37"/>
      <c r="BZ23" s="264"/>
      <c r="CA23" s="37"/>
      <c r="CB23" s="37"/>
      <c r="CC23" s="37"/>
      <c r="CD23" s="37"/>
      <c r="CE23" s="37"/>
      <c r="CF23" s="37"/>
      <c r="CG23" s="10"/>
    </row>
    <row r="24" spans="2:135" ht="5.0999999999999996" customHeight="1">
      <c r="B24" s="5"/>
      <c r="G24" s="37"/>
      <c r="H24" s="252"/>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38"/>
      <c r="BR24" s="38"/>
      <c r="BS24" s="38"/>
      <c r="BT24" s="38"/>
      <c r="BU24" s="38"/>
      <c r="BV24" s="38"/>
      <c r="BW24" s="38"/>
      <c r="BX24" s="38"/>
      <c r="BY24" s="38"/>
      <c r="BZ24" s="261"/>
      <c r="CA24" s="38"/>
      <c r="CB24" s="38"/>
      <c r="CC24" s="38"/>
      <c r="CD24" s="38"/>
      <c r="CE24" s="38"/>
      <c r="CF24" s="38"/>
      <c r="CG24" s="244"/>
    </row>
    <row r="25" spans="2:135" ht="20.100000000000001" customHeight="1">
      <c r="B25" s="5"/>
      <c r="G25" s="37"/>
      <c r="H25" s="252" t="s">
        <v>111</v>
      </c>
      <c r="I25" s="1026"/>
      <c r="J25" s="1027"/>
      <c r="K25" s="1026"/>
      <c r="L25" s="1027"/>
      <c r="M25" s="1026"/>
      <c r="N25" s="1027"/>
      <c r="O25" s="1026"/>
      <c r="P25" s="1031"/>
      <c r="Q25" s="1030"/>
      <c r="R25" s="1031"/>
      <c r="S25" s="1030"/>
      <c r="T25" s="1031"/>
      <c r="U25" s="1030"/>
      <c r="V25" s="1031"/>
      <c r="W25" s="1030"/>
      <c r="X25" s="1031"/>
      <c r="Y25" s="1030"/>
      <c r="Z25" s="1031"/>
      <c r="AA25" s="1030"/>
      <c r="AB25" s="1031"/>
      <c r="AC25" s="1030"/>
      <c r="AD25" s="1031"/>
      <c r="AE25" s="1030"/>
      <c r="AF25" s="1031"/>
      <c r="AG25" s="1030"/>
      <c r="AH25" s="1031"/>
      <c r="AI25" s="1030"/>
      <c r="AJ25" s="1031"/>
      <c r="AK25" s="1030"/>
      <c r="AL25" s="1031"/>
      <c r="AM25" s="1030"/>
      <c r="AN25" s="1031"/>
      <c r="AO25" s="1030"/>
      <c r="AP25" s="1031"/>
      <c r="AQ25" s="1030"/>
      <c r="AR25" s="1031"/>
      <c r="AS25" s="1030"/>
      <c r="AT25" s="1031"/>
      <c r="AU25" s="1030"/>
      <c r="AV25" s="1031"/>
      <c r="AW25" s="1030"/>
      <c r="AX25" s="1031"/>
      <c r="AY25" s="1030"/>
      <c r="AZ25" s="1031"/>
      <c r="BA25" s="1030"/>
      <c r="BB25" s="1031"/>
      <c r="BC25" s="1030"/>
      <c r="BD25" s="1031"/>
      <c r="BE25" s="1030"/>
      <c r="BF25" s="1031"/>
      <c r="BG25" s="1030"/>
      <c r="BH25" s="1031"/>
      <c r="BI25" s="1030"/>
      <c r="BJ25" s="1031"/>
      <c r="BK25" s="1030"/>
      <c r="BL25" s="1031"/>
      <c r="BM25" s="1030"/>
      <c r="BN25" s="1031"/>
      <c r="BO25" s="1030"/>
      <c r="BP25" s="1031"/>
      <c r="BQ25" s="262"/>
      <c r="BR25" s="37"/>
      <c r="BS25" s="263"/>
      <c r="BT25" s="37"/>
      <c r="BU25" s="37"/>
      <c r="BV25" s="40"/>
      <c r="BW25" s="37"/>
      <c r="BX25" s="37"/>
      <c r="BY25" s="37"/>
      <c r="BZ25" s="264"/>
      <c r="CA25" s="37"/>
      <c r="CB25" s="37"/>
      <c r="CC25" s="37"/>
      <c r="CD25" s="37"/>
      <c r="CE25" s="37"/>
      <c r="CF25" s="37"/>
      <c r="CG25" s="10"/>
    </row>
    <row r="26" spans="2:135" ht="9" customHeight="1">
      <c r="B26" s="5"/>
      <c r="G26" s="37"/>
      <c r="H26" s="252"/>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S26" s="263"/>
      <c r="BU26" s="194"/>
      <c r="BV26" s="40"/>
      <c r="BW26" s="37"/>
      <c r="BX26" s="37"/>
      <c r="BY26" s="37"/>
      <c r="BZ26" s="264"/>
      <c r="CA26" s="37"/>
      <c r="CB26" s="37"/>
      <c r="CC26" s="37"/>
      <c r="CD26" s="37"/>
      <c r="CE26" s="37"/>
      <c r="CF26" s="37"/>
      <c r="CG26" s="10"/>
    </row>
    <row r="27" spans="2:135" ht="90.75" customHeight="1">
      <c r="B27" s="5"/>
      <c r="H27" s="266" t="s">
        <v>116</v>
      </c>
      <c r="I27" s="1026"/>
      <c r="J27" s="1027"/>
      <c r="K27" s="1026"/>
      <c r="L27" s="1027"/>
      <c r="M27" s="1026"/>
      <c r="N27" s="1027"/>
      <c r="O27" s="1026"/>
      <c r="P27" s="1033"/>
      <c r="Q27" s="1032"/>
      <c r="R27" s="1033"/>
      <c r="S27" s="1032"/>
      <c r="T27" s="1033"/>
      <c r="U27" s="1032"/>
      <c r="V27" s="1033"/>
      <c r="W27" s="1032"/>
      <c r="X27" s="1033"/>
      <c r="Y27" s="1032"/>
      <c r="Z27" s="1033"/>
      <c r="AA27" s="1032"/>
      <c r="AB27" s="1033"/>
      <c r="AC27" s="1032"/>
      <c r="AD27" s="1033"/>
      <c r="AE27" s="1032"/>
      <c r="AF27" s="1033"/>
      <c r="AG27" s="1032"/>
      <c r="AH27" s="1033"/>
      <c r="AI27" s="1032"/>
      <c r="AJ27" s="1033"/>
      <c r="AK27" s="1032"/>
      <c r="AL27" s="1033"/>
      <c r="AM27" s="1032"/>
      <c r="AN27" s="1033"/>
      <c r="AO27" s="1032"/>
      <c r="AP27" s="1033"/>
      <c r="AQ27" s="1032"/>
      <c r="AR27" s="1033"/>
      <c r="AS27" s="1032"/>
      <c r="AT27" s="1033"/>
      <c r="AU27" s="1032"/>
      <c r="AV27" s="1033"/>
      <c r="AW27" s="1032"/>
      <c r="AX27" s="1033"/>
      <c r="AY27" s="1032"/>
      <c r="AZ27" s="1033"/>
      <c r="BA27" s="1032"/>
      <c r="BB27" s="1033"/>
      <c r="BC27" s="1032"/>
      <c r="BD27" s="1033"/>
      <c r="BE27" s="1032"/>
      <c r="BF27" s="1033"/>
      <c r="BG27" s="1032"/>
      <c r="BH27" s="1033"/>
      <c r="BI27" s="1032"/>
      <c r="BJ27" s="1033"/>
      <c r="BK27" s="1032"/>
      <c r="BL27" s="1033"/>
      <c r="BM27" s="1032"/>
      <c r="BN27" s="1033"/>
      <c r="BO27" s="1032"/>
      <c r="BP27" s="1033"/>
      <c r="BX27" s="1177" t="s">
        <v>117</v>
      </c>
      <c r="BY27" s="1178"/>
      <c r="BZ27" s="1178"/>
      <c r="CA27" s="1178"/>
      <c r="CB27" s="1178"/>
      <c r="CC27" s="1178"/>
      <c r="CD27" s="1179"/>
      <c r="CG27" s="10"/>
    </row>
    <row r="28" spans="2:135" ht="20.100000000000001" customHeight="1">
      <c r="B28" s="5"/>
      <c r="D28" s="1169" t="s">
        <v>16</v>
      </c>
      <c r="E28" s="1169"/>
      <c r="G28" s="37"/>
      <c r="H28" s="267" t="s">
        <v>118</v>
      </c>
      <c r="I28" s="268"/>
      <c r="J28" s="268"/>
      <c r="K28" s="197"/>
      <c r="L28" s="197"/>
      <c r="M28" s="197"/>
      <c r="N28" s="197"/>
      <c r="O28" s="197"/>
      <c r="P28" s="197"/>
      <c r="Q28" s="197"/>
      <c r="R28" s="197"/>
      <c r="S28" s="197"/>
      <c r="T28" s="197"/>
      <c r="U28" s="197"/>
      <c r="V28" s="197"/>
      <c r="W28" s="197"/>
      <c r="X28" s="197"/>
      <c r="Y28" s="197"/>
      <c r="Z28" s="197"/>
      <c r="AA28" s="197"/>
      <c r="AB28" s="197"/>
      <c r="AC28" s="268"/>
      <c r="AD28" s="268"/>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269" t="s">
        <v>119</v>
      </c>
      <c r="BS28" s="263"/>
      <c r="BT28" s="270" t="s">
        <v>120</v>
      </c>
      <c r="BU28" s="271" t="s">
        <v>121</v>
      </c>
      <c r="BV28" s="197"/>
      <c r="BW28" s="37"/>
      <c r="BX28" s="272" t="s">
        <v>122</v>
      </c>
      <c r="BY28" s="273"/>
      <c r="BZ28" s="273"/>
      <c r="CA28" s="273"/>
      <c r="CB28" s="273"/>
      <c r="CC28" s="274"/>
      <c r="CD28" s="275" t="s">
        <v>123</v>
      </c>
      <c r="CE28" s="37"/>
      <c r="CF28" s="37"/>
      <c r="CG28" s="10"/>
    </row>
    <row r="29" spans="2:135" s="245" customFormat="1" ht="20.100000000000001" customHeight="1">
      <c r="B29" s="246"/>
      <c r="D29" s="247"/>
      <c r="G29" s="248"/>
      <c r="H29" s="249"/>
      <c r="I29" s="276"/>
      <c r="J29" s="276"/>
      <c r="K29" s="250"/>
      <c r="L29" s="1167"/>
      <c r="M29" s="1167"/>
      <c r="N29" s="1168"/>
      <c r="O29" s="1168"/>
      <c r="Q29" s="1167"/>
      <c r="R29" s="1167"/>
      <c r="S29" s="1167"/>
      <c r="T29" s="1173"/>
      <c r="U29" s="1168"/>
      <c r="W29" s="1167"/>
      <c r="X29" s="1167"/>
      <c r="Y29" s="1167"/>
      <c r="Z29" s="1168"/>
      <c r="AA29" s="1168"/>
      <c r="AB29" s="1168"/>
      <c r="AC29" s="276"/>
      <c r="AD29" s="276"/>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48"/>
      <c r="BX29" s="272" t="s">
        <v>124</v>
      </c>
      <c r="BY29" s="273"/>
      <c r="BZ29" s="273"/>
      <c r="CA29" s="273"/>
      <c r="CB29" s="273"/>
      <c r="CC29" s="274"/>
      <c r="CD29" s="277" t="s">
        <v>125</v>
      </c>
      <c r="CE29" s="248"/>
      <c r="CF29" s="248"/>
      <c r="CG29" s="251"/>
      <c r="CI29" s="105"/>
      <c r="CJ29" s="105"/>
      <c r="CK29" s="105"/>
      <c r="CL29" s="105"/>
      <c r="CM29" s="105"/>
      <c r="CN29" s="105"/>
      <c r="CO29" s="105"/>
      <c r="CP29" s="105"/>
      <c r="CQ29" s="105"/>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row>
    <row r="30" spans="2:135" ht="30" customHeight="1">
      <c r="B30" s="1150" t="s">
        <v>126</v>
      </c>
      <c r="C30" s="1151"/>
      <c r="D30" s="1151"/>
      <c r="E30" s="1151"/>
      <c r="F30" s="1151"/>
      <c r="G30" s="280"/>
      <c r="H30" s="1149" t="s">
        <v>127</v>
      </c>
      <c r="I30" s="1149"/>
      <c r="J30" s="1149"/>
      <c r="K30" s="1149"/>
      <c r="L30" s="1149"/>
      <c r="M30" s="1149"/>
      <c r="N30" s="1149"/>
      <c r="O30" s="1149"/>
      <c r="P30" s="1149"/>
      <c r="Q30" s="1149"/>
      <c r="R30" s="1149"/>
      <c r="S30" s="1149"/>
      <c r="T30" s="1149"/>
      <c r="U30" s="1149"/>
      <c r="V30" s="1149"/>
      <c r="W30" s="1149"/>
      <c r="X30" s="1149"/>
      <c r="Y30" s="1149"/>
      <c r="Z30" s="1149"/>
      <c r="AA30" s="1149"/>
      <c r="AB30" s="1149"/>
      <c r="AC30" s="268"/>
      <c r="AD30" s="268"/>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250"/>
      <c r="BS30" s="250"/>
      <c r="BT30" s="250"/>
      <c r="BU30" s="250"/>
      <c r="BV30" s="197"/>
      <c r="BW30" s="37"/>
      <c r="BX30" s="1174" t="s">
        <v>128</v>
      </c>
      <c r="BY30" s="1175"/>
      <c r="BZ30" s="1175"/>
      <c r="CA30" s="1175"/>
      <c r="CB30" s="1175"/>
      <c r="CC30" s="1176"/>
      <c r="CD30" s="277" t="s">
        <v>103</v>
      </c>
      <c r="CE30" s="37"/>
      <c r="CF30" s="37"/>
      <c r="CG30" s="10"/>
      <c r="CQ30" s="227" t="s">
        <v>129</v>
      </c>
    </row>
    <row r="31" spans="2:135" ht="9.9499999999999993" customHeight="1">
      <c r="B31" s="281"/>
      <c r="C31" s="282"/>
      <c r="D31" s="279"/>
      <c r="E31" s="279"/>
      <c r="G31" s="37"/>
      <c r="H31" s="249"/>
      <c r="I31" s="276"/>
      <c r="J31" s="276"/>
      <c r="K31" s="250"/>
      <c r="L31" s="1167"/>
      <c r="M31" s="1167"/>
      <c r="N31" s="1168"/>
      <c r="O31" s="1168"/>
      <c r="P31" s="245"/>
      <c r="Q31" s="1167"/>
      <c r="R31" s="1167"/>
      <c r="S31" s="1167"/>
      <c r="T31" s="1173"/>
      <c r="U31" s="1168"/>
      <c r="V31" s="245"/>
      <c r="W31" s="1167"/>
      <c r="X31" s="1167"/>
      <c r="Y31" s="1167"/>
      <c r="Z31" s="1168"/>
      <c r="AA31" s="1168"/>
      <c r="AB31" s="1168"/>
      <c r="AC31" s="276"/>
      <c r="AD31" s="276"/>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197"/>
      <c r="BR31" s="197"/>
      <c r="BS31" s="197"/>
      <c r="BT31" s="197"/>
      <c r="BU31" s="197"/>
      <c r="BV31" s="197"/>
      <c r="BW31" s="37"/>
      <c r="BX31" s="1174" t="s">
        <v>130</v>
      </c>
      <c r="BY31" s="1175"/>
      <c r="BZ31" s="1175"/>
      <c r="CA31" s="1175"/>
      <c r="CB31" s="1175"/>
      <c r="CC31" s="1176"/>
      <c r="CD31" s="283" t="s">
        <v>131</v>
      </c>
      <c r="CE31" s="37"/>
      <c r="CF31" s="37"/>
      <c r="CG31" s="10"/>
    </row>
    <row r="32" spans="2:135" ht="15" customHeight="1">
      <c r="B32" s="5"/>
      <c r="D32" s="182"/>
      <c r="G32" s="37"/>
      <c r="H32" s="284"/>
      <c r="I32" s="284"/>
      <c r="J32" s="284"/>
      <c r="K32" s="284"/>
      <c r="L32" s="284"/>
      <c r="M32" s="84"/>
      <c r="N32" s="84"/>
      <c r="O32" s="37"/>
      <c r="P32" s="285"/>
      <c r="Q32" s="285"/>
      <c r="R32" s="285"/>
      <c r="S32" s="285"/>
      <c r="T32" s="286"/>
      <c r="U32" s="286"/>
      <c r="V32" s="286"/>
      <c r="W32" s="286"/>
      <c r="X32" s="286"/>
      <c r="Y32" s="84"/>
      <c r="Z32" s="84"/>
      <c r="AA32" s="37"/>
      <c r="AB32" s="285"/>
      <c r="AC32" s="284"/>
      <c r="AD32" s="284"/>
      <c r="AE32" s="284"/>
      <c r="AF32" s="284"/>
      <c r="AG32" s="84"/>
      <c r="AH32" s="84"/>
      <c r="AI32" s="37"/>
      <c r="AJ32" s="285"/>
      <c r="AK32" s="285"/>
      <c r="AL32" s="285"/>
      <c r="AM32" s="285"/>
      <c r="AN32" s="286"/>
      <c r="AO32" s="285"/>
      <c r="AP32" s="286"/>
      <c r="AQ32" s="285"/>
      <c r="AR32" s="286"/>
      <c r="AS32" s="285"/>
      <c r="AT32" s="286"/>
      <c r="AU32" s="285"/>
      <c r="AV32" s="286"/>
      <c r="AW32" s="285"/>
      <c r="AX32" s="286"/>
      <c r="AY32" s="285"/>
      <c r="AZ32" s="286"/>
      <c r="BA32" s="285"/>
      <c r="BB32" s="286"/>
      <c r="BC32" s="285"/>
      <c r="BD32" s="286"/>
      <c r="BE32" s="285"/>
      <c r="BF32" s="286"/>
      <c r="BG32" s="285"/>
      <c r="BH32" s="286"/>
      <c r="BI32" s="286"/>
      <c r="BJ32" s="286"/>
      <c r="BK32" s="286"/>
      <c r="BL32" s="286"/>
      <c r="BM32" s="84"/>
      <c r="BN32" s="84"/>
      <c r="BO32" s="37"/>
      <c r="BP32" s="285"/>
      <c r="BQ32" s="194"/>
      <c r="BR32" s="197"/>
      <c r="BS32" s="197"/>
      <c r="BT32" s="197"/>
      <c r="BU32" s="197"/>
      <c r="BV32" s="192"/>
      <c r="BW32" s="37"/>
      <c r="BX32" s="1174" t="s">
        <v>132</v>
      </c>
      <c r="BY32" s="1175"/>
      <c r="BZ32" s="1175"/>
      <c r="CA32" s="1175"/>
      <c r="CB32" s="1175"/>
      <c r="CC32" s="1176"/>
      <c r="CD32" s="283" t="s">
        <v>104</v>
      </c>
      <c r="CE32" s="37"/>
      <c r="CF32" s="37"/>
      <c r="CG32" s="10"/>
      <c r="CI32" s="106"/>
      <c r="CJ32" s="287"/>
      <c r="CK32" s="288"/>
      <c r="CL32" s="288"/>
    </row>
    <row r="33" spans="2:111" ht="15" customHeight="1">
      <c r="B33" s="5"/>
      <c r="D33" s="1148" t="s">
        <v>133</v>
      </c>
      <c r="E33" s="1148"/>
      <c r="G33" s="37"/>
      <c r="H33" s="289">
        <v>3</v>
      </c>
      <c r="I33" s="1034"/>
      <c r="J33" s="1035"/>
      <c r="K33" s="1034"/>
      <c r="L33" s="1035"/>
      <c r="M33" s="1034"/>
      <c r="N33" s="1035"/>
      <c r="O33" s="1034"/>
      <c r="P33" s="1035"/>
      <c r="Q33" s="1034"/>
      <c r="R33" s="1035"/>
      <c r="S33" s="1034"/>
      <c r="T33" s="1035"/>
      <c r="U33" s="1034"/>
      <c r="V33" s="1035"/>
      <c r="W33" s="1034"/>
      <c r="X33" s="1035"/>
      <c r="Y33" s="1034"/>
      <c r="Z33" s="1035"/>
      <c r="AA33" s="1034"/>
      <c r="AB33" s="1035"/>
      <c r="AC33" s="1034"/>
      <c r="AD33" s="1035"/>
      <c r="AE33" s="1034"/>
      <c r="AF33" s="1035"/>
      <c r="AG33" s="1034"/>
      <c r="AH33" s="1035"/>
      <c r="AI33" s="1034"/>
      <c r="AJ33" s="1035"/>
      <c r="AK33" s="1034"/>
      <c r="AL33" s="1035"/>
      <c r="AM33" s="1034"/>
      <c r="AN33" s="1035"/>
      <c r="AO33" s="1034"/>
      <c r="AP33" s="1035"/>
      <c r="AQ33" s="1034"/>
      <c r="AR33" s="1035"/>
      <c r="AS33" s="1034"/>
      <c r="AT33" s="1035"/>
      <c r="AU33" s="1034"/>
      <c r="AV33" s="1035"/>
      <c r="AW33" s="1034"/>
      <c r="AX33" s="1035"/>
      <c r="AY33" s="1034"/>
      <c r="AZ33" s="1035"/>
      <c r="BA33" s="1034"/>
      <c r="BB33" s="1035"/>
      <c r="BC33" s="1034"/>
      <c r="BD33" s="1035"/>
      <c r="BE33" s="1034"/>
      <c r="BF33" s="1035"/>
      <c r="BG33" s="1034"/>
      <c r="BH33" s="1035"/>
      <c r="BI33" s="1034"/>
      <c r="BJ33" s="1035"/>
      <c r="BK33" s="1034"/>
      <c r="BL33" s="1035"/>
      <c r="BM33" s="1034"/>
      <c r="BN33" s="1035"/>
      <c r="BO33" s="1034"/>
      <c r="BP33" s="1035"/>
      <c r="BQ33" s="194"/>
      <c r="BR33" s="190">
        <f t="shared" ref="BR33:BR81" si="0">IF(SUM(I33:BP33)=0,0,AVERAGE(I33:BP33))</f>
        <v>0</v>
      </c>
      <c r="BS33" s="190"/>
      <c r="BT33" s="1190">
        <f>IF(SUM(I33:BP33)&gt;0,BR33,IF(SUM(I34:BP34)&gt;0,BR34,BR35))</f>
        <v>0</v>
      </c>
      <c r="BU33" s="1189" t="str">
        <f>IF(SUM(I33:BP33)&gt;0,3,IF(SUM(I34:BP34)&gt;0,2,IF(SUM(I35:BP35)&gt;0,1," ")))</f>
        <v xml:space="preserve"> </v>
      </c>
      <c r="BV33" s="192"/>
      <c r="BW33" s="193"/>
      <c r="BX33" s="1174" t="s">
        <v>134</v>
      </c>
      <c r="BY33" s="1175"/>
      <c r="BZ33" s="1175"/>
      <c r="CA33" s="1175"/>
      <c r="CB33" s="1175"/>
      <c r="CC33" s="1176"/>
      <c r="CD33" s="283" t="s">
        <v>135</v>
      </c>
      <c r="CE33" s="37"/>
      <c r="CF33" s="37"/>
      <c r="CG33" s="10"/>
      <c r="CI33" s="290"/>
      <c r="CJ33" s="291"/>
      <c r="CK33" s="291"/>
      <c r="CL33" s="291"/>
      <c r="CM33" s="291"/>
      <c r="CN33" s="291"/>
      <c r="CO33" s="291"/>
      <c r="CP33" s="291"/>
      <c r="CQ33" s="291"/>
      <c r="CR33" s="195"/>
      <c r="CS33" s="195"/>
      <c r="CT33" s="195"/>
      <c r="CU33" s="195"/>
      <c r="CV33" s="195"/>
      <c r="CW33" s="195"/>
      <c r="CX33" s="195"/>
      <c r="CY33" s="195"/>
      <c r="CZ33" s="195"/>
      <c r="DA33" s="195"/>
      <c r="DB33" s="195"/>
      <c r="DC33" s="195"/>
      <c r="DD33" s="195"/>
      <c r="DE33" s="196"/>
      <c r="DF33" s="1191"/>
      <c r="DG33" s="1184"/>
    </row>
    <row r="34" spans="2:111" ht="15" customHeight="1">
      <c r="B34" s="5"/>
      <c r="D34" s="1148"/>
      <c r="E34" s="1148"/>
      <c r="G34" s="37"/>
      <c r="H34" s="292">
        <v>2</v>
      </c>
      <c r="I34" s="1034"/>
      <c r="J34" s="1035"/>
      <c r="K34" s="1034"/>
      <c r="L34" s="1035"/>
      <c r="M34" s="1034"/>
      <c r="N34" s="1035"/>
      <c r="O34" s="1034"/>
      <c r="P34" s="1035"/>
      <c r="Q34" s="1034"/>
      <c r="R34" s="1035"/>
      <c r="S34" s="1034"/>
      <c r="T34" s="1035"/>
      <c r="U34" s="1034"/>
      <c r="V34" s="1035"/>
      <c r="W34" s="1034"/>
      <c r="X34" s="1035"/>
      <c r="Y34" s="1034"/>
      <c r="Z34" s="1035"/>
      <c r="AA34" s="1034"/>
      <c r="AB34" s="1035"/>
      <c r="AC34" s="1034"/>
      <c r="AD34" s="1035"/>
      <c r="AE34" s="1034"/>
      <c r="AF34" s="1035"/>
      <c r="AG34" s="1034"/>
      <c r="AH34" s="1035"/>
      <c r="AI34" s="1034"/>
      <c r="AJ34" s="1035"/>
      <c r="AK34" s="1034"/>
      <c r="AL34" s="1035"/>
      <c r="AM34" s="1034"/>
      <c r="AN34" s="1035"/>
      <c r="AO34" s="1034"/>
      <c r="AP34" s="1035"/>
      <c r="AQ34" s="1034"/>
      <c r="AR34" s="1035"/>
      <c r="AS34" s="1034"/>
      <c r="AT34" s="1035"/>
      <c r="AU34" s="1034"/>
      <c r="AV34" s="1035"/>
      <c r="AW34" s="1034"/>
      <c r="AX34" s="1035"/>
      <c r="AY34" s="1034"/>
      <c r="AZ34" s="1035"/>
      <c r="BA34" s="1034"/>
      <c r="BB34" s="1035"/>
      <c r="BC34" s="1034"/>
      <c r="BD34" s="1035"/>
      <c r="BE34" s="1034"/>
      <c r="BF34" s="1035"/>
      <c r="BG34" s="1034"/>
      <c r="BH34" s="1035"/>
      <c r="BI34" s="1034"/>
      <c r="BJ34" s="1035"/>
      <c r="BK34" s="1034"/>
      <c r="BL34" s="1035"/>
      <c r="BM34" s="1034"/>
      <c r="BN34" s="1035"/>
      <c r="BO34" s="1034"/>
      <c r="BP34" s="1035"/>
      <c r="BQ34" s="194"/>
      <c r="BR34" s="190">
        <f t="shared" si="0"/>
        <v>0</v>
      </c>
      <c r="BS34" s="190"/>
      <c r="BT34" s="1190"/>
      <c r="BU34" s="1189"/>
      <c r="BV34" s="192"/>
      <c r="BW34" s="193"/>
      <c r="BX34" s="1174" t="s">
        <v>136</v>
      </c>
      <c r="BY34" s="1175"/>
      <c r="BZ34" s="1175"/>
      <c r="CA34" s="1175"/>
      <c r="CB34" s="1175"/>
      <c r="CC34" s="1176"/>
      <c r="CD34" s="293" t="s">
        <v>106</v>
      </c>
      <c r="CE34" s="37"/>
      <c r="CF34" s="37"/>
      <c r="CG34" s="10"/>
      <c r="CI34" s="290"/>
      <c r="CJ34" s="291"/>
      <c r="CK34" s="291"/>
      <c r="CL34" s="291"/>
      <c r="CM34" s="291"/>
      <c r="CN34" s="291"/>
      <c r="CO34" s="291"/>
      <c r="CP34" s="291"/>
      <c r="CQ34" s="291"/>
      <c r="CR34" s="195"/>
      <c r="CS34" s="195"/>
      <c r="CT34" s="195"/>
      <c r="CU34" s="195"/>
      <c r="CV34" s="195"/>
      <c r="CW34" s="195"/>
      <c r="CX34" s="195"/>
      <c r="CY34" s="195"/>
      <c r="CZ34" s="195"/>
      <c r="DA34" s="195"/>
      <c r="DB34" s="195"/>
      <c r="DC34" s="195"/>
      <c r="DD34" s="195"/>
      <c r="DE34" s="196"/>
      <c r="DF34" s="1191"/>
      <c r="DG34" s="1184"/>
    </row>
    <row r="35" spans="2:111" ht="15" customHeight="1">
      <c r="B35" s="5"/>
      <c r="D35" s="1148"/>
      <c r="E35" s="1148"/>
      <c r="G35" s="37"/>
      <c r="H35" s="294">
        <v>1</v>
      </c>
      <c r="I35" s="1034"/>
      <c r="J35" s="1035"/>
      <c r="K35" s="1034"/>
      <c r="L35" s="1035"/>
      <c r="M35" s="1034"/>
      <c r="N35" s="1035"/>
      <c r="O35" s="1034"/>
      <c r="P35" s="1035"/>
      <c r="Q35" s="1034"/>
      <c r="R35" s="1035"/>
      <c r="S35" s="1034"/>
      <c r="T35" s="1035"/>
      <c r="U35" s="1034"/>
      <c r="V35" s="1035"/>
      <c r="W35" s="1034"/>
      <c r="X35" s="1035"/>
      <c r="Y35" s="1034"/>
      <c r="Z35" s="1035"/>
      <c r="AA35" s="1034"/>
      <c r="AB35" s="1035"/>
      <c r="AC35" s="1034"/>
      <c r="AD35" s="1035"/>
      <c r="AE35" s="1034"/>
      <c r="AF35" s="1035"/>
      <c r="AG35" s="1034"/>
      <c r="AH35" s="1035"/>
      <c r="AI35" s="1034"/>
      <c r="AJ35" s="1035"/>
      <c r="AK35" s="1034"/>
      <c r="AL35" s="1035"/>
      <c r="AM35" s="1034"/>
      <c r="AN35" s="1035"/>
      <c r="AO35" s="1034"/>
      <c r="AP35" s="1035"/>
      <c r="AQ35" s="1034"/>
      <c r="AR35" s="1035"/>
      <c r="AS35" s="1034"/>
      <c r="AT35" s="1035"/>
      <c r="AU35" s="1034"/>
      <c r="AV35" s="1035"/>
      <c r="AW35" s="1034"/>
      <c r="AX35" s="1035"/>
      <c r="AY35" s="1034"/>
      <c r="AZ35" s="1035"/>
      <c r="BA35" s="1034"/>
      <c r="BB35" s="1035"/>
      <c r="BC35" s="1034"/>
      <c r="BD35" s="1035"/>
      <c r="BE35" s="1034"/>
      <c r="BF35" s="1035"/>
      <c r="BG35" s="1034"/>
      <c r="BH35" s="1035"/>
      <c r="BI35" s="1034"/>
      <c r="BJ35" s="1035"/>
      <c r="BK35" s="1034"/>
      <c r="BL35" s="1035"/>
      <c r="BM35" s="1034"/>
      <c r="BN35" s="1035"/>
      <c r="BO35" s="1034"/>
      <c r="BP35" s="1035"/>
      <c r="BQ35" s="37"/>
      <c r="BR35" s="190">
        <f t="shared" si="0"/>
        <v>0</v>
      </c>
      <c r="BS35" s="190"/>
      <c r="BT35" s="1190"/>
      <c r="BU35" s="1189"/>
      <c r="BV35" s="285"/>
      <c r="BW35" s="193"/>
      <c r="BX35" s="1174" t="s">
        <v>137</v>
      </c>
      <c r="BY35" s="1175"/>
      <c r="BZ35" s="1175"/>
      <c r="CA35" s="1175"/>
      <c r="CB35" s="1175"/>
      <c r="CC35" s="1176"/>
      <c r="CD35" s="293" t="s">
        <v>138</v>
      </c>
      <c r="CE35" s="37"/>
      <c r="CF35" s="37"/>
      <c r="CG35" s="10"/>
      <c r="CI35" s="290"/>
      <c r="CJ35" s="291"/>
      <c r="CK35" s="291"/>
      <c r="CL35" s="291"/>
      <c r="CM35" s="291"/>
      <c r="CN35" s="291"/>
      <c r="CO35" s="291"/>
      <c r="CP35" s="291"/>
      <c r="CQ35" s="291"/>
      <c r="CR35" s="195"/>
      <c r="CS35" s="195"/>
      <c r="CT35" s="195"/>
      <c r="CU35" s="195"/>
      <c r="CV35" s="195"/>
      <c r="CW35" s="195"/>
      <c r="CX35" s="195"/>
      <c r="CY35" s="195"/>
      <c r="CZ35" s="195"/>
      <c r="DA35" s="195"/>
      <c r="DB35" s="195"/>
      <c r="DC35" s="195"/>
      <c r="DD35" s="195"/>
      <c r="DE35" s="196"/>
      <c r="DF35" s="1191"/>
      <c r="DG35" s="1184"/>
    </row>
    <row r="36" spans="2:111" ht="15" customHeight="1">
      <c r="B36" s="5"/>
      <c r="D36" s="182"/>
      <c r="G36" s="37"/>
      <c r="H36" s="284"/>
      <c r="I36" s="284"/>
      <c r="J36" s="284"/>
      <c r="K36" s="284"/>
      <c r="L36" s="284"/>
      <c r="M36" s="84"/>
      <c r="N36" s="84"/>
      <c r="O36" s="37"/>
      <c r="P36" s="285"/>
      <c r="Q36" s="285"/>
      <c r="R36" s="285"/>
      <c r="S36" s="285"/>
      <c r="T36" s="286"/>
      <c r="U36" s="286"/>
      <c r="V36" s="286"/>
      <c r="W36" s="286"/>
      <c r="X36" s="286"/>
      <c r="Y36" s="84"/>
      <c r="Z36" s="84"/>
      <c r="AA36" s="37"/>
      <c r="AB36" s="285"/>
      <c r="AC36" s="284"/>
      <c r="AD36" s="284"/>
      <c r="AE36" s="284"/>
      <c r="AF36" s="284"/>
      <c r="AG36" s="84"/>
      <c r="AH36" s="84"/>
      <c r="AI36" s="37"/>
      <c r="AJ36" s="285"/>
      <c r="AK36" s="285"/>
      <c r="AL36" s="285"/>
      <c r="AM36" s="285"/>
      <c r="AN36" s="286"/>
      <c r="AO36" s="285"/>
      <c r="AP36" s="286"/>
      <c r="AQ36" s="285"/>
      <c r="AR36" s="286"/>
      <c r="AS36" s="285"/>
      <c r="AT36" s="286"/>
      <c r="AU36" s="285"/>
      <c r="AV36" s="286"/>
      <c r="AW36" s="285"/>
      <c r="AX36" s="286"/>
      <c r="AY36" s="285"/>
      <c r="AZ36" s="286"/>
      <c r="BA36" s="285"/>
      <c r="BB36" s="286"/>
      <c r="BC36" s="285"/>
      <c r="BD36" s="286"/>
      <c r="BE36" s="285"/>
      <c r="BF36" s="286"/>
      <c r="BG36" s="285"/>
      <c r="BH36" s="286"/>
      <c r="BI36" s="286"/>
      <c r="BJ36" s="286"/>
      <c r="BK36" s="286"/>
      <c r="BL36" s="286"/>
      <c r="BM36" s="84"/>
      <c r="BN36" s="84"/>
      <c r="BO36" s="37"/>
      <c r="BP36" s="285"/>
      <c r="BQ36" s="194"/>
      <c r="BR36" s="190"/>
      <c r="BS36" s="37"/>
      <c r="BT36" s="46"/>
      <c r="BU36" s="46"/>
      <c r="BV36" s="192"/>
      <c r="BW36" s="37"/>
      <c r="BX36" s="1181" t="s">
        <v>139</v>
      </c>
      <c r="BY36" s="1182"/>
      <c r="BZ36" s="1182"/>
      <c r="CA36" s="1182"/>
      <c r="CB36" s="1182"/>
      <c r="CC36" s="1183"/>
      <c r="CD36" s="295" t="s">
        <v>105</v>
      </c>
      <c r="CE36" s="37"/>
      <c r="CF36" s="37"/>
      <c r="CG36" s="10"/>
      <c r="CI36" s="106"/>
      <c r="CJ36" s="287"/>
      <c r="CK36" s="288"/>
      <c r="CL36" s="288"/>
    </row>
    <row r="37" spans="2:111" ht="15" customHeight="1">
      <c r="B37" s="5"/>
      <c r="D37" s="1148" t="s">
        <v>140</v>
      </c>
      <c r="E37" s="1148"/>
      <c r="G37" s="37"/>
      <c r="H37" s="289">
        <v>3</v>
      </c>
      <c r="I37" s="1034"/>
      <c r="J37" s="1035"/>
      <c r="K37" s="1034"/>
      <c r="L37" s="1035"/>
      <c r="M37" s="1034"/>
      <c r="N37" s="1035"/>
      <c r="O37" s="1034"/>
      <c r="P37" s="1035"/>
      <c r="Q37" s="1034"/>
      <c r="R37" s="1035"/>
      <c r="S37" s="1034"/>
      <c r="T37" s="1035"/>
      <c r="U37" s="1034"/>
      <c r="V37" s="1035"/>
      <c r="W37" s="1034"/>
      <c r="X37" s="1035"/>
      <c r="Y37" s="1034"/>
      <c r="Z37" s="1035"/>
      <c r="AA37" s="1034"/>
      <c r="AB37" s="1035"/>
      <c r="AC37" s="1034"/>
      <c r="AD37" s="1035"/>
      <c r="AE37" s="1034"/>
      <c r="AF37" s="1035"/>
      <c r="AG37" s="1034"/>
      <c r="AH37" s="1035"/>
      <c r="AI37" s="1034"/>
      <c r="AJ37" s="1035"/>
      <c r="AK37" s="1034"/>
      <c r="AL37" s="1035"/>
      <c r="AM37" s="1034"/>
      <c r="AN37" s="1035"/>
      <c r="AO37" s="1034"/>
      <c r="AP37" s="1035"/>
      <c r="AQ37" s="1034"/>
      <c r="AR37" s="1035"/>
      <c r="AS37" s="1034"/>
      <c r="AT37" s="1035"/>
      <c r="AU37" s="1034"/>
      <c r="AV37" s="1035"/>
      <c r="AW37" s="1034"/>
      <c r="AX37" s="1035"/>
      <c r="AY37" s="1034"/>
      <c r="AZ37" s="1035"/>
      <c r="BA37" s="1034"/>
      <c r="BB37" s="1035"/>
      <c r="BC37" s="1034"/>
      <c r="BD37" s="1035"/>
      <c r="BE37" s="1034"/>
      <c r="BF37" s="1035"/>
      <c r="BG37" s="1034"/>
      <c r="BH37" s="1035"/>
      <c r="BI37" s="1034"/>
      <c r="BJ37" s="1035"/>
      <c r="BK37" s="1034"/>
      <c r="BL37" s="1035"/>
      <c r="BM37" s="1034"/>
      <c r="BN37" s="1035"/>
      <c r="BO37" s="1034"/>
      <c r="BP37" s="1035"/>
      <c r="BQ37" s="194"/>
      <c r="BR37" s="190">
        <f t="shared" si="0"/>
        <v>0</v>
      </c>
      <c r="BS37" s="190"/>
      <c r="BT37" s="1190">
        <f>IF(SUM(I37:BP37)&gt;0,BR37,IF(SUM(I38:BP38)&gt;0,BR38,BR39))</f>
        <v>0</v>
      </c>
      <c r="BU37" s="1189" t="str">
        <f>IF(SUM(I37:BP37)&gt;0,3,IF(SUM(I38:BP38)&gt;0,2,IF(SUM(I39:BP39)&gt;0,1," ")))</f>
        <v xml:space="preserve"> </v>
      </c>
      <c r="BV37" s="192"/>
      <c r="BW37" s="193"/>
      <c r="BX37" s="1193"/>
      <c r="BY37" s="1193"/>
      <c r="BZ37" s="1193"/>
      <c r="CA37" s="1193"/>
      <c r="CB37" s="1193"/>
      <c r="CC37" s="1193"/>
      <c r="CD37" s="296"/>
      <c r="CE37" s="37"/>
      <c r="CF37" s="37"/>
      <c r="CG37" s="10"/>
      <c r="CI37" s="290"/>
      <c r="CJ37" s="291"/>
      <c r="CK37" s="291"/>
      <c r="CL37" s="291"/>
      <c r="CM37" s="291"/>
      <c r="CN37" s="291"/>
      <c r="CO37" s="291"/>
      <c r="CP37" s="291"/>
      <c r="CQ37" s="291"/>
      <c r="CR37" s="195"/>
      <c r="CS37" s="195"/>
      <c r="CT37" s="195"/>
      <c r="CU37" s="195"/>
      <c r="CV37" s="195"/>
      <c r="CW37" s="195"/>
      <c r="CX37" s="195"/>
      <c r="CY37" s="195"/>
      <c r="CZ37" s="195"/>
      <c r="DA37" s="195"/>
      <c r="DB37" s="195"/>
      <c r="DC37" s="195"/>
      <c r="DD37" s="195"/>
      <c r="DE37" s="196"/>
    </row>
    <row r="38" spans="2:111" ht="15" customHeight="1">
      <c r="B38" s="5"/>
      <c r="D38" s="1148"/>
      <c r="E38" s="1148"/>
      <c r="G38" s="37"/>
      <c r="H38" s="292">
        <v>2</v>
      </c>
      <c r="I38" s="1034"/>
      <c r="J38" s="1035"/>
      <c r="K38" s="1034"/>
      <c r="L38" s="1035"/>
      <c r="M38" s="1034"/>
      <c r="N38" s="1035"/>
      <c r="O38" s="1034"/>
      <c r="P38" s="1035"/>
      <c r="Q38" s="1034"/>
      <c r="R38" s="1035"/>
      <c r="S38" s="1034"/>
      <c r="T38" s="1035"/>
      <c r="U38" s="1034"/>
      <c r="V38" s="1035"/>
      <c r="W38" s="1034"/>
      <c r="X38" s="1035"/>
      <c r="Y38" s="1034"/>
      <c r="Z38" s="1035"/>
      <c r="AA38" s="1034"/>
      <c r="AB38" s="1035"/>
      <c r="AC38" s="1034"/>
      <c r="AD38" s="1035"/>
      <c r="AE38" s="1034"/>
      <c r="AF38" s="1035"/>
      <c r="AG38" s="1034"/>
      <c r="AH38" s="1035"/>
      <c r="AI38" s="1034"/>
      <c r="AJ38" s="1035"/>
      <c r="AK38" s="1034"/>
      <c r="AL38" s="1035"/>
      <c r="AM38" s="1034"/>
      <c r="AN38" s="1035"/>
      <c r="AO38" s="1034"/>
      <c r="AP38" s="1035"/>
      <c r="AQ38" s="1034"/>
      <c r="AR38" s="1035"/>
      <c r="AS38" s="1034"/>
      <c r="AT38" s="1035"/>
      <c r="AU38" s="1034"/>
      <c r="AV38" s="1035"/>
      <c r="AW38" s="1034"/>
      <c r="AX38" s="1035"/>
      <c r="AY38" s="1034"/>
      <c r="AZ38" s="1035"/>
      <c r="BA38" s="1034"/>
      <c r="BB38" s="1035"/>
      <c r="BC38" s="1034"/>
      <c r="BD38" s="1035"/>
      <c r="BE38" s="1034"/>
      <c r="BF38" s="1035"/>
      <c r="BG38" s="1034"/>
      <c r="BH38" s="1035"/>
      <c r="BI38" s="1034"/>
      <c r="BJ38" s="1035"/>
      <c r="BK38" s="1034"/>
      <c r="BL38" s="1035"/>
      <c r="BM38" s="1034"/>
      <c r="BN38" s="1035"/>
      <c r="BO38" s="1034"/>
      <c r="BP38" s="1035"/>
      <c r="BQ38" s="194"/>
      <c r="BR38" s="190">
        <f t="shared" si="0"/>
        <v>0</v>
      </c>
      <c r="BS38" s="190"/>
      <c r="BT38" s="1190"/>
      <c r="BU38" s="1189"/>
      <c r="BV38" s="192"/>
      <c r="BW38" s="193"/>
      <c r="BX38" s="1180"/>
      <c r="BY38" s="1180"/>
      <c r="BZ38" s="1180"/>
      <c r="CA38" s="1180"/>
      <c r="CB38" s="1180"/>
      <c r="CC38" s="1180"/>
      <c r="CD38" s="297"/>
      <c r="CE38" s="37"/>
      <c r="CF38" s="37"/>
      <c r="CG38" s="10"/>
      <c r="CI38" s="290"/>
      <c r="CJ38" s="291"/>
      <c r="CK38" s="291"/>
      <c r="CL38" s="291"/>
      <c r="CM38" s="291"/>
      <c r="CN38" s="291"/>
      <c r="CO38" s="291"/>
      <c r="CP38" s="291"/>
      <c r="CQ38" s="291"/>
      <c r="CR38" s="195"/>
      <c r="CS38" s="195"/>
      <c r="CT38" s="195"/>
      <c r="CU38" s="195"/>
      <c r="CV38" s="195"/>
      <c r="CW38" s="195"/>
      <c r="CX38" s="195"/>
      <c r="CY38" s="195"/>
      <c r="CZ38" s="195"/>
      <c r="DA38" s="195"/>
      <c r="DB38" s="195"/>
      <c r="DC38" s="195"/>
      <c r="DD38" s="195"/>
      <c r="DE38" s="196"/>
    </row>
    <row r="39" spans="2:111" ht="15" customHeight="1">
      <c r="B39" s="5"/>
      <c r="D39" s="1148"/>
      <c r="E39" s="1148"/>
      <c r="G39" s="37"/>
      <c r="H39" s="294">
        <v>1</v>
      </c>
      <c r="I39" s="1034"/>
      <c r="J39" s="1035"/>
      <c r="K39" s="1034"/>
      <c r="L39" s="1035"/>
      <c r="M39" s="1034"/>
      <c r="N39" s="1035"/>
      <c r="O39" s="1034"/>
      <c r="P39" s="1035"/>
      <c r="Q39" s="1034"/>
      <c r="R39" s="1035"/>
      <c r="S39" s="1034"/>
      <c r="T39" s="1035"/>
      <c r="U39" s="1034"/>
      <c r="V39" s="1035"/>
      <c r="W39" s="1034"/>
      <c r="X39" s="1035"/>
      <c r="Y39" s="1034"/>
      <c r="Z39" s="1035"/>
      <c r="AA39" s="1034"/>
      <c r="AB39" s="1035"/>
      <c r="AC39" s="1034"/>
      <c r="AD39" s="1035"/>
      <c r="AE39" s="1034"/>
      <c r="AF39" s="1035"/>
      <c r="AG39" s="1034"/>
      <c r="AH39" s="1035"/>
      <c r="AI39" s="1034"/>
      <c r="AJ39" s="1035"/>
      <c r="AK39" s="1034"/>
      <c r="AL39" s="1035"/>
      <c r="AM39" s="1034"/>
      <c r="AN39" s="1035"/>
      <c r="AO39" s="1034"/>
      <c r="AP39" s="1035"/>
      <c r="AQ39" s="1034"/>
      <c r="AR39" s="1035"/>
      <c r="AS39" s="1034"/>
      <c r="AT39" s="1035"/>
      <c r="AU39" s="1034"/>
      <c r="AV39" s="1035"/>
      <c r="AW39" s="1034"/>
      <c r="AX39" s="1035"/>
      <c r="AY39" s="1034"/>
      <c r="AZ39" s="1035"/>
      <c r="BA39" s="1034"/>
      <c r="BB39" s="1035"/>
      <c r="BC39" s="1034"/>
      <c r="BD39" s="1035"/>
      <c r="BE39" s="1034"/>
      <c r="BF39" s="1035"/>
      <c r="BG39" s="1034"/>
      <c r="BH39" s="1035"/>
      <c r="BI39" s="1034"/>
      <c r="BJ39" s="1035"/>
      <c r="BK39" s="1034"/>
      <c r="BL39" s="1035"/>
      <c r="BM39" s="1034"/>
      <c r="BN39" s="1035"/>
      <c r="BO39" s="1034"/>
      <c r="BP39" s="1035"/>
      <c r="BQ39" s="37"/>
      <c r="BR39" s="190">
        <f t="shared" si="0"/>
        <v>0</v>
      </c>
      <c r="BS39" s="190"/>
      <c r="BT39" s="1190"/>
      <c r="BU39" s="1189"/>
      <c r="BV39" s="37"/>
      <c r="BW39" s="37"/>
      <c r="BX39" s="1180"/>
      <c r="BY39" s="1180"/>
      <c r="BZ39" s="1180"/>
      <c r="CA39" s="1180"/>
      <c r="CB39" s="1180"/>
      <c r="CC39" s="1180"/>
      <c r="CD39" s="297"/>
      <c r="CE39" s="37"/>
      <c r="CF39" s="37"/>
      <c r="CG39" s="10"/>
      <c r="CI39" s="290"/>
    </row>
    <row r="40" spans="2:111" ht="15" customHeight="1">
      <c r="B40" s="5"/>
      <c r="D40" s="182"/>
      <c r="G40" s="37"/>
      <c r="H40" s="284"/>
      <c r="I40" s="284"/>
      <c r="J40" s="284"/>
      <c r="K40" s="284"/>
      <c r="L40" s="284"/>
      <c r="M40" s="84"/>
      <c r="N40" s="84"/>
      <c r="O40" s="37"/>
      <c r="P40" s="37"/>
      <c r="Q40" s="37"/>
      <c r="R40" s="37"/>
      <c r="S40" s="37"/>
      <c r="T40" s="37"/>
      <c r="U40" s="37"/>
      <c r="V40" s="37"/>
      <c r="W40" s="37"/>
      <c r="X40" s="37"/>
      <c r="Y40" s="84"/>
      <c r="Z40" s="84"/>
      <c r="AA40" s="37"/>
      <c r="AB40" s="37"/>
      <c r="AC40" s="284"/>
      <c r="AD40" s="284"/>
      <c r="AE40" s="284"/>
      <c r="AF40" s="284"/>
      <c r="AG40" s="84"/>
      <c r="AH40" s="84"/>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84"/>
      <c r="BN40" s="84"/>
      <c r="BO40" s="37"/>
      <c r="BP40" s="37"/>
      <c r="BQ40" s="194"/>
      <c r="BR40" s="190"/>
      <c r="BS40" s="37"/>
      <c r="BT40" s="46"/>
      <c r="BU40" s="46"/>
      <c r="BV40" s="192"/>
      <c r="BW40" s="37"/>
      <c r="BX40" s="1180"/>
      <c r="BY40" s="1180"/>
      <c r="BZ40" s="1180"/>
      <c r="CA40" s="1180"/>
      <c r="CB40" s="1180"/>
      <c r="CC40" s="1180"/>
      <c r="CD40" s="297"/>
      <c r="CE40" s="37"/>
      <c r="CF40" s="37"/>
      <c r="CG40" s="10"/>
      <c r="CI40" s="106"/>
      <c r="CJ40" s="287"/>
      <c r="CK40" s="288"/>
      <c r="CL40" s="288"/>
    </row>
    <row r="41" spans="2:111" ht="15" customHeight="1">
      <c r="B41" s="5"/>
      <c r="D41" s="1148" t="s">
        <v>141</v>
      </c>
      <c r="E41" s="1148"/>
      <c r="G41" s="37"/>
      <c r="H41" s="289">
        <v>3</v>
      </c>
      <c r="I41" s="1034"/>
      <c r="J41" s="1035"/>
      <c r="K41" s="1034"/>
      <c r="L41" s="1035"/>
      <c r="M41" s="1034"/>
      <c r="N41" s="1035"/>
      <c r="O41" s="1034"/>
      <c r="P41" s="1035"/>
      <c r="Q41" s="1034"/>
      <c r="R41" s="1035"/>
      <c r="S41" s="1034"/>
      <c r="T41" s="1035"/>
      <c r="U41" s="1034"/>
      <c r="V41" s="1035"/>
      <c r="W41" s="1034"/>
      <c r="X41" s="1035"/>
      <c r="Y41" s="1034"/>
      <c r="Z41" s="1035"/>
      <c r="AA41" s="1034"/>
      <c r="AB41" s="1035"/>
      <c r="AC41" s="1034"/>
      <c r="AD41" s="1035"/>
      <c r="AE41" s="1034"/>
      <c r="AF41" s="1035"/>
      <c r="AG41" s="1034"/>
      <c r="AH41" s="1035"/>
      <c r="AI41" s="1034"/>
      <c r="AJ41" s="1035"/>
      <c r="AK41" s="1034"/>
      <c r="AL41" s="1035"/>
      <c r="AM41" s="1034"/>
      <c r="AN41" s="1035"/>
      <c r="AO41" s="1034"/>
      <c r="AP41" s="1035"/>
      <c r="AQ41" s="1034"/>
      <c r="AR41" s="1035"/>
      <c r="AS41" s="1034"/>
      <c r="AT41" s="1035"/>
      <c r="AU41" s="1034"/>
      <c r="AV41" s="1035"/>
      <c r="AW41" s="1034"/>
      <c r="AX41" s="1035"/>
      <c r="AY41" s="1034"/>
      <c r="AZ41" s="1035"/>
      <c r="BA41" s="1034"/>
      <c r="BB41" s="1035"/>
      <c r="BC41" s="1034"/>
      <c r="BD41" s="1035"/>
      <c r="BE41" s="1034"/>
      <c r="BF41" s="1035"/>
      <c r="BG41" s="1034"/>
      <c r="BH41" s="1035"/>
      <c r="BI41" s="1034"/>
      <c r="BJ41" s="1035"/>
      <c r="BK41" s="1034"/>
      <c r="BL41" s="1035"/>
      <c r="BM41" s="1034"/>
      <c r="BN41" s="1035"/>
      <c r="BO41" s="1034"/>
      <c r="BP41" s="1035"/>
      <c r="BQ41" s="194"/>
      <c r="BR41" s="190">
        <f t="shared" si="0"/>
        <v>0</v>
      </c>
      <c r="BS41" s="190"/>
      <c r="BT41" s="1190">
        <f>IF(SUM(I41:BP41)&gt;0,BR41,IF(SUM(I42:BP42)&gt;0,BR42,BR43))</f>
        <v>0</v>
      </c>
      <c r="BU41" s="1189" t="str">
        <f>IF(SUM(I41:BP41)&gt;0,3,IF(SUM(I42:BP42)&gt;0,2,IF(SUM(I43:BP43)&gt;0,1," ")))</f>
        <v xml:space="preserve"> </v>
      </c>
      <c r="BV41" s="192"/>
      <c r="BW41" s="193"/>
      <c r="BX41" s="37"/>
      <c r="BY41" s="37"/>
      <c r="BZ41" s="37"/>
      <c r="CA41" s="37"/>
      <c r="CB41" s="37"/>
      <c r="CC41" s="37"/>
      <c r="CD41" s="37"/>
      <c r="CE41" s="37"/>
      <c r="CF41" s="37"/>
      <c r="CG41" s="10"/>
      <c r="CI41" s="290"/>
      <c r="CJ41" s="291"/>
      <c r="CK41" s="291"/>
      <c r="CL41" s="291"/>
      <c r="CM41" s="291"/>
      <c r="CN41" s="291"/>
      <c r="CO41" s="291"/>
      <c r="CP41" s="291"/>
      <c r="CQ41" s="291"/>
      <c r="CR41" s="195"/>
      <c r="CS41" s="195"/>
      <c r="CT41" s="195"/>
      <c r="CU41" s="195"/>
      <c r="CV41" s="195"/>
      <c r="CW41" s="195"/>
      <c r="CX41" s="195"/>
      <c r="CY41" s="195"/>
      <c r="CZ41" s="195"/>
      <c r="DA41" s="195"/>
      <c r="DB41" s="195"/>
      <c r="DC41" s="195"/>
      <c r="DD41" s="195"/>
      <c r="DE41" s="196"/>
    </row>
    <row r="42" spans="2:111" ht="15" customHeight="1">
      <c r="B42" s="5"/>
      <c r="D42" s="1148"/>
      <c r="E42" s="1148"/>
      <c r="G42" s="37"/>
      <c r="H42" s="292">
        <v>2</v>
      </c>
      <c r="I42" s="1034"/>
      <c r="J42" s="1035"/>
      <c r="K42" s="1034"/>
      <c r="L42" s="1035"/>
      <c r="M42" s="1034"/>
      <c r="N42" s="1035"/>
      <c r="O42" s="1034"/>
      <c r="P42" s="1035"/>
      <c r="Q42" s="1034"/>
      <c r="R42" s="1035"/>
      <c r="S42" s="1034"/>
      <c r="T42" s="1035"/>
      <c r="U42" s="1034"/>
      <c r="V42" s="1035"/>
      <c r="W42" s="1034"/>
      <c r="X42" s="1035"/>
      <c r="Y42" s="1034"/>
      <c r="Z42" s="1035"/>
      <c r="AA42" s="1034"/>
      <c r="AB42" s="1035"/>
      <c r="AC42" s="1034"/>
      <c r="AD42" s="1035"/>
      <c r="AE42" s="1034"/>
      <c r="AF42" s="1035"/>
      <c r="AG42" s="1034"/>
      <c r="AH42" s="1035"/>
      <c r="AI42" s="1034"/>
      <c r="AJ42" s="1035"/>
      <c r="AK42" s="1034"/>
      <c r="AL42" s="1035"/>
      <c r="AM42" s="1034"/>
      <c r="AN42" s="1035"/>
      <c r="AO42" s="1034"/>
      <c r="AP42" s="1035"/>
      <c r="AQ42" s="1034"/>
      <c r="AR42" s="1035"/>
      <c r="AS42" s="1034"/>
      <c r="AT42" s="1035"/>
      <c r="AU42" s="1034"/>
      <c r="AV42" s="1035"/>
      <c r="AW42" s="1034"/>
      <c r="AX42" s="1035"/>
      <c r="AY42" s="1034"/>
      <c r="AZ42" s="1035"/>
      <c r="BA42" s="1034"/>
      <c r="BB42" s="1035"/>
      <c r="BC42" s="1034"/>
      <c r="BD42" s="1035"/>
      <c r="BE42" s="1034"/>
      <c r="BF42" s="1035"/>
      <c r="BG42" s="1034"/>
      <c r="BH42" s="1035"/>
      <c r="BI42" s="1034"/>
      <c r="BJ42" s="1035"/>
      <c r="BK42" s="1034"/>
      <c r="BL42" s="1035"/>
      <c r="BM42" s="1034"/>
      <c r="BN42" s="1035"/>
      <c r="BO42" s="1034"/>
      <c r="BP42" s="1035"/>
      <c r="BQ42" s="194"/>
      <c r="BR42" s="190">
        <f t="shared" si="0"/>
        <v>0</v>
      </c>
      <c r="BS42" s="190"/>
      <c r="BT42" s="1190"/>
      <c r="BU42" s="1189"/>
      <c r="BV42" s="192"/>
      <c r="BW42" s="193"/>
      <c r="BX42" s="37"/>
      <c r="BY42" s="37"/>
      <c r="BZ42" s="37"/>
      <c r="CA42" s="37"/>
      <c r="CB42" s="37"/>
      <c r="CC42" s="37"/>
      <c r="CD42" s="40"/>
      <c r="CE42" s="37"/>
      <c r="CF42" s="37"/>
      <c r="CG42" s="10"/>
      <c r="CI42" s="290"/>
      <c r="CJ42" s="291"/>
      <c r="CK42" s="291"/>
      <c r="CL42" s="291"/>
      <c r="CM42" s="291"/>
      <c r="CN42" s="291"/>
      <c r="CO42" s="291"/>
      <c r="CP42" s="291"/>
      <c r="CQ42" s="291"/>
      <c r="CR42" s="195"/>
      <c r="CS42" s="195"/>
      <c r="CT42" s="195"/>
      <c r="CU42" s="195"/>
      <c r="CV42" s="195"/>
      <c r="CW42" s="195"/>
      <c r="CX42" s="195"/>
      <c r="CY42" s="195"/>
      <c r="CZ42" s="195"/>
      <c r="DA42" s="195"/>
      <c r="DB42" s="195"/>
      <c r="DC42" s="195"/>
      <c r="DD42" s="195"/>
      <c r="DE42" s="196"/>
    </row>
    <row r="43" spans="2:111" ht="18" customHeight="1">
      <c r="B43" s="5"/>
      <c r="D43" s="1148"/>
      <c r="E43" s="1148"/>
      <c r="G43" s="37"/>
      <c r="H43" s="294">
        <v>1</v>
      </c>
      <c r="I43" s="1034"/>
      <c r="J43" s="1035"/>
      <c r="K43" s="1034"/>
      <c r="L43" s="1035"/>
      <c r="M43" s="1034"/>
      <c r="N43" s="1035"/>
      <c r="O43" s="1034"/>
      <c r="P43" s="1035"/>
      <c r="Q43" s="1034"/>
      <c r="R43" s="1035"/>
      <c r="S43" s="1034"/>
      <c r="T43" s="1035"/>
      <c r="U43" s="1034"/>
      <c r="V43" s="1035"/>
      <c r="W43" s="1034"/>
      <c r="X43" s="1035"/>
      <c r="Y43" s="1034"/>
      <c r="Z43" s="1035"/>
      <c r="AA43" s="1034"/>
      <c r="AB43" s="1035"/>
      <c r="AC43" s="1034"/>
      <c r="AD43" s="1035"/>
      <c r="AE43" s="1034"/>
      <c r="AF43" s="1035"/>
      <c r="AG43" s="1034"/>
      <c r="AH43" s="1035"/>
      <c r="AI43" s="1034"/>
      <c r="AJ43" s="1035"/>
      <c r="AK43" s="1034"/>
      <c r="AL43" s="1035"/>
      <c r="AM43" s="1034"/>
      <c r="AN43" s="1035"/>
      <c r="AO43" s="1034"/>
      <c r="AP43" s="1035"/>
      <c r="AQ43" s="1034"/>
      <c r="AR43" s="1035"/>
      <c r="AS43" s="1034"/>
      <c r="AT43" s="1035"/>
      <c r="AU43" s="1034"/>
      <c r="AV43" s="1035"/>
      <c r="AW43" s="1034"/>
      <c r="AX43" s="1035"/>
      <c r="AY43" s="1034"/>
      <c r="AZ43" s="1035"/>
      <c r="BA43" s="1034"/>
      <c r="BB43" s="1035"/>
      <c r="BC43" s="1034"/>
      <c r="BD43" s="1035"/>
      <c r="BE43" s="1034"/>
      <c r="BF43" s="1035"/>
      <c r="BG43" s="1034"/>
      <c r="BH43" s="1035"/>
      <c r="BI43" s="1034"/>
      <c r="BJ43" s="1035"/>
      <c r="BK43" s="1034"/>
      <c r="BL43" s="1035"/>
      <c r="BM43" s="1034"/>
      <c r="BN43" s="1035"/>
      <c r="BO43" s="1034"/>
      <c r="BP43" s="1035"/>
      <c r="BQ43" s="37"/>
      <c r="BR43" s="190">
        <f t="shared" si="0"/>
        <v>0</v>
      </c>
      <c r="BS43" s="190"/>
      <c r="BT43" s="1190"/>
      <c r="BU43" s="1189"/>
      <c r="BV43" s="37"/>
      <c r="BW43" s="37"/>
      <c r="BX43" s="37"/>
      <c r="BY43" s="37"/>
      <c r="BZ43" s="37"/>
      <c r="CA43" s="37"/>
      <c r="CB43" s="37"/>
      <c r="CC43" s="37"/>
      <c r="CD43" s="40"/>
      <c r="CE43" s="40"/>
      <c r="CF43" s="40"/>
      <c r="CG43" s="10"/>
    </row>
    <row r="44" spans="2:111" ht="30" customHeight="1">
      <c r="B44" s="278"/>
      <c r="C44" s="279"/>
      <c r="D44" s="182"/>
      <c r="F44" s="279"/>
      <c r="G44" s="298"/>
      <c r="H44" s="284"/>
      <c r="I44" s="284"/>
      <c r="J44" s="284"/>
      <c r="K44" s="284"/>
      <c r="L44" s="284"/>
      <c r="M44" s="84"/>
      <c r="N44" s="84"/>
      <c r="O44" s="37"/>
      <c r="P44" s="37"/>
      <c r="Q44" s="37"/>
      <c r="R44" s="37"/>
      <c r="S44" s="37"/>
      <c r="T44" s="37"/>
      <c r="U44" s="37"/>
      <c r="V44" s="37"/>
      <c r="W44" s="37"/>
      <c r="X44" s="37"/>
      <c r="Y44" s="84"/>
      <c r="Z44" s="84"/>
      <c r="AA44" s="37"/>
      <c r="AB44" s="37"/>
      <c r="AC44" s="284"/>
      <c r="AD44" s="284"/>
      <c r="AE44" s="284"/>
      <c r="AF44" s="284"/>
      <c r="AG44" s="84"/>
      <c r="AH44" s="84"/>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84"/>
      <c r="BN44" s="84"/>
      <c r="BO44" s="37"/>
      <c r="BP44" s="37"/>
      <c r="BQ44" s="37"/>
      <c r="BR44" s="190"/>
      <c r="BS44" s="37"/>
      <c r="BT44" s="37"/>
      <c r="BU44" s="37"/>
      <c r="BV44" s="37"/>
      <c r="BW44" s="37"/>
      <c r="BX44" s="37"/>
      <c r="BY44" s="37"/>
      <c r="BZ44" s="37"/>
      <c r="CA44" s="37"/>
      <c r="CB44" s="37"/>
      <c r="CC44" s="37"/>
      <c r="CD44" s="40"/>
      <c r="CE44" s="40"/>
      <c r="CF44" s="40"/>
      <c r="CG44" s="10"/>
    </row>
    <row r="45" spans="2:111" ht="30.75" customHeight="1">
      <c r="B45" s="1150" t="s">
        <v>126</v>
      </c>
      <c r="C45" s="1151"/>
      <c r="D45" s="1151"/>
      <c r="E45" s="1151"/>
      <c r="F45" s="1151"/>
      <c r="G45" s="280"/>
      <c r="H45" s="1149" t="s">
        <v>142</v>
      </c>
      <c r="I45" s="1149"/>
      <c r="J45" s="1149"/>
      <c r="K45" s="1149"/>
      <c r="L45" s="1149"/>
      <c r="M45" s="1149"/>
      <c r="N45" s="1149"/>
      <c r="O45" s="1149"/>
      <c r="P45" s="1149"/>
      <c r="Q45" s="1149"/>
      <c r="R45" s="1149"/>
      <c r="S45" s="1149"/>
      <c r="T45" s="1149"/>
      <c r="U45" s="1149"/>
      <c r="V45" s="1149"/>
      <c r="W45" s="1149"/>
      <c r="X45" s="1149"/>
      <c r="Y45" s="1149"/>
      <c r="Z45" s="1149"/>
      <c r="AA45" s="1149"/>
      <c r="AB45" s="1149"/>
      <c r="AC45" s="284"/>
      <c r="AD45" s="284"/>
      <c r="AE45" s="284"/>
      <c r="AF45" s="284"/>
      <c r="AG45" s="84"/>
      <c r="AH45" s="84"/>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84"/>
      <c r="BN45" s="84"/>
      <c r="BO45" s="37"/>
      <c r="BP45" s="37"/>
      <c r="BQ45" s="37"/>
      <c r="BR45" s="190"/>
      <c r="BS45" s="37"/>
      <c r="BT45" s="37"/>
      <c r="BU45" s="37"/>
      <c r="BV45" s="37"/>
      <c r="BW45" s="37"/>
      <c r="BX45" s="37"/>
      <c r="BY45" s="37"/>
      <c r="BZ45" s="37"/>
      <c r="CA45" s="37"/>
      <c r="CB45" s="37"/>
      <c r="CC45" s="37"/>
      <c r="CD45" s="37"/>
      <c r="CE45" s="40"/>
      <c r="CF45" s="40"/>
      <c r="CG45" s="10"/>
    </row>
    <row r="46" spans="2:111" ht="15" customHeight="1">
      <c r="B46" s="299"/>
      <c r="C46" s="300"/>
      <c r="D46" s="279"/>
      <c r="G46" s="37"/>
      <c r="H46" s="284"/>
      <c r="I46" s="284"/>
      <c r="J46" s="284"/>
      <c r="K46" s="284"/>
      <c r="L46" s="284"/>
      <c r="M46" s="84"/>
      <c r="N46" s="84"/>
      <c r="O46" s="37"/>
      <c r="P46" s="37"/>
      <c r="Q46" s="37"/>
      <c r="R46" s="37"/>
      <c r="S46" s="37"/>
      <c r="T46" s="37"/>
      <c r="U46" s="37"/>
      <c r="V46" s="37"/>
      <c r="W46" s="37"/>
      <c r="X46" s="37"/>
      <c r="Y46" s="84"/>
      <c r="Z46" s="84"/>
      <c r="AA46" s="37"/>
      <c r="AB46" s="37"/>
      <c r="AC46" s="284"/>
      <c r="AD46" s="284"/>
      <c r="AE46" s="284"/>
      <c r="AF46" s="284"/>
      <c r="AG46" s="84"/>
      <c r="AH46" s="84"/>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84"/>
      <c r="BN46" s="84"/>
      <c r="BO46" s="37"/>
      <c r="BP46" s="37"/>
      <c r="BQ46" s="194"/>
      <c r="BR46" s="190"/>
      <c r="BS46" s="37"/>
      <c r="BT46" s="37"/>
      <c r="BU46" s="37"/>
      <c r="BV46" s="192"/>
      <c r="BW46" s="37"/>
      <c r="BX46" s="191"/>
      <c r="BY46" s="37"/>
      <c r="BZ46" s="192"/>
      <c r="CA46" s="37"/>
      <c r="CB46" s="37"/>
      <c r="CC46" s="37"/>
      <c r="CD46" s="37"/>
      <c r="CE46" s="37"/>
      <c r="CF46" s="37"/>
      <c r="CG46" s="10"/>
      <c r="CI46" s="106"/>
      <c r="CJ46" s="287"/>
      <c r="CK46" s="288"/>
      <c r="CL46" s="288"/>
    </row>
    <row r="47" spans="2:111" ht="15" customHeight="1">
      <c r="B47" s="299"/>
      <c r="C47" s="300"/>
      <c r="D47" s="1148" t="s">
        <v>143</v>
      </c>
      <c r="E47" s="1148"/>
      <c r="G47" s="37"/>
      <c r="H47" s="289">
        <v>3</v>
      </c>
      <c r="I47" s="1034"/>
      <c r="J47" s="1035"/>
      <c r="K47" s="1034"/>
      <c r="L47" s="1035"/>
      <c r="M47" s="1034"/>
      <c r="N47" s="1035"/>
      <c r="O47" s="1034"/>
      <c r="P47" s="1035"/>
      <c r="Q47" s="1034"/>
      <c r="R47" s="1035"/>
      <c r="S47" s="1034"/>
      <c r="T47" s="1035"/>
      <c r="U47" s="1034"/>
      <c r="V47" s="1035"/>
      <c r="W47" s="1034"/>
      <c r="X47" s="1035"/>
      <c r="Y47" s="1034"/>
      <c r="Z47" s="1035"/>
      <c r="AA47" s="1034"/>
      <c r="AB47" s="1035"/>
      <c r="AC47" s="1034"/>
      <c r="AD47" s="1035"/>
      <c r="AE47" s="1034"/>
      <c r="AF47" s="1035"/>
      <c r="AG47" s="1034"/>
      <c r="AH47" s="1035"/>
      <c r="AI47" s="1034"/>
      <c r="AJ47" s="1035"/>
      <c r="AK47" s="1034"/>
      <c r="AL47" s="1035"/>
      <c r="AM47" s="1034"/>
      <c r="AN47" s="1035"/>
      <c r="AO47" s="1034"/>
      <c r="AP47" s="1035"/>
      <c r="AQ47" s="1034"/>
      <c r="AR47" s="1035"/>
      <c r="AS47" s="1034"/>
      <c r="AT47" s="1035"/>
      <c r="AU47" s="1034"/>
      <c r="AV47" s="1035"/>
      <c r="AW47" s="1034"/>
      <c r="AX47" s="1035"/>
      <c r="AY47" s="1034"/>
      <c r="AZ47" s="1035"/>
      <c r="BA47" s="1034"/>
      <c r="BB47" s="1035"/>
      <c r="BC47" s="1034"/>
      <c r="BD47" s="1035"/>
      <c r="BE47" s="1034"/>
      <c r="BF47" s="1035"/>
      <c r="BG47" s="1034"/>
      <c r="BH47" s="1035"/>
      <c r="BI47" s="1034"/>
      <c r="BJ47" s="1035"/>
      <c r="BK47" s="1034"/>
      <c r="BL47" s="1035"/>
      <c r="BM47" s="1034"/>
      <c r="BN47" s="1035"/>
      <c r="BO47" s="1034"/>
      <c r="BP47" s="1035"/>
      <c r="BQ47" s="194"/>
      <c r="BR47" s="190">
        <f t="shared" si="0"/>
        <v>0</v>
      </c>
      <c r="BS47" s="190"/>
      <c r="BT47" s="1190">
        <f>IF(SUM(I47:BP47)&gt;0,BR47,IF(SUM(I48:BP48)&gt;0,BR48,BR49))</f>
        <v>0</v>
      </c>
      <c r="BU47" s="1189" t="str">
        <f>IF(SUM(I47:BP47)&gt;0,3,IF(SUM(I48:BP48)&gt;0,2,IF(SUM(I49:BP49)&gt;0,1," ")))</f>
        <v xml:space="preserve"> </v>
      </c>
      <c r="BV47" s="192"/>
      <c r="BW47" s="193"/>
      <c r="BX47" s="191"/>
      <c r="BY47" s="37"/>
      <c r="BZ47" s="192"/>
      <c r="CA47" s="37"/>
      <c r="CB47" s="37"/>
      <c r="CC47" s="37"/>
      <c r="CD47" s="37"/>
      <c r="CE47" s="37"/>
      <c r="CF47" s="37"/>
      <c r="CG47" s="10"/>
      <c r="CI47" s="290"/>
      <c r="CJ47" s="291"/>
      <c r="CK47" s="291"/>
      <c r="CL47" s="291"/>
      <c r="CM47" s="291"/>
      <c r="CN47" s="291"/>
      <c r="CO47" s="291"/>
      <c r="CP47" s="291"/>
      <c r="CQ47" s="291"/>
      <c r="CR47" s="195"/>
      <c r="CS47" s="195"/>
      <c r="CT47" s="195"/>
      <c r="CU47" s="195"/>
      <c r="CV47" s="195"/>
      <c r="CW47" s="195"/>
      <c r="CX47" s="195"/>
      <c r="CY47" s="195"/>
      <c r="CZ47" s="195"/>
      <c r="DA47" s="195"/>
      <c r="DB47" s="195"/>
      <c r="DC47" s="195"/>
      <c r="DD47" s="195"/>
      <c r="DE47" s="196"/>
      <c r="DF47" s="1191"/>
      <c r="DG47" s="1184"/>
    </row>
    <row r="48" spans="2:111" ht="15" customHeight="1">
      <c r="B48" s="299"/>
      <c r="C48" s="300"/>
      <c r="D48" s="1148"/>
      <c r="E48" s="1148"/>
      <c r="G48" s="37"/>
      <c r="H48" s="292">
        <v>2</v>
      </c>
      <c r="I48" s="1034"/>
      <c r="J48" s="1035"/>
      <c r="K48" s="1034"/>
      <c r="L48" s="1035"/>
      <c r="M48" s="1034"/>
      <c r="N48" s="1035"/>
      <c r="O48" s="1034"/>
      <c r="P48" s="1035"/>
      <c r="Q48" s="1034"/>
      <c r="R48" s="1035"/>
      <c r="S48" s="1034"/>
      <c r="T48" s="1035"/>
      <c r="U48" s="1034"/>
      <c r="V48" s="1035"/>
      <c r="W48" s="1034"/>
      <c r="X48" s="1035"/>
      <c r="Y48" s="1034"/>
      <c r="Z48" s="1035"/>
      <c r="AA48" s="1034"/>
      <c r="AB48" s="1035"/>
      <c r="AC48" s="1034"/>
      <c r="AD48" s="1035"/>
      <c r="AE48" s="1034"/>
      <c r="AF48" s="1035"/>
      <c r="AG48" s="1034"/>
      <c r="AH48" s="1035"/>
      <c r="AI48" s="1034"/>
      <c r="AJ48" s="1035"/>
      <c r="AK48" s="1034"/>
      <c r="AL48" s="1035"/>
      <c r="AM48" s="1034"/>
      <c r="AN48" s="1035"/>
      <c r="AO48" s="1034"/>
      <c r="AP48" s="1035"/>
      <c r="AQ48" s="1034"/>
      <c r="AR48" s="1035"/>
      <c r="AS48" s="1034"/>
      <c r="AT48" s="1035"/>
      <c r="AU48" s="1034"/>
      <c r="AV48" s="1035"/>
      <c r="AW48" s="1034"/>
      <c r="AX48" s="1035"/>
      <c r="AY48" s="1034"/>
      <c r="AZ48" s="1035"/>
      <c r="BA48" s="1034"/>
      <c r="BB48" s="1035"/>
      <c r="BC48" s="1034"/>
      <c r="BD48" s="1035"/>
      <c r="BE48" s="1034"/>
      <c r="BF48" s="1035"/>
      <c r="BG48" s="1034"/>
      <c r="BH48" s="1035"/>
      <c r="BI48" s="1034"/>
      <c r="BJ48" s="1035"/>
      <c r="BK48" s="1034"/>
      <c r="BL48" s="1035"/>
      <c r="BM48" s="1034"/>
      <c r="BN48" s="1035"/>
      <c r="BO48" s="1034"/>
      <c r="BP48" s="1035"/>
      <c r="BQ48" s="194"/>
      <c r="BR48" s="190">
        <f t="shared" si="0"/>
        <v>0</v>
      </c>
      <c r="BS48" s="190"/>
      <c r="BT48" s="1190"/>
      <c r="BU48" s="1189"/>
      <c r="BV48" s="192"/>
      <c r="BW48" s="193"/>
      <c r="BX48" s="37"/>
      <c r="BY48" s="37"/>
      <c r="BZ48" s="37"/>
      <c r="CA48" s="37"/>
      <c r="CB48" s="37"/>
      <c r="CC48" s="37"/>
      <c r="CD48" s="37"/>
      <c r="CE48" s="37"/>
      <c r="CF48" s="37"/>
      <c r="CG48" s="10"/>
      <c r="CI48" s="290"/>
      <c r="CJ48" s="291"/>
      <c r="CK48" s="291"/>
      <c r="CL48" s="291"/>
      <c r="CM48" s="291"/>
      <c r="CN48" s="291"/>
      <c r="CO48" s="291"/>
      <c r="CP48" s="291"/>
      <c r="CQ48" s="291"/>
      <c r="CR48" s="195"/>
      <c r="CS48" s="195"/>
      <c r="CT48" s="195"/>
      <c r="CU48" s="195"/>
      <c r="CV48" s="195"/>
      <c r="CW48" s="195"/>
      <c r="CX48" s="195"/>
      <c r="CY48" s="195"/>
      <c r="CZ48" s="195"/>
      <c r="DA48" s="195"/>
      <c r="DB48" s="195"/>
      <c r="DC48" s="195"/>
      <c r="DD48" s="195"/>
      <c r="DE48" s="196"/>
      <c r="DF48" s="1191"/>
      <c r="DG48" s="1184"/>
    </row>
    <row r="49" spans="2:111" ht="15" customHeight="1">
      <c r="B49" s="299"/>
      <c r="C49" s="300"/>
      <c r="D49" s="1148"/>
      <c r="E49" s="1148"/>
      <c r="G49" s="37"/>
      <c r="H49" s="294">
        <v>1</v>
      </c>
      <c r="I49" s="1034"/>
      <c r="J49" s="1035"/>
      <c r="K49" s="1034"/>
      <c r="L49" s="1035"/>
      <c r="M49" s="1034"/>
      <c r="N49" s="1035"/>
      <c r="O49" s="1034"/>
      <c r="P49" s="1035"/>
      <c r="Q49" s="1034"/>
      <c r="R49" s="1035"/>
      <c r="S49" s="1034"/>
      <c r="T49" s="1035"/>
      <c r="U49" s="1034"/>
      <c r="V49" s="1035"/>
      <c r="W49" s="1034"/>
      <c r="X49" s="1035"/>
      <c r="Y49" s="1034"/>
      <c r="Z49" s="1035"/>
      <c r="AA49" s="1034"/>
      <c r="AB49" s="1035"/>
      <c r="AC49" s="1034"/>
      <c r="AD49" s="1035"/>
      <c r="AE49" s="1034"/>
      <c r="AF49" s="1035"/>
      <c r="AG49" s="1034"/>
      <c r="AH49" s="1035"/>
      <c r="AI49" s="1034"/>
      <c r="AJ49" s="1035"/>
      <c r="AK49" s="1034"/>
      <c r="AL49" s="1035"/>
      <c r="AM49" s="1034"/>
      <c r="AN49" s="1035"/>
      <c r="AO49" s="1034"/>
      <c r="AP49" s="1035"/>
      <c r="AQ49" s="1034"/>
      <c r="AR49" s="1035"/>
      <c r="AS49" s="1034"/>
      <c r="AT49" s="1035"/>
      <c r="AU49" s="1034"/>
      <c r="AV49" s="1035"/>
      <c r="AW49" s="1034"/>
      <c r="AX49" s="1035"/>
      <c r="AY49" s="1034"/>
      <c r="AZ49" s="1035"/>
      <c r="BA49" s="1034"/>
      <c r="BB49" s="1035"/>
      <c r="BC49" s="1034"/>
      <c r="BD49" s="1035"/>
      <c r="BE49" s="1034"/>
      <c r="BF49" s="1035"/>
      <c r="BG49" s="1034"/>
      <c r="BH49" s="1035"/>
      <c r="BI49" s="1034"/>
      <c r="BJ49" s="1035"/>
      <c r="BK49" s="1034"/>
      <c r="BL49" s="1035"/>
      <c r="BM49" s="1034"/>
      <c r="BN49" s="1035"/>
      <c r="BO49" s="1034"/>
      <c r="BP49" s="1035"/>
      <c r="BQ49" s="37"/>
      <c r="BR49" s="190">
        <f t="shared" si="0"/>
        <v>0</v>
      </c>
      <c r="BS49" s="190"/>
      <c r="BT49" s="1190"/>
      <c r="BU49" s="1189"/>
      <c r="BV49" s="37"/>
      <c r="BW49" s="37"/>
      <c r="BX49" s="37"/>
      <c r="BY49" s="37"/>
      <c r="BZ49" s="37"/>
      <c r="CA49" s="37"/>
      <c r="CB49" s="37"/>
      <c r="CC49" s="37"/>
      <c r="CD49" s="37"/>
      <c r="CE49" s="37"/>
      <c r="CF49" s="37"/>
      <c r="CG49" s="10"/>
      <c r="CI49" s="1185"/>
    </row>
    <row r="50" spans="2:111" ht="15" customHeight="1">
      <c r="B50" s="299"/>
      <c r="C50" s="300"/>
      <c r="D50" s="182"/>
      <c r="G50" s="37"/>
      <c r="H50" s="284"/>
      <c r="I50" s="284"/>
      <c r="J50" s="284"/>
      <c r="K50" s="284"/>
      <c r="L50" s="284"/>
      <c r="M50" s="84"/>
      <c r="N50" s="84"/>
      <c r="O50" s="37"/>
      <c r="P50" s="37"/>
      <c r="Q50" s="37"/>
      <c r="R50" s="37"/>
      <c r="S50" s="37"/>
      <c r="T50" s="37"/>
      <c r="U50" s="37"/>
      <c r="V50" s="37"/>
      <c r="W50" s="37"/>
      <c r="X50" s="37"/>
      <c r="Y50" s="84"/>
      <c r="Z50" s="84"/>
      <c r="AA50" s="37"/>
      <c r="AB50" s="37"/>
      <c r="AC50" s="284"/>
      <c r="AD50" s="284"/>
      <c r="AE50" s="284"/>
      <c r="AF50" s="284"/>
      <c r="AG50" s="84"/>
      <c r="AH50" s="84"/>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84"/>
      <c r="BN50" s="84"/>
      <c r="BO50" s="37"/>
      <c r="BP50" s="37"/>
      <c r="BQ50" s="194"/>
      <c r="BR50" s="190"/>
      <c r="BS50" s="37"/>
      <c r="BT50" s="46"/>
      <c r="BU50" s="46"/>
      <c r="BV50" s="192"/>
      <c r="BW50" s="37"/>
      <c r="BX50" s="191"/>
      <c r="BY50" s="37"/>
      <c r="BZ50" s="192"/>
      <c r="CA50" s="37"/>
      <c r="CB50" s="37"/>
      <c r="CC50" s="37"/>
      <c r="CD50" s="37"/>
      <c r="CE50" s="37"/>
      <c r="CF50" s="37"/>
      <c r="CG50" s="10"/>
      <c r="CI50" s="1185"/>
      <c r="CJ50" s="287"/>
      <c r="CK50" s="288"/>
      <c r="CL50" s="288"/>
    </row>
    <row r="51" spans="2:111" ht="15" customHeight="1">
      <c r="B51" s="299"/>
      <c r="C51" s="300"/>
      <c r="D51" s="1148" t="s">
        <v>144</v>
      </c>
      <c r="E51" s="1148"/>
      <c r="G51" s="37"/>
      <c r="H51" s="289">
        <v>3</v>
      </c>
      <c r="I51" s="1034"/>
      <c r="J51" s="1035"/>
      <c r="K51" s="1034"/>
      <c r="L51" s="1035"/>
      <c r="M51" s="1034"/>
      <c r="N51" s="1035"/>
      <c r="O51" s="1034"/>
      <c r="P51" s="1035"/>
      <c r="Q51" s="1034"/>
      <c r="R51" s="1035"/>
      <c r="S51" s="1034"/>
      <c r="T51" s="1035"/>
      <c r="U51" s="1034"/>
      <c r="V51" s="1035"/>
      <c r="W51" s="1034"/>
      <c r="X51" s="1035"/>
      <c r="Y51" s="1034"/>
      <c r="Z51" s="1035"/>
      <c r="AA51" s="1034"/>
      <c r="AB51" s="1035"/>
      <c r="AC51" s="1034"/>
      <c r="AD51" s="1035"/>
      <c r="AE51" s="1034"/>
      <c r="AF51" s="1035"/>
      <c r="AG51" s="1034"/>
      <c r="AH51" s="1035"/>
      <c r="AI51" s="1034"/>
      <c r="AJ51" s="1035"/>
      <c r="AK51" s="1034"/>
      <c r="AL51" s="1035"/>
      <c r="AM51" s="1034"/>
      <c r="AN51" s="1035"/>
      <c r="AO51" s="1034"/>
      <c r="AP51" s="1035"/>
      <c r="AQ51" s="1034"/>
      <c r="AR51" s="1035"/>
      <c r="AS51" s="1034"/>
      <c r="AT51" s="1035"/>
      <c r="AU51" s="1034"/>
      <c r="AV51" s="1035"/>
      <c r="AW51" s="1034"/>
      <c r="AX51" s="1035"/>
      <c r="AY51" s="1034"/>
      <c r="AZ51" s="1035"/>
      <c r="BA51" s="1034"/>
      <c r="BB51" s="1035"/>
      <c r="BC51" s="1034"/>
      <c r="BD51" s="1035"/>
      <c r="BE51" s="1034"/>
      <c r="BF51" s="1035"/>
      <c r="BG51" s="1034"/>
      <c r="BH51" s="1035"/>
      <c r="BI51" s="1034"/>
      <c r="BJ51" s="1035"/>
      <c r="BK51" s="1034"/>
      <c r="BL51" s="1035"/>
      <c r="BM51" s="1034"/>
      <c r="BN51" s="1035"/>
      <c r="BO51" s="1034"/>
      <c r="BP51" s="1035"/>
      <c r="BQ51" s="194"/>
      <c r="BR51" s="190">
        <f t="shared" si="0"/>
        <v>0</v>
      </c>
      <c r="BS51" s="190"/>
      <c r="BT51" s="1190">
        <f>IF(SUM(I51:BP51)&gt;0,BR51,IF(SUM(I52:BP52)&gt;0,BR52,BR53))</f>
        <v>0</v>
      </c>
      <c r="BU51" s="1189" t="str">
        <f>IF(SUM(I51:BP51)&gt;0,3,IF(SUM(I52:BP52)&gt;0,2,IF(SUM(I53:BP53)&gt;0,1," ")))</f>
        <v xml:space="preserve"> </v>
      </c>
      <c r="BV51" s="192"/>
      <c r="BW51" s="193"/>
      <c r="BX51" s="191"/>
      <c r="BY51" s="37"/>
      <c r="BZ51" s="192"/>
      <c r="CA51" s="37"/>
      <c r="CB51" s="37"/>
      <c r="CC51" s="37"/>
      <c r="CD51" s="37"/>
      <c r="CE51" s="37"/>
      <c r="CF51" s="37"/>
      <c r="CG51" s="10"/>
      <c r="CI51" s="1185"/>
      <c r="CJ51" s="291"/>
      <c r="CK51" s="291"/>
      <c r="CL51" s="291"/>
      <c r="CM51" s="291"/>
      <c r="CN51" s="291"/>
      <c r="CO51" s="291"/>
      <c r="CP51" s="291"/>
      <c r="CQ51" s="291"/>
      <c r="CR51" s="195"/>
      <c r="CS51" s="195"/>
      <c r="CT51" s="195"/>
      <c r="CU51" s="195"/>
      <c r="CV51" s="195"/>
      <c r="CW51" s="195"/>
      <c r="CX51" s="195"/>
      <c r="CY51" s="195"/>
      <c r="CZ51" s="195"/>
      <c r="DA51" s="195"/>
      <c r="DB51" s="195"/>
      <c r="DC51" s="195"/>
      <c r="DD51" s="195"/>
      <c r="DE51" s="196"/>
    </row>
    <row r="52" spans="2:111" ht="15" customHeight="1">
      <c r="B52" s="299"/>
      <c r="C52" s="300"/>
      <c r="D52" s="1148"/>
      <c r="E52" s="1148"/>
      <c r="G52" s="37"/>
      <c r="H52" s="292">
        <v>2</v>
      </c>
      <c r="I52" s="1034"/>
      <c r="J52" s="1035"/>
      <c r="K52" s="1034"/>
      <c r="L52" s="1035"/>
      <c r="M52" s="1034"/>
      <c r="N52" s="1035"/>
      <c r="O52" s="1034"/>
      <c r="P52" s="1035"/>
      <c r="Q52" s="1034"/>
      <c r="R52" s="1035"/>
      <c r="S52" s="1034"/>
      <c r="T52" s="1035"/>
      <c r="U52" s="1034"/>
      <c r="V52" s="1035"/>
      <c r="W52" s="1034"/>
      <c r="X52" s="1035"/>
      <c r="Y52" s="1034"/>
      <c r="Z52" s="1035"/>
      <c r="AA52" s="1034"/>
      <c r="AB52" s="1035"/>
      <c r="AC52" s="1034"/>
      <c r="AD52" s="1035"/>
      <c r="AE52" s="1034"/>
      <c r="AF52" s="1035"/>
      <c r="AG52" s="1034"/>
      <c r="AH52" s="1035"/>
      <c r="AI52" s="1034"/>
      <c r="AJ52" s="1035"/>
      <c r="AK52" s="1034"/>
      <c r="AL52" s="1035"/>
      <c r="AM52" s="1034"/>
      <c r="AN52" s="1035"/>
      <c r="AO52" s="1034"/>
      <c r="AP52" s="1035"/>
      <c r="AQ52" s="1034"/>
      <c r="AR52" s="1035"/>
      <c r="AS52" s="1034"/>
      <c r="AT52" s="1035"/>
      <c r="AU52" s="1034"/>
      <c r="AV52" s="1035"/>
      <c r="AW52" s="1034"/>
      <c r="AX52" s="1035"/>
      <c r="AY52" s="1034"/>
      <c r="AZ52" s="1035"/>
      <c r="BA52" s="1034"/>
      <c r="BB52" s="1035"/>
      <c r="BC52" s="1034"/>
      <c r="BD52" s="1035"/>
      <c r="BE52" s="1034"/>
      <c r="BF52" s="1035"/>
      <c r="BG52" s="1034"/>
      <c r="BH52" s="1035"/>
      <c r="BI52" s="1034"/>
      <c r="BJ52" s="1035"/>
      <c r="BK52" s="1034"/>
      <c r="BL52" s="1035"/>
      <c r="BM52" s="1034"/>
      <c r="BN52" s="1035"/>
      <c r="BO52" s="1034"/>
      <c r="BP52" s="1035"/>
      <c r="BQ52" s="194"/>
      <c r="BR52" s="190">
        <f t="shared" si="0"/>
        <v>0</v>
      </c>
      <c r="BS52" s="190"/>
      <c r="BT52" s="1190"/>
      <c r="BU52" s="1189"/>
      <c r="BV52" s="192"/>
      <c r="BW52" s="193"/>
      <c r="BX52" s="37"/>
      <c r="BY52" s="37"/>
      <c r="BZ52" s="37"/>
      <c r="CA52" s="37"/>
      <c r="CB52" s="37"/>
      <c r="CC52" s="37"/>
      <c r="CD52" s="37"/>
      <c r="CE52" s="37"/>
      <c r="CF52" s="37"/>
      <c r="CG52" s="10"/>
      <c r="CI52" s="1185"/>
      <c r="CJ52" s="291"/>
      <c r="CK52" s="291"/>
      <c r="CL52" s="291"/>
      <c r="CM52" s="291"/>
      <c r="CN52" s="291"/>
      <c r="CO52" s="291"/>
      <c r="CP52" s="291"/>
      <c r="CQ52" s="291"/>
      <c r="CR52" s="195"/>
      <c r="CS52" s="195"/>
      <c r="CT52" s="195"/>
      <c r="CU52" s="195"/>
      <c r="CV52" s="195"/>
      <c r="CW52" s="195"/>
      <c r="CX52" s="195"/>
      <c r="CY52" s="195"/>
      <c r="CZ52" s="195"/>
      <c r="DA52" s="195"/>
      <c r="DB52" s="195"/>
      <c r="DC52" s="195"/>
      <c r="DD52" s="195"/>
      <c r="DE52" s="196"/>
    </row>
    <row r="53" spans="2:111" ht="15" customHeight="1">
      <c r="B53" s="299"/>
      <c r="C53" s="300"/>
      <c r="D53" s="1148"/>
      <c r="E53" s="1148"/>
      <c r="G53" s="37"/>
      <c r="H53" s="294">
        <v>1</v>
      </c>
      <c r="I53" s="1034"/>
      <c r="J53" s="1035"/>
      <c r="K53" s="1034"/>
      <c r="L53" s="1035"/>
      <c r="M53" s="1034"/>
      <c r="N53" s="1035"/>
      <c r="O53" s="1034"/>
      <c r="P53" s="1035"/>
      <c r="Q53" s="1034"/>
      <c r="R53" s="1035"/>
      <c r="S53" s="1034"/>
      <c r="T53" s="1035"/>
      <c r="U53" s="1034"/>
      <c r="V53" s="1035"/>
      <c r="W53" s="1034"/>
      <c r="X53" s="1035"/>
      <c r="Y53" s="1034"/>
      <c r="Z53" s="1035"/>
      <c r="AA53" s="1034"/>
      <c r="AB53" s="1035"/>
      <c r="AC53" s="1034"/>
      <c r="AD53" s="1035"/>
      <c r="AE53" s="1034"/>
      <c r="AF53" s="1035"/>
      <c r="AG53" s="1034"/>
      <c r="AH53" s="1035"/>
      <c r="AI53" s="1034"/>
      <c r="AJ53" s="1035"/>
      <c r="AK53" s="1034"/>
      <c r="AL53" s="1035"/>
      <c r="AM53" s="1034"/>
      <c r="AN53" s="1035"/>
      <c r="AO53" s="1034"/>
      <c r="AP53" s="1035"/>
      <c r="AQ53" s="1034"/>
      <c r="AR53" s="1035"/>
      <c r="AS53" s="1034"/>
      <c r="AT53" s="1035"/>
      <c r="AU53" s="1034"/>
      <c r="AV53" s="1035"/>
      <c r="AW53" s="1034"/>
      <c r="AX53" s="1035"/>
      <c r="AY53" s="1034"/>
      <c r="AZ53" s="1035"/>
      <c r="BA53" s="1034"/>
      <c r="BB53" s="1035"/>
      <c r="BC53" s="1034"/>
      <c r="BD53" s="1035"/>
      <c r="BE53" s="1034"/>
      <c r="BF53" s="1035"/>
      <c r="BG53" s="1034"/>
      <c r="BH53" s="1035"/>
      <c r="BI53" s="1034"/>
      <c r="BJ53" s="1035"/>
      <c r="BK53" s="1034"/>
      <c r="BL53" s="1035"/>
      <c r="BM53" s="1034"/>
      <c r="BN53" s="1035"/>
      <c r="BO53" s="1034"/>
      <c r="BP53" s="1035"/>
      <c r="BQ53" s="37"/>
      <c r="BR53" s="190">
        <f t="shared" si="0"/>
        <v>0</v>
      </c>
      <c r="BS53" s="190"/>
      <c r="BT53" s="1190"/>
      <c r="BU53" s="1189"/>
      <c r="BV53" s="37"/>
      <c r="BW53" s="37"/>
      <c r="BX53" s="37"/>
      <c r="BY53" s="37"/>
      <c r="BZ53" s="37"/>
      <c r="CA53" s="37"/>
      <c r="CB53" s="37"/>
      <c r="CC53" s="37"/>
      <c r="CD53" s="37"/>
      <c r="CE53" s="37"/>
      <c r="CF53" s="37"/>
      <c r="CG53" s="10"/>
      <c r="CI53" s="1185"/>
    </row>
    <row r="54" spans="2:111" ht="15" customHeight="1">
      <c r="B54" s="299"/>
      <c r="C54" s="300"/>
      <c r="D54" s="182"/>
      <c r="E54" s="301"/>
      <c r="G54" s="37"/>
      <c r="H54" s="284"/>
      <c r="I54" s="284"/>
      <c r="J54" s="284"/>
      <c r="K54" s="284"/>
      <c r="L54" s="284"/>
      <c r="M54" s="84"/>
      <c r="N54" s="84"/>
      <c r="O54" s="37"/>
      <c r="P54" s="37"/>
      <c r="Q54" s="37"/>
      <c r="R54" s="37"/>
      <c r="S54" s="37"/>
      <c r="T54" s="37"/>
      <c r="U54" s="37"/>
      <c r="V54" s="37"/>
      <c r="W54" s="37"/>
      <c r="X54" s="37"/>
      <c r="Y54" s="84"/>
      <c r="Z54" s="84"/>
      <c r="AA54" s="37"/>
      <c r="AB54" s="37"/>
      <c r="AC54" s="284"/>
      <c r="AD54" s="284"/>
      <c r="AE54" s="284"/>
      <c r="AF54" s="284"/>
      <c r="AG54" s="84"/>
      <c r="AH54" s="84"/>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84"/>
      <c r="BN54" s="84"/>
      <c r="BO54" s="37"/>
      <c r="BP54" s="37"/>
      <c r="BQ54" s="194"/>
      <c r="BR54" s="190"/>
      <c r="BS54" s="37"/>
      <c r="BT54" s="46"/>
      <c r="BU54" s="46"/>
      <c r="BV54" s="192"/>
      <c r="BW54" s="37"/>
      <c r="BX54" s="191"/>
      <c r="BY54" s="37"/>
      <c r="BZ54" s="192"/>
      <c r="CA54" s="37"/>
      <c r="CB54" s="37"/>
      <c r="CC54" s="37"/>
      <c r="CD54" s="37"/>
      <c r="CE54" s="37"/>
      <c r="CF54" s="37"/>
      <c r="CG54" s="10"/>
      <c r="CI54" s="106"/>
      <c r="CJ54" s="287"/>
      <c r="CK54" s="288"/>
      <c r="CL54" s="288"/>
    </row>
    <row r="55" spans="2:111" ht="15" customHeight="1">
      <c r="B55" s="299"/>
      <c r="C55" s="300"/>
      <c r="D55" s="1148" t="s">
        <v>145</v>
      </c>
      <c r="E55" s="1148"/>
      <c r="G55" s="37"/>
      <c r="H55" s="289">
        <v>3</v>
      </c>
      <c r="I55" s="1034"/>
      <c r="J55" s="1035"/>
      <c r="K55" s="1034"/>
      <c r="L55" s="1035"/>
      <c r="M55" s="1034"/>
      <c r="N55" s="1035"/>
      <c r="O55" s="1034"/>
      <c r="P55" s="1035"/>
      <c r="Q55" s="1034"/>
      <c r="R55" s="1035"/>
      <c r="S55" s="1034"/>
      <c r="T55" s="1035"/>
      <c r="U55" s="1034"/>
      <c r="V55" s="1035"/>
      <c r="W55" s="1034"/>
      <c r="X55" s="1035"/>
      <c r="Y55" s="1034"/>
      <c r="Z55" s="1035"/>
      <c r="AA55" s="1034"/>
      <c r="AB55" s="1035"/>
      <c r="AC55" s="1034"/>
      <c r="AD55" s="1035"/>
      <c r="AE55" s="1034"/>
      <c r="AF55" s="1035"/>
      <c r="AG55" s="1034"/>
      <c r="AH55" s="1035"/>
      <c r="AI55" s="1034"/>
      <c r="AJ55" s="1035"/>
      <c r="AK55" s="1034"/>
      <c r="AL55" s="1035"/>
      <c r="AM55" s="1034"/>
      <c r="AN55" s="1035"/>
      <c r="AO55" s="1034"/>
      <c r="AP55" s="1035"/>
      <c r="AQ55" s="1034"/>
      <c r="AR55" s="1035"/>
      <c r="AS55" s="1034"/>
      <c r="AT55" s="1035"/>
      <c r="AU55" s="1034"/>
      <c r="AV55" s="1035"/>
      <c r="AW55" s="1034"/>
      <c r="AX55" s="1035"/>
      <c r="AY55" s="1034"/>
      <c r="AZ55" s="1035"/>
      <c r="BA55" s="1034"/>
      <c r="BB55" s="1035"/>
      <c r="BC55" s="1034"/>
      <c r="BD55" s="1035"/>
      <c r="BE55" s="1034"/>
      <c r="BF55" s="1035"/>
      <c r="BG55" s="1034"/>
      <c r="BH55" s="1035"/>
      <c r="BI55" s="1034"/>
      <c r="BJ55" s="1035"/>
      <c r="BK55" s="1034"/>
      <c r="BL55" s="1035"/>
      <c r="BM55" s="1034"/>
      <c r="BN55" s="1035"/>
      <c r="BO55" s="1034"/>
      <c r="BP55" s="1035"/>
      <c r="BQ55" s="194"/>
      <c r="BR55" s="190">
        <f t="shared" si="0"/>
        <v>0</v>
      </c>
      <c r="BS55" s="190"/>
      <c r="BT55" s="1190">
        <f>IF(SUM(I55:BP55)&gt;0,BR55,IF(SUM(I56:BP56)&gt;0,BR56,BR57))</f>
        <v>0</v>
      </c>
      <c r="BU55" s="1189" t="str">
        <f>IF(SUM(I55:BP55)&gt;0,3,IF(SUM(I56:BP56)&gt;0,2,IF(SUM(I57:BP57)&gt;0,1," ")))</f>
        <v xml:space="preserve"> </v>
      </c>
      <c r="BV55" s="192"/>
      <c r="BW55" s="193"/>
      <c r="BX55" s="191"/>
      <c r="BY55" s="37"/>
      <c r="BZ55" s="192"/>
      <c r="CA55" s="37"/>
      <c r="CB55" s="37"/>
      <c r="CC55" s="37"/>
      <c r="CD55" s="37"/>
      <c r="CE55" s="37"/>
      <c r="CF55" s="37"/>
      <c r="CG55" s="10"/>
      <c r="CI55" s="1192"/>
      <c r="CJ55" s="291"/>
      <c r="CK55" s="291"/>
      <c r="CL55" s="291"/>
      <c r="CM55" s="291"/>
      <c r="CN55" s="291"/>
      <c r="CO55" s="291"/>
      <c r="CP55" s="291"/>
      <c r="CQ55" s="291"/>
      <c r="CR55" s="195"/>
      <c r="CS55" s="195"/>
      <c r="CT55" s="195"/>
      <c r="CU55" s="195"/>
      <c r="CV55" s="195"/>
      <c r="CW55" s="195"/>
      <c r="CX55" s="195"/>
      <c r="CY55" s="195"/>
      <c r="CZ55" s="195"/>
      <c r="DA55" s="195"/>
      <c r="DB55" s="195"/>
      <c r="DC55" s="195"/>
      <c r="DD55" s="195"/>
      <c r="DE55" s="196"/>
    </row>
    <row r="56" spans="2:111" ht="15" customHeight="1">
      <c r="B56" s="299"/>
      <c r="C56" s="300"/>
      <c r="D56" s="1148"/>
      <c r="E56" s="1148"/>
      <c r="G56" s="37"/>
      <c r="H56" s="292">
        <v>2</v>
      </c>
      <c r="I56" s="1034"/>
      <c r="J56" s="1035"/>
      <c r="K56" s="1034"/>
      <c r="L56" s="1035"/>
      <c r="M56" s="1034"/>
      <c r="N56" s="1035"/>
      <c r="O56" s="1034"/>
      <c r="P56" s="1035"/>
      <c r="Q56" s="1034"/>
      <c r="R56" s="1035"/>
      <c r="S56" s="1034"/>
      <c r="T56" s="1035"/>
      <c r="U56" s="1034"/>
      <c r="V56" s="1035"/>
      <c r="W56" s="1034"/>
      <c r="X56" s="1035"/>
      <c r="Y56" s="1034"/>
      <c r="Z56" s="1035"/>
      <c r="AA56" s="1034"/>
      <c r="AB56" s="1035"/>
      <c r="AC56" s="1034"/>
      <c r="AD56" s="1035"/>
      <c r="AE56" s="1034"/>
      <c r="AF56" s="1035"/>
      <c r="AG56" s="1034"/>
      <c r="AH56" s="1035"/>
      <c r="AI56" s="1034"/>
      <c r="AJ56" s="1035"/>
      <c r="AK56" s="1034"/>
      <c r="AL56" s="1035"/>
      <c r="AM56" s="1034"/>
      <c r="AN56" s="1035"/>
      <c r="AO56" s="1034"/>
      <c r="AP56" s="1035"/>
      <c r="AQ56" s="1034"/>
      <c r="AR56" s="1035"/>
      <c r="AS56" s="1034"/>
      <c r="AT56" s="1035"/>
      <c r="AU56" s="1034"/>
      <c r="AV56" s="1035"/>
      <c r="AW56" s="1034"/>
      <c r="AX56" s="1035"/>
      <c r="AY56" s="1034"/>
      <c r="AZ56" s="1035"/>
      <c r="BA56" s="1034"/>
      <c r="BB56" s="1035"/>
      <c r="BC56" s="1034"/>
      <c r="BD56" s="1035"/>
      <c r="BE56" s="1034"/>
      <c r="BF56" s="1035"/>
      <c r="BG56" s="1034"/>
      <c r="BH56" s="1035"/>
      <c r="BI56" s="1034"/>
      <c r="BJ56" s="1035"/>
      <c r="BK56" s="1034"/>
      <c r="BL56" s="1035"/>
      <c r="BM56" s="1034"/>
      <c r="BN56" s="1035"/>
      <c r="BO56" s="1034"/>
      <c r="BP56" s="1035"/>
      <c r="BQ56" s="194"/>
      <c r="BR56" s="190">
        <f t="shared" si="0"/>
        <v>0</v>
      </c>
      <c r="BS56" s="190"/>
      <c r="BT56" s="1190"/>
      <c r="BU56" s="1189"/>
      <c r="BV56" s="192"/>
      <c r="BW56" s="193"/>
      <c r="BX56" s="37"/>
      <c r="BY56" s="37"/>
      <c r="BZ56" s="37"/>
      <c r="CA56" s="37"/>
      <c r="CB56" s="37"/>
      <c r="CC56" s="37"/>
      <c r="CD56" s="37"/>
      <c r="CE56" s="37"/>
      <c r="CF56" s="37"/>
      <c r="CG56" s="10"/>
      <c r="CI56" s="1185"/>
      <c r="CJ56" s="291"/>
      <c r="CK56" s="291"/>
      <c r="CL56" s="291"/>
      <c r="CM56" s="291"/>
      <c r="CN56" s="291"/>
      <c r="CO56" s="291"/>
      <c r="CP56" s="291"/>
      <c r="CQ56" s="291"/>
      <c r="CR56" s="195"/>
      <c r="CS56" s="195"/>
      <c r="CT56" s="195"/>
      <c r="CU56" s="195"/>
      <c r="CV56" s="195"/>
      <c r="CW56" s="195"/>
      <c r="CX56" s="195"/>
      <c r="CY56" s="195"/>
      <c r="CZ56" s="195"/>
      <c r="DA56" s="195"/>
      <c r="DB56" s="195"/>
      <c r="DC56" s="195"/>
      <c r="DD56" s="195"/>
      <c r="DE56" s="196"/>
    </row>
    <row r="57" spans="2:111" ht="15" customHeight="1">
      <c r="B57" s="299"/>
      <c r="C57" s="300"/>
      <c r="D57" s="1148"/>
      <c r="E57" s="1148"/>
      <c r="G57" s="37"/>
      <c r="H57" s="294">
        <v>1</v>
      </c>
      <c r="I57" s="1034"/>
      <c r="J57" s="1035"/>
      <c r="K57" s="1034"/>
      <c r="L57" s="1035"/>
      <c r="M57" s="1034"/>
      <c r="N57" s="1035"/>
      <c r="O57" s="1034"/>
      <c r="P57" s="1035"/>
      <c r="Q57" s="1034"/>
      <c r="R57" s="1035"/>
      <c r="S57" s="1034"/>
      <c r="T57" s="1035"/>
      <c r="U57" s="1034"/>
      <c r="V57" s="1035"/>
      <c r="W57" s="1034"/>
      <c r="X57" s="1035"/>
      <c r="Y57" s="1034"/>
      <c r="Z57" s="1035"/>
      <c r="AA57" s="1034"/>
      <c r="AB57" s="1035"/>
      <c r="AC57" s="1034"/>
      <c r="AD57" s="1035"/>
      <c r="AE57" s="1034"/>
      <c r="AF57" s="1035"/>
      <c r="AG57" s="1034"/>
      <c r="AH57" s="1035"/>
      <c r="AI57" s="1034"/>
      <c r="AJ57" s="1035"/>
      <c r="AK57" s="1034"/>
      <c r="AL57" s="1035"/>
      <c r="AM57" s="1034"/>
      <c r="AN57" s="1035"/>
      <c r="AO57" s="1034"/>
      <c r="AP57" s="1035"/>
      <c r="AQ57" s="1034"/>
      <c r="AR57" s="1035"/>
      <c r="AS57" s="1034"/>
      <c r="AT57" s="1035"/>
      <c r="AU57" s="1034"/>
      <c r="AV57" s="1035"/>
      <c r="AW57" s="1034"/>
      <c r="AX57" s="1035"/>
      <c r="AY57" s="1034"/>
      <c r="AZ57" s="1035"/>
      <c r="BA57" s="1034"/>
      <c r="BB57" s="1035"/>
      <c r="BC57" s="1034"/>
      <c r="BD57" s="1035"/>
      <c r="BE57" s="1034"/>
      <c r="BF57" s="1035"/>
      <c r="BG57" s="1034"/>
      <c r="BH57" s="1035"/>
      <c r="BI57" s="1034"/>
      <c r="BJ57" s="1035"/>
      <c r="BK57" s="1034"/>
      <c r="BL57" s="1035"/>
      <c r="BM57" s="1034"/>
      <c r="BN57" s="1035"/>
      <c r="BO57" s="1034"/>
      <c r="BP57" s="1035"/>
      <c r="BQ57" s="37"/>
      <c r="BR57" s="190">
        <f t="shared" si="0"/>
        <v>0</v>
      </c>
      <c r="BS57" s="190"/>
      <c r="BT57" s="1190"/>
      <c r="BU57" s="1189"/>
      <c r="BV57" s="37"/>
      <c r="BW57" s="37"/>
      <c r="BX57" s="37"/>
      <c r="BY57" s="37"/>
      <c r="BZ57" s="37"/>
      <c r="CA57" s="37"/>
      <c r="CB57" s="37"/>
      <c r="CC57" s="37"/>
      <c r="CD57" s="40"/>
      <c r="CE57" s="37"/>
      <c r="CF57" s="37"/>
      <c r="CG57" s="10"/>
      <c r="CI57" s="1185"/>
    </row>
    <row r="58" spans="2:111" ht="30" customHeight="1">
      <c r="B58" s="278"/>
      <c r="C58" s="279"/>
      <c r="D58" s="303"/>
      <c r="F58" s="279"/>
      <c r="G58" s="298"/>
      <c r="H58" s="284"/>
      <c r="I58" s="284"/>
      <c r="J58" s="284"/>
      <c r="K58" s="284"/>
      <c r="L58" s="284"/>
      <c r="M58" s="84"/>
      <c r="N58" s="84"/>
      <c r="O58" s="37"/>
      <c r="P58" s="37"/>
      <c r="Q58" s="37"/>
      <c r="R58" s="37"/>
      <c r="S58" s="37"/>
      <c r="T58" s="37"/>
      <c r="U58" s="37"/>
      <c r="V58" s="37"/>
      <c r="W58" s="37"/>
      <c r="X58" s="37"/>
      <c r="Y58" s="84"/>
      <c r="Z58" s="84"/>
      <c r="AA58" s="37"/>
      <c r="AB58" s="37"/>
      <c r="AC58" s="284"/>
      <c r="AD58" s="284"/>
      <c r="AE58" s="284"/>
      <c r="AF58" s="284"/>
      <c r="AG58" s="84"/>
      <c r="AH58" s="84"/>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84"/>
      <c r="BN58" s="84"/>
      <c r="BO58" s="37"/>
      <c r="BP58" s="37"/>
      <c r="BQ58" s="37"/>
      <c r="BR58" s="190"/>
      <c r="BS58" s="37"/>
      <c r="BT58" s="37"/>
      <c r="BU58" s="37"/>
      <c r="BV58" s="37"/>
      <c r="BW58" s="37"/>
      <c r="BX58" s="37"/>
      <c r="BY58" s="37"/>
      <c r="BZ58" s="37"/>
      <c r="CA58" s="37"/>
      <c r="CB58" s="37"/>
      <c r="CC58" s="37"/>
      <c r="CD58" s="40"/>
      <c r="CE58" s="40"/>
      <c r="CF58" s="40"/>
      <c r="CG58" s="10"/>
    </row>
    <row r="59" spans="2:111" ht="30.75" customHeight="1">
      <c r="B59" s="1150" t="s">
        <v>126</v>
      </c>
      <c r="C59" s="1151"/>
      <c r="D59" s="1151"/>
      <c r="E59" s="1151"/>
      <c r="F59" s="1151"/>
      <c r="G59" s="280"/>
      <c r="H59" s="1149" t="s">
        <v>146</v>
      </c>
      <c r="I59" s="1149"/>
      <c r="J59" s="1149"/>
      <c r="K59" s="1149"/>
      <c r="L59" s="1149"/>
      <c r="M59" s="1149"/>
      <c r="N59" s="1149"/>
      <c r="O59" s="1149"/>
      <c r="P59" s="1149"/>
      <c r="Q59" s="1149"/>
      <c r="R59" s="1149"/>
      <c r="S59" s="1149"/>
      <c r="T59" s="1149"/>
      <c r="U59" s="1149"/>
      <c r="V59" s="1149"/>
      <c r="W59" s="1149"/>
      <c r="X59" s="1149"/>
      <c r="Y59" s="1149"/>
      <c r="Z59" s="1149"/>
      <c r="AA59" s="1149"/>
      <c r="AB59" s="1149"/>
      <c r="AC59" s="284"/>
      <c r="AD59" s="284"/>
      <c r="AE59" s="284"/>
      <c r="AF59" s="284"/>
      <c r="AG59" s="84"/>
      <c r="AH59" s="84"/>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84"/>
      <c r="BN59" s="84"/>
      <c r="BO59" s="37"/>
      <c r="BP59" s="37"/>
      <c r="BQ59" s="37"/>
      <c r="BR59" s="190"/>
      <c r="BS59" s="37"/>
      <c r="BT59" s="37"/>
      <c r="BU59" s="37"/>
      <c r="BV59" s="37"/>
      <c r="BW59" s="37"/>
      <c r="BX59" s="37"/>
      <c r="BY59" s="37"/>
      <c r="BZ59" s="37"/>
      <c r="CA59" s="37"/>
      <c r="CB59" s="37"/>
      <c r="CC59" s="37"/>
      <c r="CD59" s="37"/>
      <c r="CE59" s="40"/>
      <c r="CF59" s="40"/>
      <c r="CG59" s="10"/>
    </row>
    <row r="60" spans="2:111" ht="15" customHeight="1">
      <c r="B60" s="5"/>
      <c r="D60" s="304"/>
      <c r="G60" s="37"/>
      <c r="H60" s="284"/>
      <c r="I60" s="284"/>
      <c r="J60" s="284"/>
      <c r="K60" s="284"/>
      <c r="L60" s="284"/>
      <c r="M60" s="84"/>
      <c r="N60" s="84"/>
      <c r="O60" s="37"/>
      <c r="P60" s="37"/>
      <c r="Q60" s="37"/>
      <c r="R60" s="37"/>
      <c r="S60" s="37"/>
      <c r="T60" s="37"/>
      <c r="U60" s="37"/>
      <c r="V60" s="37"/>
      <c r="W60" s="37"/>
      <c r="X60" s="37"/>
      <c r="Y60" s="84"/>
      <c r="Z60" s="84"/>
      <c r="AA60" s="37"/>
      <c r="AB60" s="37"/>
      <c r="AC60" s="284"/>
      <c r="AD60" s="284"/>
      <c r="AE60" s="284"/>
      <c r="AF60" s="284"/>
      <c r="AG60" s="84"/>
      <c r="AH60" s="84"/>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84"/>
      <c r="BN60" s="84"/>
      <c r="BO60" s="37"/>
      <c r="BP60" s="37"/>
      <c r="BQ60" s="194"/>
      <c r="BR60" s="190"/>
      <c r="BS60" s="37"/>
      <c r="BT60" s="37"/>
      <c r="BU60" s="37"/>
      <c r="BV60" s="192"/>
      <c r="BW60" s="37"/>
      <c r="BX60" s="191"/>
      <c r="BY60" s="37"/>
      <c r="BZ60" s="192"/>
      <c r="CA60" s="37"/>
      <c r="CB60" s="37"/>
      <c r="CC60" s="37"/>
      <c r="CD60" s="37"/>
      <c r="CE60" s="37"/>
      <c r="CF60" s="37"/>
      <c r="CG60" s="10"/>
      <c r="CI60" s="106"/>
      <c r="CJ60" s="287"/>
      <c r="CK60" s="288"/>
      <c r="CL60" s="288"/>
    </row>
    <row r="61" spans="2:111" ht="15" customHeight="1">
      <c r="B61" s="5"/>
      <c r="D61" s="1148" t="s">
        <v>147</v>
      </c>
      <c r="E61" s="1148"/>
      <c r="G61" s="37"/>
      <c r="H61" s="289">
        <v>3</v>
      </c>
      <c r="I61" s="1034"/>
      <c r="J61" s="1035"/>
      <c r="K61" s="1034"/>
      <c r="L61" s="1035"/>
      <c r="M61" s="1034"/>
      <c r="N61" s="1035"/>
      <c r="O61" s="1034"/>
      <c r="P61" s="1035"/>
      <c r="Q61" s="1034"/>
      <c r="R61" s="1035"/>
      <c r="S61" s="1034"/>
      <c r="T61" s="1035"/>
      <c r="U61" s="1034"/>
      <c r="V61" s="1035"/>
      <c r="W61" s="1034"/>
      <c r="X61" s="1035"/>
      <c r="Y61" s="1034"/>
      <c r="Z61" s="1035"/>
      <c r="AA61" s="1034"/>
      <c r="AB61" s="1035"/>
      <c r="AC61" s="1034"/>
      <c r="AD61" s="1035"/>
      <c r="AE61" s="1034"/>
      <c r="AF61" s="1035"/>
      <c r="AG61" s="1034"/>
      <c r="AH61" s="1035"/>
      <c r="AI61" s="1034"/>
      <c r="AJ61" s="1035"/>
      <c r="AK61" s="1034"/>
      <c r="AL61" s="1035"/>
      <c r="AM61" s="1034"/>
      <c r="AN61" s="1035"/>
      <c r="AO61" s="1034"/>
      <c r="AP61" s="1035"/>
      <c r="AQ61" s="1034"/>
      <c r="AR61" s="1035"/>
      <c r="AS61" s="1034"/>
      <c r="AT61" s="1035"/>
      <c r="AU61" s="1034"/>
      <c r="AV61" s="1035"/>
      <c r="AW61" s="1034"/>
      <c r="AX61" s="1035"/>
      <c r="AY61" s="1034"/>
      <c r="AZ61" s="1035"/>
      <c r="BA61" s="1034"/>
      <c r="BB61" s="1035"/>
      <c r="BC61" s="1034"/>
      <c r="BD61" s="1035"/>
      <c r="BE61" s="1034"/>
      <c r="BF61" s="1035"/>
      <c r="BG61" s="1034"/>
      <c r="BH61" s="1035"/>
      <c r="BI61" s="1034"/>
      <c r="BJ61" s="1035"/>
      <c r="BK61" s="1034"/>
      <c r="BL61" s="1035"/>
      <c r="BM61" s="1034"/>
      <c r="BN61" s="1035"/>
      <c r="BO61" s="1034"/>
      <c r="BP61" s="1035"/>
      <c r="BQ61" s="194"/>
      <c r="BR61" s="190">
        <f t="shared" si="0"/>
        <v>0</v>
      </c>
      <c r="BS61" s="190"/>
      <c r="BT61" s="1190">
        <f>IF(SUM(I61:BP61)&gt;0,BR61,IF(SUM(I62:BP62)&gt;0,BR62,BR63))</f>
        <v>0</v>
      </c>
      <c r="BU61" s="1189" t="str">
        <f>IF(SUM(I61:BP61)&gt;0,3,IF(SUM(I62:BP62)&gt;0,2,IF(SUM(I63:BP63)&gt;0,1," ")))</f>
        <v xml:space="preserve"> </v>
      </c>
      <c r="BV61" s="192"/>
      <c r="BW61" s="193"/>
      <c r="BX61" s="191"/>
      <c r="BY61" s="37"/>
      <c r="BZ61" s="192"/>
      <c r="CA61" s="37"/>
      <c r="CB61" s="37"/>
      <c r="CC61" s="37"/>
      <c r="CD61" s="37"/>
      <c r="CE61" s="37"/>
      <c r="CF61" s="37"/>
      <c r="CG61" s="10"/>
      <c r="CI61" s="290"/>
      <c r="CJ61" s="291"/>
      <c r="CK61" s="291"/>
      <c r="CL61" s="291"/>
      <c r="CM61" s="291"/>
      <c r="CN61" s="291"/>
      <c r="CO61" s="291"/>
      <c r="CP61" s="291"/>
      <c r="CQ61" s="291"/>
      <c r="CR61" s="195"/>
      <c r="CS61" s="195"/>
      <c r="CT61" s="195"/>
      <c r="CU61" s="195"/>
      <c r="CV61" s="195"/>
      <c r="CW61" s="195"/>
      <c r="CX61" s="195"/>
      <c r="CY61" s="195"/>
      <c r="CZ61" s="195"/>
      <c r="DA61" s="195"/>
      <c r="DB61" s="195"/>
      <c r="DC61" s="195"/>
      <c r="DD61" s="195"/>
      <c r="DE61" s="196"/>
      <c r="DF61" s="1191"/>
      <c r="DG61" s="1184"/>
    </row>
    <row r="62" spans="2:111" ht="15" customHeight="1">
      <c r="B62" s="5"/>
      <c r="D62" s="1148"/>
      <c r="E62" s="1148"/>
      <c r="G62" s="37"/>
      <c r="H62" s="292">
        <v>2</v>
      </c>
      <c r="I62" s="1034"/>
      <c r="J62" s="1035"/>
      <c r="K62" s="1034"/>
      <c r="L62" s="1035"/>
      <c r="M62" s="1034"/>
      <c r="N62" s="1035"/>
      <c r="O62" s="1034"/>
      <c r="P62" s="1035"/>
      <c r="Q62" s="1034"/>
      <c r="R62" s="1035"/>
      <c r="S62" s="1034"/>
      <c r="T62" s="1035"/>
      <c r="U62" s="1034"/>
      <c r="V62" s="1035"/>
      <c r="W62" s="1034"/>
      <c r="X62" s="1035"/>
      <c r="Y62" s="1034"/>
      <c r="Z62" s="1035"/>
      <c r="AA62" s="1034"/>
      <c r="AB62" s="1035"/>
      <c r="AC62" s="1034"/>
      <c r="AD62" s="1035"/>
      <c r="AE62" s="1034"/>
      <c r="AF62" s="1035"/>
      <c r="AG62" s="1034"/>
      <c r="AH62" s="1035"/>
      <c r="AI62" s="1034"/>
      <c r="AJ62" s="1035"/>
      <c r="AK62" s="1034"/>
      <c r="AL62" s="1035"/>
      <c r="AM62" s="1034"/>
      <c r="AN62" s="1035"/>
      <c r="AO62" s="1034"/>
      <c r="AP62" s="1035"/>
      <c r="AQ62" s="1034"/>
      <c r="AR62" s="1035"/>
      <c r="AS62" s="1034"/>
      <c r="AT62" s="1035"/>
      <c r="AU62" s="1034"/>
      <c r="AV62" s="1035"/>
      <c r="AW62" s="1034"/>
      <c r="AX62" s="1035"/>
      <c r="AY62" s="1034"/>
      <c r="AZ62" s="1035"/>
      <c r="BA62" s="1034"/>
      <c r="BB62" s="1035"/>
      <c r="BC62" s="1034"/>
      <c r="BD62" s="1035"/>
      <c r="BE62" s="1034"/>
      <c r="BF62" s="1035"/>
      <c r="BG62" s="1034"/>
      <c r="BH62" s="1035"/>
      <c r="BI62" s="1034"/>
      <c r="BJ62" s="1035"/>
      <c r="BK62" s="1034"/>
      <c r="BL62" s="1035"/>
      <c r="BM62" s="1034"/>
      <c r="BN62" s="1035"/>
      <c r="BO62" s="1034"/>
      <c r="BP62" s="1035"/>
      <c r="BQ62" s="194"/>
      <c r="BR62" s="190">
        <f t="shared" si="0"/>
        <v>0</v>
      </c>
      <c r="BS62" s="190"/>
      <c r="BT62" s="1190"/>
      <c r="BU62" s="1189"/>
      <c r="BV62" s="192"/>
      <c r="BW62" s="193"/>
      <c r="BX62" s="37"/>
      <c r="BY62" s="37"/>
      <c r="BZ62" s="37"/>
      <c r="CA62" s="37"/>
      <c r="CB62" s="37"/>
      <c r="CC62" s="37"/>
      <c r="CD62" s="37"/>
      <c r="CE62" s="37"/>
      <c r="CF62" s="37"/>
      <c r="CG62" s="10"/>
      <c r="CI62" s="290"/>
      <c r="CJ62" s="291"/>
      <c r="CK62" s="291"/>
      <c r="CL62" s="291"/>
      <c r="CM62" s="291"/>
      <c r="CN62" s="291"/>
      <c r="CO62" s="291"/>
      <c r="CP62" s="291"/>
      <c r="CQ62" s="291"/>
      <c r="CR62" s="195"/>
      <c r="CS62" s="195"/>
      <c r="CT62" s="195"/>
      <c r="CU62" s="195"/>
      <c r="CV62" s="195"/>
      <c r="CW62" s="195"/>
      <c r="CX62" s="195"/>
      <c r="CY62" s="195"/>
      <c r="CZ62" s="195"/>
      <c r="DA62" s="195"/>
      <c r="DB62" s="195"/>
      <c r="DC62" s="195"/>
      <c r="DD62" s="195"/>
      <c r="DE62" s="196"/>
      <c r="DF62" s="1191"/>
      <c r="DG62" s="1184"/>
    </row>
    <row r="63" spans="2:111" ht="15" customHeight="1">
      <c r="B63" s="5"/>
      <c r="D63" s="1148"/>
      <c r="E63" s="1148"/>
      <c r="G63" s="37"/>
      <c r="H63" s="294">
        <v>1</v>
      </c>
      <c r="I63" s="1034"/>
      <c r="J63" s="1035"/>
      <c r="K63" s="1034"/>
      <c r="L63" s="1035"/>
      <c r="M63" s="1034"/>
      <c r="N63" s="1035"/>
      <c r="O63" s="1034"/>
      <c r="P63" s="1035"/>
      <c r="Q63" s="1034"/>
      <c r="R63" s="1035"/>
      <c r="S63" s="1034"/>
      <c r="T63" s="1035"/>
      <c r="U63" s="1034"/>
      <c r="V63" s="1035"/>
      <c r="W63" s="1034"/>
      <c r="X63" s="1035"/>
      <c r="Y63" s="1034"/>
      <c r="Z63" s="1035"/>
      <c r="AA63" s="1034"/>
      <c r="AB63" s="1035"/>
      <c r="AC63" s="1034"/>
      <c r="AD63" s="1035"/>
      <c r="AE63" s="1034"/>
      <c r="AF63" s="1035"/>
      <c r="AG63" s="1034"/>
      <c r="AH63" s="1035"/>
      <c r="AI63" s="1034"/>
      <c r="AJ63" s="1035"/>
      <c r="AK63" s="1034"/>
      <c r="AL63" s="1035"/>
      <c r="AM63" s="1034"/>
      <c r="AN63" s="1035"/>
      <c r="AO63" s="1034"/>
      <c r="AP63" s="1035"/>
      <c r="AQ63" s="1034"/>
      <c r="AR63" s="1035"/>
      <c r="AS63" s="1034"/>
      <c r="AT63" s="1035"/>
      <c r="AU63" s="1034"/>
      <c r="AV63" s="1035"/>
      <c r="AW63" s="1034"/>
      <c r="AX63" s="1035"/>
      <c r="AY63" s="1034"/>
      <c r="AZ63" s="1035"/>
      <c r="BA63" s="1034"/>
      <c r="BB63" s="1035"/>
      <c r="BC63" s="1034"/>
      <c r="BD63" s="1035"/>
      <c r="BE63" s="1034"/>
      <c r="BF63" s="1035"/>
      <c r="BG63" s="1034"/>
      <c r="BH63" s="1035"/>
      <c r="BI63" s="1034"/>
      <c r="BJ63" s="1035"/>
      <c r="BK63" s="1034"/>
      <c r="BL63" s="1035"/>
      <c r="BM63" s="1034"/>
      <c r="BN63" s="1035"/>
      <c r="BO63" s="1034"/>
      <c r="BP63" s="1035"/>
      <c r="BQ63" s="37"/>
      <c r="BR63" s="190">
        <f t="shared" si="0"/>
        <v>0</v>
      </c>
      <c r="BS63" s="190"/>
      <c r="BT63" s="1190"/>
      <c r="BU63" s="1189"/>
      <c r="BV63" s="37"/>
      <c r="BW63" s="37"/>
      <c r="BX63" s="37"/>
      <c r="BY63" s="37"/>
      <c r="BZ63" s="37"/>
      <c r="CA63" s="37"/>
      <c r="CB63" s="37"/>
      <c r="CC63" s="37"/>
      <c r="CD63" s="40"/>
      <c r="CE63" s="37"/>
      <c r="CF63" s="37"/>
      <c r="CG63" s="10"/>
    </row>
    <row r="64" spans="2:111" ht="30" customHeight="1">
      <c r="B64" s="278"/>
      <c r="C64" s="279"/>
      <c r="D64" s="182"/>
      <c r="F64" s="279"/>
      <c r="G64" s="298"/>
      <c r="H64" s="284"/>
      <c r="I64" s="284"/>
      <c r="J64" s="284"/>
      <c r="K64" s="284"/>
      <c r="L64" s="284"/>
      <c r="M64" s="84"/>
      <c r="N64" s="84"/>
      <c r="O64" s="37"/>
      <c r="P64" s="37"/>
      <c r="Q64" s="37"/>
      <c r="R64" s="37"/>
      <c r="S64" s="37"/>
      <c r="T64" s="37"/>
      <c r="U64" s="37"/>
      <c r="V64" s="37"/>
      <c r="W64" s="37"/>
      <c r="X64" s="37"/>
      <c r="Y64" s="84"/>
      <c r="Z64" s="84"/>
      <c r="AA64" s="37"/>
      <c r="AB64" s="37"/>
      <c r="AC64" s="284"/>
      <c r="AD64" s="284"/>
      <c r="AE64" s="284"/>
      <c r="AF64" s="284"/>
      <c r="AG64" s="84"/>
      <c r="AH64" s="84"/>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84"/>
      <c r="BN64" s="84"/>
      <c r="BO64" s="37"/>
      <c r="BP64" s="37"/>
      <c r="BQ64" s="37"/>
      <c r="BR64" s="305"/>
      <c r="BS64" s="37"/>
      <c r="BT64" s="46"/>
      <c r="BU64" s="46"/>
      <c r="BV64" s="37"/>
      <c r="BW64" s="37"/>
      <c r="BX64" s="37"/>
      <c r="BY64" s="37"/>
      <c r="BZ64" s="37"/>
      <c r="CA64" s="37"/>
      <c r="CB64" s="37"/>
      <c r="CC64" s="37"/>
      <c r="CD64" s="40"/>
      <c r="CE64" s="40"/>
      <c r="CF64" s="40"/>
      <c r="CG64" s="10"/>
    </row>
    <row r="65" spans="2:111" ht="30.75" customHeight="1">
      <c r="B65" s="1150" t="s">
        <v>126</v>
      </c>
      <c r="C65" s="1151"/>
      <c r="D65" s="1151"/>
      <c r="E65" s="1151"/>
      <c r="F65" s="1151"/>
      <c r="G65" s="280"/>
      <c r="H65" s="1149" t="s">
        <v>148</v>
      </c>
      <c r="I65" s="1149"/>
      <c r="J65" s="1149"/>
      <c r="K65" s="1149"/>
      <c r="L65" s="1149"/>
      <c r="M65" s="1149"/>
      <c r="N65" s="1149"/>
      <c r="O65" s="1149"/>
      <c r="P65" s="1149"/>
      <c r="Q65" s="1149"/>
      <c r="R65" s="1149"/>
      <c r="S65" s="1149"/>
      <c r="T65" s="1149"/>
      <c r="U65" s="1149"/>
      <c r="V65" s="1149"/>
      <c r="W65" s="1149"/>
      <c r="X65" s="1149"/>
      <c r="Y65" s="1149"/>
      <c r="Z65" s="1149"/>
      <c r="AA65" s="1149"/>
      <c r="AB65" s="1149"/>
      <c r="AC65" s="284"/>
      <c r="AD65" s="284"/>
      <c r="AE65" s="284"/>
      <c r="AF65" s="284"/>
      <c r="AG65" s="84"/>
      <c r="AH65" s="84"/>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84"/>
      <c r="BN65" s="84"/>
      <c r="BO65" s="37"/>
      <c r="BP65" s="37"/>
      <c r="BQ65" s="37"/>
      <c r="BR65" s="190"/>
      <c r="BS65" s="37"/>
      <c r="BT65" s="37"/>
      <c r="BU65" s="37"/>
      <c r="BV65" s="37"/>
      <c r="BW65" s="37"/>
      <c r="BX65" s="37"/>
      <c r="BY65" s="37"/>
      <c r="BZ65" s="37"/>
      <c r="CA65" s="37"/>
      <c r="CB65" s="37"/>
      <c r="CC65" s="37"/>
      <c r="CD65" s="37"/>
      <c r="CE65" s="40"/>
      <c r="CF65" s="40"/>
      <c r="CG65" s="10"/>
    </row>
    <row r="66" spans="2:111" ht="15" customHeight="1">
      <c r="B66" s="5"/>
      <c r="D66" s="304"/>
      <c r="G66" s="37"/>
      <c r="H66" s="284"/>
      <c r="I66" s="284"/>
      <c r="J66" s="284"/>
      <c r="K66" s="284"/>
      <c r="L66" s="284"/>
      <c r="M66" s="84"/>
      <c r="N66" s="84"/>
      <c r="O66" s="37"/>
      <c r="P66" s="37"/>
      <c r="Q66" s="37"/>
      <c r="R66" s="37"/>
      <c r="S66" s="37"/>
      <c r="T66" s="37"/>
      <c r="U66" s="37"/>
      <c r="V66" s="37"/>
      <c r="W66" s="37"/>
      <c r="X66" s="37"/>
      <c r="Y66" s="84"/>
      <c r="Z66" s="84"/>
      <c r="AA66" s="37"/>
      <c r="AB66" s="37"/>
      <c r="AC66" s="284"/>
      <c r="AD66" s="284"/>
      <c r="AE66" s="284"/>
      <c r="AF66" s="284"/>
      <c r="AG66" s="84"/>
      <c r="AH66" s="84"/>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84"/>
      <c r="BN66" s="84"/>
      <c r="BO66" s="37"/>
      <c r="BP66" s="37"/>
      <c r="BQ66" s="194"/>
      <c r="BR66" s="190"/>
      <c r="BS66" s="37"/>
      <c r="BT66" s="37"/>
      <c r="BU66" s="37"/>
      <c r="BV66" s="192"/>
      <c r="BW66" s="37"/>
      <c r="BX66" s="191"/>
      <c r="BY66" s="37"/>
      <c r="BZ66" s="192"/>
      <c r="CA66" s="37"/>
      <c r="CB66" s="37"/>
      <c r="CC66" s="37"/>
      <c r="CD66" s="37"/>
      <c r="CE66" s="37"/>
      <c r="CF66" s="37"/>
      <c r="CG66" s="10"/>
      <c r="CI66" s="106"/>
      <c r="CJ66" s="287"/>
      <c r="CK66" s="288"/>
      <c r="CL66" s="288"/>
    </row>
    <row r="67" spans="2:111" ht="15" customHeight="1">
      <c r="B67" s="5"/>
      <c r="D67" s="1148" t="s">
        <v>149</v>
      </c>
      <c r="E67" s="1148"/>
      <c r="G67" s="37"/>
      <c r="H67" s="289">
        <v>3</v>
      </c>
      <c r="I67" s="1034"/>
      <c r="J67" s="1035"/>
      <c r="K67" s="1034"/>
      <c r="L67" s="1035"/>
      <c r="M67" s="1034"/>
      <c r="N67" s="1035"/>
      <c r="O67" s="1034"/>
      <c r="P67" s="1035"/>
      <c r="Q67" s="1034"/>
      <c r="R67" s="1035"/>
      <c r="S67" s="1034"/>
      <c r="T67" s="1035"/>
      <c r="U67" s="1034"/>
      <c r="V67" s="1035"/>
      <c r="W67" s="1034"/>
      <c r="X67" s="1035"/>
      <c r="Y67" s="1034"/>
      <c r="Z67" s="1035"/>
      <c r="AA67" s="1034"/>
      <c r="AB67" s="1035"/>
      <c r="AC67" s="1034"/>
      <c r="AD67" s="1035"/>
      <c r="AE67" s="1034"/>
      <c r="AF67" s="1035"/>
      <c r="AG67" s="1034"/>
      <c r="AH67" s="1035"/>
      <c r="AI67" s="1034"/>
      <c r="AJ67" s="1035"/>
      <c r="AK67" s="1034"/>
      <c r="AL67" s="1035"/>
      <c r="AM67" s="1034"/>
      <c r="AN67" s="1035"/>
      <c r="AO67" s="1034"/>
      <c r="AP67" s="1035"/>
      <c r="AQ67" s="1034"/>
      <c r="AR67" s="1035"/>
      <c r="AS67" s="1034"/>
      <c r="AT67" s="1035"/>
      <c r="AU67" s="1034"/>
      <c r="AV67" s="1035"/>
      <c r="AW67" s="1034"/>
      <c r="AX67" s="1035"/>
      <c r="AY67" s="1034"/>
      <c r="AZ67" s="1035"/>
      <c r="BA67" s="1034"/>
      <c r="BB67" s="1035"/>
      <c r="BC67" s="1034"/>
      <c r="BD67" s="1035"/>
      <c r="BE67" s="1034"/>
      <c r="BF67" s="1035"/>
      <c r="BG67" s="1034"/>
      <c r="BH67" s="1035"/>
      <c r="BI67" s="1034"/>
      <c r="BJ67" s="1035"/>
      <c r="BK67" s="1034"/>
      <c r="BL67" s="1035"/>
      <c r="BM67" s="1034"/>
      <c r="BN67" s="1035"/>
      <c r="BO67" s="1034"/>
      <c r="BP67" s="1035"/>
      <c r="BQ67" s="194"/>
      <c r="BR67" s="190">
        <f t="shared" si="0"/>
        <v>0</v>
      </c>
      <c r="BS67" s="190"/>
      <c r="BT67" s="1190">
        <f>IF(SUM(I67:BP67)&gt;0,BR67,IF(SUM(I68:BP68)&gt;0,BR68,BR69))</f>
        <v>0</v>
      </c>
      <c r="BU67" s="1189" t="str">
        <f>IF(SUM(I67:BP67)&gt;0,3,IF(SUM(I68:BP68)&gt;0,2,IF(SUM(I69:BP69)&gt;0,1," ")))</f>
        <v xml:space="preserve"> </v>
      </c>
      <c r="BV67" s="192"/>
      <c r="BW67" s="193"/>
      <c r="BX67" s="191"/>
      <c r="BY67" s="37"/>
      <c r="BZ67" s="192"/>
      <c r="CA67" s="37"/>
      <c r="CB67" s="37"/>
      <c r="CC67" s="37"/>
      <c r="CD67" s="37"/>
      <c r="CE67" s="37"/>
      <c r="CF67" s="37"/>
      <c r="CG67" s="10"/>
      <c r="CI67" s="290"/>
      <c r="CJ67" s="291"/>
      <c r="CK67" s="291"/>
      <c r="CL67" s="291"/>
      <c r="CM67" s="291"/>
      <c r="CN67" s="291"/>
      <c r="CO67" s="291"/>
      <c r="CP67" s="291"/>
      <c r="CQ67" s="291"/>
      <c r="CR67" s="195"/>
      <c r="CS67" s="195"/>
      <c r="CT67" s="195"/>
      <c r="CU67" s="195"/>
      <c r="CV67" s="195"/>
      <c r="CW67" s="195"/>
      <c r="CX67" s="195"/>
      <c r="CY67" s="195"/>
      <c r="CZ67" s="195"/>
      <c r="DA67" s="195"/>
      <c r="DB67" s="195"/>
      <c r="DC67" s="195"/>
      <c r="DD67" s="195"/>
      <c r="DE67" s="196"/>
      <c r="DF67" s="1191"/>
      <c r="DG67" s="1184"/>
    </row>
    <row r="68" spans="2:111" ht="15" customHeight="1">
      <c r="B68" s="5"/>
      <c r="D68" s="1148"/>
      <c r="E68" s="1148"/>
      <c r="G68" s="37"/>
      <c r="H68" s="292">
        <v>2</v>
      </c>
      <c r="I68" s="1034"/>
      <c r="J68" s="1035"/>
      <c r="K68" s="1034"/>
      <c r="L68" s="1035"/>
      <c r="M68" s="1034"/>
      <c r="N68" s="1035"/>
      <c r="O68" s="1034"/>
      <c r="P68" s="1035"/>
      <c r="Q68" s="1034"/>
      <c r="R68" s="1035"/>
      <c r="S68" s="1034"/>
      <c r="T68" s="1035"/>
      <c r="U68" s="1034"/>
      <c r="V68" s="1035"/>
      <c r="W68" s="1034"/>
      <c r="X68" s="1035"/>
      <c r="Y68" s="1034"/>
      <c r="Z68" s="1035"/>
      <c r="AA68" s="1034"/>
      <c r="AB68" s="1035"/>
      <c r="AC68" s="1034"/>
      <c r="AD68" s="1035"/>
      <c r="AE68" s="1034"/>
      <c r="AF68" s="1035"/>
      <c r="AG68" s="1034"/>
      <c r="AH68" s="1035"/>
      <c r="AI68" s="1034"/>
      <c r="AJ68" s="1035"/>
      <c r="AK68" s="1034"/>
      <c r="AL68" s="1035"/>
      <c r="AM68" s="1034"/>
      <c r="AN68" s="1035"/>
      <c r="AO68" s="1034"/>
      <c r="AP68" s="1035"/>
      <c r="AQ68" s="1034"/>
      <c r="AR68" s="1035"/>
      <c r="AS68" s="1034"/>
      <c r="AT68" s="1035"/>
      <c r="AU68" s="1034"/>
      <c r="AV68" s="1035"/>
      <c r="AW68" s="1034"/>
      <c r="AX68" s="1035"/>
      <c r="AY68" s="1034"/>
      <c r="AZ68" s="1035"/>
      <c r="BA68" s="1034"/>
      <c r="BB68" s="1035"/>
      <c r="BC68" s="1034"/>
      <c r="BD68" s="1035"/>
      <c r="BE68" s="1034"/>
      <c r="BF68" s="1035"/>
      <c r="BG68" s="1034"/>
      <c r="BH68" s="1035"/>
      <c r="BI68" s="1034"/>
      <c r="BJ68" s="1035"/>
      <c r="BK68" s="1034"/>
      <c r="BL68" s="1035"/>
      <c r="BM68" s="1034"/>
      <c r="BN68" s="1035"/>
      <c r="BO68" s="1034"/>
      <c r="BP68" s="1035"/>
      <c r="BQ68" s="194"/>
      <c r="BR68" s="190">
        <f t="shared" si="0"/>
        <v>0</v>
      </c>
      <c r="BS68" s="190"/>
      <c r="BT68" s="1190"/>
      <c r="BU68" s="1189"/>
      <c r="BV68" s="192"/>
      <c r="BW68" s="193"/>
      <c r="BX68" s="37"/>
      <c r="BY68" s="37"/>
      <c r="BZ68" s="37"/>
      <c r="CA68" s="37"/>
      <c r="CB68" s="37"/>
      <c r="CC68" s="37"/>
      <c r="CD68" s="37"/>
      <c r="CE68" s="37"/>
      <c r="CF68" s="37"/>
      <c r="CG68" s="10"/>
      <c r="CI68" s="290"/>
      <c r="CJ68" s="291"/>
      <c r="CK68" s="291"/>
      <c r="CL68" s="291"/>
      <c r="CM68" s="291"/>
      <c r="CN68" s="291"/>
      <c r="CO68" s="291"/>
      <c r="CP68" s="291"/>
      <c r="CQ68" s="291"/>
      <c r="CR68" s="195"/>
      <c r="CS68" s="195"/>
      <c r="CT68" s="195"/>
      <c r="CU68" s="195"/>
      <c r="CV68" s="195"/>
      <c r="CW68" s="195"/>
      <c r="CX68" s="195"/>
      <c r="CY68" s="195"/>
      <c r="CZ68" s="195"/>
      <c r="DA68" s="195"/>
      <c r="DB68" s="195"/>
      <c r="DC68" s="195"/>
      <c r="DD68" s="195"/>
      <c r="DE68" s="196"/>
      <c r="DF68" s="1191"/>
      <c r="DG68" s="1184"/>
    </row>
    <row r="69" spans="2:111" ht="15" customHeight="1">
      <c r="B69" s="5"/>
      <c r="D69" s="1148"/>
      <c r="E69" s="1148"/>
      <c r="G69" s="37"/>
      <c r="H69" s="294">
        <v>1</v>
      </c>
      <c r="I69" s="1034"/>
      <c r="J69" s="1035"/>
      <c r="K69" s="1034"/>
      <c r="L69" s="1035"/>
      <c r="M69" s="1034"/>
      <c r="N69" s="1035"/>
      <c r="O69" s="1034"/>
      <c r="P69" s="1035"/>
      <c r="Q69" s="1034"/>
      <c r="R69" s="1035"/>
      <c r="S69" s="1034"/>
      <c r="T69" s="1035"/>
      <c r="U69" s="1034"/>
      <c r="V69" s="1035"/>
      <c r="W69" s="1034"/>
      <c r="X69" s="1035"/>
      <c r="Y69" s="1034"/>
      <c r="Z69" s="1035"/>
      <c r="AA69" s="1034"/>
      <c r="AB69" s="1035"/>
      <c r="AC69" s="1034"/>
      <c r="AD69" s="1035"/>
      <c r="AE69" s="1034"/>
      <c r="AF69" s="1035"/>
      <c r="AG69" s="1034"/>
      <c r="AH69" s="1035"/>
      <c r="AI69" s="1034"/>
      <c r="AJ69" s="1035"/>
      <c r="AK69" s="1034"/>
      <c r="AL69" s="1035"/>
      <c r="AM69" s="1034"/>
      <c r="AN69" s="1035"/>
      <c r="AO69" s="1034"/>
      <c r="AP69" s="1035"/>
      <c r="AQ69" s="1034"/>
      <c r="AR69" s="1035"/>
      <c r="AS69" s="1034"/>
      <c r="AT69" s="1035"/>
      <c r="AU69" s="1034"/>
      <c r="AV69" s="1035"/>
      <c r="AW69" s="1034"/>
      <c r="AX69" s="1035"/>
      <c r="AY69" s="1034"/>
      <c r="AZ69" s="1035"/>
      <c r="BA69" s="1034"/>
      <c r="BB69" s="1035"/>
      <c r="BC69" s="1034"/>
      <c r="BD69" s="1035"/>
      <c r="BE69" s="1034"/>
      <c r="BF69" s="1035"/>
      <c r="BG69" s="1034"/>
      <c r="BH69" s="1035"/>
      <c r="BI69" s="1034"/>
      <c r="BJ69" s="1035"/>
      <c r="BK69" s="1034"/>
      <c r="BL69" s="1035"/>
      <c r="BM69" s="1034"/>
      <c r="BN69" s="1035"/>
      <c r="BO69" s="1034"/>
      <c r="BP69" s="1035"/>
      <c r="BQ69" s="37"/>
      <c r="BR69" s="190">
        <f t="shared" si="0"/>
        <v>0</v>
      </c>
      <c r="BS69" s="190"/>
      <c r="BT69" s="1190"/>
      <c r="BU69" s="1189"/>
      <c r="BV69" s="37"/>
      <c r="BW69" s="37"/>
      <c r="BX69" s="37"/>
      <c r="BY69" s="37"/>
      <c r="BZ69" s="37"/>
      <c r="CA69" s="37"/>
      <c r="CB69" s="37"/>
      <c r="CC69" s="37"/>
      <c r="CD69" s="37"/>
      <c r="CE69" s="37"/>
      <c r="CF69" s="37"/>
      <c r="CG69" s="10"/>
      <c r="CI69" s="1185"/>
    </row>
    <row r="70" spans="2:111" ht="15" customHeight="1">
      <c r="B70" s="5"/>
      <c r="D70" s="182"/>
      <c r="G70" s="37"/>
      <c r="H70" s="284"/>
      <c r="I70" s="284"/>
      <c r="J70" s="284"/>
      <c r="K70" s="284"/>
      <c r="L70" s="284"/>
      <c r="M70" s="306"/>
      <c r="N70" s="306"/>
      <c r="O70" s="307"/>
      <c r="P70" s="307"/>
      <c r="Q70" s="307"/>
      <c r="R70" s="307"/>
      <c r="S70" s="307"/>
      <c r="T70" s="307"/>
      <c r="U70" s="307"/>
      <c r="V70" s="307"/>
      <c r="W70" s="307"/>
      <c r="X70" s="307"/>
      <c r="Y70" s="306"/>
      <c r="Z70" s="306"/>
      <c r="AA70" s="307"/>
      <c r="AB70" s="307"/>
      <c r="AC70" s="284"/>
      <c r="AD70" s="284"/>
      <c r="AE70" s="284"/>
      <c r="AF70" s="284"/>
      <c r="AG70" s="84"/>
      <c r="AH70" s="84"/>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84"/>
      <c r="BN70" s="84"/>
      <c r="BO70" s="37"/>
      <c r="BP70" s="37"/>
      <c r="BQ70" s="194"/>
      <c r="BR70" s="190"/>
      <c r="BS70" s="37"/>
      <c r="BT70" s="46"/>
      <c r="BU70" s="46"/>
      <c r="BV70" s="192"/>
      <c r="BW70" s="37"/>
      <c r="BX70" s="191"/>
      <c r="BY70" s="37"/>
      <c r="BZ70" s="192"/>
      <c r="CA70" s="37"/>
      <c r="CB70" s="37"/>
      <c r="CC70" s="37"/>
      <c r="CD70" s="37"/>
      <c r="CE70" s="37"/>
      <c r="CF70" s="37"/>
      <c r="CG70" s="10"/>
      <c r="CI70" s="1185"/>
      <c r="CJ70" s="287"/>
      <c r="CK70" s="288"/>
      <c r="CL70" s="288"/>
    </row>
    <row r="71" spans="2:111" ht="15" customHeight="1">
      <c r="B71" s="5"/>
      <c r="D71" s="1148" t="s">
        <v>150</v>
      </c>
      <c r="E71" s="1148"/>
      <c r="G71" s="37"/>
      <c r="H71" s="289">
        <v>3</v>
      </c>
      <c r="I71" s="1034"/>
      <c r="J71" s="1035"/>
      <c r="K71" s="1034"/>
      <c r="L71" s="1035"/>
      <c r="M71" s="1034"/>
      <c r="N71" s="1035"/>
      <c r="O71" s="1034"/>
      <c r="P71" s="1035"/>
      <c r="Q71" s="1034"/>
      <c r="R71" s="1035"/>
      <c r="S71" s="1034"/>
      <c r="T71" s="1035"/>
      <c r="U71" s="1034"/>
      <c r="V71" s="1035"/>
      <c r="W71" s="1034"/>
      <c r="X71" s="1035"/>
      <c r="Y71" s="1034"/>
      <c r="Z71" s="1035"/>
      <c r="AA71" s="1034"/>
      <c r="AB71" s="1035"/>
      <c r="AC71" s="1034"/>
      <c r="AD71" s="1035"/>
      <c r="AE71" s="1034"/>
      <c r="AF71" s="1035"/>
      <c r="AG71" s="1034"/>
      <c r="AH71" s="1035"/>
      <c r="AI71" s="1034"/>
      <c r="AJ71" s="1035"/>
      <c r="AK71" s="1034"/>
      <c r="AL71" s="1035"/>
      <c r="AM71" s="1034"/>
      <c r="AN71" s="1035"/>
      <c r="AO71" s="1034"/>
      <c r="AP71" s="1035"/>
      <c r="AQ71" s="1034"/>
      <c r="AR71" s="1035"/>
      <c r="AS71" s="1034"/>
      <c r="AT71" s="1035"/>
      <c r="AU71" s="1034"/>
      <c r="AV71" s="1035"/>
      <c r="AW71" s="1034"/>
      <c r="AX71" s="1035"/>
      <c r="AY71" s="1034"/>
      <c r="AZ71" s="1035"/>
      <c r="BA71" s="1034"/>
      <c r="BB71" s="1035"/>
      <c r="BC71" s="1034"/>
      <c r="BD71" s="1035"/>
      <c r="BE71" s="1034"/>
      <c r="BF71" s="1035"/>
      <c r="BG71" s="1034"/>
      <c r="BH71" s="1035"/>
      <c r="BI71" s="1034"/>
      <c r="BJ71" s="1035"/>
      <c r="BK71" s="1034"/>
      <c r="BL71" s="1035"/>
      <c r="BM71" s="1034"/>
      <c r="BN71" s="1035"/>
      <c r="BO71" s="1034"/>
      <c r="BP71" s="1035"/>
      <c r="BQ71" s="194"/>
      <c r="BR71" s="190">
        <f t="shared" si="0"/>
        <v>0</v>
      </c>
      <c r="BS71" s="190"/>
      <c r="BT71" s="1186">
        <f>IF(SUM(I71:BP71)&gt;0,BR71,IF(SUM(I72:BP72)&gt;0,BR72,BR73))</f>
        <v>0</v>
      </c>
      <c r="BU71" s="1189" t="str">
        <f>IF(SUM(I71:BP71)&gt;0,3,IF(SUM(I72:BP72)&gt;0,2,IF(SUM(I73:BP73)&gt;0,1," ")))</f>
        <v xml:space="preserve"> </v>
      </c>
      <c r="BV71" s="192"/>
      <c r="BW71" s="193"/>
      <c r="BX71" s="191"/>
      <c r="BY71" s="37"/>
      <c r="BZ71" s="192"/>
      <c r="CA71" s="37"/>
      <c r="CB71" s="37"/>
      <c r="CC71" s="37"/>
      <c r="CD71" s="37"/>
      <c r="CE71" s="37"/>
      <c r="CF71" s="37"/>
      <c r="CG71" s="10"/>
      <c r="CI71" s="1185"/>
      <c r="CJ71" s="291"/>
      <c r="CK71" s="291"/>
      <c r="CL71" s="291"/>
      <c r="CM71" s="291"/>
      <c r="CN71" s="291"/>
      <c r="CO71" s="291"/>
      <c r="CP71" s="291"/>
      <c r="CQ71" s="291"/>
      <c r="CR71" s="195"/>
      <c r="CS71" s="195"/>
      <c r="CT71" s="195"/>
      <c r="CU71" s="195"/>
      <c r="CV71" s="195"/>
      <c r="CW71" s="195"/>
      <c r="CX71" s="195"/>
      <c r="CY71" s="195"/>
      <c r="CZ71" s="195"/>
      <c r="DA71" s="195"/>
      <c r="DB71" s="195"/>
      <c r="DC71" s="195"/>
      <c r="DD71" s="195"/>
      <c r="DE71" s="196"/>
    </row>
    <row r="72" spans="2:111" ht="15" customHeight="1">
      <c r="B72" s="5"/>
      <c r="D72" s="1148"/>
      <c r="E72" s="1148"/>
      <c r="G72" s="37"/>
      <c r="H72" s="292">
        <v>2</v>
      </c>
      <c r="I72" s="1034"/>
      <c r="J72" s="1035"/>
      <c r="K72" s="1034"/>
      <c r="L72" s="1035"/>
      <c r="M72" s="1034"/>
      <c r="N72" s="1035"/>
      <c r="O72" s="1034"/>
      <c r="P72" s="1035"/>
      <c r="Q72" s="1034"/>
      <c r="R72" s="1035"/>
      <c r="S72" s="1034"/>
      <c r="T72" s="1035"/>
      <c r="U72" s="1034"/>
      <c r="V72" s="1035"/>
      <c r="W72" s="1034"/>
      <c r="X72" s="1035"/>
      <c r="Y72" s="1034"/>
      <c r="Z72" s="1035"/>
      <c r="AA72" s="1034"/>
      <c r="AB72" s="1035"/>
      <c r="AC72" s="1034"/>
      <c r="AD72" s="1035"/>
      <c r="AE72" s="1034"/>
      <c r="AF72" s="1035"/>
      <c r="AG72" s="1034"/>
      <c r="AH72" s="1035"/>
      <c r="AI72" s="1034"/>
      <c r="AJ72" s="1035"/>
      <c r="AK72" s="1034"/>
      <c r="AL72" s="1035"/>
      <c r="AM72" s="1034"/>
      <c r="AN72" s="1035"/>
      <c r="AO72" s="1034"/>
      <c r="AP72" s="1035"/>
      <c r="AQ72" s="1034"/>
      <c r="AR72" s="1035"/>
      <c r="AS72" s="1034"/>
      <c r="AT72" s="1035"/>
      <c r="AU72" s="1034"/>
      <c r="AV72" s="1035"/>
      <c r="AW72" s="1034"/>
      <c r="AX72" s="1035"/>
      <c r="AY72" s="1034"/>
      <c r="AZ72" s="1035"/>
      <c r="BA72" s="1034"/>
      <c r="BB72" s="1035"/>
      <c r="BC72" s="1034"/>
      <c r="BD72" s="1035"/>
      <c r="BE72" s="1034"/>
      <c r="BF72" s="1035"/>
      <c r="BG72" s="1034"/>
      <c r="BH72" s="1035"/>
      <c r="BI72" s="1034"/>
      <c r="BJ72" s="1035"/>
      <c r="BK72" s="1034"/>
      <c r="BL72" s="1035"/>
      <c r="BM72" s="1034"/>
      <c r="BN72" s="1035"/>
      <c r="BO72" s="1034"/>
      <c r="BP72" s="1035"/>
      <c r="BQ72" s="194"/>
      <c r="BR72" s="190">
        <f t="shared" si="0"/>
        <v>0</v>
      </c>
      <c r="BS72" s="190"/>
      <c r="BT72" s="1187"/>
      <c r="BU72" s="1189"/>
      <c r="BV72" s="192"/>
      <c r="BW72" s="193"/>
      <c r="BX72" s="37"/>
      <c r="BY72" s="37"/>
      <c r="BZ72" s="37"/>
      <c r="CA72" s="37"/>
      <c r="CB72" s="37"/>
      <c r="CC72" s="37"/>
      <c r="CD72" s="37"/>
      <c r="CE72" s="37"/>
      <c r="CF72" s="37"/>
      <c r="CG72" s="10"/>
      <c r="CI72" s="1185"/>
      <c r="CJ72" s="291"/>
      <c r="CK72" s="291"/>
      <c r="CL72" s="291"/>
      <c r="CM72" s="291"/>
      <c r="CN72" s="291"/>
      <c r="CO72" s="291"/>
      <c r="CP72" s="291"/>
      <c r="CQ72" s="291"/>
      <c r="CR72" s="195"/>
      <c r="CS72" s="195"/>
      <c r="CT72" s="195"/>
      <c r="CU72" s="195"/>
      <c r="CV72" s="195"/>
      <c r="CW72" s="195"/>
      <c r="CX72" s="195"/>
      <c r="CY72" s="195"/>
      <c r="CZ72" s="195"/>
      <c r="DA72" s="195"/>
      <c r="DB72" s="195"/>
      <c r="DC72" s="195"/>
      <c r="DD72" s="195"/>
      <c r="DE72" s="196"/>
    </row>
    <row r="73" spans="2:111" ht="15" customHeight="1">
      <c r="B73" s="5"/>
      <c r="D73" s="1148"/>
      <c r="E73" s="1148"/>
      <c r="G73" s="37"/>
      <c r="H73" s="294">
        <v>1</v>
      </c>
      <c r="I73" s="1034"/>
      <c r="J73" s="1035"/>
      <c r="K73" s="1034"/>
      <c r="L73" s="1035"/>
      <c r="M73" s="1034"/>
      <c r="N73" s="1035"/>
      <c r="O73" s="1034"/>
      <c r="P73" s="1035"/>
      <c r="Q73" s="1034"/>
      <c r="R73" s="1035"/>
      <c r="S73" s="1034"/>
      <c r="T73" s="1035"/>
      <c r="U73" s="1034"/>
      <c r="V73" s="1035"/>
      <c r="W73" s="1034"/>
      <c r="X73" s="1035"/>
      <c r="Y73" s="1034"/>
      <c r="Z73" s="1035"/>
      <c r="AA73" s="1034"/>
      <c r="AB73" s="1035"/>
      <c r="AC73" s="1034"/>
      <c r="AD73" s="1035"/>
      <c r="AE73" s="1034"/>
      <c r="AF73" s="1035"/>
      <c r="AG73" s="1034"/>
      <c r="AH73" s="1035"/>
      <c r="AI73" s="1034"/>
      <c r="AJ73" s="1035"/>
      <c r="AK73" s="1034"/>
      <c r="AL73" s="1035"/>
      <c r="AM73" s="1034"/>
      <c r="AN73" s="1035"/>
      <c r="AO73" s="1034"/>
      <c r="AP73" s="1035"/>
      <c r="AQ73" s="1034"/>
      <c r="AR73" s="1035"/>
      <c r="AS73" s="1034"/>
      <c r="AT73" s="1035"/>
      <c r="AU73" s="1034"/>
      <c r="AV73" s="1035"/>
      <c r="AW73" s="1034"/>
      <c r="AX73" s="1035"/>
      <c r="AY73" s="1034"/>
      <c r="AZ73" s="1035"/>
      <c r="BA73" s="1034"/>
      <c r="BB73" s="1035"/>
      <c r="BC73" s="1034"/>
      <c r="BD73" s="1035"/>
      <c r="BE73" s="1034"/>
      <c r="BF73" s="1035"/>
      <c r="BG73" s="1034"/>
      <c r="BH73" s="1035"/>
      <c r="BI73" s="1034"/>
      <c r="BJ73" s="1035"/>
      <c r="BK73" s="1034"/>
      <c r="BL73" s="1035"/>
      <c r="BM73" s="1034"/>
      <c r="BN73" s="1035"/>
      <c r="BO73" s="1034"/>
      <c r="BP73" s="1035"/>
      <c r="BQ73" s="37"/>
      <c r="BR73" s="190">
        <f t="shared" si="0"/>
        <v>0</v>
      </c>
      <c r="BS73" s="190"/>
      <c r="BT73" s="1188"/>
      <c r="BU73" s="1189"/>
      <c r="BV73" s="37"/>
      <c r="BW73" s="37"/>
      <c r="BX73" s="37"/>
      <c r="BY73" s="37"/>
      <c r="BZ73" s="37"/>
      <c r="CA73" s="37"/>
      <c r="CB73" s="37"/>
      <c r="CC73" s="37"/>
      <c r="CD73" s="37"/>
      <c r="CE73" s="37"/>
      <c r="CF73" s="37"/>
      <c r="CG73" s="10"/>
      <c r="CI73" s="1185"/>
    </row>
    <row r="74" spans="2:111" ht="30.75" customHeight="1">
      <c r="B74" s="278"/>
      <c r="C74" s="279"/>
      <c r="D74" s="182"/>
      <c r="F74" s="279"/>
      <c r="G74" s="298"/>
      <c r="H74" s="284"/>
      <c r="I74" s="284"/>
      <c r="J74" s="284"/>
      <c r="K74" s="284"/>
      <c r="L74" s="284"/>
      <c r="M74" s="84"/>
      <c r="N74" s="84"/>
      <c r="O74" s="37"/>
      <c r="P74" s="37"/>
      <c r="Q74" s="37"/>
      <c r="R74" s="37"/>
      <c r="S74" s="37"/>
      <c r="T74" s="37"/>
      <c r="U74" s="37"/>
      <c r="V74" s="37"/>
      <c r="W74" s="37"/>
      <c r="X74" s="37"/>
      <c r="Y74" s="84"/>
      <c r="Z74" s="84"/>
      <c r="AA74" s="37"/>
      <c r="AB74" s="37"/>
      <c r="AC74" s="284"/>
      <c r="AD74" s="284"/>
      <c r="AE74" s="284"/>
      <c r="AF74" s="284"/>
      <c r="AG74" s="84"/>
      <c r="AH74" s="84"/>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84"/>
      <c r="BN74" s="84"/>
      <c r="BO74" s="37"/>
      <c r="BP74" s="37"/>
      <c r="BQ74" s="37"/>
      <c r="BR74" s="305"/>
      <c r="BS74" s="37"/>
      <c r="BT74" s="46"/>
      <c r="BU74" s="46"/>
      <c r="BV74" s="37"/>
      <c r="BW74" s="37"/>
      <c r="BX74" s="37"/>
      <c r="BY74" s="37"/>
      <c r="BZ74" s="37"/>
      <c r="CA74" s="37"/>
      <c r="CB74" s="37"/>
      <c r="CC74" s="37"/>
      <c r="CD74" s="40"/>
      <c r="CE74" s="40"/>
      <c r="CF74" s="40"/>
      <c r="CG74" s="10"/>
      <c r="CI74" s="1185"/>
      <c r="CJ74" s="287"/>
      <c r="CK74" s="288"/>
      <c r="CL74" s="288"/>
    </row>
    <row r="75" spans="2:111" ht="30.75" customHeight="1">
      <c r="B75" s="1150" t="s">
        <v>126</v>
      </c>
      <c r="C75" s="1151"/>
      <c r="D75" s="1151"/>
      <c r="E75" s="1151"/>
      <c r="F75" s="1151"/>
      <c r="G75" s="308"/>
      <c r="H75" s="1149" t="s">
        <v>151</v>
      </c>
      <c r="I75" s="1149"/>
      <c r="J75" s="1149"/>
      <c r="K75" s="1149"/>
      <c r="L75" s="1149"/>
      <c r="M75" s="1149"/>
      <c r="N75" s="1149"/>
      <c r="O75" s="1149"/>
      <c r="P75" s="1149"/>
      <c r="Q75" s="1149"/>
      <c r="R75" s="1149"/>
      <c r="S75" s="1149"/>
      <c r="T75" s="1149"/>
      <c r="U75" s="1149"/>
      <c r="V75" s="1149"/>
      <c r="W75" s="1149"/>
      <c r="X75" s="1149"/>
      <c r="Y75" s="1149"/>
      <c r="Z75" s="1149"/>
      <c r="AA75" s="1149"/>
      <c r="AB75" s="1149"/>
      <c r="AC75" s="284"/>
      <c r="AD75" s="284"/>
      <c r="AE75" s="284"/>
      <c r="AF75" s="284"/>
      <c r="AG75" s="84"/>
      <c r="AH75" s="84"/>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84"/>
      <c r="BN75" s="84"/>
      <c r="BO75" s="37"/>
      <c r="BP75" s="37"/>
      <c r="BQ75" s="37"/>
      <c r="BR75" s="190"/>
      <c r="BS75" s="37"/>
      <c r="BT75" s="37"/>
      <c r="BU75" s="37"/>
      <c r="BV75" s="37"/>
      <c r="BW75" s="37"/>
      <c r="BX75" s="37"/>
      <c r="BY75" s="37"/>
      <c r="BZ75" s="37"/>
      <c r="CA75" s="37"/>
      <c r="CB75" s="37"/>
      <c r="CC75" s="37"/>
      <c r="CD75" s="37"/>
      <c r="CE75" s="40"/>
      <c r="CF75" s="40"/>
      <c r="CG75" s="10"/>
      <c r="CJ75" s="287"/>
      <c r="CK75" s="288"/>
      <c r="CL75" s="288"/>
    </row>
    <row r="76" spans="2:111" ht="15" customHeight="1">
      <c r="B76" s="5"/>
      <c r="D76" s="304"/>
      <c r="G76" s="37"/>
      <c r="H76" s="284"/>
      <c r="I76" s="284"/>
      <c r="J76" s="284"/>
      <c r="K76" s="284"/>
      <c r="L76" s="284"/>
      <c r="M76" s="84"/>
      <c r="N76" s="84"/>
      <c r="O76" s="37"/>
      <c r="P76" s="37"/>
      <c r="Q76" s="37"/>
      <c r="R76" s="37"/>
      <c r="S76" s="37"/>
      <c r="T76" s="37"/>
      <c r="U76" s="37"/>
      <c r="V76" s="37"/>
      <c r="W76" s="37"/>
      <c r="X76" s="37"/>
      <c r="Y76" s="84"/>
      <c r="Z76" s="84"/>
      <c r="AA76" s="37"/>
      <c r="AB76" s="37"/>
      <c r="AC76" s="284"/>
      <c r="AD76" s="284"/>
      <c r="AE76" s="284"/>
      <c r="AF76" s="284"/>
      <c r="AG76" s="84"/>
      <c r="AH76" s="84"/>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84"/>
      <c r="BN76" s="84"/>
      <c r="BO76" s="37"/>
      <c r="BP76" s="37"/>
      <c r="BQ76" s="194"/>
      <c r="BR76" s="190"/>
      <c r="BS76" s="37"/>
      <c r="BT76" s="37"/>
      <c r="BU76" s="37"/>
      <c r="BV76" s="192"/>
      <c r="BW76" s="37"/>
      <c r="BX76" s="191"/>
      <c r="BY76" s="37"/>
      <c r="BZ76" s="192"/>
      <c r="CA76" s="37"/>
      <c r="CB76" s="37"/>
      <c r="CC76" s="37"/>
      <c r="CD76" s="37"/>
      <c r="CE76" s="37"/>
      <c r="CF76" s="37"/>
      <c r="CG76" s="10"/>
      <c r="CJ76" s="287"/>
      <c r="CK76" s="288"/>
      <c r="CL76" s="288"/>
    </row>
    <row r="77" spans="2:111" ht="15" customHeight="1">
      <c r="B77" s="5"/>
      <c r="D77" s="1201">
        <v>7</v>
      </c>
      <c r="E77" s="1201"/>
      <c r="G77" s="37"/>
      <c r="H77" s="292" t="s">
        <v>152</v>
      </c>
      <c r="I77" s="1034"/>
      <c r="J77" s="1035"/>
      <c r="K77" s="1034"/>
      <c r="L77" s="1035"/>
      <c r="M77" s="1034"/>
      <c r="N77" s="1035"/>
      <c r="O77" s="1034"/>
      <c r="P77" s="1035"/>
      <c r="Q77" s="1034"/>
      <c r="R77" s="1035"/>
      <c r="S77" s="1034"/>
      <c r="T77" s="1035"/>
      <c r="U77" s="1034"/>
      <c r="V77" s="1035"/>
      <c r="W77" s="1034"/>
      <c r="X77" s="1035"/>
      <c r="Y77" s="1034"/>
      <c r="Z77" s="1035"/>
      <c r="AA77" s="1034"/>
      <c r="AB77" s="1035"/>
      <c r="AC77" s="1034"/>
      <c r="AD77" s="1035"/>
      <c r="AE77" s="1034"/>
      <c r="AF77" s="1035"/>
      <c r="AG77" s="1034"/>
      <c r="AH77" s="1035"/>
      <c r="AI77" s="1034"/>
      <c r="AJ77" s="1035"/>
      <c r="AK77" s="1034"/>
      <c r="AL77" s="1035"/>
      <c r="AM77" s="1034"/>
      <c r="AN77" s="1035"/>
      <c r="AO77" s="1034"/>
      <c r="AP77" s="1035"/>
      <c r="AQ77" s="1034"/>
      <c r="AR77" s="1035"/>
      <c r="AS77" s="1034"/>
      <c r="AT77" s="1035"/>
      <c r="AU77" s="1034"/>
      <c r="AV77" s="1035"/>
      <c r="AW77" s="1034"/>
      <c r="AX77" s="1035"/>
      <c r="AY77" s="1034"/>
      <c r="AZ77" s="1035"/>
      <c r="BA77" s="1034"/>
      <c r="BB77" s="1035"/>
      <c r="BC77" s="1034"/>
      <c r="BD77" s="1035"/>
      <c r="BE77" s="1034"/>
      <c r="BF77" s="1035"/>
      <c r="BG77" s="1034"/>
      <c r="BH77" s="1035"/>
      <c r="BI77" s="1034"/>
      <c r="BJ77" s="1035"/>
      <c r="BK77" s="1034"/>
      <c r="BL77" s="1035"/>
      <c r="BM77" s="1034"/>
      <c r="BN77" s="1035"/>
      <c r="BO77" s="1034"/>
      <c r="BP77" s="1035"/>
      <c r="BQ77" s="194"/>
      <c r="BR77" s="190">
        <f t="shared" si="0"/>
        <v>0</v>
      </c>
      <c r="BS77" s="190"/>
      <c r="BT77" s="1186" t="str">
        <f>IF(SUM(I77:BP77)&gt;0,BR77,IF(SUM(I78:BP78)&gt;0,BR78,""))</f>
        <v/>
      </c>
      <c r="BU77" s="1194" t="str">
        <f>IF(SUM(I77:BP77)&gt;0,"CT 2",IF(SUM(I78:BP78)&gt;0,"CT 1"," "))</f>
        <v xml:space="preserve"> </v>
      </c>
      <c r="BV77" s="192"/>
      <c r="BW77" s="193"/>
      <c r="BX77" s="37"/>
      <c r="BY77" s="37"/>
      <c r="BZ77" s="37"/>
      <c r="CA77" s="37"/>
      <c r="CB77" s="37"/>
      <c r="CC77" s="37"/>
      <c r="CD77" s="37"/>
      <c r="CE77" s="37"/>
      <c r="CF77" s="37"/>
      <c r="CG77" s="10"/>
      <c r="CJ77" s="287"/>
      <c r="CK77" s="288"/>
      <c r="CL77" s="288"/>
    </row>
    <row r="78" spans="2:111" ht="15" customHeight="1">
      <c r="B78" s="5"/>
      <c r="D78" s="1201"/>
      <c r="E78" s="1201"/>
      <c r="G78" s="37"/>
      <c r="H78" s="294" t="s">
        <v>153</v>
      </c>
      <c r="I78" s="1034"/>
      <c r="J78" s="1035"/>
      <c r="K78" s="1034"/>
      <c r="L78" s="1035"/>
      <c r="M78" s="1034"/>
      <c r="N78" s="1035"/>
      <c r="O78" s="1034"/>
      <c r="P78" s="1035"/>
      <c r="Q78" s="1034"/>
      <c r="R78" s="1035"/>
      <c r="S78" s="1034"/>
      <c r="T78" s="1035"/>
      <c r="U78" s="1034"/>
      <c r="V78" s="1035"/>
      <c r="W78" s="1034"/>
      <c r="X78" s="1035"/>
      <c r="Y78" s="1034"/>
      <c r="Z78" s="1035"/>
      <c r="AA78" s="1034"/>
      <c r="AB78" s="1035"/>
      <c r="AC78" s="1034"/>
      <c r="AD78" s="1035"/>
      <c r="AE78" s="1034"/>
      <c r="AF78" s="1035"/>
      <c r="AG78" s="1034"/>
      <c r="AH78" s="1035"/>
      <c r="AI78" s="1034"/>
      <c r="AJ78" s="1035"/>
      <c r="AK78" s="1034"/>
      <c r="AL78" s="1035"/>
      <c r="AM78" s="1034"/>
      <c r="AN78" s="1035"/>
      <c r="AO78" s="1034"/>
      <c r="AP78" s="1035"/>
      <c r="AQ78" s="1034"/>
      <c r="AR78" s="1035"/>
      <c r="AS78" s="1034"/>
      <c r="AT78" s="1035"/>
      <c r="AU78" s="1034"/>
      <c r="AV78" s="1035"/>
      <c r="AW78" s="1034"/>
      <c r="AX78" s="1035"/>
      <c r="AY78" s="1034"/>
      <c r="AZ78" s="1035"/>
      <c r="BA78" s="1034"/>
      <c r="BB78" s="1035"/>
      <c r="BC78" s="1034"/>
      <c r="BD78" s="1035"/>
      <c r="BE78" s="1034"/>
      <c r="BF78" s="1035"/>
      <c r="BG78" s="1034"/>
      <c r="BH78" s="1035"/>
      <c r="BI78" s="1034"/>
      <c r="BJ78" s="1035"/>
      <c r="BK78" s="1034"/>
      <c r="BL78" s="1035"/>
      <c r="BM78" s="1034"/>
      <c r="BN78" s="1035"/>
      <c r="BO78" s="1034"/>
      <c r="BP78" s="1035"/>
      <c r="BQ78" s="37"/>
      <c r="BR78" s="190">
        <f t="shared" si="0"/>
        <v>0</v>
      </c>
      <c r="BS78" s="190"/>
      <c r="BT78" s="1188"/>
      <c r="BU78" s="1195"/>
      <c r="BV78" s="37"/>
      <c r="BW78" s="37"/>
      <c r="BX78" s="37"/>
      <c r="BY78" s="37"/>
      <c r="BZ78" s="37"/>
      <c r="CA78" s="37"/>
      <c r="CB78" s="37"/>
      <c r="CC78" s="37"/>
      <c r="CD78" s="37"/>
      <c r="CE78" s="37"/>
      <c r="CF78" s="37"/>
      <c r="CG78" s="10"/>
      <c r="CJ78" s="287"/>
      <c r="CK78" s="288"/>
      <c r="CL78" s="288"/>
    </row>
    <row r="79" spans="2:111" ht="15" customHeight="1">
      <c r="B79" s="5"/>
      <c r="D79" s="182"/>
      <c r="G79" s="37"/>
      <c r="H79" s="284"/>
      <c r="I79" s="284"/>
      <c r="J79" s="284"/>
      <c r="K79" s="284"/>
      <c r="L79" s="284"/>
      <c r="M79" s="306"/>
      <c r="N79" s="306"/>
      <c r="O79" s="307"/>
      <c r="P79" s="307"/>
      <c r="Q79" s="307"/>
      <c r="R79" s="307"/>
      <c r="S79" s="307"/>
      <c r="T79" s="307"/>
      <c r="U79" s="307"/>
      <c r="V79" s="307"/>
      <c r="W79" s="307"/>
      <c r="X79" s="307"/>
      <c r="Y79" s="306"/>
      <c r="Z79" s="306"/>
      <c r="AA79" s="307"/>
      <c r="AB79" s="307"/>
      <c r="AC79" s="284"/>
      <c r="AD79" s="284"/>
      <c r="AE79" s="284"/>
      <c r="AF79" s="284"/>
      <c r="AG79" s="84"/>
      <c r="AH79" s="84"/>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84"/>
      <c r="BN79" s="84"/>
      <c r="BO79" s="37"/>
      <c r="BP79" s="37"/>
      <c r="BQ79" s="194"/>
      <c r="BR79" s="190"/>
      <c r="BS79" s="37"/>
      <c r="BT79" s="46"/>
      <c r="BU79" s="46"/>
      <c r="BV79" s="192"/>
      <c r="BW79" s="37"/>
      <c r="BX79" s="191"/>
      <c r="BY79" s="37"/>
      <c r="BZ79" s="192"/>
      <c r="CA79" s="37"/>
      <c r="CB79" s="37"/>
      <c r="CC79" s="37"/>
      <c r="CD79" s="37"/>
      <c r="CE79" s="37"/>
      <c r="CF79" s="37"/>
      <c r="CG79" s="10"/>
      <c r="CJ79" s="287"/>
      <c r="CK79" s="288"/>
      <c r="CL79" s="288"/>
    </row>
    <row r="80" spans="2:111" ht="15" customHeight="1">
      <c r="B80" s="5"/>
      <c r="D80" s="1201">
        <v>8</v>
      </c>
      <c r="E80" s="1201"/>
      <c r="G80" s="37"/>
      <c r="H80" s="292" t="s">
        <v>152</v>
      </c>
      <c r="I80" s="1034"/>
      <c r="J80" s="1035"/>
      <c r="K80" s="1034"/>
      <c r="L80" s="1035"/>
      <c r="M80" s="1034"/>
      <c r="N80" s="1035"/>
      <c r="O80" s="1034"/>
      <c r="P80" s="1035"/>
      <c r="Q80" s="1034"/>
      <c r="R80" s="1035"/>
      <c r="S80" s="1034"/>
      <c r="T80" s="1035"/>
      <c r="U80" s="1034"/>
      <c r="V80" s="1035"/>
      <c r="W80" s="1034"/>
      <c r="X80" s="1035"/>
      <c r="Y80" s="1034"/>
      <c r="Z80" s="1035"/>
      <c r="AA80" s="1034"/>
      <c r="AB80" s="1035"/>
      <c r="AC80" s="1034"/>
      <c r="AD80" s="1035"/>
      <c r="AE80" s="1034"/>
      <c r="AF80" s="1035"/>
      <c r="AG80" s="1034"/>
      <c r="AH80" s="1035"/>
      <c r="AI80" s="1034"/>
      <c r="AJ80" s="1035"/>
      <c r="AK80" s="1034"/>
      <c r="AL80" s="1035"/>
      <c r="AM80" s="1034"/>
      <c r="AN80" s="1035"/>
      <c r="AO80" s="1034"/>
      <c r="AP80" s="1035"/>
      <c r="AQ80" s="1034"/>
      <c r="AR80" s="1035"/>
      <c r="AS80" s="1034"/>
      <c r="AT80" s="1035"/>
      <c r="AU80" s="1034"/>
      <c r="AV80" s="1035"/>
      <c r="AW80" s="1034"/>
      <c r="AX80" s="1035"/>
      <c r="AY80" s="1034"/>
      <c r="AZ80" s="1035"/>
      <c r="BA80" s="1034"/>
      <c r="BB80" s="1035"/>
      <c r="BC80" s="1034"/>
      <c r="BD80" s="1035"/>
      <c r="BE80" s="1034"/>
      <c r="BF80" s="1035"/>
      <c r="BG80" s="1034"/>
      <c r="BH80" s="1035"/>
      <c r="BI80" s="1034"/>
      <c r="BJ80" s="1035"/>
      <c r="BK80" s="1034"/>
      <c r="BL80" s="1035"/>
      <c r="BM80" s="1034"/>
      <c r="BN80" s="1035"/>
      <c r="BO80" s="1034"/>
      <c r="BP80" s="1035"/>
      <c r="BQ80" s="194"/>
      <c r="BR80" s="190">
        <f t="shared" si="0"/>
        <v>0</v>
      </c>
      <c r="BS80" s="190"/>
      <c r="BT80" s="1186" t="str">
        <f>IF(SUM(I80:BP80)&gt;0,BR80,IF(SUM(I81:BP81)&gt;0,BR81,""))</f>
        <v/>
      </c>
      <c r="BU80" s="1194" t="str">
        <f>IF(SUM(I80:BP80)&gt;0,"CT 2",IF(SUM(I81:BP81)&gt;0,"CT 1"," "))</f>
        <v xml:space="preserve"> </v>
      </c>
      <c r="BV80" s="192"/>
      <c r="BW80" s="193"/>
      <c r="BX80" s="37"/>
      <c r="BY80" s="37"/>
      <c r="BZ80" s="37"/>
      <c r="CA80" s="37"/>
      <c r="CB80" s="37"/>
      <c r="CC80" s="37"/>
      <c r="CD80" s="37"/>
      <c r="CE80" s="37"/>
      <c r="CF80" s="37"/>
      <c r="CG80" s="10"/>
      <c r="CJ80" s="287"/>
      <c r="CK80" s="288"/>
      <c r="CL80" s="288"/>
    </row>
    <row r="81" spans="2:135" ht="15" customHeight="1">
      <c r="B81" s="5"/>
      <c r="D81" s="1201"/>
      <c r="E81" s="1201"/>
      <c r="G81" s="37"/>
      <c r="H81" s="294" t="s">
        <v>153</v>
      </c>
      <c r="I81" s="1034"/>
      <c r="J81" s="1035"/>
      <c r="K81" s="1034"/>
      <c r="L81" s="1035"/>
      <c r="M81" s="1034"/>
      <c r="N81" s="1035"/>
      <c r="O81" s="1034"/>
      <c r="P81" s="1035"/>
      <c r="Q81" s="1034"/>
      <c r="R81" s="1035"/>
      <c r="S81" s="1034"/>
      <c r="T81" s="1035"/>
      <c r="U81" s="1034"/>
      <c r="V81" s="1035"/>
      <c r="W81" s="1034"/>
      <c r="X81" s="1035"/>
      <c r="Y81" s="1034"/>
      <c r="Z81" s="1035"/>
      <c r="AA81" s="1034"/>
      <c r="AB81" s="1035"/>
      <c r="AC81" s="1034"/>
      <c r="AD81" s="1035"/>
      <c r="AE81" s="1034"/>
      <c r="AF81" s="1035"/>
      <c r="AG81" s="1034"/>
      <c r="AH81" s="1035"/>
      <c r="AI81" s="1034"/>
      <c r="AJ81" s="1035"/>
      <c r="AK81" s="1034"/>
      <c r="AL81" s="1035"/>
      <c r="AM81" s="1034"/>
      <c r="AN81" s="1035"/>
      <c r="AO81" s="1034"/>
      <c r="AP81" s="1035"/>
      <c r="AQ81" s="1034"/>
      <c r="AR81" s="1035"/>
      <c r="AS81" s="1034"/>
      <c r="AT81" s="1035"/>
      <c r="AU81" s="1034"/>
      <c r="AV81" s="1035"/>
      <c r="AW81" s="1034"/>
      <c r="AX81" s="1035"/>
      <c r="AY81" s="1034"/>
      <c r="AZ81" s="1035"/>
      <c r="BA81" s="1034"/>
      <c r="BB81" s="1035"/>
      <c r="BC81" s="1034"/>
      <c r="BD81" s="1035"/>
      <c r="BE81" s="1034"/>
      <c r="BF81" s="1035"/>
      <c r="BG81" s="1034"/>
      <c r="BH81" s="1035"/>
      <c r="BI81" s="1034"/>
      <c r="BJ81" s="1035"/>
      <c r="BK81" s="1034"/>
      <c r="BL81" s="1035"/>
      <c r="BM81" s="1034"/>
      <c r="BN81" s="1035"/>
      <c r="BO81" s="1034"/>
      <c r="BP81" s="1035"/>
      <c r="BQ81" s="37"/>
      <c r="BR81" s="190">
        <f t="shared" si="0"/>
        <v>0</v>
      </c>
      <c r="BS81" s="190"/>
      <c r="BT81" s="1188"/>
      <c r="BU81" s="1195"/>
      <c r="BV81" s="37"/>
      <c r="BW81" s="37"/>
      <c r="BX81" s="37"/>
      <c r="BY81" s="37"/>
      <c r="BZ81" s="37"/>
      <c r="CA81" s="37"/>
      <c r="CB81" s="37"/>
      <c r="CC81" s="37"/>
      <c r="CD81" s="37"/>
      <c r="CE81" s="37"/>
      <c r="CF81" s="37"/>
      <c r="CG81" s="10"/>
      <c r="CJ81" s="287"/>
      <c r="CK81" s="288"/>
      <c r="CL81" s="288"/>
    </row>
    <row r="82" spans="2:135" ht="15" customHeight="1">
      <c r="B82" s="5"/>
      <c r="D82" s="182"/>
      <c r="G82" s="37"/>
      <c r="H82" s="284"/>
      <c r="I82" s="284"/>
      <c r="J82" s="284"/>
      <c r="K82" s="284"/>
      <c r="L82" s="284"/>
      <c r="M82" s="306"/>
      <c r="N82" s="306"/>
      <c r="O82" s="307"/>
      <c r="P82" s="307"/>
      <c r="Q82" s="307"/>
      <c r="R82" s="307"/>
      <c r="S82" s="307"/>
      <c r="T82" s="307"/>
      <c r="U82" s="307"/>
      <c r="V82" s="307"/>
      <c r="W82" s="307"/>
      <c r="X82" s="307"/>
      <c r="Y82" s="306"/>
      <c r="Z82" s="306"/>
      <c r="AA82" s="307"/>
      <c r="AB82" s="307"/>
      <c r="AC82" s="284"/>
      <c r="AD82" s="284"/>
      <c r="AE82" s="284"/>
      <c r="AF82" s="284"/>
      <c r="AG82" s="84"/>
      <c r="AH82" s="84"/>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84"/>
      <c r="BN82" s="84"/>
      <c r="BO82" s="37"/>
      <c r="BP82" s="37"/>
      <c r="BQ82" s="194"/>
      <c r="BR82" s="190"/>
      <c r="BS82" s="37"/>
      <c r="BT82" s="37"/>
      <c r="BU82" s="37"/>
      <c r="BV82" s="192"/>
      <c r="BW82" s="37"/>
      <c r="BX82" s="191"/>
      <c r="BY82" s="37"/>
      <c r="BZ82" s="192"/>
      <c r="CA82" s="37"/>
      <c r="CB82" s="37"/>
      <c r="CC82" s="37"/>
      <c r="CD82" s="37"/>
      <c r="CE82" s="37"/>
      <c r="CF82" s="37"/>
      <c r="CG82" s="10"/>
      <c r="CJ82" s="287"/>
      <c r="CK82" s="288"/>
      <c r="CL82" s="288"/>
    </row>
    <row r="83" spans="2:135" ht="15" customHeight="1">
      <c r="B83" s="5"/>
      <c r="D83" s="182"/>
      <c r="G83" s="37"/>
      <c r="H83" s="284"/>
      <c r="I83" s="284"/>
      <c r="J83" s="284"/>
      <c r="K83" s="284"/>
      <c r="L83" s="284"/>
      <c r="M83" s="306"/>
      <c r="N83" s="306"/>
      <c r="O83" s="307"/>
      <c r="P83" s="307"/>
      <c r="Q83" s="307"/>
      <c r="R83" s="307"/>
      <c r="S83" s="307"/>
      <c r="T83" s="307"/>
      <c r="U83" s="307"/>
      <c r="V83" s="307"/>
      <c r="W83" s="307"/>
      <c r="X83" s="307"/>
      <c r="Y83" s="306"/>
      <c r="Z83" s="306"/>
      <c r="AA83" s="307"/>
      <c r="AB83" s="307"/>
      <c r="AC83" s="284"/>
      <c r="AD83" s="284"/>
      <c r="AE83" s="284"/>
      <c r="AF83" s="284"/>
      <c r="AG83" s="84"/>
      <c r="AH83" s="84"/>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84"/>
      <c r="BN83" s="84"/>
      <c r="BO83" s="37"/>
      <c r="BP83" s="37"/>
      <c r="BQ83" s="194"/>
      <c r="BR83" s="190"/>
      <c r="BS83" s="37"/>
      <c r="BT83" s="37"/>
      <c r="BU83" s="37"/>
      <c r="BV83" s="192"/>
      <c r="BW83" s="37"/>
      <c r="BX83" s="191"/>
      <c r="BY83" s="37"/>
      <c r="BZ83" s="192"/>
      <c r="CA83" s="37"/>
      <c r="CB83" s="37"/>
      <c r="CC83" s="37"/>
      <c r="CD83" s="37"/>
      <c r="CE83" s="37"/>
      <c r="CF83" s="37"/>
      <c r="CG83" s="10"/>
      <c r="CJ83" s="287"/>
      <c r="CK83" s="288"/>
      <c r="CL83" s="288"/>
    </row>
    <row r="84" spans="2:135" ht="15" customHeight="1">
      <c r="B84" s="5"/>
      <c r="D84" s="182"/>
      <c r="G84" s="37"/>
      <c r="H84" s="284"/>
      <c r="I84" s="284"/>
      <c r="J84" s="284"/>
      <c r="K84" s="284"/>
      <c r="L84" s="284"/>
      <c r="M84" s="306"/>
      <c r="N84" s="306"/>
      <c r="O84" s="307"/>
      <c r="P84" s="307"/>
      <c r="Q84" s="307"/>
      <c r="R84" s="307"/>
      <c r="S84" s="307"/>
      <c r="T84" s="307"/>
      <c r="U84" s="307"/>
      <c r="V84" s="307"/>
      <c r="W84" s="307"/>
      <c r="X84" s="307"/>
      <c r="Y84" s="306"/>
      <c r="Z84" s="306"/>
      <c r="AA84" s="307"/>
      <c r="AB84" s="307"/>
      <c r="AC84" s="284"/>
      <c r="AD84" s="284"/>
      <c r="AE84" s="284"/>
      <c r="AF84" s="284"/>
      <c r="AG84" s="84"/>
      <c r="AH84" s="84"/>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84"/>
      <c r="BN84" s="84"/>
      <c r="BO84" s="37"/>
      <c r="BP84" s="37"/>
      <c r="BQ84" s="194"/>
      <c r="BR84" s="190"/>
      <c r="BS84" s="37"/>
      <c r="BT84" s="37"/>
      <c r="BU84" s="37"/>
      <c r="BV84" s="192"/>
      <c r="BW84" s="37"/>
      <c r="BX84" s="191"/>
      <c r="BY84" s="37"/>
      <c r="BZ84" s="192"/>
      <c r="CA84" s="37"/>
      <c r="CB84" s="37"/>
      <c r="CC84" s="37"/>
      <c r="CD84" s="37"/>
      <c r="CE84" s="37"/>
      <c r="CF84" s="37"/>
      <c r="CG84" s="10"/>
      <c r="CJ84" s="287"/>
      <c r="CK84" s="288"/>
      <c r="CL84" s="288"/>
    </row>
    <row r="85" spans="2:135" ht="15" customHeight="1">
      <c r="B85" s="5"/>
      <c r="D85" s="182"/>
      <c r="G85" s="37"/>
      <c r="H85" s="284"/>
      <c r="I85" s="284"/>
      <c r="J85" s="284"/>
      <c r="K85" s="284"/>
      <c r="L85" s="284"/>
      <c r="M85" s="306"/>
      <c r="N85" s="306"/>
      <c r="O85" s="307"/>
      <c r="P85" s="307"/>
      <c r="Q85" s="307"/>
      <c r="R85" s="307"/>
      <c r="S85" s="307"/>
      <c r="T85" s="307"/>
      <c r="U85" s="307"/>
      <c r="V85" s="307"/>
      <c r="W85" s="307"/>
      <c r="X85" s="307"/>
      <c r="Y85" s="306"/>
      <c r="Z85" s="306"/>
      <c r="AA85" s="307"/>
      <c r="AB85" s="307"/>
      <c r="AC85" s="284"/>
      <c r="AD85" s="284"/>
      <c r="AE85" s="284"/>
      <c r="AF85" s="284"/>
      <c r="AG85" s="84"/>
      <c r="AH85" s="84"/>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84"/>
      <c r="BN85" s="84"/>
      <c r="BO85" s="37"/>
      <c r="BP85" s="37"/>
      <c r="BQ85" s="194"/>
      <c r="BR85" s="190"/>
      <c r="BS85" s="37"/>
      <c r="BT85" s="37"/>
      <c r="BU85" s="37"/>
      <c r="BV85" s="192"/>
      <c r="BW85" s="37"/>
      <c r="BX85" s="191"/>
      <c r="BY85" s="37"/>
      <c r="BZ85" s="192"/>
      <c r="CA85" s="37"/>
      <c r="CB85" s="37"/>
      <c r="CC85" s="37"/>
      <c r="CD85" s="37"/>
      <c r="CE85" s="37"/>
      <c r="CF85" s="37"/>
      <c r="CG85" s="10"/>
      <c r="CJ85" s="287"/>
      <c r="CK85" s="288"/>
      <c r="CL85" s="288"/>
    </row>
    <row r="86" spans="2:135" ht="15" customHeight="1">
      <c r="B86" s="5"/>
      <c r="D86" s="182"/>
      <c r="G86" s="37"/>
      <c r="H86" s="284"/>
      <c r="I86" s="284"/>
      <c r="J86" s="284"/>
      <c r="K86" s="284"/>
      <c r="L86" s="284"/>
      <c r="M86" s="306"/>
      <c r="N86" s="306"/>
      <c r="O86" s="307"/>
      <c r="P86" s="307"/>
      <c r="Q86" s="307"/>
      <c r="R86" s="307"/>
      <c r="S86" s="307"/>
      <c r="T86" s="307"/>
      <c r="U86" s="307"/>
      <c r="V86" s="307"/>
      <c r="W86" s="307"/>
      <c r="X86" s="307"/>
      <c r="Y86" s="306"/>
      <c r="Z86" s="306"/>
      <c r="AA86" s="307"/>
      <c r="AB86" s="307"/>
      <c r="AC86" s="284"/>
      <c r="AD86" s="284"/>
      <c r="AE86" s="284"/>
      <c r="AF86" s="284"/>
      <c r="AG86" s="84"/>
      <c r="AH86" s="84"/>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84"/>
      <c r="BN86" s="84"/>
      <c r="BO86" s="37"/>
      <c r="BP86" s="37"/>
      <c r="BQ86" s="194"/>
      <c r="BR86" s="190"/>
      <c r="BS86" s="37"/>
      <c r="BT86" s="37"/>
      <c r="BU86" s="37"/>
      <c r="BV86" s="192"/>
      <c r="BW86" s="37"/>
      <c r="BX86" s="191"/>
      <c r="BY86" s="37"/>
      <c r="BZ86" s="192"/>
      <c r="CA86" s="37"/>
      <c r="CB86" s="37"/>
      <c r="CC86" s="37"/>
      <c r="CD86" s="37"/>
      <c r="CE86" s="37"/>
      <c r="CF86" s="37"/>
      <c r="CG86" s="10"/>
      <c r="CJ86" s="287"/>
      <c r="CK86" s="288"/>
      <c r="CL86" s="288"/>
    </row>
    <row r="87" spans="2:135" ht="15" customHeight="1">
      <c r="B87" s="5"/>
      <c r="D87" s="182"/>
      <c r="G87" s="37"/>
      <c r="H87" s="284"/>
      <c r="I87" s="284"/>
      <c r="J87" s="284"/>
      <c r="K87" s="284"/>
      <c r="L87" s="284"/>
      <c r="M87" s="306"/>
      <c r="N87" s="306"/>
      <c r="O87" s="307"/>
      <c r="P87" s="307"/>
      <c r="Q87" s="307"/>
      <c r="R87" s="307"/>
      <c r="S87" s="307"/>
      <c r="T87" s="307"/>
      <c r="U87" s="307"/>
      <c r="V87" s="307"/>
      <c r="W87" s="307"/>
      <c r="X87" s="307"/>
      <c r="Y87" s="306"/>
      <c r="Z87" s="306"/>
      <c r="AA87" s="307"/>
      <c r="AB87" s="307"/>
      <c r="AC87" s="284"/>
      <c r="AD87" s="284"/>
      <c r="AE87" s="284"/>
      <c r="AF87" s="284"/>
      <c r="AG87" s="84"/>
      <c r="AH87" s="84"/>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84"/>
      <c r="BN87" s="84"/>
      <c r="BO87" s="37"/>
      <c r="BP87" s="37"/>
      <c r="BQ87" s="194"/>
      <c r="BR87" s="190"/>
      <c r="BS87" s="37"/>
      <c r="BT87" s="37"/>
      <c r="BU87" s="37"/>
      <c r="BV87" s="192"/>
      <c r="BW87" s="37"/>
      <c r="BX87" s="191"/>
      <c r="BY87" s="37"/>
      <c r="BZ87" s="192"/>
      <c r="CA87" s="37"/>
      <c r="CB87" s="37"/>
      <c r="CC87" s="37"/>
      <c r="CD87" s="37"/>
      <c r="CE87" s="37"/>
      <c r="CF87" s="37"/>
      <c r="CG87" s="10"/>
      <c r="CJ87" s="287"/>
      <c r="CK87" s="288"/>
      <c r="CL87" s="288"/>
    </row>
    <row r="88" spans="2:135" ht="24.95" customHeight="1">
      <c r="B88" s="5"/>
      <c r="D88" s="182"/>
      <c r="E88" s="28"/>
      <c r="G88" s="37"/>
      <c r="H88" s="194"/>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94"/>
      <c r="BR88" s="190"/>
      <c r="BS88" s="190"/>
      <c r="BT88" s="191"/>
      <c r="BU88" s="192"/>
      <c r="BV88" s="192"/>
      <c r="BW88" s="193"/>
      <c r="BX88" s="191"/>
      <c r="BY88" s="37"/>
      <c r="BZ88" s="192"/>
      <c r="CA88" s="37"/>
      <c r="CB88" s="37"/>
      <c r="CC88" s="37"/>
      <c r="CD88" s="37"/>
      <c r="CE88" s="37"/>
      <c r="CF88" s="37"/>
      <c r="CG88" s="10"/>
      <c r="CI88" s="290"/>
      <c r="CJ88" s="291"/>
      <c r="CK88" s="291"/>
      <c r="CL88" s="291"/>
      <c r="CM88" s="291"/>
      <c r="CN88" s="291"/>
      <c r="CO88" s="291"/>
      <c r="CP88" s="291"/>
      <c r="CQ88" s="291"/>
      <c r="CR88" s="195"/>
      <c r="CS88" s="195"/>
      <c r="CT88" s="195"/>
      <c r="CU88" s="195"/>
      <c r="CV88" s="195"/>
      <c r="CW88" s="195"/>
      <c r="CX88" s="195"/>
      <c r="CY88" s="195"/>
      <c r="CZ88" s="195"/>
      <c r="DA88" s="195"/>
      <c r="DB88" s="195"/>
      <c r="DC88" s="195"/>
      <c r="DD88" s="195"/>
      <c r="DE88" s="196"/>
    </row>
    <row r="89" spans="2:135" ht="18.95" customHeight="1">
      <c r="B89" s="5"/>
      <c r="D89" s="182"/>
      <c r="E89" s="28"/>
      <c r="G89" s="37"/>
      <c r="H89" s="194"/>
      <c r="I89" s="309"/>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1"/>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94"/>
      <c r="BR89" s="190"/>
      <c r="BS89" s="190"/>
      <c r="BT89" s="191"/>
      <c r="BU89" s="192"/>
      <c r="BV89" s="192"/>
      <c r="BW89" s="193"/>
      <c r="BX89" s="191"/>
      <c r="BY89" s="37"/>
      <c r="BZ89" s="192"/>
      <c r="CA89" s="37"/>
      <c r="CB89" s="37"/>
      <c r="CC89" s="37"/>
      <c r="CD89" s="37"/>
      <c r="CE89" s="37"/>
      <c r="CF89" s="37"/>
      <c r="CG89" s="10"/>
      <c r="CI89" s="290"/>
      <c r="CJ89" s="291"/>
      <c r="CK89" s="291"/>
      <c r="CL89" s="291"/>
      <c r="CM89" s="291"/>
      <c r="CN89" s="291"/>
      <c r="CO89" s="291"/>
      <c r="CP89" s="291"/>
      <c r="CQ89" s="291"/>
      <c r="CR89" s="195"/>
      <c r="CS89" s="195"/>
      <c r="CT89" s="195"/>
      <c r="CU89" s="195"/>
      <c r="CV89" s="195"/>
      <c r="CW89" s="195"/>
      <c r="CX89" s="195"/>
      <c r="CY89" s="195"/>
      <c r="CZ89" s="195"/>
      <c r="DA89" s="195"/>
      <c r="DB89" s="195"/>
      <c r="DC89" s="195"/>
      <c r="DD89" s="195"/>
      <c r="DE89" s="196"/>
    </row>
    <row r="90" spans="2:135" ht="24.95" customHeight="1">
      <c r="B90" s="5"/>
      <c r="D90" s="182"/>
      <c r="E90" s="28"/>
      <c r="G90" s="37"/>
      <c r="I90" s="312"/>
      <c r="J90" s="1204" t="s">
        <v>154</v>
      </c>
      <c r="K90" s="1207"/>
      <c r="L90" s="1208"/>
      <c r="M90" s="1212"/>
      <c r="N90" s="1213"/>
      <c r="O90" s="1213"/>
      <c r="P90" s="1213"/>
      <c r="Q90" s="1214"/>
      <c r="R90" s="314"/>
      <c r="S90" s="1204" t="s">
        <v>10</v>
      </c>
      <c r="T90" s="1205"/>
      <c r="U90" s="1202"/>
      <c r="V90" s="1206"/>
      <c r="W90" s="1206"/>
      <c r="X90" s="1206"/>
      <c r="Y90" s="1206"/>
      <c r="Z90" s="1206"/>
      <c r="AA90" s="1206"/>
      <c r="AB90" s="1203"/>
      <c r="AC90" s="314"/>
      <c r="AD90" s="315" t="s">
        <v>11</v>
      </c>
      <c r="AE90" s="1202"/>
      <c r="AF90" s="1203"/>
      <c r="AG90" s="316"/>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94"/>
      <c r="BR90" s="190"/>
      <c r="BS90" s="190"/>
      <c r="BT90" s="191"/>
      <c r="BU90" s="192"/>
      <c r="BV90" s="192"/>
      <c r="BW90" s="193"/>
      <c r="BX90" s="191"/>
      <c r="BY90" s="37"/>
      <c r="BZ90" s="192"/>
      <c r="CA90" s="37"/>
      <c r="CB90" s="37"/>
      <c r="CC90" s="37"/>
      <c r="CD90" s="37"/>
      <c r="CE90" s="37"/>
      <c r="CF90" s="37"/>
      <c r="CG90" s="10"/>
      <c r="CI90" s="290"/>
      <c r="CJ90" s="291"/>
      <c r="CK90" s="291"/>
      <c r="CL90" s="291"/>
      <c r="CM90" s="291"/>
      <c r="CN90" s="291"/>
      <c r="CO90" s="291"/>
      <c r="CP90" s="291"/>
      <c r="CQ90" s="291"/>
      <c r="CR90" s="195"/>
      <c r="CS90" s="195"/>
      <c r="CT90" s="195"/>
      <c r="CU90" s="195"/>
      <c r="CV90" s="195"/>
      <c r="CW90" s="195"/>
      <c r="CX90" s="195"/>
      <c r="CY90" s="195"/>
      <c r="CZ90" s="195"/>
      <c r="DA90" s="195"/>
      <c r="DB90" s="195"/>
      <c r="DC90" s="195"/>
      <c r="DD90" s="195"/>
      <c r="DE90" s="196"/>
    </row>
    <row r="91" spans="2:135" ht="20.100000000000001" customHeight="1">
      <c r="B91" s="5"/>
      <c r="D91" s="182"/>
      <c r="E91" s="28"/>
      <c r="G91" s="37"/>
      <c r="I91" s="312"/>
      <c r="J91" s="317"/>
      <c r="K91" s="317"/>
      <c r="L91" s="318"/>
      <c r="M91" s="318"/>
      <c r="N91" s="318"/>
      <c r="O91" s="318"/>
      <c r="P91" s="318"/>
      <c r="Q91" s="318"/>
      <c r="R91" s="317"/>
      <c r="S91" s="317"/>
      <c r="T91" s="318"/>
      <c r="U91" s="317"/>
      <c r="V91" s="317"/>
      <c r="W91" s="318"/>
      <c r="X91" s="317"/>
      <c r="Y91" s="317"/>
      <c r="Z91" s="317"/>
      <c r="AA91" s="317"/>
      <c r="AB91" s="317"/>
      <c r="AC91" s="317"/>
      <c r="AD91" s="317"/>
      <c r="AE91" s="319"/>
      <c r="AF91" s="319"/>
      <c r="AG91" s="320"/>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94"/>
      <c r="BR91" s="190"/>
      <c r="BS91" s="190"/>
      <c r="BT91" s="191"/>
      <c r="BU91" s="192"/>
      <c r="BV91" s="192"/>
      <c r="BW91" s="193"/>
      <c r="BX91" s="191"/>
      <c r="BY91" s="37"/>
      <c r="BZ91" s="192"/>
      <c r="CA91" s="37"/>
      <c r="CB91" s="37"/>
      <c r="CC91" s="37"/>
      <c r="CD91" s="37"/>
      <c r="CE91" s="37"/>
      <c r="CF91" s="37"/>
      <c r="CG91" s="10"/>
      <c r="CI91" s="290"/>
      <c r="CJ91" s="291"/>
      <c r="CK91" s="291"/>
      <c r="CL91" s="291"/>
      <c r="CM91" s="291"/>
      <c r="CN91" s="291"/>
      <c r="CO91" s="291"/>
      <c r="CP91" s="291"/>
      <c r="CQ91" s="291"/>
      <c r="CR91" s="195"/>
      <c r="CS91" s="195"/>
      <c r="CT91" s="195"/>
      <c r="CU91" s="195"/>
      <c r="CV91" s="195"/>
      <c r="CW91" s="195"/>
      <c r="CX91" s="195"/>
      <c r="CY91" s="195"/>
      <c r="CZ91" s="195"/>
      <c r="DA91" s="195"/>
      <c r="DB91" s="195"/>
      <c r="DC91" s="195"/>
      <c r="DD91" s="195"/>
      <c r="DE91" s="196"/>
    </row>
    <row r="92" spans="2:135" ht="24.95" customHeight="1">
      <c r="B92" s="5"/>
      <c r="D92" s="182"/>
      <c r="E92" s="28"/>
      <c r="G92" s="37"/>
      <c r="I92" s="312"/>
      <c r="J92" s="313" t="s">
        <v>12</v>
      </c>
      <c r="K92" s="1209"/>
      <c r="L92" s="1210"/>
      <c r="M92" s="1210"/>
      <c r="N92" s="1210"/>
      <c r="O92" s="1210"/>
      <c r="P92" s="1211"/>
      <c r="Q92" s="314"/>
      <c r="R92" s="314"/>
      <c r="S92" s="313" t="s">
        <v>13</v>
      </c>
      <c r="T92" s="1215"/>
      <c r="U92" s="1216"/>
      <c r="V92" s="1217"/>
      <c r="W92" s="314"/>
      <c r="X92" s="314"/>
      <c r="Y92" s="314"/>
      <c r="Z92" s="314"/>
      <c r="AA92" s="314"/>
      <c r="AB92" s="314"/>
      <c r="AC92" s="314"/>
      <c r="AD92" s="314"/>
      <c r="AE92" s="321"/>
      <c r="AF92" s="321"/>
      <c r="AG92" s="322"/>
      <c r="AH92" s="323"/>
      <c r="AI92" s="323"/>
      <c r="AJ92" s="323"/>
      <c r="AK92" s="323"/>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27"/>
      <c r="BK92" s="127"/>
      <c r="BL92" s="127"/>
      <c r="BM92" s="127"/>
      <c r="BN92" s="127"/>
      <c r="BO92" s="127"/>
      <c r="BP92" s="127"/>
      <c r="BQ92" s="194"/>
      <c r="BR92" s="190"/>
      <c r="BS92" s="190"/>
      <c r="BT92" s="191"/>
      <c r="BU92" s="192"/>
      <c r="BV92" s="192"/>
      <c r="BW92" s="193"/>
      <c r="CE92" s="37"/>
      <c r="CF92" s="37"/>
      <c r="CG92" s="10"/>
      <c r="CI92" s="290"/>
      <c r="CJ92" s="291"/>
      <c r="CK92" s="291"/>
      <c r="CL92" s="291"/>
      <c r="CM92" s="291"/>
      <c r="CN92" s="291"/>
      <c r="CO92" s="291"/>
      <c r="CP92" s="291"/>
      <c r="CQ92" s="291"/>
      <c r="CR92" s="195"/>
      <c r="CS92" s="195"/>
      <c r="CT92" s="195"/>
      <c r="CU92" s="195"/>
      <c r="CV92" s="195"/>
      <c r="CW92" s="195"/>
      <c r="CX92" s="195"/>
      <c r="CY92" s="195"/>
      <c r="CZ92" s="195"/>
      <c r="DA92" s="195"/>
      <c r="DB92" s="195"/>
      <c r="DC92" s="195"/>
      <c r="DD92" s="195"/>
      <c r="DE92" s="196"/>
    </row>
    <row r="93" spans="2:135" ht="45" customHeight="1">
      <c r="B93" s="5"/>
      <c r="D93" s="182"/>
      <c r="E93" s="28"/>
      <c r="H93" s="324"/>
      <c r="I93" s="325"/>
      <c r="J93" s="326"/>
      <c r="K93" s="326"/>
      <c r="L93" s="326"/>
      <c r="M93" s="327"/>
      <c r="N93" s="327"/>
      <c r="O93" s="327"/>
      <c r="P93" s="327"/>
      <c r="Q93" s="327"/>
      <c r="R93" s="327"/>
      <c r="S93" s="327"/>
      <c r="T93" s="327"/>
      <c r="U93" s="327"/>
      <c r="V93" s="327"/>
      <c r="W93" s="327"/>
      <c r="X93" s="327"/>
      <c r="Y93" s="327"/>
      <c r="Z93" s="327"/>
      <c r="AA93" s="327"/>
      <c r="AB93" s="327"/>
      <c r="AC93" s="327"/>
      <c r="AD93" s="327"/>
      <c r="AE93" s="327"/>
      <c r="AF93" s="327"/>
      <c r="AG93" s="328"/>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R93" s="190"/>
      <c r="BS93" s="190"/>
      <c r="BT93" s="191"/>
      <c r="BU93" s="192"/>
      <c r="BX93" s="109"/>
      <c r="BY93" s="109"/>
      <c r="BZ93" s="109"/>
      <c r="CA93" s="110"/>
      <c r="CB93" s="37"/>
      <c r="CC93" s="37"/>
      <c r="CD93" s="37"/>
      <c r="CG93" s="10"/>
    </row>
    <row r="94" spans="2:135" s="21" customFormat="1" ht="15" customHeight="1">
      <c r="B94" s="5"/>
      <c r="C94" s="1"/>
      <c r="D94" s="226"/>
      <c r="E94" s="1"/>
      <c r="F94" s="95"/>
      <c r="G94" s="37"/>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09"/>
      <c r="BR94" s="1"/>
      <c r="BS94" s="1"/>
      <c r="BT94" s="1"/>
      <c r="BU94" s="1"/>
      <c r="BV94" s="109"/>
      <c r="BW94" s="109"/>
      <c r="BX94" s="37"/>
      <c r="BY94" s="37"/>
      <c r="BZ94" s="37"/>
      <c r="CA94" s="37"/>
      <c r="CB94" s="37"/>
      <c r="CC94" s="37"/>
      <c r="CD94" s="37"/>
      <c r="CE94" s="37"/>
      <c r="CF94" s="95"/>
      <c r="CG94" s="98"/>
      <c r="CI94" s="227"/>
      <c r="CJ94" s="227"/>
      <c r="CK94" s="227"/>
      <c r="CL94" s="227"/>
      <c r="CM94" s="227"/>
      <c r="CN94" s="227"/>
      <c r="CO94" s="227"/>
      <c r="CP94" s="227"/>
      <c r="CQ94" s="227"/>
      <c r="CR94" s="197"/>
      <c r="CS94" s="197"/>
      <c r="CT94" s="197"/>
      <c r="CU94" s="197"/>
      <c r="CV94" s="197"/>
      <c r="CW94" s="197"/>
      <c r="CX94" s="197"/>
      <c r="CY94" s="197"/>
      <c r="CZ94" s="197"/>
      <c r="DA94" s="197"/>
      <c r="DB94" s="197"/>
      <c r="DC94" s="197"/>
      <c r="DD94" s="197"/>
      <c r="DE94" s="197"/>
      <c r="DF94" s="197"/>
      <c r="DG94" s="197"/>
      <c r="DH94" s="197"/>
      <c r="DI94" s="197"/>
      <c r="DJ94" s="197"/>
      <c r="DK94" s="197"/>
      <c r="DL94" s="197"/>
      <c r="DM94" s="197"/>
      <c r="DN94" s="197"/>
      <c r="DO94" s="197"/>
      <c r="DP94" s="197"/>
      <c r="DQ94" s="197"/>
      <c r="DR94" s="197"/>
      <c r="DS94" s="197"/>
      <c r="DT94" s="197"/>
      <c r="DU94" s="197"/>
      <c r="DV94" s="197"/>
      <c r="DW94" s="197"/>
      <c r="DX94" s="197"/>
      <c r="DY94" s="197"/>
      <c r="DZ94" s="197"/>
      <c r="EA94" s="197"/>
      <c r="EB94" s="197"/>
      <c r="EC94" s="197"/>
      <c r="ED94" s="197"/>
      <c r="EE94" s="197"/>
    </row>
    <row r="95" spans="2:135" ht="9.9499999999999993" customHeight="1">
      <c r="B95" s="108"/>
      <c r="C95" s="21"/>
      <c r="D95" s="235"/>
      <c r="E95" s="21"/>
      <c r="F95" s="111"/>
      <c r="G95" s="37"/>
      <c r="H95" s="109"/>
      <c r="I95" s="109"/>
      <c r="J95" s="109"/>
      <c r="K95" s="109"/>
      <c r="L95" s="109"/>
      <c r="M95" s="21"/>
      <c r="N95" s="21"/>
      <c r="O95" s="21"/>
      <c r="P95" s="21"/>
      <c r="Q95" s="21"/>
      <c r="R95" s="21"/>
      <c r="S95" s="21"/>
      <c r="T95" s="21"/>
      <c r="U95" s="21"/>
      <c r="V95" s="21"/>
      <c r="W95" s="21"/>
      <c r="X95" s="21"/>
      <c r="Y95" s="21"/>
      <c r="Z95" s="21"/>
      <c r="AA95" s="21"/>
      <c r="AB95" s="21"/>
      <c r="AC95" s="21"/>
      <c r="AD95" s="21"/>
      <c r="AE95" s="21"/>
      <c r="AF95" s="21"/>
      <c r="AG95" s="21"/>
      <c r="AH95" s="21"/>
      <c r="AI95" s="21"/>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37"/>
      <c r="BR95" s="109"/>
      <c r="BS95" s="109"/>
      <c r="BT95" s="109"/>
      <c r="BU95" s="109"/>
      <c r="BV95" s="37"/>
      <c r="BW95" s="37"/>
      <c r="BX95" s="111"/>
      <c r="BY95" s="111"/>
      <c r="BZ95" s="115"/>
      <c r="CA95" s="115"/>
      <c r="CB95" s="115"/>
      <c r="CC95" s="115"/>
      <c r="CD95" s="111"/>
      <c r="CE95" s="37"/>
      <c r="CF95" s="111"/>
      <c r="CG95" s="113"/>
    </row>
    <row r="96" spans="2:135" ht="9.9499999999999993" customHeight="1">
      <c r="B96" s="5"/>
      <c r="C96" s="9"/>
      <c r="F96" s="111"/>
      <c r="G96" s="111"/>
      <c r="H96" s="112"/>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114"/>
      <c r="BR96" s="37"/>
      <c r="BS96" s="37"/>
      <c r="BT96" s="37"/>
      <c r="BU96" s="37"/>
      <c r="BV96" s="111"/>
      <c r="BW96" s="111"/>
      <c r="BX96" s="111"/>
      <c r="BY96" s="111"/>
      <c r="BZ96" s="115"/>
      <c r="CA96" s="115"/>
      <c r="CB96" s="115"/>
      <c r="CC96" s="115"/>
      <c r="CD96" s="111"/>
      <c r="CE96" s="111"/>
      <c r="CF96" s="111"/>
      <c r="CG96" s="113"/>
    </row>
    <row r="97" spans="2:135" ht="24.95" customHeight="1">
      <c r="B97" s="5"/>
      <c r="C97" s="9"/>
      <c r="D97" s="329"/>
      <c r="E97" s="9"/>
      <c r="F97" s="111"/>
      <c r="G97" s="111"/>
      <c r="H97" s="112"/>
      <c r="I97" s="111"/>
      <c r="J97" s="111"/>
      <c r="K97" s="111"/>
      <c r="L97" s="114"/>
      <c r="M97" s="114"/>
      <c r="N97" s="114"/>
      <c r="O97" s="114"/>
      <c r="P97" s="114"/>
      <c r="Q97" s="111"/>
      <c r="R97" s="111"/>
      <c r="S97" s="111"/>
      <c r="T97" s="111"/>
      <c r="U97" s="111"/>
      <c r="V97" s="111"/>
      <c r="W97" s="111"/>
      <c r="X97" s="114"/>
      <c r="Y97" s="114"/>
      <c r="Z97" s="114"/>
      <c r="AA97" s="114"/>
      <c r="AB97" s="114"/>
      <c r="AC97" s="111"/>
      <c r="AD97" s="111"/>
      <c r="AE97" s="111"/>
      <c r="AF97" s="114"/>
      <c r="AG97" s="114"/>
      <c r="AH97" s="114"/>
      <c r="AI97" s="114"/>
      <c r="AJ97" s="114"/>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4"/>
      <c r="BM97" s="114"/>
      <c r="BN97" s="114"/>
      <c r="BO97" s="114"/>
      <c r="BP97" s="114"/>
      <c r="BQ97" s="114"/>
      <c r="BR97" s="111"/>
      <c r="BS97" s="111"/>
      <c r="BT97" s="111"/>
      <c r="BU97" s="111"/>
      <c r="BV97" s="111"/>
      <c r="BW97" s="111"/>
      <c r="BX97" s="111"/>
      <c r="BY97" s="111"/>
      <c r="BZ97" s="115"/>
      <c r="CA97" s="115"/>
      <c r="CB97" s="115"/>
      <c r="CC97" s="115"/>
      <c r="CD97" s="111"/>
      <c r="CE97" s="111"/>
      <c r="CF97" s="111"/>
      <c r="CG97" s="113"/>
    </row>
    <row r="98" spans="2:135" ht="15" customHeight="1">
      <c r="B98" s="5"/>
      <c r="F98" s="119"/>
      <c r="G98" s="181" t="str">
        <f>Données!AF3</f>
        <v xml:space="preserve">Conception et réalisation : Thierry GÉRARD IEN-ET STI Design &amp; Métiers d'art - Version 5.2 • Septembre 2020    
Adaptation Equipe Académique Rennes [ 07 83 77 09 55 ] - Version 5.2 • Mars 2021 </v>
      </c>
      <c r="H98" s="112"/>
      <c r="I98" s="111"/>
      <c r="J98" s="111"/>
      <c r="K98" s="111"/>
      <c r="L98" s="114"/>
      <c r="M98" s="114"/>
      <c r="N98" s="114"/>
      <c r="O98" s="114"/>
      <c r="P98" s="114"/>
      <c r="Q98" s="111"/>
      <c r="R98" s="111"/>
      <c r="S98" s="111"/>
      <c r="T98" s="111"/>
      <c r="U98" s="111"/>
      <c r="V98" s="111"/>
      <c r="W98" s="111"/>
      <c r="X98" s="114"/>
      <c r="Y98" s="114"/>
      <c r="Z98" s="114"/>
      <c r="AA98" s="114"/>
      <c r="AB98" s="114"/>
      <c r="AC98" s="111"/>
      <c r="AD98" s="111"/>
      <c r="AE98" s="111"/>
      <c r="AF98" s="114"/>
      <c r="AG98" s="114"/>
      <c r="AH98" s="114"/>
      <c r="AI98" s="114"/>
      <c r="AJ98" s="114"/>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4"/>
      <c r="BM98" s="114"/>
      <c r="BN98" s="114"/>
      <c r="BO98" s="114"/>
      <c r="BP98" s="114"/>
      <c r="BQ98" s="330"/>
      <c r="BR98" s="111"/>
      <c r="BS98" s="111"/>
      <c r="BT98" s="111"/>
      <c r="BU98" s="111"/>
      <c r="BV98" s="111"/>
      <c r="BW98" s="111"/>
      <c r="BX98" s="111"/>
      <c r="BY98" s="111"/>
      <c r="BZ98" s="115"/>
      <c r="CA98" s="115"/>
      <c r="CB98" s="115"/>
      <c r="CC98" s="115"/>
      <c r="CD98" s="111"/>
      <c r="CE98" s="111"/>
      <c r="CF98" s="111"/>
      <c r="CG98" s="113"/>
    </row>
    <row r="99" spans="2:135" s="101" customFormat="1">
      <c r="B99" s="118"/>
      <c r="C99" s="119"/>
      <c r="D99" s="330"/>
      <c r="E99" s="119"/>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0"/>
      <c r="BR99" s="330"/>
      <c r="BS99" s="330"/>
      <c r="BT99" s="330"/>
      <c r="BU99" s="330"/>
      <c r="BV99" s="330"/>
      <c r="BW99" s="330"/>
      <c r="BX99" s="121"/>
      <c r="BY99" s="121"/>
      <c r="BZ99" s="121"/>
      <c r="CA99" s="119"/>
      <c r="CB99" s="119"/>
      <c r="CC99" s="119"/>
      <c r="CD99" s="119"/>
      <c r="CE99" s="119"/>
      <c r="CF99" s="119"/>
      <c r="CG99" s="122"/>
      <c r="CI99" s="227"/>
      <c r="CJ99" s="227"/>
      <c r="CK99" s="227"/>
      <c r="CL99" s="227"/>
      <c r="CM99" s="227"/>
      <c r="CN99" s="227"/>
      <c r="CO99" s="227"/>
      <c r="CP99" s="227"/>
      <c r="CQ99" s="227"/>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row>
    <row r="100" spans="2:135" s="123" customFormat="1">
      <c r="B100" s="101"/>
      <c r="C100" s="101"/>
      <c r="D100" s="332"/>
      <c r="E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R100" s="101"/>
      <c r="BS100" s="101"/>
      <c r="BT100" s="101"/>
      <c r="BU100" s="101"/>
      <c r="BV100" s="101"/>
      <c r="BW100" s="101"/>
      <c r="BX100" s="101"/>
      <c r="BY100" s="101"/>
      <c r="BZ100" s="101"/>
      <c r="CA100" s="101"/>
      <c r="CB100" s="101"/>
      <c r="CC100" s="101"/>
      <c r="CD100" s="101"/>
      <c r="CE100" s="101"/>
      <c r="CF100" s="101"/>
      <c r="CG100" s="101"/>
      <c r="CI100" s="227"/>
      <c r="CJ100" s="227"/>
      <c r="CK100" s="227"/>
      <c r="CL100" s="227"/>
      <c r="CM100" s="227"/>
      <c r="CN100" s="227"/>
      <c r="CO100" s="227"/>
      <c r="CP100" s="227"/>
      <c r="CQ100" s="227"/>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row>
    <row r="101" spans="2:135" s="123" customFormat="1">
      <c r="D101" s="333"/>
      <c r="CI101" s="227"/>
      <c r="CJ101" s="227"/>
      <c r="CK101" s="227"/>
      <c r="CL101" s="227"/>
      <c r="CM101" s="227"/>
      <c r="CN101" s="227"/>
      <c r="CO101" s="227"/>
      <c r="CP101" s="227"/>
      <c r="CQ101" s="227"/>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row>
    <row r="102" spans="2:135" s="123" customFormat="1">
      <c r="D102" s="333"/>
      <c r="CI102" s="227"/>
      <c r="CJ102" s="227"/>
      <c r="CK102" s="227"/>
      <c r="CL102" s="227"/>
      <c r="CM102" s="227"/>
      <c r="CN102" s="227"/>
      <c r="CO102" s="227"/>
      <c r="CP102" s="227"/>
      <c r="CQ102" s="227"/>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row>
    <row r="103" spans="2:135" s="123" customFormat="1">
      <c r="D103" s="333"/>
      <c r="F103" s="106"/>
      <c r="G103" s="106"/>
      <c r="CI103" s="227"/>
      <c r="CJ103" s="227"/>
      <c r="CK103" s="227"/>
      <c r="CL103" s="227"/>
      <c r="CM103" s="227"/>
      <c r="CN103" s="227"/>
      <c r="CO103" s="227"/>
      <c r="CP103" s="227"/>
      <c r="CQ103" s="227"/>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row>
    <row r="104" spans="2:135" s="106" customFormat="1">
      <c r="B104" s="123"/>
      <c r="C104" s="123"/>
      <c r="D104" s="333"/>
      <c r="E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R104" s="123"/>
      <c r="BS104" s="123"/>
      <c r="BT104" s="123"/>
      <c r="BU104" s="123"/>
      <c r="BV104" s="123"/>
      <c r="BW104" s="123"/>
      <c r="BX104" s="123"/>
      <c r="BY104" s="123"/>
      <c r="BZ104" s="123"/>
      <c r="CA104" s="123"/>
      <c r="CB104" s="123"/>
      <c r="CC104" s="123"/>
      <c r="CD104" s="123"/>
      <c r="CE104" s="123"/>
      <c r="CF104" s="123"/>
      <c r="CG104" s="123"/>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row>
    <row r="105" spans="2:135" s="106" customFormat="1">
      <c r="D105" s="334"/>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row>
    <row r="106" spans="2:135" s="106" customFormat="1">
      <c r="D106" s="334"/>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row>
    <row r="107" spans="2:135" s="106" customFormat="1" hidden="1">
      <c r="D107" s="334"/>
      <c r="CI107" s="227"/>
      <c r="CJ107" s="227"/>
      <c r="CK107" s="227"/>
      <c r="CL107" s="227"/>
      <c r="CM107" s="227"/>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c r="DQ107" s="227"/>
      <c r="DR107" s="227"/>
      <c r="DS107" s="227"/>
      <c r="DT107" s="227"/>
      <c r="DU107" s="227"/>
      <c r="DV107" s="227"/>
      <c r="DW107" s="227"/>
      <c r="DX107" s="227"/>
      <c r="DY107" s="227"/>
      <c r="DZ107" s="227"/>
      <c r="EA107" s="227"/>
      <c r="EB107" s="227"/>
      <c r="EC107" s="227"/>
      <c r="ED107" s="227"/>
      <c r="EE107" s="227"/>
    </row>
    <row r="108" spans="2:135" s="106" customFormat="1" hidden="1">
      <c r="D108" s="334"/>
      <c r="CI108" s="227"/>
      <c r="CJ108" s="287"/>
      <c r="CK108" s="227"/>
      <c r="CL108" s="227"/>
      <c r="CM108" s="227"/>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c r="DQ108" s="227"/>
      <c r="DR108" s="227"/>
      <c r="DS108" s="227"/>
      <c r="DT108" s="227"/>
      <c r="DU108" s="227"/>
      <c r="DV108" s="227"/>
      <c r="DW108" s="227"/>
      <c r="DX108" s="227"/>
      <c r="DY108" s="227"/>
      <c r="DZ108" s="227"/>
      <c r="EA108" s="227"/>
      <c r="EB108" s="227"/>
      <c r="EC108" s="227"/>
      <c r="ED108" s="227"/>
      <c r="EE108" s="227"/>
    </row>
    <row r="109" spans="2:135" s="106" customFormat="1" hidden="1">
      <c r="D109" s="334"/>
      <c r="CI109" s="227"/>
      <c r="CJ109" s="287"/>
      <c r="CK109" s="227"/>
      <c r="CL109" s="227"/>
      <c r="CM109" s="227"/>
      <c r="CN109" s="227"/>
      <c r="CO109" s="227"/>
      <c r="CP109" s="227"/>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c r="DQ109" s="227"/>
      <c r="DR109" s="227"/>
      <c r="DS109" s="227"/>
      <c r="DT109" s="227"/>
      <c r="DU109" s="227"/>
      <c r="DV109" s="227"/>
      <c r="DW109" s="227"/>
      <c r="DX109" s="227"/>
      <c r="DY109" s="227"/>
      <c r="DZ109" s="227"/>
      <c r="EA109" s="227"/>
      <c r="EB109" s="227"/>
      <c r="EC109" s="227"/>
      <c r="ED109" s="227"/>
      <c r="EE109" s="227"/>
    </row>
    <row r="110" spans="2:135" s="106" customFormat="1" ht="24" hidden="1" customHeight="1">
      <c r="D110" s="334"/>
      <c r="J110" s="1196" t="s">
        <v>133</v>
      </c>
      <c r="K110" s="1197"/>
      <c r="L110" s="1198"/>
      <c r="N110" s="1196" t="s">
        <v>140</v>
      </c>
      <c r="O110" s="1197"/>
      <c r="P110" s="1198"/>
      <c r="R110" s="1196" t="s">
        <v>141</v>
      </c>
      <c r="S110" s="1197"/>
      <c r="T110" s="1198"/>
      <c r="V110" s="1196" t="s">
        <v>143</v>
      </c>
      <c r="W110" s="1197"/>
      <c r="X110" s="1198"/>
      <c r="Z110" s="1196" t="s">
        <v>144</v>
      </c>
      <c r="AA110" s="1197"/>
      <c r="AB110" s="1198"/>
      <c r="AD110" s="1196" t="s">
        <v>145</v>
      </c>
      <c r="AE110" s="1197"/>
      <c r="AF110" s="1198"/>
      <c r="AH110" s="1196" t="s">
        <v>147</v>
      </c>
      <c r="AI110" s="1197"/>
      <c r="AJ110" s="1198"/>
      <c r="AL110" s="1196" t="s">
        <v>149</v>
      </c>
      <c r="AM110" s="1197"/>
      <c r="AN110" s="1198"/>
      <c r="AP110" s="1196" t="s">
        <v>150</v>
      </c>
      <c r="AQ110" s="1197"/>
      <c r="AR110" s="1198"/>
      <c r="AT110" s="1199">
        <v>7</v>
      </c>
      <c r="AU110" s="1200"/>
      <c r="AW110" s="1199">
        <v>8</v>
      </c>
      <c r="AX110" s="1200"/>
      <c r="CH110" s="227"/>
      <c r="CI110" s="287"/>
      <c r="CJ110" s="227"/>
      <c r="CK110" s="227"/>
      <c r="CL110" s="227"/>
      <c r="CM110" s="227"/>
      <c r="CN110" s="227"/>
      <c r="CO110" s="335"/>
      <c r="CP110" s="227"/>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c r="DQ110" s="227"/>
      <c r="DR110" s="227"/>
      <c r="DS110" s="227"/>
      <c r="DT110" s="227"/>
      <c r="DU110" s="227"/>
      <c r="DV110" s="227"/>
      <c r="DW110" s="227"/>
      <c r="DX110" s="227"/>
      <c r="DY110" s="227"/>
      <c r="DZ110" s="227"/>
      <c r="EA110" s="227"/>
      <c r="EB110" s="227"/>
      <c r="EC110" s="227"/>
      <c r="ED110" s="227"/>
    </row>
    <row r="111" spans="2:135" s="106" customFormat="1" ht="15.75" hidden="1" customHeight="1">
      <c r="D111" s="1145" t="s">
        <v>155</v>
      </c>
      <c r="E111" s="1139" t="s">
        <v>156</v>
      </c>
      <c r="F111" s="1140"/>
      <c r="G111" s="1141"/>
      <c r="H111" s="336">
        <f>SUM(J111:AX111)</f>
        <v>0</v>
      </c>
      <c r="I111" s="337"/>
      <c r="J111" s="294">
        <f>COUNTIFS($I$35:$BP$35,"&gt;0",$I$23:$BP$23,"1")</f>
        <v>0</v>
      </c>
      <c r="K111" s="338">
        <f>COUNTIFS($I$34:$BP$34,"&gt;0",$I$23:$BP$23,"1")</f>
        <v>0</v>
      </c>
      <c r="L111" s="339">
        <f>COUNTIFS($I$33:$BP$33,"&gt;0",$I$23:$BP$23,"1")</f>
        <v>0</v>
      </c>
      <c r="N111" s="294">
        <f>COUNTIFS($I$39:$BP$39,"&gt;0",$I$23:$BP$23,"1")</f>
        <v>0</v>
      </c>
      <c r="O111" s="338">
        <f>COUNTIFS($I$38:$BP$38,"&gt;0",$I$23:$BP$23,"1")</f>
        <v>0</v>
      </c>
      <c r="P111" s="339">
        <f>COUNTIFS($I$37:$BP$37,"&gt;0",$I$23:$BP$23,"1")</f>
        <v>0</v>
      </c>
      <c r="R111" s="294">
        <f>COUNTIFS($I$43:$BP$43,"&gt;0",$I$23:$BP$23,"1")</f>
        <v>0</v>
      </c>
      <c r="S111" s="338">
        <f>COUNTIFS($I$42:$BP$42,"&gt;0",$I$23:$BP$23,"1")</f>
        <v>0</v>
      </c>
      <c r="T111" s="339">
        <f>COUNTIFS($I$41:$BP$41,"&gt;0",$I$23:$BP$23,"1")</f>
        <v>0</v>
      </c>
      <c r="V111" s="294">
        <f>COUNTIFS($I$49:$BP$49,"&gt;0",$I$23:$BP$23,"1")</f>
        <v>0</v>
      </c>
      <c r="W111" s="338">
        <f>COUNTIFS($I$48:$BP$48,"&gt;0",$I$23:$BP$23,"1")</f>
        <v>0</v>
      </c>
      <c r="X111" s="339">
        <f>COUNTIFS($I$47:$BP$47,"&gt;0",$I$23:$BP$23,"1")</f>
        <v>0</v>
      </c>
      <c r="Z111" s="294">
        <f>COUNTIFS($I$53:$BP$53,"&gt;0",$I$23:$BP$23,"1")</f>
        <v>0</v>
      </c>
      <c r="AA111" s="338">
        <f>COUNTIFS($I$52:$BP$52,"&gt;0",$I$23:$BP$23,"1")</f>
        <v>0</v>
      </c>
      <c r="AB111" s="339">
        <f>COUNTIFS($I$51:$BP$51,"&gt;0",$I$23:$BP$23,"1")</f>
        <v>0</v>
      </c>
      <c r="AD111" s="294">
        <f>COUNTIFS($I$57:$BP$57,"&gt;0",$I$23:$BP$23,"1")</f>
        <v>0</v>
      </c>
      <c r="AE111" s="338">
        <f>COUNTIFS($I$56:$BP$56,"&gt;0",$I$23:$BP$23,"1")</f>
        <v>0</v>
      </c>
      <c r="AF111" s="339">
        <f>COUNTIFS($I$55:$BP$55,"&gt;0",$I$23:$BP$23,"1")</f>
        <v>0</v>
      </c>
      <c r="AH111" s="294">
        <f>COUNTIFS($I$63:$BP$63,"&gt;0",$I$23:$BP$23,"1")</f>
        <v>0</v>
      </c>
      <c r="AI111" s="338">
        <f>COUNTIFS($I$62:$BP$62,"&gt;0",$I$23:$BP$23,"1")</f>
        <v>0</v>
      </c>
      <c r="AJ111" s="339">
        <f>COUNTIFS($I$61:$BP$61,"&gt;0",$I$23:$BP$23,"1")</f>
        <v>0</v>
      </c>
      <c r="AL111" s="294">
        <f>COUNTIFS($I$69:$BP$69,"&gt;0",$I$23:$BP$23,"1")</f>
        <v>0</v>
      </c>
      <c r="AM111" s="338">
        <f>COUNTIFS($I$68:$BP$68,"&gt;0",$I$23:$BP$23,"1")</f>
        <v>0</v>
      </c>
      <c r="AN111" s="339">
        <f>COUNTIFS($I$67:$BP$67,"&gt;0",$I$23:$BP$23,"1")</f>
        <v>0</v>
      </c>
      <c r="AP111" s="294">
        <f>COUNTIFS($I$73:$BP$73,"&gt;0",$I$23:$BP$23,"1")</f>
        <v>0</v>
      </c>
      <c r="AQ111" s="338">
        <f>COUNTIFS($I$72:$BP$72,"&gt;0",$I$23:$BP$23,"1")</f>
        <v>0</v>
      </c>
      <c r="AR111" s="339">
        <f>COUNTIFS($I$71:$BP$71,"&gt;0",$I$23:$BP$23,"1")</f>
        <v>0</v>
      </c>
      <c r="AT111" s="294">
        <f>COUNTIFS($I$78:$BP$78,"&gt;0",$I$23:$BP$23,"1")</f>
        <v>0</v>
      </c>
      <c r="AU111" s="338">
        <f>COUNTIFS($I$77:$BP$77,"&gt;0",$I$23:$BP$23,"1")</f>
        <v>0</v>
      </c>
      <c r="AW111" s="294">
        <f>COUNTIFS($I$81:$BP$81,"&gt;0",$I$23:$BP$23,"1")</f>
        <v>0</v>
      </c>
      <c r="AX111" s="338">
        <f>COUNTIFS($I$80:$BP$80,"&gt;0",$I$23:$BP$23,"1")</f>
        <v>0</v>
      </c>
      <c r="CH111" s="227"/>
      <c r="CI111" s="287"/>
      <c r="CJ111" s="227"/>
      <c r="CK111" s="227"/>
      <c r="CL111" s="227"/>
      <c r="CM111" s="227"/>
      <c r="CN111" s="227"/>
      <c r="CO111" s="335"/>
      <c r="CP111" s="227"/>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row>
    <row r="112" spans="2:135" s="106" customFormat="1" ht="15.75" hidden="1" customHeight="1">
      <c r="D112" s="1146"/>
      <c r="E112" s="1139" t="s">
        <v>157</v>
      </c>
      <c r="F112" s="1140"/>
      <c r="G112" s="1141">
        <f>SUM(J112:QM112)</f>
        <v>0</v>
      </c>
      <c r="H112" s="336">
        <f>SUM(J112:AX112)</f>
        <v>0</v>
      </c>
      <c r="I112" s="337"/>
      <c r="J112" s="294">
        <f>IFERROR(SUMIF($I$23:$BP$23,"1",$I$35:$BP$35),"")</f>
        <v>0</v>
      </c>
      <c r="K112" s="338">
        <f>IFERROR(SUMIF($I$23:$BP$23,"1",$I$34:$BP$34),"")</f>
        <v>0</v>
      </c>
      <c r="L112" s="339">
        <f>IFERROR(SUMIF($I$23:$BP$23,"1",$I$33:$BP$33),"")</f>
        <v>0</v>
      </c>
      <c r="N112" s="294">
        <f>IFERROR(SUMIF($I$23:$BP$23,"1",$I$39:$BP$39),"")</f>
        <v>0</v>
      </c>
      <c r="O112" s="338">
        <f>IFERROR(SUMIF($I$23:$BP$23,"1",$I$38:$BP$38),"")</f>
        <v>0</v>
      </c>
      <c r="P112" s="339">
        <f>IFERROR(SUMIF($I$23:$BP$23,"1",$I$37:$BP$37),"")</f>
        <v>0</v>
      </c>
      <c r="R112" s="294">
        <f>IFERROR(SUMIF($I$23:$BP$23,"1",$I$43:$BP$43),"")</f>
        <v>0</v>
      </c>
      <c r="S112" s="338">
        <f>IFERROR(SUMIF($I$23:$BP$23,"1",$I$42:$BP$42),"")</f>
        <v>0</v>
      </c>
      <c r="T112" s="339">
        <f>IFERROR(SUMIF($I$23:$BP$23,"1",$I$41:$BP$41),"")</f>
        <v>0</v>
      </c>
      <c r="V112" s="294">
        <f>IFERROR(SUMIF($I$23:$BP$23,"1",$I$49:$BP$49),"")</f>
        <v>0</v>
      </c>
      <c r="W112" s="338">
        <f>IFERROR(SUMIF($I$23:$BP$23,"1",$I$48:$BP$48),"")</f>
        <v>0</v>
      </c>
      <c r="X112" s="339">
        <f>IFERROR(SUMIF($I$23:$BP$23,"1",$I$47:$BP$47),"")</f>
        <v>0</v>
      </c>
      <c r="Z112" s="294">
        <f>IFERROR(SUMIF($I$23:$BP$23,"1",$I$53:$BP$53),"")</f>
        <v>0</v>
      </c>
      <c r="AA112" s="338">
        <f>IFERROR(SUMIF($I$23:$BP$23,"1",$I$52:$BP$52),"")</f>
        <v>0</v>
      </c>
      <c r="AB112" s="339">
        <f>IFERROR(SUMIF($I$23:$BP$23,"1",$I$51:$BP$51),"")</f>
        <v>0</v>
      </c>
      <c r="AD112" s="294">
        <f>IFERROR(SUMIF($I$23:$BP$23,"1",$I$57:$BP$57),"")</f>
        <v>0</v>
      </c>
      <c r="AE112" s="338">
        <f>IFERROR(SUMIF($I$23:$BP$23,"1",$I$56:$BP$56),"")</f>
        <v>0</v>
      </c>
      <c r="AF112" s="339">
        <f>IFERROR(SUMIF($I$23:$BP$23,"1",$I$55:$BP$55),"")</f>
        <v>0</v>
      </c>
      <c r="AH112" s="294">
        <f>IFERROR(SUMIF($I$23:$BP$23,"1",$I$63:$BP$63),"")</f>
        <v>0</v>
      </c>
      <c r="AI112" s="338">
        <f>IFERROR(SUMIF($I$23:$BP$23,"1",$I$62:$BP$62),"")</f>
        <v>0</v>
      </c>
      <c r="AJ112" s="339">
        <f>IFERROR(SUMIF($I$23:$BP$23,"1",$I$61:$BP$61),"")</f>
        <v>0</v>
      </c>
      <c r="AL112" s="294">
        <f>IFERROR(SUMIF($I$23:$BP$23,"1",$I$69:$BP$69),"")</f>
        <v>0</v>
      </c>
      <c r="AM112" s="338">
        <f>IFERROR(SUMIF($I$23:$BP$23,"1",$I$68:$BP$68),"")</f>
        <v>0</v>
      </c>
      <c r="AN112" s="339">
        <f>IFERROR(SUMIF($I$23:$BP$23,"1",$I$67:$BP$67),"")</f>
        <v>0</v>
      </c>
      <c r="AP112" s="294">
        <f>IFERROR(SUMIF($I$23:$BP$23,"1",$I$73:$BP$73),"")</f>
        <v>0</v>
      </c>
      <c r="AQ112" s="338">
        <f>IFERROR(SUMIF($I$23:$BP$23,"1",$I$72:$BP$72),"")</f>
        <v>0</v>
      </c>
      <c r="AR112" s="339">
        <f>IFERROR(SUMIF($I$23:$BP$23,"1",$I$71:$BP$71),"")</f>
        <v>0</v>
      </c>
      <c r="AT112" s="294">
        <f>IFERROR(SUMIF($I$23:$BP$23,"1",$I$78:$BP$78),"")</f>
        <v>0</v>
      </c>
      <c r="AU112" s="338">
        <f>IFERROR(SUMIF($I$23:$BP$23,"1",$I$77:$BP$77),"")</f>
        <v>0</v>
      </c>
      <c r="AW112" s="294">
        <f>IFERROR(SUMIF($I$23:$BP$23,"1",$I$81:$BP$81),"")</f>
        <v>0</v>
      </c>
      <c r="AX112" s="338">
        <f>IFERROR(SUMIF($I$23:$BP$23,"1",$I$80:$BP$80),"")</f>
        <v>0</v>
      </c>
      <c r="CH112" s="227"/>
      <c r="CI112" s="287"/>
      <c r="CJ112" s="227"/>
      <c r="CK112" s="227"/>
      <c r="CL112" s="227"/>
      <c r="CM112" s="227"/>
      <c r="CN112" s="227"/>
      <c r="CO112" s="335"/>
      <c r="CP112" s="227"/>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row>
    <row r="113" spans="2:135" s="106" customFormat="1" ht="15.75" hidden="1" customHeight="1">
      <c r="D113" s="1146"/>
      <c r="E113" s="1142" t="s">
        <v>158</v>
      </c>
      <c r="F113" s="1143"/>
      <c r="G113" s="1144" t="str">
        <f>IFERROR(G112/G111,"")</f>
        <v/>
      </c>
      <c r="H113" s="340" t="str">
        <f>IFERROR(H112/H111,"")</f>
        <v/>
      </c>
      <c r="I113" s="337"/>
      <c r="J113" s="294" t="str">
        <f>IFERROR(J111/J112,"")</f>
        <v/>
      </c>
      <c r="K113" s="338" t="str">
        <f>IFERROR(K111/K112,"")</f>
        <v/>
      </c>
      <c r="L113" s="339" t="str">
        <f>IFERROR(L111/L112,"")</f>
        <v/>
      </c>
      <c r="N113" s="294" t="str">
        <f>IFERROR(N111/N112,"")</f>
        <v/>
      </c>
      <c r="O113" s="338" t="str">
        <f>IFERROR(O111/O112,"")</f>
        <v/>
      </c>
      <c r="P113" s="339" t="str">
        <f>IFERROR(P111/P112,"")</f>
        <v/>
      </c>
      <c r="R113" s="294" t="str">
        <f>IFERROR(R111/R112,"")</f>
        <v/>
      </c>
      <c r="S113" s="338" t="str">
        <f>IFERROR(S111/S112,"")</f>
        <v/>
      </c>
      <c r="T113" s="339" t="str">
        <f>IFERROR(T111/T112,"")</f>
        <v/>
      </c>
      <c r="V113" s="294" t="str">
        <f>IFERROR(V111/V112,"")</f>
        <v/>
      </c>
      <c r="W113" s="338" t="str">
        <f>IFERROR(W111/W112,"")</f>
        <v/>
      </c>
      <c r="X113" s="339" t="str">
        <f>IFERROR(X111/X112,"")</f>
        <v/>
      </c>
      <c r="Z113" s="294" t="str">
        <f>IFERROR(Z111/Z112,"")</f>
        <v/>
      </c>
      <c r="AA113" s="338" t="str">
        <f>IFERROR(AA111/AA112,"")</f>
        <v/>
      </c>
      <c r="AB113" s="339" t="str">
        <f>IFERROR(AB111/AB112,"")</f>
        <v/>
      </c>
      <c r="AD113" s="294" t="str">
        <f>IFERROR(AD111/AD112,"")</f>
        <v/>
      </c>
      <c r="AE113" s="338" t="str">
        <f>IFERROR(AE111/AE112,"")</f>
        <v/>
      </c>
      <c r="AF113" s="339" t="str">
        <f>IFERROR(AF111/AF112,"")</f>
        <v/>
      </c>
      <c r="AH113" s="294" t="str">
        <f>IFERROR(AH111/AH112,"")</f>
        <v/>
      </c>
      <c r="AI113" s="338" t="str">
        <f>IFERROR(AI111/AI112,"")</f>
        <v/>
      </c>
      <c r="AJ113" s="339" t="str">
        <f>IFERROR(AJ111/AJ112,"")</f>
        <v/>
      </c>
      <c r="AL113" s="294" t="str">
        <f>IFERROR(AL111/AL112,"")</f>
        <v/>
      </c>
      <c r="AM113" s="338" t="str">
        <f>IFERROR(AM111/AM112,"")</f>
        <v/>
      </c>
      <c r="AN113" s="339" t="str">
        <f>IFERROR(AN111/AN112,"")</f>
        <v/>
      </c>
      <c r="AP113" s="294" t="str">
        <f>IFERROR(AP111/AP112,"")</f>
        <v/>
      </c>
      <c r="AQ113" s="338" t="str">
        <f>IFERROR(AQ111/AQ112,"")</f>
        <v/>
      </c>
      <c r="AR113" s="339" t="str">
        <f>IFERROR(AR111/AR112,"")</f>
        <v/>
      </c>
      <c r="AT113" s="294" t="str">
        <f>IFERROR(AT111/AT112,"")</f>
        <v/>
      </c>
      <c r="AU113" s="338" t="str">
        <f>IFERROR(AU111/AU112,"")</f>
        <v/>
      </c>
      <c r="AW113" s="294" t="str">
        <f>IFERROR(AW111/AW112,"")</f>
        <v/>
      </c>
      <c r="AX113" s="338" t="str">
        <f>IFERROR(AX111/AX112,"")</f>
        <v/>
      </c>
      <c r="CH113" s="227"/>
      <c r="CI113" s="287"/>
      <c r="CJ113" s="227"/>
      <c r="CK113" s="227"/>
      <c r="CL113" s="227"/>
      <c r="CM113" s="227"/>
      <c r="CN113" s="227"/>
      <c r="CO113" s="335"/>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27"/>
      <c r="DV113" s="227"/>
      <c r="DW113" s="227"/>
      <c r="DX113" s="227"/>
      <c r="DY113" s="227"/>
      <c r="DZ113" s="227"/>
      <c r="EA113" s="227"/>
      <c r="EB113" s="227"/>
      <c r="EC113" s="227"/>
      <c r="ED113" s="227"/>
    </row>
    <row r="114" spans="2:135" s="337" customFormat="1" ht="15.75" hidden="1" customHeight="1">
      <c r="B114" s="106"/>
      <c r="C114" s="106"/>
      <c r="D114" s="1146"/>
      <c r="E114" s="1139" t="s">
        <v>159</v>
      </c>
      <c r="F114" s="1140"/>
      <c r="G114" s="1141">
        <f>SUM(J114:QM114)</f>
        <v>0</v>
      </c>
      <c r="H114" s="336">
        <f>SUM(J114:AX114)</f>
        <v>0</v>
      </c>
      <c r="J114" s="294">
        <f>COUNTIFS($I$35:$BP$35,"&lt;8",$I$23:$BP$23,"1")</f>
        <v>0</v>
      </c>
      <c r="K114" s="338">
        <f>COUNTIFS($I$34:$BP$34,"&lt;8",$I$23:$BP$23,"1")</f>
        <v>0</v>
      </c>
      <c r="L114" s="339">
        <f>COUNTIFS($I$33:$BP$33,"&lt;8",$I$23:$BP$23,"1")</f>
        <v>0</v>
      </c>
      <c r="M114" s="106"/>
      <c r="N114" s="294">
        <f>COUNTIFS($I$39:$BP$39,"&lt;8",$I$23:$BP$23,"1")</f>
        <v>0</v>
      </c>
      <c r="O114" s="338">
        <f>COUNTIFS($I$38:$BP$38,"&lt;8",$I$23:$BP$23,"1")</f>
        <v>0</v>
      </c>
      <c r="P114" s="339">
        <f>COUNTIFS($I$37:$BP$37,"&lt;8",$I$23:$BP$23,"1")</f>
        <v>0</v>
      </c>
      <c r="Q114" s="106"/>
      <c r="R114" s="294">
        <f>COUNTIFS($I$43:$BP$43,"&lt;8",$I$23:$BP$23,"1")</f>
        <v>0</v>
      </c>
      <c r="S114" s="338">
        <f>COUNTIFS($I$42:$BP$42,"&lt;8",$I$23:$BP$23,"1")</f>
        <v>0</v>
      </c>
      <c r="T114" s="339">
        <f>COUNTIFS($I$41:$BP$41,"&lt;8",$I$23:$BP$23,"1")</f>
        <v>0</v>
      </c>
      <c r="U114" s="106"/>
      <c r="V114" s="294">
        <f>COUNTIFS($I$49:$BP$49,"&lt;8",$I$23:$BP$23,"1")</f>
        <v>0</v>
      </c>
      <c r="W114" s="338">
        <f>COUNTIFS($I$48:$BP$48,"&lt;8",$I$23:$BP$23,"1")</f>
        <v>0</v>
      </c>
      <c r="X114" s="339">
        <f>COUNTIFS($I$47:$BP$47,"&lt;8",$I$23:$BP$23,"1")</f>
        <v>0</v>
      </c>
      <c r="Y114" s="106"/>
      <c r="Z114" s="294">
        <f>COUNTIFS($I$53:$BP$53,"&lt;8",$I$23:$BP$23,"1")</f>
        <v>0</v>
      </c>
      <c r="AA114" s="338">
        <f>COUNTIFS($I$52:$BP$52,"&lt;8",$I$23:$BP$23,"1")</f>
        <v>0</v>
      </c>
      <c r="AB114" s="339">
        <f>COUNTIFS($I$51:$BP$51,"&lt;8",$I$23:$BP$23,"1")</f>
        <v>0</v>
      </c>
      <c r="AC114" s="106"/>
      <c r="AD114" s="294">
        <f>COUNTIFS($I$57:$BP$57,"&lt;8",$I$23:$BP$23,"1")</f>
        <v>0</v>
      </c>
      <c r="AE114" s="338">
        <f>COUNTIFS($I$56:$BP$56,"&lt;8",$I$23:$BP$23,"1")</f>
        <v>0</v>
      </c>
      <c r="AF114" s="339">
        <f>COUNTIFS($I$55:$BP$55,"&lt;8",$I$23:$BP$23,"1")</f>
        <v>0</v>
      </c>
      <c r="AG114" s="106"/>
      <c r="AH114" s="294">
        <f>COUNTIFS($I$63:$BP$63,"&lt;8",$I$23:$BP$23,"1")</f>
        <v>0</v>
      </c>
      <c r="AI114" s="338">
        <f>COUNTIFS($I$62:$BP$62,"&lt;8",$I$23:$BP$23,"1")</f>
        <v>0</v>
      </c>
      <c r="AJ114" s="339">
        <f>COUNTIFS($I$61:$BP$61,"&lt;8",$I$23:$BP$23,"1")</f>
        <v>0</v>
      </c>
      <c r="AK114" s="106"/>
      <c r="AL114" s="294">
        <f>COUNTIFS($I$69:$BP$69,"&lt;8",$I$23:$BP$23,"1")</f>
        <v>0</v>
      </c>
      <c r="AM114" s="338">
        <f>COUNTIFS($I$68:$BP$68,"&lt;8",$I$23:$BP$23,"1")</f>
        <v>0</v>
      </c>
      <c r="AN114" s="339">
        <f>COUNTIFS($I$67:$BP$67,"&lt;8",$I$23:$BP$23,"1")</f>
        <v>0</v>
      </c>
      <c r="AO114" s="106"/>
      <c r="AP114" s="294">
        <f>COUNTIFS($I$73:$BP$73,"&lt;8",$I$23:$BP$23,"1")</f>
        <v>0</v>
      </c>
      <c r="AQ114" s="338">
        <f>COUNTIFS($I$72:$BP$72,"&lt;8",$I$23:$BP$23,"1")</f>
        <v>0</v>
      </c>
      <c r="AR114" s="339">
        <f>COUNTIFS($I$71:$BP$71,"&lt;8",$I$23:$BP$23,"1")</f>
        <v>0</v>
      </c>
      <c r="AS114" s="106"/>
      <c r="AT114" s="294">
        <f>COUNTIFS($I$78:$BP$78,"&lt;8",$I$23:$BP$23,"1")</f>
        <v>0</v>
      </c>
      <c r="AU114" s="338">
        <f>COUNTIFS($I$77:$BP$77,"&lt;8",$I$23:$BP$23,"1")</f>
        <v>0</v>
      </c>
      <c r="AV114" s="106"/>
      <c r="AW114" s="294">
        <f>COUNTIFS($I$81:$BP$81,"&lt;8",$I$23:$BP$23,"1")</f>
        <v>0</v>
      </c>
      <c r="AX114" s="338">
        <f>COUNTIFS($I$80:$BP$80,"&lt;8",$I$23:$BP$23,"1")</f>
        <v>0</v>
      </c>
      <c r="AY114" s="106"/>
      <c r="AZ114" s="106"/>
      <c r="BA114" s="106"/>
      <c r="BB114" s="106"/>
      <c r="BC114" s="106"/>
      <c r="BD114" s="106"/>
      <c r="BE114" s="106"/>
      <c r="BF114" s="106"/>
      <c r="BG114" s="106"/>
      <c r="BH114" s="106"/>
      <c r="BI114" s="106"/>
      <c r="BJ114" s="106"/>
      <c r="BK114" s="106"/>
      <c r="BL114" s="106"/>
      <c r="BM114" s="106"/>
      <c r="BN114" s="106"/>
      <c r="BO114" s="106"/>
      <c r="BQ114" s="106"/>
      <c r="BR114" s="106"/>
      <c r="BS114" s="106"/>
      <c r="BT114" s="106"/>
      <c r="BU114" s="106"/>
      <c r="BV114" s="106"/>
      <c r="BW114" s="106"/>
      <c r="BX114" s="106"/>
      <c r="BY114" s="106"/>
      <c r="BZ114" s="106"/>
      <c r="CA114" s="106"/>
      <c r="CB114" s="106"/>
      <c r="CC114" s="106"/>
      <c r="CD114" s="106"/>
      <c r="CE114" s="106"/>
      <c r="CF114" s="106"/>
      <c r="CH114" s="227"/>
      <c r="CI114" s="227"/>
      <c r="CJ114" s="227"/>
      <c r="CK114" s="227"/>
      <c r="CL114" s="227"/>
      <c r="CM114" s="227"/>
      <c r="CN114" s="227"/>
      <c r="CO114" s="227"/>
      <c r="CP114" s="227"/>
      <c r="CQ114" s="341"/>
      <c r="CR114" s="341"/>
      <c r="CS114" s="341"/>
      <c r="CT114" s="341"/>
      <c r="CU114" s="341"/>
      <c r="CV114" s="341"/>
      <c r="CW114" s="341"/>
      <c r="CX114" s="341"/>
      <c r="CY114" s="341"/>
      <c r="CZ114" s="341"/>
      <c r="DA114" s="341"/>
      <c r="DB114" s="341"/>
      <c r="DC114" s="341"/>
      <c r="DD114" s="341"/>
      <c r="DE114" s="341"/>
      <c r="DF114" s="341"/>
      <c r="DG114" s="341"/>
      <c r="DH114" s="341"/>
      <c r="DI114" s="341"/>
      <c r="DJ114" s="341"/>
      <c r="DK114" s="341"/>
      <c r="DL114" s="341"/>
      <c r="DM114" s="341"/>
      <c r="DN114" s="341"/>
      <c r="DO114" s="341"/>
      <c r="DP114" s="341"/>
      <c r="DQ114" s="341"/>
      <c r="DR114" s="341"/>
      <c r="DS114" s="341"/>
      <c r="DT114" s="341"/>
      <c r="DU114" s="341"/>
      <c r="DV114" s="341"/>
      <c r="DW114" s="341"/>
      <c r="DX114" s="341"/>
      <c r="DY114" s="341"/>
      <c r="DZ114" s="341"/>
      <c r="EA114" s="341"/>
      <c r="EB114" s="341"/>
      <c r="EC114" s="341"/>
      <c r="ED114" s="341"/>
    </row>
    <row r="115" spans="2:135" s="337" customFormat="1" ht="15.75" hidden="1" customHeight="1">
      <c r="D115" s="1146"/>
      <c r="E115" s="1139" t="s">
        <v>160</v>
      </c>
      <c r="F115" s="1140"/>
      <c r="G115" s="1141">
        <f>SUM(J115:QM115)</f>
        <v>0</v>
      </c>
      <c r="H115" s="336">
        <f>SUM(J115:AX115)</f>
        <v>0</v>
      </c>
      <c r="J115" s="294">
        <f>COUNTIFS($I$35:$BP$35,"&gt;=8",$I$35:$BP$35,"&lt;=12",$I$23:$BP$23,"1")</f>
        <v>0</v>
      </c>
      <c r="K115" s="338">
        <f>COUNTIFS($I$34:$BP$34,"&gt;=8",$I$34:$BP$34,"&lt;=12",$I$23:$BP$23,"1")</f>
        <v>0</v>
      </c>
      <c r="L115" s="339">
        <f>COUNTIFS($I$33:$BP$33,"&gt;=8",$I$33:$BP$33,"&lt;=12",$I$23:$BP$23,"1")</f>
        <v>0</v>
      </c>
      <c r="N115" s="294">
        <f>COUNTIFS($I$39:$BP$39,"&gt;=8",$I$39:$BP$39,"&lt;=12",$I$23:$BP$23,"1")</f>
        <v>0</v>
      </c>
      <c r="O115" s="338">
        <f>COUNTIFS($I$38:$BP$38,"&gt;=8",$I$38:$BP$38,"&lt;=12",$I$23:$BP$23,"1")</f>
        <v>0</v>
      </c>
      <c r="P115" s="339">
        <f>COUNTIFS($I$37:$BP$37,"&gt;=8",$I$37:$BP$37,"&lt;=12",$I$23:$BP$23,"1")</f>
        <v>0</v>
      </c>
      <c r="R115" s="294">
        <f>COUNTIFS($I$43:$BP$43,"&gt;=8",$I$43:$BP$43,"&lt;=12",$I$23:$BP$23,"1")</f>
        <v>0</v>
      </c>
      <c r="S115" s="338">
        <f>COUNTIFS($I$42:$BP$42,"&gt;=8",$I$42:$BP$42,"&lt;=12",$I$23:$BP$23,"1")</f>
        <v>0</v>
      </c>
      <c r="T115" s="339">
        <f>COUNTIFS($I$41:$BP$41,"&gt;=8",$I$41:$BP$41,"&lt;=12",$I$23:$BP$23,"1")</f>
        <v>0</v>
      </c>
      <c r="V115" s="294">
        <f>COUNTIFS($I$49:$BP$49,"&gt;=8",$I$49:$BP$49,"&lt;=12",$I$23:$BP$23,"1")</f>
        <v>0</v>
      </c>
      <c r="W115" s="338">
        <f>COUNTIFS($I$48:$BP$48,"&gt;=8",$I$48:$BP$48,"&lt;=12",$I$23:$BP$23,"1")</f>
        <v>0</v>
      </c>
      <c r="X115" s="339">
        <f>COUNTIFS($I$47:$BP$47,"&gt;=8",$I$47:$BP$47,"&lt;=12",$I$23:$BP$23,"1")</f>
        <v>0</v>
      </c>
      <c r="Z115" s="294">
        <f>COUNTIFS($I$53:$BP$53,"&gt;=8",$I$53:$BP$53,"&lt;=12",$I$23:$BP$23,"1")</f>
        <v>0</v>
      </c>
      <c r="AA115" s="338">
        <f>COUNTIFS($I$52:$BP$52,"&gt;=8",$I$52:$BP$52,"&lt;=12",$I$23:$BP$23,"1")</f>
        <v>0</v>
      </c>
      <c r="AB115" s="339">
        <f>COUNTIFS($I$51:$BP$51,"&gt;=8",$I$51:$BP$51,"&lt;=12",$I$23:$BP$23,"1")</f>
        <v>0</v>
      </c>
      <c r="AD115" s="294">
        <f>COUNTIFS($I$57:$BP$57,"&gt;=8",$I$57:$BP$57,"&lt;=12",$I$23:$BP$23,"1")</f>
        <v>0</v>
      </c>
      <c r="AE115" s="338">
        <f>COUNTIFS($I$56:$BP$56,"&gt;=8",$I$56:$BP$56,"&lt;=12",$I$23:$BP$23,"1")</f>
        <v>0</v>
      </c>
      <c r="AF115" s="339">
        <f>COUNTIFS($I$55:$BP$55,"&gt;=8",$I$55:$BP$55,"&lt;=12",$I$23:$BP$23,"1")</f>
        <v>0</v>
      </c>
      <c r="AH115" s="294">
        <f>COUNTIFS($I$63:$BP$63,"&gt;=8",$I$63:$BP$63,"&lt;=12",$I$23:$BP$23,"1")</f>
        <v>0</v>
      </c>
      <c r="AI115" s="338">
        <f>COUNTIFS($I$62:$BP$62,"&gt;=8",$I$62:$BP$62,"&lt;=12",$I$23:$BP$23,"1")</f>
        <v>0</v>
      </c>
      <c r="AJ115" s="339">
        <f>COUNTIFS($I$61:$BP$61,"&gt;=8",$I$61:$BP$61,"&lt;=12",$I$23:$BP$23,"1")</f>
        <v>0</v>
      </c>
      <c r="AL115" s="294">
        <f>COUNTIFS($I$69:$BP$69,"&gt;=8",$I$69:$BP$69,"&lt;=12",$I$23:$BP$23,"1")</f>
        <v>0</v>
      </c>
      <c r="AM115" s="338">
        <f>COUNTIFS($I$68:$BP$68,"&gt;=8",$I$68:$BP$68,"&lt;=12",$I$23:$BP$23,"1")</f>
        <v>0</v>
      </c>
      <c r="AN115" s="339">
        <f>COUNTIFS($I$67:$BP$67,"&gt;=8",$I$67:$BP$67,"&lt;=12",$I$23:$BP$23,"1")</f>
        <v>0</v>
      </c>
      <c r="AP115" s="294">
        <f>COUNTIFS($I$73:$BP$73,"&gt;=8",$I$73:$BP$73,"&lt;=12",$I$23:$BP$23,"1")</f>
        <v>0</v>
      </c>
      <c r="AQ115" s="338">
        <f>COUNTIFS($I$72:$BP$72,"&gt;=8",$I$72:$BP$72,"&lt;=12",$I$23:$BP$23,"1")</f>
        <v>0</v>
      </c>
      <c r="AR115" s="339">
        <f>COUNTIFS($I$71:$BP$71,"&gt;=8",$I$71:$BP$71,"&lt;=12",$I$23:$BP$23,"1")</f>
        <v>0</v>
      </c>
      <c r="AT115" s="294">
        <f>COUNTIFS($I$78:$BP$78,"&gt;=8",$I$78:$BP$78,"&lt;=12",$I$23:$BP$23,"1")</f>
        <v>0</v>
      </c>
      <c r="AU115" s="338">
        <f>COUNTIFS($I$77:$BP$77,"&gt;=8",$I$77:$BP$77,"&lt;=12",$I$23:$BP$23,"1")</f>
        <v>0</v>
      </c>
      <c r="AW115" s="294">
        <f>COUNTIFS($I$81:$BP$81,"&gt;=8",$I$81:$BP$81,"&lt;=12",$I$23:$BP$23,"1")</f>
        <v>0</v>
      </c>
      <c r="AX115" s="338">
        <f>COUNTIFS($I$80:$BP$80,"&gt;=8",$I$80:$BP$80,"&lt;=12",$I$23:$BP$23,"1")</f>
        <v>0</v>
      </c>
      <c r="CH115" s="227"/>
      <c r="CI115" s="227"/>
      <c r="CJ115" s="227"/>
      <c r="CK115" s="227"/>
      <c r="CL115" s="227"/>
      <c r="CM115" s="227"/>
      <c r="CN115" s="227"/>
      <c r="CO115" s="335"/>
      <c r="CP115" s="227"/>
      <c r="CQ115" s="341"/>
      <c r="CR115" s="341"/>
      <c r="CS115" s="341"/>
      <c r="CT115" s="341"/>
      <c r="CU115" s="341"/>
      <c r="CV115" s="341"/>
      <c r="CW115" s="341"/>
      <c r="CX115" s="341"/>
      <c r="CY115" s="341"/>
      <c r="CZ115" s="341"/>
      <c r="DA115" s="341"/>
      <c r="DB115" s="341"/>
      <c r="DC115" s="341"/>
      <c r="DD115" s="341"/>
      <c r="DE115" s="341"/>
      <c r="DF115" s="341"/>
      <c r="DG115" s="341"/>
      <c r="DH115" s="341"/>
      <c r="DI115" s="341"/>
      <c r="DJ115" s="341"/>
      <c r="DK115" s="341"/>
      <c r="DL115" s="341"/>
      <c r="DM115" s="341"/>
      <c r="DN115" s="341"/>
      <c r="DO115" s="341"/>
      <c r="DP115" s="341"/>
      <c r="DQ115" s="341"/>
      <c r="DR115" s="341"/>
      <c r="DS115" s="341"/>
      <c r="DT115" s="341"/>
      <c r="DU115" s="341"/>
      <c r="DV115" s="341"/>
      <c r="DW115" s="341"/>
      <c r="DX115" s="341"/>
      <c r="DY115" s="341"/>
      <c r="DZ115" s="341"/>
      <c r="EA115" s="341"/>
      <c r="EB115" s="341"/>
      <c r="EC115" s="341"/>
      <c r="ED115" s="341"/>
    </row>
    <row r="116" spans="2:135" s="337" customFormat="1" ht="15.75" hidden="1" customHeight="1">
      <c r="D116" s="1146"/>
      <c r="E116" s="1139" t="s">
        <v>161</v>
      </c>
      <c r="F116" s="1140"/>
      <c r="G116" s="1141">
        <f>SUM(J116:QM116)</f>
        <v>0</v>
      </c>
      <c r="H116" s="336">
        <f>SUM(J116:AX116)</f>
        <v>0</v>
      </c>
      <c r="J116" s="294">
        <f>COUNTIFS($I$35:$BP$35,"&gt;12",$I$23:$BP$23,"1")</f>
        <v>0</v>
      </c>
      <c r="K116" s="338">
        <f>COUNTIFS($I$34:$BP$34,"&gt;12",$I$23:$BP$23,"1")</f>
        <v>0</v>
      </c>
      <c r="L116" s="339">
        <f>COUNTIFS($I$33:$BP$33,"&gt;12",$I$23:$BP$23,"1")</f>
        <v>0</v>
      </c>
      <c r="N116" s="294">
        <f>COUNTIFS($I$39:$BP$39,"&gt;12",$I$23:$BP$23,"1")</f>
        <v>0</v>
      </c>
      <c r="O116" s="338">
        <f>COUNTIFS($I$38:$BP$38,"&gt;12",$I$23:$BP$23,"1")</f>
        <v>0</v>
      </c>
      <c r="P116" s="339">
        <f>COUNTIFS($I$37:$BP$37,"&gt;12",$I$23:$BP$23,"1")</f>
        <v>0</v>
      </c>
      <c r="R116" s="294">
        <f>COUNTIFS($I$43:$BP$43,"&gt;12",$I$23:$BP$23,"1")</f>
        <v>0</v>
      </c>
      <c r="S116" s="338">
        <f>COUNTIFS($I$42:$BP$42,"&gt;12",$I$23:$BP$23,"1")</f>
        <v>0</v>
      </c>
      <c r="T116" s="339">
        <f>COUNTIFS($I$41:$BP$41,"&gt;12",$I$23:$BP$23,"1")</f>
        <v>0</v>
      </c>
      <c r="V116" s="294">
        <f>COUNTIFS($I$49:$BP$49,"&gt;12",$I$23:$BP$23,"1")</f>
        <v>0</v>
      </c>
      <c r="W116" s="338">
        <f>COUNTIFS($I$48:$BP$48,"&gt;12",$I$23:$BP$23,"1")</f>
        <v>0</v>
      </c>
      <c r="X116" s="339">
        <f>COUNTIFS($I$47:$BP$47,"&gt;12",$I$23:$BP$23,"1")</f>
        <v>0</v>
      </c>
      <c r="Z116" s="294">
        <f>COUNTIFS($I$53:$BP$53,"&gt;12",$I$23:$BP$23,"1")</f>
        <v>0</v>
      </c>
      <c r="AA116" s="338">
        <f>COUNTIFS($I$52:$BP$52,"&gt;12",$I$23:$BP$23,"1")</f>
        <v>0</v>
      </c>
      <c r="AB116" s="339">
        <f>COUNTIFS($I$51:$BP$51,"&gt;12",$I$23:$BP$23,"1")</f>
        <v>0</v>
      </c>
      <c r="AD116" s="294">
        <f>COUNTIFS($I$57:$BP$57,"&gt;12",$I$23:$BP$23,"1")</f>
        <v>0</v>
      </c>
      <c r="AE116" s="338">
        <f>COUNTIFS($I$56:$BP$56,"&gt;12",$I$23:$BP$23,"1")</f>
        <v>0</v>
      </c>
      <c r="AF116" s="339">
        <f>COUNTIFS($I$55:$BP$55,"&gt;12",$I$23:$BP$23,"1")</f>
        <v>0</v>
      </c>
      <c r="AH116" s="294">
        <f>COUNTIFS($I$63:$BP$63,"&gt;12",$I$23:$BP$23,"1")</f>
        <v>0</v>
      </c>
      <c r="AI116" s="338">
        <f>COUNTIFS($I$62:$BP$62,"&gt;12",$I$23:$BP$23,"1")</f>
        <v>0</v>
      </c>
      <c r="AJ116" s="339">
        <f>COUNTIFS($I$61:$BP$61,"&gt;12",$I$23:$BP$23,"1")</f>
        <v>0</v>
      </c>
      <c r="AL116" s="294">
        <f>COUNTIFS($I$69:$BP$69,"&gt;12",$I$23:$BP$23,"1")</f>
        <v>0</v>
      </c>
      <c r="AM116" s="338">
        <f>COUNTIFS($I$68:$BP$68,"&gt;12",$I$23:$BP$23,"1")</f>
        <v>0</v>
      </c>
      <c r="AN116" s="339">
        <f>COUNTIFS($I$67:$BP$67,"&gt;12",$I$23:$BP$23,"1")</f>
        <v>0</v>
      </c>
      <c r="AP116" s="294">
        <f>COUNTIFS($I$73:$BP$73,"&gt;12",$I$23:$BP$23,"1")</f>
        <v>0</v>
      </c>
      <c r="AQ116" s="338">
        <f>COUNTIFS($I$72:$BP$72,"&gt;12",$I$23:$BP$23,"1")</f>
        <v>0</v>
      </c>
      <c r="AR116" s="339">
        <f>COUNTIFS($I$71:$BP$71,"&gt;12",$I$23:$BP$23,"1")</f>
        <v>0</v>
      </c>
      <c r="AT116" s="294">
        <f>COUNTIFS($I$78:$BP$78,"&gt;12",$I$23:$BP$23,"1")</f>
        <v>0</v>
      </c>
      <c r="AU116" s="338">
        <f>COUNTIFS($I$77:$BP$77,"&gt;12",$I$23:$BP$23,"1")</f>
        <v>0</v>
      </c>
      <c r="AW116" s="294">
        <f>COUNTIFS($I$81:$BP$81,"&gt;12",$I$23:$BP$23,"1")</f>
        <v>0</v>
      </c>
      <c r="AX116" s="338">
        <f>COUNTIFS($I$80:$BP$80,"&gt;12",$I$23:$BP$23,"1")</f>
        <v>0</v>
      </c>
      <c r="CH116" s="227"/>
      <c r="CI116" s="227"/>
      <c r="CJ116" s="227"/>
      <c r="CK116" s="227"/>
      <c r="CL116" s="227"/>
      <c r="CM116" s="227"/>
      <c r="CN116" s="227"/>
      <c r="CO116" s="335"/>
      <c r="CP116" s="227"/>
      <c r="CQ116" s="341"/>
      <c r="CR116" s="341"/>
      <c r="CS116" s="341"/>
      <c r="CT116" s="341"/>
      <c r="CU116" s="341"/>
      <c r="CV116" s="341"/>
      <c r="CW116" s="341"/>
      <c r="CX116" s="341"/>
      <c r="CY116" s="341"/>
      <c r="CZ116" s="341"/>
      <c r="DA116" s="341"/>
      <c r="DB116" s="341"/>
      <c r="DC116" s="341"/>
      <c r="DD116" s="341"/>
      <c r="DE116" s="341"/>
      <c r="DF116" s="341"/>
      <c r="DG116" s="341"/>
      <c r="DH116" s="341"/>
      <c r="DI116" s="341"/>
      <c r="DJ116" s="341"/>
      <c r="DK116" s="341"/>
      <c r="DL116" s="341"/>
      <c r="DM116" s="341"/>
      <c r="DN116" s="341"/>
      <c r="DO116" s="341"/>
      <c r="DP116" s="341"/>
      <c r="DQ116" s="341"/>
      <c r="DR116" s="341"/>
      <c r="DS116" s="341"/>
      <c r="DT116" s="341"/>
      <c r="DU116" s="341"/>
      <c r="DV116" s="341"/>
      <c r="DW116" s="341"/>
      <c r="DX116" s="341"/>
      <c r="DY116" s="341"/>
      <c r="DZ116" s="341"/>
      <c r="EA116" s="341"/>
      <c r="EB116" s="341"/>
      <c r="EC116" s="341"/>
      <c r="ED116" s="341"/>
    </row>
    <row r="117" spans="2:135" s="337" customFormat="1" ht="15.75" hidden="1" customHeight="1">
      <c r="D117" s="1146"/>
      <c r="E117" s="1142" t="s">
        <v>162</v>
      </c>
      <c r="F117" s="1143"/>
      <c r="G117" s="1144" t="str">
        <f>IFERROR(G114/G111,"")</f>
        <v/>
      </c>
      <c r="H117" s="342" t="str">
        <f>IFERROR(H114/H111,"")</f>
        <v/>
      </c>
      <c r="CI117" s="227"/>
      <c r="CJ117" s="227"/>
      <c r="CK117" s="227"/>
      <c r="CL117" s="227"/>
      <c r="CM117" s="227"/>
      <c r="CN117" s="227"/>
      <c r="CO117" s="227"/>
      <c r="CP117" s="227"/>
      <c r="CQ117" s="227"/>
      <c r="CR117" s="341"/>
      <c r="CS117" s="341"/>
      <c r="CT117" s="341"/>
      <c r="CU117" s="341"/>
      <c r="CV117" s="341"/>
      <c r="CW117" s="341"/>
      <c r="CX117" s="341"/>
      <c r="CY117" s="341"/>
      <c r="CZ117" s="341"/>
      <c r="DA117" s="341"/>
      <c r="DB117" s="341"/>
      <c r="DC117" s="341"/>
      <c r="DD117" s="341"/>
      <c r="DE117" s="341"/>
      <c r="DF117" s="341"/>
      <c r="DG117" s="341"/>
      <c r="DH117" s="341"/>
      <c r="DI117" s="341"/>
      <c r="DJ117" s="341"/>
      <c r="DK117" s="341"/>
      <c r="DL117" s="341"/>
      <c r="DM117" s="341"/>
      <c r="DN117" s="341"/>
      <c r="DO117" s="341"/>
      <c r="DP117" s="341"/>
      <c r="DQ117" s="341"/>
      <c r="DR117" s="341"/>
      <c r="DS117" s="341"/>
      <c r="DT117" s="341"/>
      <c r="DU117" s="341"/>
      <c r="DV117" s="341"/>
      <c r="DW117" s="341"/>
      <c r="DX117" s="341"/>
      <c r="DY117" s="341"/>
      <c r="DZ117" s="341"/>
      <c r="EA117" s="341"/>
      <c r="EB117" s="341"/>
      <c r="EC117" s="341"/>
      <c r="ED117" s="341"/>
      <c r="EE117" s="341"/>
    </row>
    <row r="118" spans="2:135" s="337" customFormat="1" ht="15.75" hidden="1" customHeight="1">
      <c r="D118" s="1146"/>
      <c r="E118" s="1142" t="s">
        <v>163</v>
      </c>
      <c r="F118" s="1143"/>
      <c r="G118" s="1144" t="str">
        <f>IFERROR(G115/G111,"")</f>
        <v/>
      </c>
      <c r="H118" s="342" t="str">
        <f>IFERROR(H115/H111,"")</f>
        <v/>
      </c>
      <c r="CI118" s="227"/>
      <c r="CJ118" s="227"/>
      <c r="CK118" s="227"/>
      <c r="CL118" s="227"/>
      <c r="CM118" s="227"/>
      <c r="CN118" s="227"/>
      <c r="CO118" s="227"/>
      <c r="CP118" s="227"/>
      <c r="CQ118" s="227"/>
      <c r="CR118" s="341"/>
      <c r="CS118" s="341"/>
      <c r="CT118" s="341"/>
      <c r="CU118" s="341"/>
      <c r="CV118" s="341"/>
      <c r="CW118" s="341"/>
      <c r="CX118" s="341"/>
      <c r="CY118" s="341"/>
      <c r="CZ118" s="341"/>
      <c r="DA118" s="341"/>
      <c r="DB118" s="341"/>
      <c r="DC118" s="341"/>
      <c r="DD118" s="341"/>
      <c r="DE118" s="341"/>
      <c r="DF118" s="341"/>
      <c r="DG118" s="341"/>
      <c r="DH118" s="341"/>
      <c r="DI118" s="341"/>
      <c r="DJ118" s="341"/>
      <c r="DK118" s="341"/>
      <c r="DL118" s="341"/>
      <c r="DM118" s="341"/>
      <c r="DN118" s="341"/>
      <c r="DO118" s="341"/>
      <c r="DP118" s="341"/>
      <c r="DQ118" s="341"/>
      <c r="DR118" s="341"/>
      <c r="DS118" s="341"/>
      <c r="DT118" s="341"/>
      <c r="DU118" s="341"/>
      <c r="DV118" s="341"/>
      <c r="DW118" s="341"/>
      <c r="DX118" s="341"/>
      <c r="DY118" s="341"/>
      <c r="DZ118" s="341"/>
      <c r="EA118" s="341"/>
      <c r="EB118" s="341"/>
      <c r="EC118" s="341"/>
      <c r="ED118" s="341"/>
      <c r="EE118" s="341"/>
    </row>
    <row r="119" spans="2:135" s="337" customFormat="1" ht="15.75" hidden="1" customHeight="1">
      <c r="D119" s="1147"/>
      <c r="E119" s="1142" t="s">
        <v>164</v>
      </c>
      <c r="F119" s="1143"/>
      <c r="G119" s="1144" t="str">
        <f>IFERROR(G116/G111,"")</f>
        <v/>
      </c>
      <c r="H119" s="342" t="str">
        <f>IFERROR(H116/H111,"")</f>
        <v/>
      </c>
      <c r="CI119" s="227"/>
      <c r="CJ119" s="227"/>
      <c r="CK119" s="227"/>
      <c r="CL119" s="227"/>
      <c r="CM119" s="227"/>
      <c r="CN119" s="227"/>
      <c r="CO119" s="227"/>
      <c r="CP119" s="227"/>
      <c r="CQ119" s="227"/>
      <c r="CR119" s="341"/>
      <c r="CS119" s="341"/>
      <c r="CT119" s="341"/>
      <c r="CU119" s="341"/>
      <c r="CV119" s="341"/>
      <c r="CW119" s="341"/>
      <c r="CX119" s="341"/>
      <c r="CY119" s="341"/>
      <c r="CZ119" s="341"/>
      <c r="DA119" s="341"/>
      <c r="DB119" s="341"/>
      <c r="DC119" s="341"/>
      <c r="DD119" s="341"/>
      <c r="DE119" s="341"/>
      <c r="DF119" s="341"/>
      <c r="DG119" s="341"/>
      <c r="DH119" s="341"/>
      <c r="DI119" s="341"/>
      <c r="DJ119" s="341"/>
      <c r="DK119" s="341"/>
      <c r="DL119" s="341"/>
      <c r="DM119" s="341"/>
      <c r="DN119" s="341"/>
      <c r="DO119" s="341"/>
      <c r="DP119" s="341"/>
      <c r="DQ119" s="341"/>
      <c r="DR119" s="341"/>
      <c r="DS119" s="341"/>
      <c r="DT119" s="341"/>
      <c r="DU119" s="341"/>
      <c r="DV119" s="341"/>
      <c r="DW119" s="341"/>
      <c r="DX119" s="341"/>
      <c r="DY119" s="341"/>
      <c r="DZ119" s="341"/>
      <c r="EA119" s="341"/>
      <c r="EB119" s="341"/>
      <c r="EC119" s="341"/>
      <c r="ED119" s="341"/>
      <c r="EE119" s="341"/>
    </row>
    <row r="120" spans="2:135" s="337" customFormat="1" hidden="1">
      <c r="D120" s="343"/>
      <c r="CI120" s="227"/>
      <c r="CJ120" s="227"/>
      <c r="CK120" s="227"/>
      <c r="CL120" s="227"/>
      <c r="CM120" s="227"/>
      <c r="CN120" s="227"/>
      <c r="CO120" s="227"/>
      <c r="CP120" s="227"/>
      <c r="CQ120" s="227"/>
      <c r="CR120" s="341"/>
      <c r="CS120" s="341"/>
      <c r="CT120" s="341"/>
      <c r="CU120" s="341"/>
      <c r="CV120" s="341"/>
      <c r="CW120" s="341"/>
      <c r="CX120" s="341"/>
      <c r="CY120" s="341"/>
      <c r="CZ120" s="341"/>
      <c r="DA120" s="341"/>
      <c r="DB120" s="341"/>
      <c r="DC120" s="341"/>
      <c r="DD120" s="341"/>
      <c r="DE120" s="341"/>
      <c r="DF120" s="341"/>
      <c r="DG120" s="341"/>
      <c r="DH120" s="341"/>
      <c r="DI120" s="341"/>
      <c r="DJ120" s="341"/>
      <c r="DK120" s="341"/>
      <c r="DL120" s="341"/>
      <c r="DM120" s="341"/>
      <c r="DN120" s="341"/>
      <c r="DO120" s="341"/>
      <c r="DP120" s="341"/>
      <c r="DQ120" s="341"/>
      <c r="DR120" s="341"/>
      <c r="DS120" s="341"/>
      <c r="DT120" s="341"/>
      <c r="DU120" s="341"/>
      <c r="DV120" s="341"/>
      <c r="DW120" s="341"/>
      <c r="DX120" s="341"/>
      <c r="DY120" s="341"/>
      <c r="DZ120" s="341"/>
      <c r="EA120" s="341"/>
      <c r="EB120" s="341"/>
      <c r="EC120" s="341"/>
      <c r="ED120" s="341"/>
      <c r="EE120" s="341"/>
    </row>
    <row r="121" spans="2:135" s="337" customFormat="1" hidden="1">
      <c r="D121" s="343"/>
      <c r="CI121" s="227"/>
      <c r="CJ121" s="227"/>
      <c r="CK121" s="227"/>
      <c r="CL121" s="227"/>
      <c r="CM121" s="227"/>
      <c r="CN121" s="227"/>
      <c r="CO121" s="227"/>
      <c r="CP121" s="227"/>
      <c r="CQ121" s="227"/>
      <c r="CR121" s="341"/>
      <c r="CS121" s="341"/>
      <c r="CT121" s="341"/>
      <c r="CU121" s="341"/>
      <c r="CV121" s="341"/>
      <c r="CW121" s="341"/>
      <c r="CX121" s="341"/>
      <c r="CY121" s="341"/>
      <c r="CZ121" s="341"/>
      <c r="DA121" s="341"/>
      <c r="DB121" s="341"/>
      <c r="DC121" s="341"/>
      <c r="DD121" s="341"/>
      <c r="DE121" s="341"/>
      <c r="DF121" s="341"/>
      <c r="DG121" s="341"/>
      <c r="DH121" s="341"/>
      <c r="DI121" s="341"/>
      <c r="DJ121" s="341"/>
      <c r="DK121" s="341"/>
      <c r="DL121" s="341"/>
      <c r="DM121" s="341"/>
      <c r="DN121" s="341"/>
      <c r="DO121" s="341"/>
      <c r="DP121" s="341"/>
      <c r="DQ121" s="341"/>
      <c r="DR121" s="341"/>
      <c r="DS121" s="341"/>
      <c r="DT121" s="341"/>
      <c r="DU121" s="341"/>
      <c r="DV121" s="341"/>
      <c r="DW121" s="341"/>
      <c r="DX121" s="341"/>
      <c r="DY121" s="341"/>
      <c r="DZ121" s="341"/>
      <c r="EA121" s="341"/>
      <c r="EB121" s="341"/>
      <c r="EC121" s="341"/>
      <c r="ED121" s="341"/>
      <c r="EE121" s="341"/>
    </row>
    <row r="122" spans="2:135" s="337" customFormat="1" ht="31.5" hidden="1">
      <c r="D122" s="334"/>
      <c r="E122" s="106"/>
      <c r="F122" s="106"/>
      <c r="G122" s="106"/>
      <c r="H122" s="106"/>
      <c r="I122" s="106"/>
      <c r="J122" s="1196" t="s">
        <v>133</v>
      </c>
      <c r="K122" s="1197"/>
      <c r="L122" s="1198"/>
      <c r="M122" s="106"/>
      <c r="N122" s="1196" t="s">
        <v>140</v>
      </c>
      <c r="O122" s="1197"/>
      <c r="P122" s="1198"/>
      <c r="Q122" s="106"/>
      <c r="R122" s="1196" t="s">
        <v>141</v>
      </c>
      <c r="S122" s="1197"/>
      <c r="T122" s="1198"/>
      <c r="U122" s="106"/>
      <c r="V122" s="1196" t="s">
        <v>143</v>
      </c>
      <c r="W122" s="1197"/>
      <c r="X122" s="1198"/>
      <c r="Y122" s="106"/>
      <c r="Z122" s="1196" t="s">
        <v>144</v>
      </c>
      <c r="AA122" s="1197"/>
      <c r="AB122" s="1198"/>
      <c r="AC122" s="106"/>
      <c r="AD122" s="1196" t="s">
        <v>145</v>
      </c>
      <c r="AE122" s="1197"/>
      <c r="AF122" s="1198"/>
      <c r="AG122" s="106"/>
      <c r="AH122" s="1196" t="s">
        <v>147</v>
      </c>
      <c r="AI122" s="1197"/>
      <c r="AJ122" s="1198"/>
      <c r="AK122" s="106"/>
      <c r="AL122" s="1196" t="s">
        <v>149</v>
      </c>
      <c r="AM122" s="1197"/>
      <c r="AN122" s="1198"/>
      <c r="AO122" s="106"/>
      <c r="AP122" s="1196" t="s">
        <v>150</v>
      </c>
      <c r="AQ122" s="1197"/>
      <c r="AR122" s="1198"/>
      <c r="AS122" s="106"/>
      <c r="AT122" s="1199">
        <v>7</v>
      </c>
      <c r="AU122" s="1200"/>
      <c r="AV122" s="106"/>
      <c r="AW122" s="1199">
        <v>8</v>
      </c>
      <c r="AX122" s="1200"/>
      <c r="CI122" s="227"/>
      <c r="CJ122" s="227"/>
      <c r="CK122" s="227"/>
      <c r="CL122" s="227"/>
      <c r="CM122" s="227"/>
      <c r="CN122" s="227"/>
      <c r="CO122" s="227"/>
      <c r="CP122" s="227"/>
      <c r="CQ122" s="227"/>
      <c r="CR122" s="341"/>
      <c r="CS122" s="341"/>
      <c r="CT122" s="341"/>
      <c r="CU122" s="341"/>
      <c r="CV122" s="341"/>
      <c r="CW122" s="341"/>
      <c r="CX122" s="341"/>
      <c r="CY122" s="341"/>
      <c r="CZ122" s="341"/>
      <c r="DA122" s="341"/>
      <c r="DB122" s="341"/>
      <c r="DC122" s="341"/>
      <c r="DD122" s="341"/>
      <c r="DE122" s="341"/>
      <c r="DF122" s="341"/>
      <c r="DG122" s="341"/>
      <c r="DH122" s="341"/>
      <c r="DI122" s="341"/>
      <c r="DJ122" s="341"/>
      <c r="DK122" s="341"/>
      <c r="DL122" s="341"/>
      <c r="DM122" s="341"/>
      <c r="DN122" s="341"/>
      <c r="DO122" s="341"/>
      <c r="DP122" s="341"/>
      <c r="DQ122" s="341"/>
      <c r="DR122" s="341"/>
      <c r="DS122" s="341"/>
      <c r="DT122" s="341"/>
      <c r="DU122" s="341"/>
      <c r="DV122" s="341"/>
      <c r="DW122" s="341"/>
      <c r="DX122" s="341"/>
      <c r="DY122" s="341"/>
      <c r="DZ122" s="341"/>
      <c r="EA122" s="341"/>
      <c r="EB122" s="341"/>
      <c r="EC122" s="341"/>
      <c r="ED122" s="341"/>
      <c r="EE122" s="341"/>
    </row>
    <row r="123" spans="2:135" s="337" customFormat="1" ht="15.75" hidden="1">
      <c r="D123" s="1145" t="s">
        <v>165</v>
      </c>
      <c r="E123" s="1139" t="s">
        <v>156</v>
      </c>
      <c r="F123" s="1140"/>
      <c r="G123" s="1141"/>
      <c r="H123" s="336">
        <f>SUM(J123:AX123)</f>
        <v>0</v>
      </c>
      <c r="J123" s="294">
        <f>COUNTIFS($I$35:$BP$35,"&gt;0",$I$23:$BP$23,"2")</f>
        <v>0</v>
      </c>
      <c r="K123" s="338">
        <f>COUNTIFS($I$34:$BP$34,"&gt;0",$I$23:$BP$23,"2")</f>
        <v>0</v>
      </c>
      <c r="L123" s="339">
        <f>COUNTIFS($I$33:$BP$33,"&gt;0",$I$23:$BP$23,"2")</f>
        <v>0</v>
      </c>
      <c r="M123" s="106"/>
      <c r="N123" s="294">
        <f>COUNTIFS($I$39:$BP$39,"&gt;0",$I$23:$BP$23,"2")</f>
        <v>0</v>
      </c>
      <c r="O123" s="338">
        <f>COUNTIFS($I$38:$BP$38,"&gt;0",$I$23:$BP$23,"2")</f>
        <v>0</v>
      </c>
      <c r="P123" s="339">
        <f>COUNTIFS($I$37:$BP$37,"&gt;0",$I$23:$BP$23,"2")</f>
        <v>0</v>
      </c>
      <c r="Q123" s="106"/>
      <c r="R123" s="294">
        <f>COUNTIFS($I$43:$BP$43,"&gt;0",$I$23:$BP$23,"2")</f>
        <v>0</v>
      </c>
      <c r="S123" s="338">
        <f>COUNTIFS($I$42:$BP$42,"&gt;0",$I$23:$BP$23,"2")</f>
        <v>0</v>
      </c>
      <c r="T123" s="339">
        <f>COUNTIFS($I$41:$BP$41,"&gt;0",$I$23:$BP$23,"2")</f>
        <v>0</v>
      </c>
      <c r="U123" s="106"/>
      <c r="V123" s="294">
        <f>COUNTIFS($I$49:$BP$49,"&gt;0",$I$23:$BP$23,"2")</f>
        <v>0</v>
      </c>
      <c r="W123" s="338">
        <f>COUNTIFS($I$48:$BP$48,"&gt;0",$I$23:$BP$23,"2")</f>
        <v>0</v>
      </c>
      <c r="X123" s="339">
        <f>COUNTIFS($I$47:$BP$47,"&gt;0",$I$23:$BP$23,"2")</f>
        <v>0</v>
      </c>
      <c r="Y123" s="106"/>
      <c r="Z123" s="294">
        <f>COUNTIFS($I$53:$BP$53,"&gt;0",$I$23:$BP$23,"2")</f>
        <v>0</v>
      </c>
      <c r="AA123" s="338">
        <f>COUNTIFS($I$52:$BP$52,"&gt;0",$I$23:$BP$23,"2")</f>
        <v>0</v>
      </c>
      <c r="AB123" s="339">
        <f>COUNTIFS($I$51:$BP$51,"&gt;0",$I$23:$BP$23,"2")</f>
        <v>0</v>
      </c>
      <c r="AC123" s="106"/>
      <c r="AD123" s="294">
        <f>COUNTIFS($I$57:$BP$57,"&gt;0",$I$23:$BP$23,"2")</f>
        <v>0</v>
      </c>
      <c r="AE123" s="338">
        <f>COUNTIFS($I$56:$BP$56,"&gt;0",$I$23:$BP$23,"2")</f>
        <v>0</v>
      </c>
      <c r="AF123" s="339">
        <f>COUNTIFS($I$55:$BP$55,"&gt;0",$I$23:$BP$23,"2")</f>
        <v>0</v>
      </c>
      <c r="AG123" s="106"/>
      <c r="AH123" s="294">
        <f>COUNTIFS($I$63:$BP$63,"&gt;0",$I$23:$BP$23,"2")</f>
        <v>0</v>
      </c>
      <c r="AI123" s="338">
        <f>COUNTIFS($I$62:$BP$62,"&gt;0",$I$23:$BP$23,"2")</f>
        <v>0</v>
      </c>
      <c r="AJ123" s="339">
        <f>COUNTIFS($I$61:$BP$61,"&gt;0",$I$23:$BP$23,"2")</f>
        <v>0</v>
      </c>
      <c r="AK123" s="106"/>
      <c r="AL123" s="294">
        <f>COUNTIFS($I$69:$BP$69,"&gt;0",$I$23:$BP$23,"2")</f>
        <v>0</v>
      </c>
      <c r="AM123" s="338">
        <f>COUNTIFS($I$68:$BP$68,"&gt;0",$I$23:$BP$23,"2")</f>
        <v>0</v>
      </c>
      <c r="AN123" s="339">
        <f>COUNTIFS($I$67:$BP$67,"&gt;0",$I$23:$BP$23,"2")</f>
        <v>0</v>
      </c>
      <c r="AO123" s="106"/>
      <c r="AP123" s="294">
        <f>COUNTIFS($I$73:$BP$73,"&gt;0",$I$23:$BP$23,"2")</f>
        <v>0</v>
      </c>
      <c r="AQ123" s="338">
        <f>COUNTIFS($I$72:$BP$72,"&gt;0",$I$23:$BP$23,"2")</f>
        <v>0</v>
      </c>
      <c r="AR123" s="339">
        <f>COUNTIFS($I$71:$BP$71,"&gt;0",$I$23:$BP$23,"2")</f>
        <v>0</v>
      </c>
      <c r="AS123" s="106"/>
      <c r="AT123" s="294">
        <f>COUNTIFS($I$78:$BP$78,"&gt;0",$I$23:$BP$23,"2")</f>
        <v>0</v>
      </c>
      <c r="AU123" s="338">
        <f>COUNTIFS($I$77:$BP$77,"&gt;0",$I$23:$BP$23,"2")</f>
        <v>0</v>
      </c>
      <c r="AV123" s="106"/>
      <c r="AW123" s="294">
        <f>COUNTIFS($I$81:$BP$81,"&gt;0",$I$23:$BP$23,"2")</f>
        <v>0</v>
      </c>
      <c r="AX123" s="338">
        <f>COUNTIFS($I$80:$BP$80,"&gt;0",$I$23:$BP$23,"2")</f>
        <v>0</v>
      </c>
      <c r="CI123" s="227"/>
      <c r="CJ123" s="227"/>
      <c r="CK123" s="227"/>
      <c r="CL123" s="227"/>
      <c r="CM123" s="227"/>
      <c r="CN123" s="227"/>
      <c r="CO123" s="227"/>
      <c r="CP123" s="227"/>
      <c r="CQ123" s="227"/>
      <c r="CR123" s="341"/>
      <c r="CS123" s="341"/>
      <c r="CT123" s="341"/>
      <c r="CU123" s="341"/>
      <c r="CV123" s="341"/>
      <c r="CW123" s="341"/>
      <c r="CX123" s="341"/>
      <c r="CY123" s="341"/>
      <c r="CZ123" s="341"/>
      <c r="DA123" s="341"/>
      <c r="DB123" s="341"/>
      <c r="DC123" s="341"/>
      <c r="DD123" s="341"/>
      <c r="DE123" s="341"/>
      <c r="DF123" s="341"/>
      <c r="DG123" s="341"/>
      <c r="DH123" s="341"/>
      <c r="DI123" s="341"/>
      <c r="DJ123" s="341"/>
      <c r="DK123" s="341"/>
      <c r="DL123" s="341"/>
      <c r="DM123" s="341"/>
      <c r="DN123" s="341"/>
      <c r="DO123" s="341"/>
      <c r="DP123" s="341"/>
      <c r="DQ123" s="341"/>
      <c r="DR123" s="341"/>
      <c r="DS123" s="341"/>
      <c r="DT123" s="341"/>
      <c r="DU123" s="341"/>
      <c r="DV123" s="341"/>
      <c r="DW123" s="341"/>
      <c r="DX123" s="341"/>
      <c r="DY123" s="341"/>
      <c r="DZ123" s="341"/>
      <c r="EA123" s="341"/>
      <c r="EB123" s="341"/>
      <c r="EC123" s="341"/>
      <c r="ED123" s="341"/>
      <c r="EE123" s="341"/>
    </row>
    <row r="124" spans="2:135" s="337" customFormat="1" ht="15.75" hidden="1">
      <c r="D124" s="1146"/>
      <c r="E124" s="1139" t="s">
        <v>157</v>
      </c>
      <c r="F124" s="1140"/>
      <c r="G124" s="1141">
        <f>SUM(J124:QM124)</f>
        <v>0</v>
      </c>
      <c r="H124" s="336">
        <f>SUM(J124:AX124)</f>
        <v>0</v>
      </c>
      <c r="J124" s="294">
        <f>IFERROR(SUMIF($I$23:$BP$23,"2",$I$35:$BP$35),"")</f>
        <v>0</v>
      </c>
      <c r="K124" s="338">
        <f>IFERROR(SUMIF($I$23:$BP$23,"2",$I$34:$BP$34),"")</f>
        <v>0</v>
      </c>
      <c r="L124" s="339">
        <f>IFERROR(SUMIF($I$23:$BP$23,"2",$I$33:$BP$33),"")</f>
        <v>0</v>
      </c>
      <c r="M124" s="106"/>
      <c r="N124" s="294">
        <f>IFERROR(SUMIF($I$23:$BP$23,"2",$I$39:$BP$39),"")</f>
        <v>0</v>
      </c>
      <c r="O124" s="338">
        <f>IFERROR(SUMIF($I$23:$BP$23,"2",$I$38:$BP$38),"")</f>
        <v>0</v>
      </c>
      <c r="P124" s="339">
        <f>IFERROR(SUMIF($I$23:$BP$23,"2",$I$37:$BP$37),"")</f>
        <v>0</v>
      </c>
      <c r="Q124" s="106"/>
      <c r="R124" s="294">
        <f>IFERROR(SUMIF($I$23:$BP$23,"2",$I$43:$BP$43),"")</f>
        <v>0</v>
      </c>
      <c r="S124" s="338">
        <f>IFERROR(SUMIF($I$23:$BP$23,"2",$I$42:$BP$42),"")</f>
        <v>0</v>
      </c>
      <c r="T124" s="339">
        <f>IFERROR(SUMIF($I$23:$BP$23,"2",$I$41:$BP$41),"")</f>
        <v>0</v>
      </c>
      <c r="U124" s="106"/>
      <c r="V124" s="294">
        <f>IFERROR(SUMIF($I$23:$BP$23,"2",$I$49:$BP$49),"")</f>
        <v>0</v>
      </c>
      <c r="W124" s="338">
        <f>IFERROR(SUMIF($I$23:$BP$23,"2",$I$48:$BP$48),"")</f>
        <v>0</v>
      </c>
      <c r="X124" s="339">
        <f>IFERROR(SUMIF($I$23:$BP$23,"2",$I$47:$BP$47),"")</f>
        <v>0</v>
      </c>
      <c r="Y124" s="106"/>
      <c r="Z124" s="294">
        <f>IFERROR(SUMIF($I$23:$BP$23,"2",$I$53:$BP$53),"")</f>
        <v>0</v>
      </c>
      <c r="AA124" s="338">
        <f>IFERROR(SUMIF($I$23:$BP$23,"2",$I$52:$BP$52),"")</f>
        <v>0</v>
      </c>
      <c r="AB124" s="339">
        <f>IFERROR(SUMIF($I$23:$BP$23,"2",$I$51:$BP$51),"")</f>
        <v>0</v>
      </c>
      <c r="AC124" s="106"/>
      <c r="AD124" s="294">
        <f>IFERROR(SUMIF($I$23:$BP$23,"2",$I$57:$BP$57),"")</f>
        <v>0</v>
      </c>
      <c r="AE124" s="338">
        <f>IFERROR(SUMIF($I$23:$BP$23,"2",$I$56:$BP$56),"")</f>
        <v>0</v>
      </c>
      <c r="AF124" s="339">
        <f>IFERROR(SUMIF($I$23:$BP$23,"2",$I$55:$BP$55),"")</f>
        <v>0</v>
      </c>
      <c r="AG124" s="106"/>
      <c r="AH124" s="294">
        <f>IFERROR(SUMIF($I$23:$BP$23,"2",$I$63:$BP$63),"")</f>
        <v>0</v>
      </c>
      <c r="AI124" s="338">
        <f>IFERROR(SUMIF($I$23:$BP$23,"2",$I$62:$BP$62),"")</f>
        <v>0</v>
      </c>
      <c r="AJ124" s="339">
        <f>IFERROR(SUMIF($I$23:$BP$23,"2",$I$61:$BP$61),"")</f>
        <v>0</v>
      </c>
      <c r="AK124" s="106"/>
      <c r="AL124" s="294">
        <f>IFERROR(SUMIF($I$23:$BP$23,"2",$I$69:$BP$69),"")</f>
        <v>0</v>
      </c>
      <c r="AM124" s="338">
        <f>IFERROR(SUMIF($I$23:$BP$23,"2",$I$68:$BP$68),"")</f>
        <v>0</v>
      </c>
      <c r="AN124" s="339">
        <f>IFERROR(SUMIF($I$23:$BP$23,"2",$I$67:$BP$67),"")</f>
        <v>0</v>
      </c>
      <c r="AO124" s="106"/>
      <c r="AP124" s="294">
        <f>IFERROR(SUMIF($I$23:$BP$23,"2",$I$73:$BP$73),"")</f>
        <v>0</v>
      </c>
      <c r="AQ124" s="338">
        <f>IFERROR(SUMIF($I$23:$BP$23,"2",$I$72:$BP$72),"")</f>
        <v>0</v>
      </c>
      <c r="AR124" s="339">
        <f>IFERROR(SUMIF($I$23:$BP$23,"2",$I$71:$BP$71),"")</f>
        <v>0</v>
      </c>
      <c r="AS124" s="106"/>
      <c r="AT124" s="294">
        <f>IFERROR(SUMIF($I$23:$BP$23,"2",$I$78:$BP$78),"")</f>
        <v>0</v>
      </c>
      <c r="AU124" s="338">
        <f>IFERROR(SUMIF($I$23:$BP$23,"2",$I$77:$BP$77),"")</f>
        <v>0</v>
      </c>
      <c r="AV124" s="106"/>
      <c r="AW124" s="294">
        <f>IFERROR(SUMIF($I$23:$BP$23,"2",$I$81:$BP$81),"")</f>
        <v>0</v>
      </c>
      <c r="AX124" s="338">
        <f>IFERROR(SUMIF($I$23:$BP$23,"2",$I$80:$BP$80),"")</f>
        <v>0</v>
      </c>
      <c r="CI124" s="227"/>
      <c r="CJ124" s="227"/>
      <c r="CK124" s="227"/>
      <c r="CL124" s="227"/>
      <c r="CM124" s="302"/>
      <c r="CN124" s="227"/>
      <c r="CO124" s="227"/>
      <c r="CP124" s="227"/>
      <c r="CQ124" s="227"/>
      <c r="CR124" s="341"/>
      <c r="CS124" s="341"/>
      <c r="CT124" s="341"/>
      <c r="CU124" s="341"/>
      <c r="CV124" s="341"/>
      <c r="CW124" s="341"/>
      <c r="CX124" s="341"/>
      <c r="CY124" s="341"/>
      <c r="CZ124" s="341"/>
      <c r="DA124" s="341"/>
      <c r="DB124" s="341"/>
      <c r="DC124" s="341"/>
      <c r="DD124" s="341"/>
      <c r="DE124" s="341"/>
      <c r="DF124" s="341"/>
      <c r="DG124" s="341"/>
      <c r="DH124" s="341"/>
      <c r="DI124" s="341"/>
      <c r="DJ124" s="341"/>
      <c r="DK124" s="341"/>
      <c r="DL124" s="341"/>
      <c r="DM124" s="341"/>
      <c r="DN124" s="341"/>
      <c r="DO124" s="341"/>
      <c r="DP124" s="341"/>
      <c r="DQ124" s="341"/>
      <c r="DR124" s="341"/>
      <c r="DS124" s="341"/>
      <c r="DT124" s="341"/>
      <c r="DU124" s="341"/>
      <c r="DV124" s="341"/>
      <c r="DW124" s="341"/>
      <c r="DX124" s="341"/>
      <c r="DY124" s="341"/>
      <c r="DZ124" s="341"/>
      <c r="EA124" s="341"/>
      <c r="EB124" s="341"/>
      <c r="EC124" s="341"/>
      <c r="ED124" s="341"/>
      <c r="EE124" s="341"/>
    </row>
    <row r="125" spans="2:135" s="337" customFormat="1" ht="15.75" hidden="1">
      <c r="D125" s="1146"/>
      <c r="E125" s="1142" t="s">
        <v>158</v>
      </c>
      <c r="F125" s="1143"/>
      <c r="G125" s="1144" t="str">
        <f>IFERROR(G124/G123,"")</f>
        <v/>
      </c>
      <c r="H125" s="340" t="str">
        <f>IFERROR(H124/H123,"")</f>
        <v/>
      </c>
      <c r="J125" s="294" t="str">
        <f>IFERROR(J123/J124,"")</f>
        <v/>
      </c>
      <c r="K125" s="338" t="str">
        <f>IFERROR(K123/K124,"")</f>
        <v/>
      </c>
      <c r="L125" s="339" t="str">
        <f>IFERROR(L123/L124,"")</f>
        <v/>
      </c>
      <c r="M125" s="106"/>
      <c r="N125" s="294" t="str">
        <f>IFERROR(N123/N124,"")</f>
        <v/>
      </c>
      <c r="O125" s="338" t="str">
        <f>IFERROR(O123/O124,"")</f>
        <v/>
      </c>
      <c r="P125" s="339" t="str">
        <f>IFERROR(P123/P124,"")</f>
        <v/>
      </c>
      <c r="Q125" s="106"/>
      <c r="R125" s="294" t="str">
        <f>IFERROR(R123/R124,"")</f>
        <v/>
      </c>
      <c r="S125" s="338" t="str">
        <f>IFERROR(S123/S124,"")</f>
        <v/>
      </c>
      <c r="T125" s="339" t="str">
        <f>IFERROR(T123/T124,"")</f>
        <v/>
      </c>
      <c r="U125" s="106"/>
      <c r="V125" s="294" t="str">
        <f>IFERROR(V123/V124,"")</f>
        <v/>
      </c>
      <c r="W125" s="338" t="str">
        <f>IFERROR(W123/W124,"")</f>
        <v/>
      </c>
      <c r="X125" s="339" t="str">
        <f>IFERROR(X123/X124,"")</f>
        <v/>
      </c>
      <c r="Y125" s="106"/>
      <c r="Z125" s="294" t="str">
        <f>IFERROR(Z123/Z124,"")</f>
        <v/>
      </c>
      <c r="AA125" s="338" t="str">
        <f>IFERROR(AA123/AA124,"")</f>
        <v/>
      </c>
      <c r="AB125" s="339" t="str">
        <f>IFERROR(AB123/AB124,"")</f>
        <v/>
      </c>
      <c r="AC125" s="106"/>
      <c r="AD125" s="294" t="str">
        <f>IFERROR(AD123/AD124,"")</f>
        <v/>
      </c>
      <c r="AE125" s="338" t="str">
        <f>IFERROR(AE123/AE124,"")</f>
        <v/>
      </c>
      <c r="AF125" s="339" t="str">
        <f>IFERROR(AF123/AF124,"")</f>
        <v/>
      </c>
      <c r="AG125" s="106"/>
      <c r="AH125" s="294" t="str">
        <f>IFERROR(AH123/AH124,"")</f>
        <v/>
      </c>
      <c r="AI125" s="338" t="str">
        <f>IFERROR(AI123/AI124,"")</f>
        <v/>
      </c>
      <c r="AJ125" s="339" t="str">
        <f>IFERROR(AJ123/AJ124,"")</f>
        <v/>
      </c>
      <c r="AK125" s="106"/>
      <c r="AL125" s="294" t="str">
        <f>IFERROR(AL123/AL124,"")</f>
        <v/>
      </c>
      <c r="AM125" s="338" t="str">
        <f>IFERROR(AM123/AM124,"")</f>
        <v/>
      </c>
      <c r="AN125" s="339" t="str">
        <f>IFERROR(AN123/AN124,"")</f>
        <v/>
      </c>
      <c r="AO125" s="106"/>
      <c r="AP125" s="294" t="str">
        <f>IFERROR(AP123/AP124,"")</f>
        <v/>
      </c>
      <c r="AQ125" s="338" t="str">
        <f>IFERROR(AQ123/AQ124,"")</f>
        <v/>
      </c>
      <c r="AR125" s="339" t="str">
        <f>IFERROR(AR123/AR124,"")</f>
        <v/>
      </c>
      <c r="AS125" s="106"/>
      <c r="AT125" s="294" t="str">
        <f>IFERROR(AT123/AT124,"")</f>
        <v/>
      </c>
      <c r="AU125" s="338" t="str">
        <f>IFERROR(AU123/AU124,"")</f>
        <v/>
      </c>
      <c r="AV125" s="106"/>
      <c r="AW125" s="294" t="str">
        <f>IFERROR(AW123/AW124,"")</f>
        <v/>
      </c>
      <c r="AX125" s="338" t="str">
        <f>IFERROR(AX123/AX124,"")</f>
        <v/>
      </c>
      <c r="CI125" s="227"/>
      <c r="CJ125" s="227"/>
      <c r="CK125" s="227"/>
      <c r="CL125" s="227"/>
      <c r="CM125" s="302"/>
      <c r="CN125" s="227"/>
      <c r="CO125" s="227"/>
      <c r="CP125" s="227"/>
      <c r="CQ125" s="227"/>
      <c r="CR125" s="341"/>
      <c r="CS125" s="341"/>
      <c r="CT125" s="341"/>
      <c r="CU125" s="341"/>
      <c r="CV125" s="341"/>
      <c r="CW125" s="341"/>
      <c r="CX125" s="341"/>
      <c r="CY125" s="341"/>
      <c r="CZ125" s="341"/>
      <c r="DA125" s="341"/>
      <c r="DB125" s="341"/>
      <c r="DC125" s="341"/>
      <c r="DD125" s="341"/>
      <c r="DE125" s="341"/>
      <c r="DF125" s="341"/>
      <c r="DG125" s="341"/>
      <c r="DH125" s="341"/>
      <c r="DI125" s="341"/>
      <c r="DJ125" s="341"/>
      <c r="DK125" s="341"/>
      <c r="DL125" s="341"/>
      <c r="DM125" s="341"/>
      <c r="DN125" s="341"/>
      <c r="DO125" s="341"/>
      <c r="DP125" s="341"/>
      <c r="DQ125" s="341"/>
      <c r="DR125" s="341"/>
      <c r="DS125" s="341"/>
      <c r="DT125" s="341"/>
      <c r="DU125" s="341"/>
      <c r="DV125" s="341"/>
      <c r="DW125" s="341"/>
      <c r="DX125" s="341"/>
      <c r="DY125" s="341"/>
      <c r="DZ125" s="341"/>
      <c r="EA125" s="341"/>
      <c r="EB125" s="341"/>
      <c r="EC125" s="341"/>
      <c r="ED125" s="341"/>
      <c r="EE125" s="341"/>
    </row>
    <row r="126" spans="2:135" s="337" customFormat="1" ht="15.75" hidden="1">
      <c r="D126" s="1146"/>
      <c r="E126" s="1139" t="s">
        <v>159</v>
      </c>
      <c r="F126" s="1140"/>
      <c r="G126" s="1141">
        <f>SUM(J126:QM126)</f>
        <v>0</v>
      </c>
      <c r="H126" s="336">
        <f>SUM(J126:AX126)</f>
        <v>0</v>
      </c>
      <c r="J126" s="294">
        <f>COUNTIFS($I$35:$BP$35,"&lt;8",$I$23:$BP$23,"2")</f>
        <v>0</v>
      </c>
      <c r="K126" s="338">
        <f>COUNTIFS($I$34:$BP$34,"&lt;8",$I$23:$BP$23,"2")</f>
        <v>0</v>
      </c>
      <c r="L126" s="339">
        <f>COUNTIFS($I$33:$BP$33,"&lt;8",$I$23:$BP$23,"2")</f>
        <v>0</v>
      </c>
      <c r="M126" s="106"/>
      <c r="N126" s="294">
        <f>COUNTIFS($I$39:$BP$39,"&lt;8",$I$23:$BP$23,"2")</f>
        <v>0</v>
      </c>
      <c r="O126" s="338">
        <f>COUNTIFS($I$38:$BP$38,"&lt;8",$I$23:$BP$23,"2")</f>
        <v>0</v>
      </c>
      <c r="P126" s="339">
        <f>COUNTIFS($I$37:$BP$37,"&lt;8",$I$23:$BP$23,"2")</f>
        <v>0</v>
      </c>
      <c r="Q126" s="106"/>
      <c r="R126" s="294">
        <f>COUNTIFS($I$43:$BP$43,"&lt;8",$I$23:$BP$23,"2")</f>
        <v>0</v>
      </c>
      <c r="S126" s="338">
        <f>COUNTIFS($I$42:$BP$42,"&lt;8",$I$23:$BP$23,"2")</f>
        <v>0</v>
      </c>
      <c r="T126" s="339">
        <f>COUNTIFS($I$41:$BP$41,"&lt;8",$I$23:$BP$23,"2")</f>
        <v>0</v>
      </c>
      <c r="U126" s="106"/>
      <c r="V126" s="294">
        <f>COUNTIFS($I$49:$BP$49,"&lt;8",$I$23:$BP$23,"2")</f>
        <v>0</v>
      </c>
      <c r="W126" s="338">
        <f>COUNTIFS($I$48:$BP$48,"&lt;8",$I$23:$BP$23,"2")</f>
        <v>0</v>
      </c>
      <c r="X126" s="339">
        <f>COUNTIFS($I$47:$BP$47,"&lt;8",$I$23:$BP$23,"2")</f>
        <v>0</v>
      </c>
      <c r="Y126" s="106"/>
      <c r="Z126" s="294">
        <f>COUNTIFS($I$53:$BP$53,"&lt;8",$I$23:$BP$23,"2")</f>
        <v>0</v>
      </c>
      <c r="AA126" s="338">
        <f>COUNTIFS($I$52:$BP$52,"&lt;8",$I$23:$BP$23,"2")</f>
        <v>0</v>
      </c>
      <c r="AB126" s="339">
        <f>COUNTIFS($I$51:$BP$51,"&lt;8",$I$23:$BP$23,"2")</f>
        <v>0</v>
      </c>
      <c r="AC126" s="106"/>
      <c r="AD126" s="294">
        <f>COUNTIFS($I$57:$BP$57,"&lt;8",$I$23:$BP$23,"2")</f>
        <v>0</v>
      </c>
      <c r="AE126" s="338">
        <f>COUNTIFS($I$56:$BP$56,"&lt;8",$I$23:$BP$23,"2")</f>
        <v>0</v>
      </c>
      <c r="AF126" s="339">
        <f>COUNTIFS($I$55:$BP$55,"&lt;8",$I$23:$BP$23,"2")</f>
        <v>0</v>
      </c>
      <c r="AG126" s="106"/>
      <c r="AH126" s="294">
        <f>COUNTIFS($I$63:$BP$63,"&lt;8",$I$23:$BP$23,"2")</f>
        <v>0</v>
      </c>
      <c r="AI126" s="338">
        <f>COUNTIFS($I$62:$BP$62,"&lt;8",$I$23:$BP$23,"2")</f>
        <v>0</v>
      </c>
      <c r="AJ126" s="339">
        <f>COUNTIFS($I$61:$BP$61,"&lt;8",$I$23:$BP$23,"2")</f>
        <v>0</v>
      </c>
      <c r="AK126" s="106"/>
      <c r="AL126" s="294">
        <f>COUNTIFS($I$69:$BP$69,"&lt;8",$I$23:$BP$23,"2")</f>
        <v>0</v>
      </c>
      <c r="AM126" s="338">
        <f>COUNTIFS($I$68:$BP$68,"&lt;8",$I$23:$BP$23,"2")</f>
        <v>0</v>
      </c>
      <c r="AN126" s="339">
        <f>COUNTIFS($I$67:$BP$67,"&lt;8",$I$23:$BP$23,"2")</f>
        <v>0</v>
      </c>
      <c r="AO126" s="106"/>
      <c r="AP126" s="294">
        <f>COUNTIFS($I$73:$BP$73,"&lt;8",$I$23:$BP$23,"2")</f>
        <v>0</v>
      </c>
      <c r="AQ126" s="338">
        <f>COUNTIFS($I$72:$BP$72,"&lt;8",$I$23:$BP$23,"2")</f>
        <v>0</v>
      </c>
      <c r="AR126" s="339">
        <f>COUNTIFS($I$71:$BP$71,"&lt;8",$I$23:$BP$23,"2")</f>
        <v>0</v>
      </c>
      <c r="AS126" s="106"/>
      <c r="AT126" s="294">
        <f>COUNTIFS($I$78:$BP$78,"&lt;8",$I$23:$BP$23,"2")</f>
        <v>0</v>
      </c>
      <c r="AU126" s="338">
        <f>COUNTIFS($I$77:$BP$77,"&lt;8",$I$23:$BP$23,"2")</f>
        <v>0</v>
      </c>
      <c r="AV126" s="106"/>
      <c r="AW126" s="294">
        <f>COUNTIFS($I$81:$BP$81,"&lt;8",$I$23:$BP$23,"2")</f>
        <v>0</v>
      </c>
      <c r="AX126" s="338">
        <f>COUNTIFS($I$80:$BP$80,"&lt;8",$I$23:$BP$23,"2")</f>
        <v>0</v>
      </c>
      <c r="CI126" s="227"/>
      <c r="CJ126" s="227"/>
      <c r="CK126" s="227"/>
      <c r="CL126" s="227"/>
      <c r="CM126" s="227"/>
      <c r="CN126" s="227"/>
      <c r="CO126" s="227"/>
      <c r="CP126" s="227"/>
      <c r="CQ126" s="227"/>
      <c r="CR126" s="341"/>
      <c r="CS126" s="341"/>
      <c r="CT126" s="341"/>
      <c r="CU126" s="341"/>
      <c r="CV126" s="341"/>
      <c r="CW126" s="341"/>
      <c r="CX126" s="341"/>
      <c r="CY126" s="341"/>
      <c r="CZ126" s="341"/>
      <c r="DA126" s="341"/>
      <c r="DB126" s="341"/>
      <c r="DC126" s="341"/>
      <c r="DD126" s="341"/>
      <c r="DE126" s="341"/>
      <c r="DF126" s="341"/>
      <c r="DG126" s="341"/>
      <c r="DH126" s="341"/>
      <c r="DI126" s="341"/>
      <c r="DJ126" s="341"/>
      <c r="DK126" s="341"/>
      <c r="DL126" s="341"/>
      <c r="DM126" s="341"/>
      <c r="DN126" s="341"/>
      <c r="DO126" s="341"/>
      <c r="DP126" s="341"/>
      <c r="DQ126" s="341"/>
      <c r="DR126" s="341"/>
      <c r="DS126" s="341"/>
      <c r="DT126" s="341"/>
      <c r="DU126" s="341"/>
      <c r="DV126" s="341"/>
      <c r="DW126" s="341"/>
      <c r="DX126" s="341"/>
      <c r="DY126" s="341"/>
      <c r="DZ126" s="341"/>
      <c r="EA126" s="341"/>
      <c r="EB126" s="341"/>
      <c r="EC126" s="341"/>
      <c r="ED126" s="341"/>
      <c r="EE126" s="341"/>
    </row>
    <row r="127" spans="2:135" s="337" customFormat="1" ht="15.75" hidden="1">
      <c r="D127" s="1146"/>
      <c r="E127" s="1139" t="s">
        <v>160</v>
      </c>
      <c r="F127" s="1140"/>
      <c r="G127" s="1141">
        <f>SUM(J127:QM127)</f>
        <v>0</v>
      </c>
      <c r="H127" s="336">
        <f>SUM(J127:AX127)</f>
        <v>0</v>
      </c>
      <c r="J127" s="294">
        <f>COUNTIFS($I$35:$BP$35,"&gt;=8",$I$35:$BP$35,"&lt;=12",$I$23:$BP$23,"2")</f>
        <v>0</v>
      </c>
      <c r="K127" s="338">
        <f>COUNTIFS($I$34:$BP$34,"&gt;=8",$I$34:$BP$34,"&lt;=12",$I$23:$BP$23,"2")</f>
        <v>0</v>
      </c>
      <c r="L127" s="339">
        <f>COUNTIFS($I$33:$BP$33,"&gt;=8",$I$33:$BP$33,"&lt;=12",$I$23:$BP$23,"2")</f>
        <v>0</v>
      </c>
      <c r="N127" s="294">
        <f>COUNTIFS($I$39:$BP$39,"&gt;=8",$I$39:$BP$39,"&lt;=12",$I$23:$BP$23,"2")</f>
        <v>0</v>
      </c>
      <c r="O127" s="338">
        <f>COUNTIFS($I$38:$BP$38,"&gt;=8",$I$38:$BP$38,"&lt;=12",$I$23:$BP$23,"2")</f>
        <v>0</v>
      </c>
      <c r="P127" s="339">
        <f>COUNTIFS($I$37:$BP$37,"&gt;=8",$I$37:$BP$37,"&lt;=12",$I$23:$BP$23,"2")</f>
        <v>0</v>
      </c>
      <c r="R127" s="294">
        <f>COUNTIFS($I$43:$BP$43,"&gt;=8",$I$43:$BP$43,"&lt;=12",$I$23:$BP$23,"2")</f>
        <v>0</v>
      </c>
      <c r="S127" s="338">
        <f>COUNTIFS($I$42:$BP$42,"&gt;=8",$I$42:$BP$42,"&lt;=12",$I$23:$BP$23,"2")</f>
        <v>0</v>
      </c>
      <c r="T127" s="339">
        <f>COUNTIFS($I$41:$BP$41,"&gt;=8",$I$41:$BP$41,"&lt;=12",$I$23:$BP$23,"2")</f>
        <v>0</v>
      </c>
      <c r="V127" s="294">
        <f>COUNTIFS($I$49:$BP$49,"&gt;=8",$I$49:$BP$49,"&lt;=12",$I$23:$BP$23,"2")</f>
        <v>0</v>
      </c>
      <c r="W127" s="338">
        <f>COUNTIFS($I$48:$BP$48,"&gt;=8",$I$48:$BP$48,"&lt;=12",$I$23:$BP$23,"2")</f>
        <v>0</v>
      </c>
      <c r="X127" s="339">
        <f>COUNTIFS($I$47:$BP$47,"&gt;=8",$I$47:$BP$47,"&lt;=12",$I$23:$BP$23,"2")</f>
        <v>0</v>
      </c>
      <c r="Z127" s="294">
        <f>COUNTIFS($I$53:$BP$53,"&gt;=8",$I$53:$BP$53,"&lt;=12",$I$23:$BP$23,"2")</f>
        <v>0</v>
      </c>
      <c r="AA127" s="338">
        <f>COUNTIFS($I$52:$BP$52,"&gt;=8",$I$52:$BP$52,"&lt;=12",$I$23:$BP$23,"2")</f>
        <v>0</v>
      </c>
      <c r="AB127" s="339">
        <f>COUNTIFS($I$51:$BP$51,"&gt;=8",$I$51:$BP$51,"&lt;=12",$I$23:$BP$23,"2")</f>
        <v>0</v>
      </c>
      <c r="AD127" s="294">
        <f>COUNTIFS($I$57:$BP$57,"&gt;=8",$I$57:$BP$57,"&lt;=12",$I$23:$BP$23,"2")</f>
        <v>0</v>
      </c>
      <c r="AE127" s="338">
        <f>COUNTIFS($I$56:$BP$56,"&gt;=8",$I$56:$BP$56,"&lt;=12",$I$23:$BP$23,"2")</f>
        <v>0</v>
      </c>
      <c r="AF127" s="339">
        <f>COUNTIFS($I$55:$BP$55,"&gt;=8",$I$55:$BP$55,"&lt;=12",$I$23:$BP$23,"2")</f>
        <v>0</v>
      </c>
      <c r="AH127" s="294">
        <f>COUNTIFS($I$63:$BP$63,"&gt;=8",$I$63:$BP$63,"&lt;=12",$I$23:$BP$23,"2")</f>
        <v>0</v>
      </c>
      <c r="AI127" s="338">
        <f>COUNTIFS($I$62:$BP$62,"&gt;=8",$I$62:$BP$62,"&lt;=12",$I$23:$BP$23,"2")</f>
        <v>0</v>
      </c>
      <c r="AJ127" s="339">
        <f>COUNTIFS($I$61:$BP$61,"&gt;=8",$I$61:$BP$61,"&lt;=12",$I$23:$BP$23,"2")</f>
        <v>0</v>
      </c>
      <c r="AL127" s="294">
        <f>COUNTIFS($I$69:$BP$69,"&gt;=8",$I$69:$BP$69,"&lt;=12",$I$23:$BP$23,"2")</f>
        <v>0</v>
      </c>
      <c r="AM127" s="338">
        <f>COUNTIFS($I$68:$BP$68,"&gt;=8",$I$68:$BP$68,"&lt;=12",$I$23:$BP$23,"2")</f>
        <v>0</v>
      </c>
      <c r="AN127" s="339">
        <f>COUNTIFS($I$67:$BP$67,"&gt;=8",$I$67:$BP$67,"&lt;=12",$I$23:$BP$23,"2")</f>
        <v>0</v>
      </c>
      <c r="AP127" s="294">
        <f>COUNTIFS($I$73:$BP$73,"&gt;=8",$I$73:$BP$73,"&lt;=12",$I$23:$BP$23,"2")</f>
        <v>0</v>
      </c>
      <c r="AQ127" s="338">
        <f>COUNTIFS($I$72:$BP$72,"&gt;=8",$I$72:$BP$72,"&lt;=12",$I$23:$BP$23,"2")</f>
        <v>0</v>
      </c>
      <c r="AR127" s="339">
        <f>COUNTIFS($I$71:$BP$71,"&gt;=8",$I$71:$BP$71,"&lt;=12",$I$23:$BP$23,"2")</f>
        <v>0</v>
      </c>
      <c r="AT127" s="294">
        <f>COUNTIFS($I$78:$BP$78,"&gt;=8",$I$78:$BP$78,"&lt;=12",$I$23:$BP$23,"2")</f>
        <v>0</v>
      </c>
      <c r="AU127" s="338">
        <f>COUNTIFS($I$77:$BP$77,"&gt;=8",$I$77:$BP$77,"&lt;=12",$I$23:$BP$23,"2")</f>
        <v>0</v>
      </c>
      <c r="AW127" s="294">
        <f>COUNTIFS($I$81:$BP$81,"&gt;=8",$I$81:$BP$81,"&lt;=12",$I$23:$BP$23,"2")</f>
        <v>0</v>
      </c>
      <c r="AX127" s="338">
        <f>COUNTIFS($I$80:$BP$80,"&gt;=8",$I$80:$BP$80,"&lt;=12",$I$23:$BP$23,"2")</f>
        <v>0</v>
      </c>
      <c r="CI127" s="227"/>
      <c r="CJ127" s="227"/>
      <c r="CK127" s="227"/>
      <c r="CL127" s="227"/>
      <c r="CM127" s="227"/>
      <c r="CN127" s="227"/>
      <c r="CO127" s="227"/>
      <c r="CP127" s="227"/>
      <c r="CQ127" s="227"/>
      <c r="CR127" s="341"/>
      <c r="CS127" s="341"/>
      <c r="CT127" s="341"/>
      <c r="CU127" s="341"/>
      <c r="CV127" s="341"/>
      <c r="CW127" s="341"/>
      <c r="CX127" s="341"/>
      <c r="CY127" s="341"/>
      <c r="CZ127" s="341"/>
      <c r="DA127" s="341"/>
      <c r="DB127" s="341"/>
      <c r="DC127" s="341"/>
      <c r="DD127" s="341"/>
      <c r="DE127" s="341"/>
      <c r="DF127" s="341"/>
      <c r="DG127" s="341"/>
      <c r="DH127" s="341"/>
      <c r="DI127" s="341"/>
      <c r="DJ127" s="341"/>
      <c r="DK127" s="341"/>
      <c r="DL127" s="341"/>
      <c r="DM127" s="341"/>
      <c r="DN127" s="341"/>
      <c r="DO127" s="341"/>
      <c r="DP127" s="341"/>
      <c r="DQ127" s="341"/>
      <c r="DR127" s="341"/>
      <c r="DS127" s="341"/>
      <c r="DT127" s="341"/>
      <c r="DU127" s="341"/>
      <c r="DV127" s="341"/>
      <c r="DW127" s="341"/>
      <c r="DX127" s="341"/>
      <c r="DY127" s="341"/>
      <c r="DZ127" s="341"/>
      <c r="EA127" s="341"/>
      <c r="EB127" s="341"/>
      <c r="EC127" s="341"/>
      <c r="ED127" s="341"/>
      <c r="EE127" s="341"/>
    </row>
    <row r="128" spans="2:135" s="337" customFormat="1" ht="15.75" hidden="1">
      <c r="D128" s="1146"/>
      <c r="E128" s="1139" t="s">
        <v>161</v>
      </c>
      <c r="F128" s="1140"/>
      <c r="G128" s="1141">
        <f>SUM(J128:QM128)</f>
        <v>0</v>
      </c>
      <c r="H128" s="336">
        <f>SUM(J128:AX128)</f>
        <v>0</v>
      </c>
      <c r="J128" s="294">
        <f>COUNTIFS($I$35:$BP$35,"&gt;12",$I$23:$BP$23,"2")</f>
        <v>0</v>
      </c>
      <c r="K128" s="338">
        <f>COUNTIFS($I$34:$BP$34,"&gt;12",$I$23:$BP$23,"2")</f>
        <v>0</v>
      </c>
      <c r="L128" s="339">
        <f>COUNTIFS($I$33:$BP$33,"&gt;12",$I$23:$BP$23,"2")</f>
        <v>0</v>
      </c>
      <c r="N128" s="294">
        <f>COUNTIFS($I$39:$BP$39,"&gt;12",$I$23:$BP$23,"2")</f>
        <v>0</v>
      </c>
      <c r="O128" s="338">
        <f>COUNTIFS($I$38:$BP$38,"&gt;12",$I$23:$BP$23,"2")</f>
        <v>0</v>
      </c>
      <c r="P128" s="339">
        <f>COUNTIFS($I$37:$BP$37,"&gt;12",$I$23:$BP$23,"2")</f>
        <v>0</v>
      </c>
      <c r="R128" s="294">
        <f>COUNTIFS($I$43:$BP$43,"&gt;12",$I$23:$BP$23,"2")</f>
        <v>0</v>
      </c>
      <c r="S128" s="338">
        <f>COUNTIFS($I$42:$BP$42,"&gt;12",$I$23:$BP$23,"2")</f>
        <v>0</v>
      </c>
      <c r="T128" s="339">
        <f>COUNTIFS($I$41:$BP$41,"&gt;12",$I$23:$BP$23,"2")</f>
        <v>0</v>
      </c>
      <c r="V128" s="294">
        <f>COUNTIFS($I$49:$BP$49,"&gt;12",$I$23:$BP$23,"2")</f>
        <v>0</v>
      </c>
      <c r="W128" s="338">
        <f>COUNTIFS($I$48:$BP$48,"&gt;12",$I$23:$BP$23,"2")</f>
        <v>0</v>
      </c>
      <c r="X128" s="339">
        <f>COUNTIFS($I$47:$BP$47,"&gt;12",$I$23:$BP$23,"2")</f>
        <v>0</v>
      </c>
      <c r="Z128" s="294">
        <f>COUNTIFS($I$53:$BP$53,"&gt;12",$I$23:$BP$23,"2")</f>
        <v>0</v>
      </c>
      <c r="AA128" s="338">
        <f>COUNTIFS($I$52:$BP$52,"&gt;12",$I$23:$BP$23,"2")</f>
        <v>0</v>
      </c>
      <c r="AB128" s="339">
        <f>COUNTIFS($I$51:$BP$51,"&gt;12",$I$23:$BP$23,"2")</f>
        <v>0</v>
      </c>
      <c r="AD128" s="294">
        <f>COUNTIFS($I$57:$BP$57,"&gt;12",$I$23:$BP$23,"2")</f>
        <v>0</v>
      </c>
      <c r="AE128" s="338">
        <f>COUNTIFS($I$56:$BP$56,"&gt;12",$I$23:$BP$23,"2")</f>
        <v>0</v>
      </c>
      <c r="AF128" s="339">
        <f>COUNTIFS($I$55:$BP$55,"&gt;12",$I$23:$BP$23,"2")</f>
        <v>0</v>
      </c>
      <c r="AH128" s="294">
        <f>COUNTIFS($I$63:$BP$63,"&gt;12",$I$23:$BP$23,"2")</f>
        <v>0</v>
      </c>
      <c r="AI128" s="338">
        <f>COUNTIFS($I$62:$BP$62,"&gt;12",$I$23:$BP$23,"2")</f>
        <v>0</v>
      </c>
      <c r="AJ128" s="339">
        <f>COUNTIFS($I$61:$BP$61,"&gt;12",$I$23:$BP$23,"2")</f>
        <v>0</v>
      </c>
      <c r="AL128" s="294">
        <f>COUNTIFS($I$69:$BP$69,"&gt;12",$I$23:$BP$23,"2")</f>
        <v>0</v>
      </c>
      <c r="AM128" s="338">
        <f>COUNTIFS($I$68:$BP$68,"&gt;12",$I$23:$BP$23,"2")</f>
        <v>0</v>
      </c>
      <c r="AN128" s="339">
        <f>COUNTIFS($I$67:$BP$67,"&gt;12",$I$23:$BP$23,"2")</f>
        <v>0</v>
      </c>
      <c r="AP128" s="294">
        <f>COUNTIFS($I$73:$BP$73,"&gt;12",$I$23:$BP$23,"2")</f>
        <v>0</v>
      </c>
      <c r="AQ128" s="338">
        <f>COUNTIFS($I$72:$BP$72,"&gt;12",$I$23:$BP$23,"2")</f>
        <v>0</v>
      </c>
      <c r="AR128" s="339">
        <f>COUNTIFS($I$71:$BP$71,"&gt;12",$I$23:$BP$23,"2")</f>
        <v>0</v>
      </c>
      <c r="AT128" s="294">
        <f>COUNTIFS($I$78:$BP$78,"&gt;12",$I$23:$BP$23,"2")</f>
        <v>0</v>
      </c>
      <c r="AU128" s="338">
        <f>COUNTIFS($I$77:$BP$77,"&gt;12",$I$23:$BP$23,"2")</f>
        <v>0</v>
      </c>
      <c r="AW128" s="294">
        <f>COUNTIFS($I$81:$BP$81,"&gt;12",$I$23:$BP$23,"2")</f>
        <v>0</v>
      </c>
      <c r="AX128" s="338">
        <f>COUNTIFS($I$80:$BP$80,"&gt;12",$I$23:$BP$23,"2")</f>
        <v>0</v>
      </c>
      <c r="CI128" s="227"/>
      <c r="CJ128" s="227"/>
      <c r="CK128" s="227"/>
      <c r="CL128" s="227"/>
      <c r="CM128" s="227"/>
      <c r="CN128" s="227"/>
      <c r="CO128" s="227"/>
      <c r="CP128" s="227"/>
      <c r="CQ128" s="227"/>
      <c r="CR128" s="341"/>
      <c r="CS128" s="341"/>
      <c r="CT128" s="341"/>
      <c r="CU128" s="341"/>
      <c r="CV128" s="341"/>
      <c r="CW128" s="341"/>
      <c r="CX128" s="341"/>
      <c r="CY128" s="341"/>
      <c r="CZ128" s="341"/>
      <c r="DA128" s="341"/>
      <c r="DB128" s="341"/>
      <c r="DC128" s="341"/>
      <c r="DD128" s="341"/>
      <c r="DE128" s="341"/>
      <c r="DF128" s="341"/>
      <c r="DG128" s="341"/>
      <c r="DH128" s="341"/>
      <c r="DI128" s="341"/>
      <c r="DJ128" s="341"/>
      <c r="DK128" s="341"/>
      <c r="DL128" s="341"/>
      <c r="DM128" s="341"/>
      <c r="DN128" s="341"/>
      <c r="DO128" s="341"/>
      <c r="DP128" s="341"/>
      <c r="DQ128" s="341"/>
      <c r="DR128" s="341"/>
      <c r="DS128" s="341"/>
      <c r="DT128" s="341"/>
      <c r="DU128" s="341"/>
      <c r="DV128" s="341"/>
      <c r="DW128" s="341"/>
      <c r="DX128" s="341"/>
      <c r="DY128" s="341"/>
      <c r="DZ128" s="341"/>
      <c r="EA128" s="341"/>
      <c r="EB128" s="341"/>
      <c r="EC128" s="341"/>
      <c r="ED128" s="341"/>
      <c r="EE128" s="341"/>
    </row>
    <row r="129" spans="2:135" s="337" customFormat="1" ht="15.75" hidden="1">
      <c r="D129" s="1146"/>
      <c r="E129" s="1142" t="s">
        <v>162</v>
      </c>
      <c r="F129" s="1143"/>
      <c r="G129" s="1144" t="str">
        <f>IFERROR(G126/G123,"")</f>
        <v/>
      </c>
      <c r="H129" s="342" t="str">
        <f>IFERROR(H126/H123,"")</f>
        <v/>
      </c>
      <c r="CI129" s="227"/>
      <c r="CJ129" s="227"/>
      <c r="CK129" s="227"/>
      <c r="CL129" s="227"/>
      <c r="CM129" s="227"/>
      <c r="CN129" s="227"/>
      <c r="CO129" s="227"/>
      <c r="CP129" s="227"/>
      <c r="CQ129" s="227"/>
      <c r="CR129" s="341"/>
      <c r="CS129" s="341"/>
      <c r="CT129" s="341"/>
      <c r="CU129" s="341"/>
      <c r="CV129" s="341"/>
      <c r="CW129" s="341"/>
      <c r="CX129" s="341"/>
      <c r="CY129" s="341"/>
      <c r="CZ129" s="341"/>
      <c r="DA129" s="341"/>
      <c r="DB129" s="341"/>
      <c r="DC129" s="341"/>
      <c r="DD129" s="341"/>
      <c r="DE129" s="341"/>
      <c r="DF129" s="341"/>
      <c r="DG129" s="341"/>
      <c r="DH129" s="341"/>
      <c r="DI129" s="341"/>
      <c r="DJ129" s="341"/>
      <c r="DK129" s="341"/>
      <c r="DL129" s="341"/>
      <c r="DM129" s="341"/>
      <c r="DN129" s="341"/>
      <c r="DO129" s="341"/>
      <c r="DP129" s="341"/>
      <c r="DQ129" s="341"/>
      <c r="DR129" s="341"/>
      <c r="DS129" s="341"/>
      <c r="DT129" s="341"/>
      <c r="DU129" s="341"/>
      <c r="DV129" s="341"/>
      <c r="DW129" s="341"/>
      <c r="DX129" s="341"/>
      <c r="DY129" s="341"/>
      <c r="DZ129" s="341"/>
      <c r="EA129" s="341"/>
      <c r="EB129" s="341"/>
      <c r="EC129" s="341"/>
      <c r="ED129" s="341"/>
      <c r="EE129" s="341"/>
    </row>
    <row r="130" spans="2:135" s="337" customFormat="1" ht="15.75" hidden="1">
      <c r="D130" s="1146"/>
      <c r="E130" s="1142" t="s">
        <v>163</v>
      </c>
      <c r="F130" s="1143"/>
      <c r="G130" s="1144" t="str">
        <f>IFERROR(G127/G123,"")</f>
        <v/>
      </c>
      <c r="H130" s="342" t="str">
        <f>IFERROR(H127/H123,"")</f>
        <v/>
      </c>
      <c r="CI130" s="227"/>
      <c r="CJ130" s="227"/>
      <c r="CK130" s="227"/>
      <c r="CL130" s="227"/>
      <c r="CM130" s="227"/>
      <c r="CN130" s="227"/>
      <c r="CO130" s="227"/>
      <c r="CP130" s="227"/>
      <c r="CQ130" s="227"/>
      <c r="CR130" s="341"/>
      <c r="CS130" s="341"/>
      <c r="CT130" s="341"/>
      <c r="CU130" s="341"/>
      <c r="CV130" s="341"/>
      <c r="CW130" s="341"/>
      <c r="CX130" s="341"/>
      <c r="CY130" s="341"/>
      <c r="CZ130" s="341"/>
      <c r="DA130" s="341"/>
      <c r="DB130" s="341"/>
      <c r="DC130" s="341"/>
      <c r="DD130" s="341"/>
      <c r="DE130" s="341"/>
      <c r="DF130" s="341"/>
      <c r="DG130" s="341"/>
      <c r="DH130" s="341"/>
      <c r="DI130" s="341"/>
      <c r="DJ130" s="341"/>
      <c r="DK130" s="341"/>
      <c r="DL130" s="341"/>
      <c r="DM130" s="341"/>
      <c r="DN130" s="341"/>
      <c r="DO130" s="341"/>
      <c r="DP130" s="341"/>
      <c r="DQ130" s="341"/>
      <c r="DR130" s="341"/>
      <c r="DS130" s="341"/>
      <c r="DT130" s="341"/>
      <c r="DU130" s="341"/>
      <c r="DV130" s="341"/>
      <c r="DW130" s="341"/>
      <c r="DX130" s="341"/>
      <c r="DY130" s="341"/>
      <c r="DZ130" s="341"/>
      <c r="EA130" s="341"/>
      <c r="EB130" s="341"/>
      <c r="EC130" s="341"/>
      <c r="ED130" s="341"/>
      <c r="EE130" s="341"/>
    </row>
    <row r="131" spans="2:135" s="337" customFormat="1" ht="15.75" hidden="1">
      <c r="D131" s="1147"/>
      <c r="E131" s="1142" t="s">
        <v>164</v>
      </c>
      <c r="F131" s="1143"/>
      <c r="G131" s="1144" t="str">
        <f>IFERROR(G128/G123,"")</f>
        <v/>
      </c>
      <c r="H131" s="342" t="str">
        <f>IFERROR(H128/H123,"")</f>
        <v/>
      </c>
      <c r="CI131" s="227"/>
      <c r="CJ131" s="227"/>
      <c r="CK131" s="227"/>
      <c r="CL131" s="227"/>
      <c r="CM131" s="227"/>
      <c r="CN131" s="227"/>
      <c r="CO131" s="227"/>
      <c r="CP131" s="227"/>
      <c r="CQ131" s="227"/>
      <c r="CR131" s="341"/>
      <c r="CS131" s="341"/>
      <c r="CT131" s="341"/>
      <c r="CU131" s="341"/>
      <c r="CV131" s="341"/>
      <c r="CW131" s="341"/>
      <c r="CX131" s="341"/>
      <c r="CY131" s="341"/>
      <c r="CZ131" s="341"/>
      <c r="DA131" s="341"/>
      <c r="DB131" s="341"/>
      <c r="DC131" s="341"/>
      <c r="DD131" s="341"/>
      <c r="DE131" s="341"/>
      <c r="DF131" s="341"/>
      <c r="DG131" s="341"/>
      <c r="DH131" s="341"/>
      <c r="DI131" s="341"/>
      <c r="DJ131" s="341"/>
      <c r="DK131" s="341"/>
      <c r="DL131" s="341"/>
      <c r="DM131" s="341"/>
      <c r="DN131" s="341"/>
      <c r="DO131" s="341"/>
      <c r="DP131" s="341"/>
      <c r="DQ131" s="341"/>
      <c r="DR131" s="341"/>
      <c r="DS131" s="341"/>
      <c r="DT131" s="341"/>
      <c r="DU131" s="341"/>
      <c r="DV131" s="341"/>
      <c r="DW131" s="341"/>
      <c r="DX131" s="341"/>
      <c r="DY131" s="341"/>
      <c r="DZ131" s="341"/>
      <c r="EA131" s="341"/>
      <c r="EB131" s="341"/>
      <c r="EC131" s="341"/>
      <c r="ED131" s="341"/>
      <c r="EE131" s="341"/>
    </row>
    <row r="132" spans="2:135" s="337" customFormat="1" hidden="1">
      <c r="D132" s="343"/>
      <c r="CI132" s="227"/>
      <c r="CJ132" s="227"/>
      <c r="CK132" s="227"/>
      <c r="CL132" s="227"/>
      <c r="CM132" s="227"/>
      <c r="CN132" s="227"/>
      <c r="CO132" s="227"/>
      <c r="CP132" s="227"/>
      <c r="CQ132" s="227"/>
      <c r="CR132" s="341"/>
      <c r="CS132" s="341"/>
      <c r="CT132" s="341"/>
      <c r="CU132" s="341"/>
      <c r="CV132" s="341"/>
      <c r="CW132" s="341"/>
      <c r="CX132" s="341"/>
      <c r="CY132" s="341"/>
      <c r="CZ132" s="341"/>
      <c r="DA132" s="341"/>
      <c r="DB132" s="341"/>
      <c r="DC132" s="341"/>
      <c r="DD132" s="341"/>
      <c r="DE132" s="341"/>
      <c r="DF132" s="341"/>
      <c r="DG132" s="341"/>
      <c r="DH132" s="341"/>
      <c r="DI132" s="341"/>
      <c r="DJ132" s="341"/>
      <c r="DK132" s="341"/>
      <c r="DL132" s="341"/>
      <c r="DM132" s="341"/>
      <c r="DN132" s="341"/>
      <c r="DO132" s="341"/>
      <c r="DP132" s="341"/>
      <c r="DQ132" s="341"/>
      <c r="DR132" s="341"/>
      <c r="DS132" s="341"/>
      <c r="DT132" s="341"/>
      <c r="DU132" s="341"/>
      <c r="DV132" s="341"/>
      <c r="DW132" s="341"/>
      <c r="DX132" s="341"/>
      <c r="DY132" s="341"/>
      <c r="DZ132" s="341"/>
      <c r="EA132" s="341"/>
      <c r="EB132" s="341"/>
      <c r="EC132" s="341"/>
      <c r="ED132" s="341"/>
      <c r="EE132" s="341"/>
    </row>
    <row r="133" spans="2:135" s="337" customFormat="1" hidden="1">
      <c r="D133" s="343"/>
      <c r="CI133" s="227"/>
      <c r="CJ133" s="227"/>
      <c r="CK133" s="227"/>
      <c r="CL133" s="227"/>
      <c r="CM133" s="227"/>
      <c r="CN133" s="227"/>
      <c r="CO133" s="227"/>
      <c r="CP133" s="227"/>
      <c r="CQ133" s="227"/>
      <c r="CR133" s="341"/>
      <c r="CS133" s="341"/>
      <c r="CT133" s="341"/>
      <c r="CU133" s="341"/>
      <c r="CV133" s="341"/>
      <c r="CW133" s="341"/>
      <c r="CX133" s="341"/>
      <c r="CY133" s="341"/>
      <c r="CZ133" s="341"/>
      <c r="DA133" s="341"/>
      <c r="DB133" s="341"/>
      <c r="DC133" s="341"/>
      <c r="DD133" s="341"/>
      <c r="DE133" s="341"/>
      <c r="DF133" s="341"/>
      <c r="DG133" s="341"/>
      <c r="DH133" s="341"/>
      <c r="DI133" s="341"/>
      <c r="DJ133" s="341"/>
      <c r="DK133" s="341"/>
      <c r="DL133" s="341"/>
      <c r="DM133" s="341"/>
      <c r="DN133" s="341"/>
      <c r="DO133" s="341"/>
      <c r="DP133" s="341"/>
      <c r="DQ133" s="341"/>
      <c r="DR133" s="341"/>
      <c r="DS133" s="341"/>
      <c r="DT133" s="341"/>
      <c r="DU133" s="341"/>
      <c r="DV133" s="341"/>
      <c r="DW133" s="341"/>
      <c r="DX133" s="341"/>
      <c r="DY133" s="341"/>
      <c r="DZ133" s="341"/>
      <c r="EA133" s="341"/>
      <c r="EB133" s="341"/>
      <c r="EC133" s="341"/>
      <c r="ED133" s="341"/>
      <c r="EE133" s="341"/>
    </row>
    <row r="134" spans="2:135" s="337" customFormat="1" hidden="1">
      <c r="D134" s="344" t="s">
        <v>166</v>
      </c>
      <c r="E134" s="345"/>
      <c r="G134" s="346" t="s">
        <v>167</v>
      </c>
      <c r="CI134" s="227"/>
      <c r="CJ134" s="227"/>
      <c r="CK134" s="227"/>
      <c r="CL134" s="227"/>
      <c r="CM134" s="227"/>
      <c r="CN134" s="227"/>
      <c r="CO134" s="227"/>
      <c r="CP134" s="227"/>
      <c r="CQ134" s="227"/>
      <c r="CR134" s="341"/>
      <c r="CS134" s="341"/>
      <c r="CT134" s="341"/>
      <c r="CU134" s="341"/>
      <c r="CV134" s="341"/>
      <c r="CW134" s="341"/>
      <c r="CX134" s="341"/>
      <c r="CY134" s="341"/>
      <c r="CZ134" s="341"/>
      <c r="DA134" s="341"/>
      <c r="DB134" s="341"/>
      <c r="DC134" s="341"/>
      <c r="DD134" s="341"/>
      <c r="DE134" s="341"/>
      <c r="DF134" s="341"/>
      <c r="DG134" s="341"/>
      <c r="DH134" s="341"/>
      <c r="DI134" s="341"/>
      <c r="DJ134" s="341"/>
      <c r="DK134" s="341"/>
      <c r="DL134" s="341"/>
      <c r="DM134" s="341"/>
      <c r="DN134" s="341"/>
      <c r="DO134" s="341"/>
      <c r="DP134" s="341"/>
      <c r="DQ134" s="341"/>
      <c r="DR134" s="341"/>
      <c r="DS134" s="341"/>
      <c r="DT134" s="341"/>
      <c r="DU134" s="341"/>
      <c r="DV134" s="341"/>
      <c r="DW134" s="341"/>
      <c r="DX134" s="341"/>
      <c r="DY134" s="341"/>
      <c r="DZ134" s="341"/>
      <c r="EA134" s="341"/>
      <c r="EB134" s="341"/>
      <c r="EC134" s="341"/>
      <c r="ED134" s="341"/>
      <c r="EE134" s="341"/>
    </row>
    <row r="135" spans="2:135" s="337" customFormat="1" hidden="1">
      <c r="D135" s="347" t="s">
        <v>168</v>
      </c>
      <c r="E135" s="347">
        <f>COUNTA(I25:BP25)</f>
        <v>0</v>
      </c>
      <c r="CI135" s="227"/>
      <c r="CJ135" s="227"/>
      <c r="CK135" s="227"/>
      <c r="CL135" s="227"/>
      <c r="CM135" s="227"/>
      <c r="CN135" s="227"/>
      <c r="CO135" s="227"/>
      <c r="CP135" s="227"/>
      <c r="CQ135" s="227"/>
      <c r="CR135" s="341"/>
      <c r="CS135" s="341"/>
      <c r="CT135" s="341"/>
      <c r="CU135" s="341"/>
      <c r="CV135" s="341"/>
      <c r="CW135" s="341"/>
      <c r="CX135" s="341"/>
      <c r="CY135" s="341"/>
      <c r="CZ135" s="341"/>
      <c r="DA135" s="341"/>
      <c r="DB135" s="341"/>
      <c r="DC135" s="341"/>
      <c r="DD135" s="341"/>
      <c r="DE135" s="341"/>
      <c r="DF135" s="341"/>
      <c r="DG135" s="341"/>
      <c r="DH135" s="341"/>
      <c r="DI135" s="341"/>
      <c r="DJ135" s="341"/>
      <c r="DK135" s="341"/>
      <c r="DL135" s="341"/>
      <c r="DM135" s="341"/>
      <c r="DN135" s="341"/>
      <c r="DO135" s="341"/>
      <c r="DP135" s="341"/>
      <c r="DQ135" s="341"/>
      <c r="DR135" s="341"/>
      <c r="DS135" s="341"/>
      <c r="DT135" s="341"/>
      <c r="DU135" s="341"/>
      <c r="DV135" s="341"/>
      <c r="DW135" s="341"/>
      <c r="DX135" s="341"/>
      <c r="DY135" s="341"/>
      <c r="DZ135" s="341"/>
      <c r="EA135" s="341"/>
      <c r="EB135" s="341"/>
      <c r="EC135" s="341"/>
      <c r="ED135" s="341"/>
      <c r="EE135" s="341"/>
    </row>
    <row r="136" spans="2:135" s="337" customFormat="1" hidden="1">
      <c r="D136" s="347" t="s">
        <v>115</v>
      </c>
      <c r="E136" s="347">
        <f>COUNTIFS($I$25:$BP$25,Données!K28)</f>
        <v>0</v>
      </c>
      <c r="F136" s="1"/>
      <c r="G136" s="347" t="e">
        <f>E136/$E$135</f>
        <v>#DIV/0!</v>
      </c>
      <c r="CI136" s="227"/>
      <c r="CJ136" s="227"/>
      <c r="CK136" s="227"/>
      <c r="CL136" s="227"/>
      <c r="CM136" s="227"/>
      <c r="CN136" s="227"/>
      <c r="CO136" s="227"/>
      <c r="CP136" s="227"/>
      <c r="CQ136" s="227"/>
      <c r="CR136" s="341"/>
      <c r="CS136" s="341"/>
      <c r="CT136" s="341"/>
      <c r="CU136" s="341"/>
      <c r="CV136" s="341"/>
      <c r="CW136" s="341"/>
      <c r="CX136" s="341"/>
      <c r="CY136" s="341"/>
      <c r="CZ136" s="341"/>
      <c r="DA136" s="341"/>
      <c r="DB136" s="341"/>
      <c r="DC136" s="341"/>
      <c r="DD136" s="341"/>
      <c r="DE136" s="341"/>
      <c r="DF136" s="341"/>
      <c r="DG136" s="341"/>
      <c r="DH136" s="341"/>
      <c r="DI136" s="341"/>
      <c r="DJ136" s="341"/>
      <c r="DK136" s="341"/>
      <c r="DL136" s="341"/>
      <c r="DM136" s="341"/>
      <c r="DN136" s="341"/>
      <c r="DO136" s="341"/>
      <c r="DP136" s="341"/>
      <c r="DQ136" s="341"/>
      <c r="DR136" s="341"/>
      <c r="DS136" s="341"/>
      <c r="DT136" s="341"/>
      <c r="DU136" s="341"/>
      <c r="DV136" s="341"/>
      <c r="DW136" s="341"/>
      <c r="DX136" s="341"/>
      <c r="DY136" s="341"/>
      <c r="DZ136" s="341"/>
      <c r="EA136" s="341"/>
      <c r="EB136" s="341"/>
      <c r="EC136" s="341"/>
      <c r="ED136" s="341"/>
      <c r="EE136" s="341"/>
    </row>
    <row r="137" spans="2:135" hidden="1">
      <c r="B137" s="337"/>
      <c r="C137" s="337"/>
      <c r="D137" s="347" t="s">
        <v>112</v>
      </c>
      <c r="E137" s="347">
        <f>COUNTIFS($I$25:$BP$25,Données!K29)</f>
        <v>0</v>
      </c>
      <c r="G137" s="347" t="e">
        <f>E137/$E$135</f>
        <v>#DIV/0!</v>
      </c>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37"/>
      <c r="AF137" s="337"/>
      <c r="AG137" s="337"/>
      <c r="AH137" s="337"/>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c r="BM137" s="337"/>
      <c r="BN137" s="337"/>
      <c r="BO137" s="337"/>
      <c r="BP137" s="337"/>
      <c r="BR137" s="337"/>
      <c r="BS137" s="337"/>
      <c r="BT137" s="337"/>
      <c r="BU137" s="337"/>
      <c r="BV137" s="337"/>
      <c r="BW137" s="337"/>
      <c r="BX137" s="337"/>
      <c r="BY137" s="337"/>
      <c r="BZ137" s="337"/>
      <c r="CA137" s="337"/>
      <c r="CB137" s="337"/>
      <c r="CC137" s="337"/>
      <c r="CD137" s="337"/>
      <c r="CE137" s="337"/>
      <c r="CF137" s="337"/>
      <c r="CG137" s="337"/>
      <c r="CM137" s="302"/>
    </row>
    <row r="138" spans="2:135" hidden="1">
      <c r="D138" s="347" t="s">
        <v>113</v>
      </c>
      <c r="E138" s="347">
        <f>COUNTIFS($I$25:$BP$25,Données!K30)</f>
        <v>0</v>
      </c>
      <c r="G138" s="347" t="e">
        <f>E138/$E$135</f>
        <v>#DIV/0!</v>
      </c>
      <c r="CM138" s="302"/>
    </row>
    <row r="139" spans="2:135" hidden="1">
      <c r="D139" s="347" t="s">
        <v>114</v>
      </c>
      <c r="E139" s="347">
        <f>COUNTIFS($I$25:$BP$25,Données!K31)</f>
        <v>0</v>
      </c>
      <c r="G139" s="347" t="e">
        <f>E139/$E$135</f>
        <v>#DIV/0!</v>
      </c>
      <c r="CM139" s="302"/>
    </row>
    <row r="140" spans="2:135" hidden="1">
      <c r="D140" s="347" t="s">
        <v>169</v>
      </c>
      <c r="E140" s="347">
        <f>COUNTIFS($I$25:$BP$25,Données!K32)</f>
        <v>0</v>
      </c>
      <c r="G140" s="347" t="e">
        <f>E140/$E$135</f>
        <v>#DIV/0!</v>
      </c>
      <c r="CM140" s="302"/>
    </row>
    <row r="141" spans="2:135" hidden="1">
      <c r="D141" s="348"/>
      <c r="E141" s="348"/>
      <c r="G141" s="348"/>
    </row>
    <row r="142" spans="2:135" hidden="1"/>
    <row r="143" spans="2:135" hidden="1"/>
    <row r="1048232" spans="5:5">
      <c r="E1048232" s="128"/>
    </row>
  </sheetData>
  <sheetProtection sheet="1" objects="1" scenarios="1"/>
  <mergeCells count="144">
    <mergeCell ref="AT122:AU122"/>
    <mergeCell ref="AW122:AX122"/>
    <mergeCell ref="D123:D131"/>
    <mergeCell ref="E123:G123"/>
    <mergeCell ref="E124:G124"/>
    <mergeCell ref="E125:G125"/>
    <mergeCell ref="E126:G126"/>
    <mergeCell ref="E127:G127"/>
    <mergeCell ref="E128:G128"/>
    <mergeCell ref="E129:G129"/>
    <mergeCell ref="E130:G130"/>
    <mergeCell ref="E131:G131"/>
    <mergeCell ref="J122:L122"/>
    <mergeCell ref="N122:P122"/>
    <mergeCell ref="R122:T122"/>
    <mergeCell ref="V122:X122"/>
    <mergeCell ref="Z122:AB122"/>
    <mergeCell ref="AD122:AF122"/>
    <mergeCell ref="AH122:AJ122"/>
    <mergeCell ref="AL122:AN122"/>
    <mergeCell ref="AP122:AR122"/>
    <mergeCell ref="V110:X110"/>
    <mergeCell ref="Z110:AB110"/>
    <mergeCell ref="AD110:AF110"/>
    <mergeCell ref="AH110:AJ110"/>
    <mergeCell ref="AL110:AN110"/>
    <mergeCell ref="AP110:AR110"/>
    <mergeCell ref="AT110:AU110"/>
    <mergeCell ref="AW110:AX110"/>
    <mergeCell ref="D77:E78"/>
    <mergeCell ref="N110:P110"/>
    <mergeCell ref="R110:T110"/>
    <mergeCell ref="D80:E81"/>
    <mergeCell ref="AE90:AF90"/>
    <mergeCell ref="S90:T90"/>
    <mergeCell ref="U90:AB90"/>
    <mergeCell ref="J110:L110"/>
    <mergeCell ref="J90:L90"/>
    <mergeCell ref="K92:P92"/>
    <mergeCell ref="M90:Q90"/>
    <mergeCell ref="T92:V92"/>
    <mergeCell ref="BT80:BT81"/>
    <mergeCell ref="BU80:BU81"/>
    <mergeCell ref="L31:M31"/>
    <mergeCell ref="N31:O31"/>
    <mergeCell ref="Q31:S31"/>
    <mergeCell ref="T31:U31"/>
    <mergeCell ref="D61:E63"/>
    <mergeCell ref="D37:E39"/>
    <mergeCell ref="H59:AB59"/>
    <mergeCell ref="D51:E53"/>
    <mergeCell ref="D55:E57"/>
    <mergeCell ref="D47:E49"/>
    <mergeCell ref="H45:AB45"/>
    <mergeCell ref="B45:F45"/>
    <mergeCell ref="B59:F59"/>
    <mergeCell ref="BU47:BU49"/>
    <mergeCell ref="BT51:BT53"/>
    <mergeCell ref="W31:Y31"/>
    <mergeCell ref="Z31:AB31"/>
    <mergeCell ref="BT77:BT78"/>
    <mergeCell ref="BU77:BU78"/>
    <mergeCell ref="H75:AB75"/>
    <mergeCell ref="B65:F65"/>
    <mergeCell ref="D67:E69"/>
    <mergeCell ref="DF47:DF48"/>
    <mergeCell ref="DG47:DG48"/>
    <mergeCell ref="BT47:BT49"/>
    <mergeCell ref="CI55:CI57"/>
    <mergeCell ref="D33:E35"/>
    <mergeCell ref="BX37:CC37"/>
    <mergeCell ref="D41:E43"/>
    <mergeCell ref="BX40:CC40"/>
    <mergeCell ref="BT41:BT43"/>
    <mergeCell ref="BU41:BU43"/>
    <mergeCell ref="BX33:CC33"/>
    <mergeCell ref="BT55:BT57"/>
    <mergeCell ref="BU55:BU57"/>
    <mergeCell ref="BU51:BU53"/>
    <mergeCell ref="DF33:DF35"/>
    <mergeCell ref="DG33:DG35"/>
    <mergeCell ref="BT33:BT35"/>
    <mergeCell ref="BU33:BU35"/>
    <mergeCell ref="BT37:BT39"/>
    <mergeCell ref="BU37:BU39"/>
    <mergeCell ref="DG67:DG68"/>
    <mergeCell ref="CI69:CI72"/>
    <mergeCell ref="BT71:BT73"/>
    <mergeCell ref="BU71:BU73"/>
    <mergeCell ref="BT67:BT69"/>
    <mergeCell ref="BU67:BU69"/>
    <mergeCell ref="DF67:DF68"/>
    <mergeCell ref="CI49:CI53"/>
    <mergeCell ref="BT61:BT63"/>
    <mergeCell ref="BU61:BU63"/>
    <mergeCell ref="DF61:DF62"/>
    <mergeCell ref="DG61:DG62"/>
    <mergeCell ref="CI73:CI74"/>
    <mergeCell ref="S15:T15"/>
    <mergeCell ref="AB15:AL15"/>
    <mergeCell ref="W15:AA15"/>
    <mergeCell ref="BX31:CC31"/>
    <mergeCell ref="BX32:CC32"/>
    <mergeCell ref="BX27:CD27"/>
    <mergeCell ref="BX38:CC38"/>
    <mergeCell ref="BX39:CC39"/>
    <mergeCell ref="BX30:CC30"/>
    <mergeCell ref="BX34:CC34"/>
    <mergeCell ref="BX35:CC35"/>
    <mergeCell ref="BX36:CC36"/>
    <mergeCell ref="D71:E73"/>
    <mergeCell ref="H65:AB65"/>
    <mergeCell ref="B75:F75"/>
    <mergeCell ref="H5:J5"/>
    <mergeCell ref="H7:J7"/>
    <mergeCell ref="K5:S5"/>
    <mergeCell ref="K7:S7"/>
    <mergeCell ref="B10:E10"/>
    <mergeCell ref="B30:F30"/>
    <mergeCell ref="H11:O11"/>
    <mergeCell ref="P11:CG11"/>
    <mergeCell ref="AO15:AR15"/>
    <mergeCell ref="AS15:AV15"/>
    <mergeCell ref="L29:M29"/>
    <mergeCell ref="N29:O29"/>
    <mergeCell ref="Z29:AB29"/>
    <mergeCell ref="Q29:S29"/>
    <mergeCell ref="D28:E28"/>
    <mergeCell ref="I15:J15"/>
    <mergeCell ref="K15:M15"/>
    <mergeCell ref="H30:AB30"/>
    <mergeCell ref="T29:U29"/>
    <mergeCell ref="W29:Y29"/>
    <mergeCell ref="P15:R15"/>
    <mergeCell ref="E112:G112"/>
    <mergeCell ref="E113:G113"/>
    <mergeCell ref="E114:G114"/>
    <mergeCell ref="E115:G115"/>
    <mergeCell ref="E116:G116"/>
    <mergeCell ref="E117:G117"/>
    <mergeCell ref="E118:G118"/>
    <mergeCell ref="E119:G119"/>
    <mergeCell ref="D111:D119"/>
    <mergeCell ref="E111:G111"/>
  </mergeCells>
  <conditionalFormatting sqref="DF33">
    <cfRule type="cellIs" dxfId="11684" priority="27118" operator="between">
      <formula>15</formula>
      <formula>20</formula>
    </cfRule>
  </conditionalFormatting>
  <conditionalFormatting sqref="DF33">
    <cfRule type="cellIs" dxfId="11683" priority="27119" operator="between">
      <formula>10</formula>
      <formula>14.999</formula>
    </cfRule>
  </conditionalFormatting>
  <conditionalFormatting sqref="DF33">
    <cfRule type="cellIs" dxfId="11682" priority="27120" operator="between">
      <formula>5</formula>
      <formula>9.999</formula>
    </cfRule>
  </conditionalFormatting>
  <conditionalFormatting sqref="DF33">
    <cfRule type="cellIs" dxfId="11681" priority="27121" operator="between">
      <formula>0</formula>
      <formula>4.999</formula>
    </cfRule>
  </conditionalFormatting>
  <conditionalFormatting sqref="DF37">
    <cfRule type="cellIs" dxfId="11680" priority="26808" operator="between">
      <formula>15</formula>
      <formula>20</formula>
    </cfRule>
  </conditionalFormatting>
  <conditionalFormatting sqref="DF37">
    <cfRule type="cellIs" dxfId="11679" priority="26809" operator="between">
      <formula>10</formula>
      <formula>14.999</formula>
    </cfRule>
  </conditionalFormatting>
  <conditionalFormatting sqref="DF37">
    <cfRule type="cellIs" dxfId="11678" priority="26810" operator="between">
      <formula>5</formula>
      <formula>9.999</formula>
    </cfRule>
  </conditionalFormatting>
  <conditionalFormatting sqref="DF37">
    <cfRule type="cellIs" dxfId="11677" priority="26811" operator="between">
      <formula>0</formula>
      <formula>4.999</formula>
    </cfRule>
  </conditionalFormatting>
  <conditionalFormatting sqref="DF41">
    <cfRule type="cellIs" dxfId="11676" priority="26630" operator="between">
      <formula>15</formula>
      <formula>20</formula>
    </cfRule>
  </conditionalFormatting>
  <conditionalFormatting sqref="DF41">
    <cfRule type="cellIs" dxfId="11675" priority="26631" operator="between">
      <formula>10</formula>
      <formula>14.999</formula>
    </cfRule>
  </conditionalFormatting>
  <conditionalFormatting sqref="DF41">
    <cfRule type="cellIs" dxfId="11674" priority="26632" operator="between">
      <formula>5</formula>
      <formula>9.999</formula>
    </cfRule>
  </conditionalFormatting>
  <conditionalFormatting sqref="DF41">
    <cfRule type="cellIs" dxfId="11673" priority="26633" operator="between">
      <formula>0</formula>
      <formula>4.999</formula>
    </cfRule>
  </conditionalFormatting>
  <conditionalFormatting sqref="DF47">
    <cfRule type="cellIs" dxfId="11672" priority="25206" operator="between">
      <formula>15</formula>
      <formula>20</formula>
    </cfRule>
  </conditionalFormatting>
  <conditionalFormatting sqref="DF47">
    <cfRule type="cellIs" dxfId="11671" priority="25207" operator="between">
      <formula>10</formula>
      <formula>14.999</formula>
    </cfRule>
  </conditionalFormatting>
  <conditionalFormatting sqref="DF47">
    <cfRule type="cellIs" dxfId="11670" priority="25208" operator="between">
      <formula>5</formula>
      <formula>9.999</formula>
    </cfRule>
  </conditionalFormatting>
  <conditionalFormatting sqref="DF47">
    <cfRule type="cellIs" dxfId="11669" priority="25209" operator="between">
      <formula>0</formula>
      <formula>4.999</formula>
    </cfRule>
  </conditionalFormatting>
  <conditionalFormatting sqref="DF51">
    <cfRule type="cellIs" dxfId="11668" priority="24672" operator="between">
      <formula>15</formula>
      <formula>20</formula>
    </cfRule>
  </conditionalFormatting>
  <conditionalFormatting sqref="DF51">
    <cfRule type="cellIs" dxfId="11667" priority="24673" operator="between">
      <formula>10</formula>
      <formula>14.999</formula>
    </cfRule>
  </conditionalFormatting>
  <conditionalFormatting sqref="DF51">
    <cfRule type="cellIs" dxfId="11666" priority="24674" operator="between">
      <formula>5</formula>
      <formula>9.999</formula>
    </cfRule>
  </conditionalFormatting>
  <conditionalFormatting sqref="DF51">
    <cfRule type="cellIs" dxfId="11665" priority="24675" operator="between">
      <formula>0</formula>
      <formula>4.999</formula>
    </cfRule>
  </conditionalFormatting>
  <conditionalFormatting sqref="DF55">
    <cfRule type="cellIs" dxfId="11664" priority="24494" operator="between">
      <formula>15</formula>
      <formula>20</formula>
    </cfRule>
  </conditionalFormatting>
  <conditionalFormatting sqref="DF55">
    <cfRule type="cellIs" dxfId="11663" priority="24495" operator="between">
      <formula>10</formula>
      <formula>14.999</formula>
    </cfRule>
  </conditionalFormatting>
  <conditionalFormatting sqref="DF55">
    <cfRule type="cellIs" dxfId="11662" priority="24496" operator="between">
      <formula>5</formula>
      <formula>9.999</formula>
    </cfRule>
  </conditionalFormatting>
  <conditionalFormatting sqref="DF55">
    <cfRule type="cellIs" dxfId="11661" priority="24497" operator="between">
      <formula>0</formula>
      <formula>4.999</formula>
    </cfRule>
  </conditionalFormatting>
  <conditionalFormatting sqref="DF61">
    <cfRule type="cellIs" dxfId="11660" priority="22892" operator="between">
      <formula>15</formula>
      <formula>20</formula>
    </cfRule>
  </conditionalFormatting>
  <conditionalFormatting sqref="DF61">
    <cfRule type="cellIs" dxfId="11659" priority="22893" operator="between">
      <formula>10</formula>
      <formula>14.999</formula>
    </cfRule>
  </conditionalFormatting>
  <conditionalFormatting sqref="DF61">
    <cfRule type="cellIs" dxfId="11658" priority="22894" operator="between">
      <formula>5</formula>
      <formula>9.999</formula>
    </cfRule>
  </conditionalFormatting>
  <conditionalFormatting sqref="DF61">
    <cfRule type="cellIs" dxfId="11657" priority="22895" operator="between">
      <formula>0</formula>
      <formula>4.999</formula>
    </cfRule>
  </conditionalFormatting>
  <conditionalFormatting sqref="BR60:BR63 BR37:BR58 BR76:BR81">
    <cfRule type="cellIs" dxfId="11656" priority="21298" operator="equal">
      <formula>0</formula>
    </cfRule>
  </conditionalFormatting>
  <conditionalFormatting sqref="BR41">
    <cfRule type="cellIs" dxfId="11655" priority="21297" operator="equal">
      <formula>0</formula>
    </cfRule>
  </conditionalFormatting>
  <conditionalFormatting sqref="DF67">
    <cfRule type="cellIs" dxfId="11654" priority="21152" operator="between">
      <formula>15</formula>
      <formula>20</formula>
    </cfRule>
  </conditionalFormatting>
  <conditionalFormatting sqref="DF67">
    <cfRule type="cellIs" dxfId="11653" priority="21153" operator="between">
      <formula>10</formula>
      <formula>14.999</formula>
    </cfRule>
  </conditionalFormatting>
  <conditionalFormatting sqref="DF67">
    <cfRule type="cellIs" dxfId="11652" priority="21154" operator="between">
      <formula>5</formula>
      <formula>9.999</formula>
    </cfRule>
  </conditionalFormatting>
  <conditionalFormatting sqref="DF67">
    <cfRule type="cellIs" dxfId="11651" priority="21155" operator="between">
      <formula>0</formula>
      <formula>4.999</formula>
    </cfRule>
  </conditionalFormatting>
  <conditionalFormatting sqref="DF71">
    <cfRule type="cellIs" dxfId="11650" priority="20978" operator="between">
      <formula>15</formula>
      <formula>20</formula>
    </cfRule>
  </conditionalFormatting>
  <conditionalFormatting sqref="DF71">
    <cfRule type="cellIs" dxfId="11649" priority="20979" operator="between">
      <formula>10</formula>
      <formula>14.999</formula>
    </cfRule>
  </conditionalFormatting>
  <conditionalFormatting sqref="DF71">
    <cfRule type="cellIs" dxfId="11648" priority="20980" operator="between">
      <formula>5</formula>
      <formula>9.999</formula>
    </cfRule>
  </conditionalFormatting>
  <conditionalFormatting sqref="DF71">
    <cfRule type="cellIs" dxfId="11647" priority="20981" operator="between">
      <formula>0</formula>
      <formula>4.999</formula>
    </cfRule>
  </conditionalFormatting>
  <conditionalFormatting sqref="BR66:BR73">
    <cfRule type="cellIs" dxfId="11646" priority="20812" operator="equal">
      <formula>0</formula>
    </cfRule>
  </conditionalFormatting>
  <conditionalFormatting sqref="BT37">
    <cfRule type="cellIs" dxfId="11645" priority="20409" operator="between">
      <formula>15</formula>
      <formula>20</formula>
    </cfRule>
  </conditionalFormatting>
  <conditionalFormatting sqref="BT37">
    <cfRule type="cellIs" dxfId="11644" priority="20410" operator="between">
      <formula>10</formula>
      <formula>14.999</formula>
    </cfRule>
  </conditionalFormatting>
  <conditionalFormatting sqref="BT37">
    <cfRule type="cellIs" dxfId="11643" priority="20411" operator="between">
      <formula>5</formula>
      <formula>9.999</formula>
    </cfRule>
  </conditionalFormatting>
  <conditionalFormatting sqref="BT37">
    <cfRule type="cellIs" dxfId="11642" priority="20412" operator="between">
      <formula>0.001</formula>
      <formula>4.999</formula>
    </cfRule>
  </conditionalFormatting>
  <conditionalFormatting sqref="BT37:BT39">
    <cfRule type="cellIs" dxfId="11641" priority="20408" operator="equal">
      <formula>0</formula>
    </cfRule>
  </conditionalFormatting>
  <conditionalFormatting sqref="BT41">
    <cfRule type="cellIs" dxfId="11640" priority="20404" operator="between">
      <formula>15</formula>
      <formula>20</formula>
    </cfRule>
  </conditionalFormatting>
  <conditionalFormatting sqref="BT41">
    <cfRule type="cellIs" dxfId="11639" priority="20405" operator="between">
      <formula>10</formula>
      <formula>14.999</formula>
    </cfRule>
  </conditionalFormatting>
  <conditionalFormatting sqref="BT41">
    <cfRule type="cellIs" dxfId="11638" priority="20406" operator="between">
      <formula>5</formula>
      <formula>9.999</formula>
    </cfRule>
  </conditionalFormatting>
  <conditionalFormatting sqref="BT41">
    <cfRule type="cellIs" dxfId="11637" priority="20407" operator="between">
      <formula>0.001</formula>
      <formula>4.999</formula>
    </cfRule>
  </conditionalFormatting>
  <conditionalFormatting sqref="BT41:BT43">
    <cfRule type="cellIs" dxfId="11636" priority="20403" operator="equal">
      <formula>0</formula>
    </cfRule>
  </conditionalFormatting>
  <conditionalFormatting sqref="BT47">
    <cfRule type="cellIs" dxfId="11635" priority="20364" operator="between">
      <formula>15</formula>
      <formula>20</formula>
    </cfRule>
  </conditionalFormatting>
  <conditionalFormatting sqref="BT47">
    <cfRule type="cellIs" dxfId="11634" priority="20365" operator="between">
      <formula>10</formula>
      <formula>14.999</formula>
    </cfRule>
  </conditionalFormatting>
  <conditionalFormatting sqref="BT47">
    <cfRule type="cellIs" dxfId="11633" priority="20366" operator="between">
      <formula>5</formula>
      <formula>9.999</formula>
    </cfRule>
  </conditionalFormatting>
  <conditionalFormatting sqref="BT47">
    <cfRule type="cellIs" dxfId="11632" priority="20367" operator="between">
      <formula>0.001</formula>
      <formula>4.999</formula>
    </cfRule>
  </conditionalFormatting>
  <conditionalFormatting sqref="BT47:BT49">
    <cfRule type="cellIs" dxfId="11631" priority="20363" operator="equal">
      <formula>0</formula>
    </cfRule>
  </conditionalFormatting>
  <conditionalFormatting sqref="BT51">
    <cfRule type="cellIs" dxfId="11630" priority="20359" operator="between">
      <formula>15</formula>
      <formula>20</formula>
    </cfRule>
  </conditionalFormatting>
  <conditionalFormatting sqref="BT51">
    <cfRule type="cellIs" dxfId="11629" priority="20360" operator="between">
      <formula>10</formula>
      <formula>14.999</formula>
    </cfRule>
  </conditionalFormatting>
  <conditionalFormatting sqref="BT51">
    <cfRule type="cellIs" dxfId="11628" priority="20361" operator="between">
      <formula>5</formula>
      <formula>9.999</formula>
    </cfRule>
  </conditionalFormatting>
  <conditionalFormatting sqref="BT51">
    <cfRule type="cellIs" dxfId="11627" priority="20362" operator="between">
      <formula>0.001</formula>
      <formula>4.999</formula>
    </cfRule>
  </conditionalFormatting>
  <conditionalFormatting sqref="BT51:BT53">
    <cfRule type="cellIs" dxfId="11626" priority="20358" operator="equal">
      <formula>0</formula>
    </cfRule>
  </conditionalFormatting>
  <conditionalFormatting sqref="BT55">
    <cfRule type="cellIs" dxfId="11625" priority="20354" operator="between">
      <formula>15</formula>
      <formula>20</formula>
    </cfRule>
  </conditionalFormatting>
  <conditionalFormatting sqref="BT55">
    <cfRule type="cellIs" dxfId="11624" priority="20355" operator="between">
      <formula>10</formula>
      <formula>14.999</formula>
    </cfRule>
  </conditionalFormatting>
  <conditionalFormatting sqref="BT55">
    <cfRule type="cellIs" dxfId="11623" priority="20356" operator="between">
      <formula>5</formula>
      <formula>9.999</formula>
    </cfRule>
  </conditionalFormatting>
  <conditionalFormatting sqref="BT55">
    <cfRule type="cellIs" dxfId="11622" priority="20357" operator="between">
      <formula>0.001</formula>
      <formula>4.999</formula>
    </cfRule>
  </conditionalFormatting>
  <conditionalFormatting sqref="BT55:BT57">
    <cfRule type="cellIs" dxfId="11621" priority="20353" operator="equal">
      <formula>0</formula>
    </cfRule>
  </conditionalFormatting>
  <conditionalFormatting sqref="BT61">
    <cfRule type="cellIs" dxfId="11620" priority="20319" operator="between">
      <formula>15</formula>
      <formula>20</formula>
    </cfRule>
  </conditionalFormatting>
  <conditionalFormatting sqref="BT61">
    <cfRule type="cellIs" dxfId="11619" priority="20320" operator="between">
      <formula>10</formula>
      <formula>14.999</formula>
    </cfRule>
  </conditionalFormatting>
  <conditionalFormatting sqref="BT61">
    <cfRule type="cellIs" dxfId="11618" priority="20321" operator="between">
      <formula>5</formula>
      <formula>9.999</formula>
    </cfRule>
  </conditionalFormatting>
  <conditionalFormatting sqref="BT61">
    <cfRule type="cellIs" dxfId="11617" priority="20322" operator="between">
      <formula>0.001</formula>
      <formula>4.999</formula>
    </cfRule>
  </conditionalFormatting>
  <conditionalFormatting sqref="BT61:BT63">
    <cfRule type="cellIs" dxfId="11616" priority="20318" operator="equal">
      <formula>0</formula>
    </cfRule>
  </conditionalFormatting>
  <conditionalFormatting sqref="BT67">
    <cfRule type="cellIs" dxfId="11615" priority="20279" operator="between">
      <formula>15</formula>
      <formula>20</formula>
    </cfRule>
  </conditionalFormatting>
  <conditionalFormatting sqref="BT67">
    <cfRule type="cellIs" dxfId="11614" priority="20280" operator="between">
      <formula>10</formula>
      <formula>14.999</formula>
    </cfRule>
  </conditionalFormatting>
  <conditionalFormatting sqref="BT67">
    <cfRule type="cellIs" dxfId="11613" priority="20281" operator="between">
      <formula>5</formula>
      <formula>9.999</formula>
    </cfRule>
  </conditionalFormatting>
  <conditionalFormatting sqref="BT67">
    <cfRule type="cellIs" dxfId="11612" priority="20282" operator="between">
      <formula>0.001</formula>
      <formula>4.999</formula>
    </cfRule>
  </conditionalFormatting>
  <conditionalFormatting sqref="BT67:BT69">
    <cfRule type="cellIs" dxfId="11611" priority="20278" operator="equal">
      <formula>0</formula>
    </cfRule>
  </conditionalFormatting>
  <conditionalFormatting sqref="BT71">
    <cfRule type="cellIs" dxfId="11610" priority="20274" operator="between">
      <formula>15</formula>
      <formula>20</formula>
    </cfRule>
  </conditionalFormatting>
  <conditionalFormatting sqref="BT71">
    <cfRule type="cellIs" dxfId="11609" priority="20275" operator="between">
      <formula>10</formula>
      <formula>14.999</formula>
    </cfRule>
  </conditionalFormatting>
  <conditionalFormatting sqref="BT71">
    <cfRule type="cellIs" dxfId="11608" priority="20276" operator="between">
      <formula>5</formula>
      <formula>9.999</formula>
    </cfRule>
  </conditionalFormatting>
  <conditionalFormatting sqref="BT71">
    <cfRule type="cellIs" dxfId="11607" priority="20277" operator="between">
      <formula>0.001</formula>
      <formula>4.999</formula>
    </cfRule>
  </conditionalFormatting>
  <conditionalFormatting sqref="BT71">
    <cfRule type="cellIs" dxfId="11606" priority="20273" operator="equal">
      <formula>0</formula>
    </cfRule>
  </conditionalFormatting>
  <conditionalFormatting sqref="K5">
    <cfRule type="beginsWith" dxfId="11605" priority="20272" operator="beginsWith" text="?">
      <formula>LEFT(K5,LEN("?"))="?"</formula>
    </cfRule>
  </conditionalFormatting>
  <conditionalFormatting sqref="K15:M15 U90">
    <cfRule type="beginsWith" dxfId="11604" priority="20270" operator="beginsWith" text="?">
      <formula>LEFT(K15,LEN("?"))="?"</formula>
    </cfRule>
  </conditionalFormatting>
  <conditionalFormatting sqref="AB15">
    <cfRule type="beginsWith" dxfId="11603" priority="20268" operator="beginsWith" text="?">
      <formula>LEFT(AB15,LEN("?"))="?"</formula>
    </cfRule>
  </conditionalFormatting>
  <conditionalFormatting sqref="S15:T15">
    <cfRule type="beginsWith" dxfId="11602" priority="20245" operator="beginsWith" text="?">
      <formula>LEFT(S15,LEN("?"))="?"</formula>
    </cfRule>
  </conditionalFormatting>
  <conditionalFormatting sqref="K7">
    <cfRule type="beginsWith" dxfId="11601" priority="20244" operator="beginsWith" text="?">
      <formula>LEFT(K7,LEN("?"))="?"</formula>
    </cfRule>
  </conditionalFormatting>
  <conditionalFormatting sqref="D41">
    <cfRule type="beginsWith" dxfId="11600" priority="16877" operator="beginsWith" text="?">
      <formula>LEFT(D41,LEN("?"))="?"</formula>
    </cfRule>
  </conditionalFormatting>
  <conditionalFormatting sqref="D47">
    <cfRule type="beginsWith" dxfId="11599" priority="16869" operator="beginsWith" text="?">
      <formula>LEFT(D47,LEN("?"))="?"</formula>
    </cfRule>
  </conditionalFormatting>
  <conditionalFormatting sqref="D67">
    <cfRule type="beginsWith" dxfId="11598" priority="16850" operator="beginsWith" text="?">
      <formula>LEFT(D67,LEN("?"))="?"</formula>
    </cfRule>
  </conditionalFormatting>
  <conditionalFormatting sqref="K92">
    <cfRule type="beginsWith" dxfId="11597" priority="16847" operator="beginsWith" text="?">
      <formula>LEFT(K92,LEN("?"))="?"</formula>
    </cfRule>
  </conditionalFormatting>
  <conditionalFormatting sqref="T92">
    <cfRule type="beginsWith" dxfId="11596" priority="16845" operator="beginsWith" text="?">
      <formula>LEFT(T92,LEN("?"))="?"</formula>
    </cfRule>
  </conditionalFormatting>
  <conditionalFormatting sqref="I19">
    <cfRule type="beginsWith" dxfId="11595" priority="16707" operator="beginsWith" text="Co-int.">
      <formula>LEFT(I19,LEN("Co-int."))="Co-int."</formula>
    </cfRule>
  </conditionalFormatting>
  <conditionalFormatting sqref="I19">
    <cfRule type="beginsWith" dxfId="11594" priority="16708" operator="beginsWith" text="C d'Œ">
      <formula>LEFT(I19,LEN("C d'Œ"))="C d'Œ"</formula>
    </cfRule>
  </conditionalFormatting>
  <conditionalFormatting sqref="I19">
    <cfRule type="beginsWith" dxfId="11593" priority="16709" operator="beginsWith" text="C cont.">
      <formula>LEFT(I19,LEN("C cont."))="C cont."</formula>
    </cfRule>
  </conditionalFormatting>
  <conditionalFormatting sqref="I19">
    <cfRule type="beginsWith" dxfId="11592" priority="16710" operator="beginsWith" text="É som.">
      <formula>LEFT(I19,LEN("É som."))="É som."</formula>
    </cfRule>
  </conditionalFormatting>
  <conditionalFormatting sqref="I19">
    <cfRule type="beginsWith" dxfId="11591" priority="16711" operator="beginsWith" text="PPLU">
      <formula>LEFT(I19,LEN("PPLU"))="PPLU"</formula>
    </cfRule>
  </conditionalFormatting>
  <conditionalFormatting sqref="I19">
    <cfRule type="beginsWith" dxfId="11590" priority="16712" operator="beginsWith" text="PPP">
      <formula>LEFT(I19,LEN("PPP"))="PPP"</formula>
    </cfRule>
  </conditionalFormatting>
  <conditionalFormatting sqref="I19">
    <cfRule type="beginsWith" dxfId="11589" priority="16713" operator="beginsWith" text="PPRO">
      <formula>LEFT(I19,LEN("PPRO"))="PPRO"</formula>
    </cfRule>
  </conditionalFormatting>
  <conditionalFormatting sqref="I19">
    <cfRule type="beginsWith" dxfId="11588" priority="16714" operator="beginsWith" text="CCF">
      <formula>LEFT(I19,LEN("CCF"))="CCF"</formula>
    </cfRule>
  </conditionalFormatting>
  <conditionalFormatting sqref="I19">
    <cfRule type="beginsWith" dxfId="11587" priority="16715" operator="beginsWith" text="PFMP+">
      <formula>LEFT(I19,LEN("PFMP+"))="PFMP+"</formula>
    </cfRule>
  </conditionalFormatting>
  <conditionalFormatting sqref="I19">
    <cfRule type="beginsWith" dxfId="11586" priority="16716" operator="beginsWith" text="PFMP">
      <formula>LEFT(I19,LEN("PFMP"))="PFMP"</formula>
    </cfRule>
  </conditionalFormatting>
  <conditionalFormatting sqref="I19">
    <cfRule type="beginsWith" dxfId="11585" priority="16717" operator="beginsWith" text="É diag.">
      <formula>LEFT(I19,LEN("É diag."))="É diag."</formula>
    </cfRule>
  </conditionalFormatting>
  <conditionalFormatting sqref="I19">
    <cfRule type="beginsWith" dxfId="11584" priority="16718" operator="beginsWith" text="É form.">
      <formula>LEFT(I19,LEN("É form."))="É form."</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3" priority="11011" operator="between">
      <formula>15</formula>
      <formula>20</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2" priority="11012" operator="between">
      <formula>10</formula>
      <formula>14.999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1" priority="11013" operator="between">
      <formula>5</formula>
      <formula>9.999</formula>
    </cfRule>
  </conditionalFormatting>
  <conditionalFormatting sqref="J77:J78 L77:L78 N77:N78 P77:P78 R77:R78 T77:T78 V77:V78 X77:X78 Z77:Z78 AB77:AB78 AD77:AD78 AF77:AF78 AH77:AH78 AJ77:AJ78 AL77:AL78 BH77:BH78 BJ77:BJ78 BL77:BL78 BN77:BN78 BP77:BP78 BF77:BF78 BD77:BD78 BB77:BB78 AZ77:AZ78 AX77:AX78 AV77:AV78 AT77:AT78 AR77:AR78 AP77:AP78 AN77:AN78 J80:J81 L80:L81 N80:N81 P80:P81 R80:R81 T80:T81 V80:V81 X80:X81 Z80:Z81 AB80:AB81 AD80:AD81 AF80:AF81 AH80:AH81 AJ80:AJ81 AL80:AL81 BH80:BH81 BJ80:BJ81 BL80:BL81 BN80:BN81 BP80:BP81 BF80:BF81 BD80:BD81 BB80:BB81 AZ80:AZ81 AX80:AX81 AV80:AV81 AT80:AT81 AR80:AR81 AP80:AP81 AN80:AN81">
    <cfRule type="cellIs" dxfId="11580" priority="11014" operator="between">
      <formula>0</formula>
      <formula>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9" priority="11007" operator="between">
      <formula>15</formula>
      <formula>20</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8" priority="11008" operator="between">
      <formula>10</formula>
      <formula>14.999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7" priority="11009" operator="between">
      <formula>5</formula>
      <formula>9.999</formula>
    </cfRule>
  </conditionalFormatting>
  <conditionalFormatting sqref="I77:I78 K77:K78 M77:M78 O77:O78 Q77:Q78 S77:S78 U77:U78 W77:W78 Y77:Y78 AA77:AA78 AC77:AC78 AE77:AE78 AG77:AG78 AI77:AI78 AK77:AK78 BG77:BG78 BI77:BI78 BK77:BK78 BM77:BM78 BO77:BO78 BE77:BE78 BC77:BC78 BA77:BA78 AY77:AY78 AW77:AW78 AU77:AU78 AS77:AS78 AQ77:AQ78 AO77:AO78 AM77:AM78 AM80:AM81 I80:I81 K80:K81 M80:M81 O80:O81 Q80:Q81 S80:S81 U80:U81 W80:W81 Y80:Y81 AA80:AA81 AC80:AC81 AE80:AE81 AG80:AG81 AI80:AI81 AK80:AK81 BG80:BG81 BI80:BI81 BK80:BK81 BM80:BM81 BO80:BO81 BE80:BE81 BC80:BC81 BA80:BA81 AY80:AY81 AW80:AW81 AU80:AU81 AS80:AS81 AQ80:AQ81 AO80:AO81">
    <cfRule type="cellIs" dxfId="11576" priority="11010" operator="between">
      <formula>0</formula>
      <formula>4.999</formula>
    </cfRule>
  </conditionalFormatting>
  <conditionalFormatting sqref="P37:P39">
    <cfRule type="cellIs" dxfId="11575" priority="10987" operator="between">
      <formula>15</formula>
      <formula>20</formula>
    </cfRule>
  </conditionalFormatting>
  <conditionalFormatting sqref="P37:P39">
    <cfRule type="cellIs" dxfId="11574" priority="10988" operator="between">
      <formula>10</formula>
      <formula>14.999</formula>
    </cfRule>
  </conditionalFormatting>
  <conditionalFormatting sqref="P37:P39">
    <cfRule type="cellIs" dxfId="11573" priority="10989" operator="between">
      <formula>5</formula>
      <formula>9.999</formula>
    </cfRule>
  </conditionalFormatting>
  <conditionalFormatting sqref="P37:P39">
    <cfRule type="cellIs" dxfId="11572" priority="10990" operator="between">
      <formula>0</formula>
      <formula>4.999</formula>
    </cfRule>
  </conditionalFormatting>
  <conditionalFormatting sqref="R37:R39">
    <cfRule type="cellIs" dxfId="11571" priority="10979" operator="between">
      <formula>15</formula>
      <formula>20</formula>
    </cfRule>
  </conditionalFormatting>
  <conditionalFormatting sqref="R37:R39">
    <cfRule type="cellIs" dxfId="11570" priority="10980" operator="between">
      <formula>10</formula>
      <formula>14.999</formula>
    </cfRule>
  </conditionalFormatting>
  <conditionalFormatting sqref="R37:R39">
    <cfRule type="cellIs" dxfId="11569" priority="10981" operator="between">
      <formula>5</formula>
      <formula>9.999</formula>
    </cfRule>
  </conditionalFormatting>
  <conditionalFormatting sqref="R37:R39">
    <cfRule type="cellIs" dxfId="11568" priority="10982" operator="between">
      <formula>0</formula>
      <formula>4.999</formula>
    </cfRule>
  </conditionalFormatting>
  <conditionalFormatting sqref="Q37:Q39">
    <cfRule type="cellIs" dxfId="11567" priority="10975" operator="between">
      <formula>15</formula>
      <formula>20</formula>
    </cfRule>
  </conditionalFormatting>
  <conditionalFormatting sqref="Q37:Q39">
    <cfRule type="cellIs" dxfId="11566" priority="10976" operator="between">
      <formula>10</formula>
      <formula>14.999</formula>
    </cfRule>
  </conditionalFormatting>
  <conditionalFormatting sqref="Q37:Q39">
    <cfRule type="cellIs" dxfId="11565" priority="10977" operator="between">
      <formula>5</formula>
      <formula>9.999</formula>
    </cfRule>
  </conditionalFormatting>
  <conditionalFormatting sqref="Q37:Q39">
    <cfRule type="cellIs" dxfId="11564" priority="10978" operator="between">
      <formula>0</formula>
      <formula>4.999</formula>
    </cfRule>
  </conditionalFormatting>
  <conditionalFormatting sqref="T37:T39">
    <cfRule type="cellIs" dxfId="11563" priority="10971" operator="between">
      <formula>15</formula>
      <formula>20</formula>
    </cfRule>
  </conditionalFormatting>
  <conditionalFormatting sqref="T37:T39">
    <cfRule type="cellIs" dxfId="11562" priority="10972" operator="between">
      <formula>10</formula>
      <formula>14.999</formula>
    </cfRule>
  </conditionalFormatting>
  <conditionalFormatting sqref="T37:T39">
    <cfRule type="cellIs" dxfId="11561" priority="10973" operator="between">
      <formula>5</formula>
      <formula>9.999</formula>
    </cfRule>
  </conditionalFormatting>
  <conditionalFormatting sqref="T37:T39">
    <cfRule type="cellIs" dxfId="11560" priority="10974" operator="between">
      <formula>0</formula>
      <formula>4.999</formula>
    </cfRule>
  </conditionalFormatting>
  <conditionalFormatting sqref="S37:S39">
    <cfRule type="cellIs" dxfId="11559" priority="10967" operator="between">
      <formula>15</formula>
      <formula>20</formula>
    </cfRule>
  </conditionalFormatting>
  <conditionalFormatting sqref="S37:S39">
    <cfRule type="cellIs" dxfId="11558" priority="10968" operator="between">
      <formula>10</formula>
      <formula>14.999</formula>
    </cfRule>
  </conditionalFormatting>
  <conditionalFormatting sqref="S37:S39">
    <cfRule type="cellIs" dxfId="11557" priority="10969" operator="between">
      <formula>5</formula>
      <formula>9.999</formula>
    </cfRule>
  </conditionalFormatting>
  <conditionalFormatting sqref="S37:S39">
    <cfRule type="cellIs" dxfId="11556" priority="10970" operator="between">
      <formula>0</formula>
      <formula>4.999</formula>
    </cfRule>
  </conditionalFormatting>
  <conditionalFormatting sqref="V37:V39">
    <cfRule type="cellIs" dxfId="11555" priority="10963" operator="between">
      <formula>15</formula>
      <formula>20</formula>
    </cfRule>
  </conditionalFormatting>
  <conditionalFormatting sqref="V37:V39">
    <cfRule type="cellIs" dxfId="11554" priority="10964" operator="between">
      <formula>10</formula>
      <formula>14.999</formula>
    </cfRule>
  </conditionalFormatting>
  <conditionalFormatting sqref="V37:V39">
    <cfRule type="cellIs" dxfId="11553" priority="10965" operator="between">
      <formula>5</formula>
      <formula>9.999</formula>
    </cfRule>
  </conditionalFormatting>
  <conditionalFormatting sqref="V37:V39">
    <cfRule type="cellIs" dxfId="11552" priority="10966" operator="between">
      <formula>0</formula>
      <formula>4.999</formula>
    </cfRule>
  </conditionalFormatting>
  <conditionalFormatting sqref="U37:U39">
    <cfRule type="cellIs" dxfId="11551" priority="10959" operator="between">
      <formula>15</formula>
      <formula>20</formula>
    </cfRule>
  </conditionalFormatting>
  <conditionalFormatting sqref="U37:U39">
    <cfRule type="cellIs" dxfId="11550" priority="10960" operator="between">
      <formula>10</formula>
      <formula>14.999</formula>
    </cfRule>
  </conditionalFormatting>
  <conditionalFormatting sqref="U37:U39">
    <cfRule type="cellIs" dxfId="11549" priority="10961" operator="between">
      <formula>5</formula>
      <formula>9.999</formula>
    </cfRule>
  </conditionalFormatting>
  <conditionalFormatting sqref="U37:U39">
    <cfRule type="cellIs" dxfId="11548" priority="10962" operator="between">
      <formula>0</formula>
      <formula>4.999</formula>
    </cfRule>
  </conditionalFormatting>
  <conditionalFormatting sqref="X37:X39">
    <cfRule type="cellIs" dxfId="11547" priority="10955" operator="between">
      <formula>15</formula>
      <formula>20</formula>
    </cfRule>
  </conditionalFormatting>
  <conditionalFormatting sqref="X37:X39">
    <cfRule type="cellIs" dxfId="11546" priority="10956" operator="between">
      <formula>10</formula>
      <formula>14.999</formula>
    </cfRule>
  </conditionalFormatting>
  <conditionalFormatting sqref="X37:X39">
    <cfRule type="cellIs" dxfId="11545" priority="10957" operator="between">
      <formula>5</formula>
      <formula>9.999</formula>
    </cfRule>
  </conditionalFormatting>
  <conditionalFormatting sqref="X37:X39">
    <cfRule type="cellIs" dxfId="11544" priority="10958" operator="between">
      <formula>0</formula>
      <formula>4.999</formula>
    </cfRule>
  </conditionalFormatting>
  <conditionalFormatting sqref="W37:W39">
    <cfRule type="cellIs" dxfId="11543" priority="10951" operator="between">
      <formula>15</formula>
      <formula>20</formula>
    </cfRule>
  </conditionalFormatting>
  <conditionalFormatting sqref="W37:W39">
    <cfRule type="cellIs" dxfId="11542" priority="10952" operator="between">
      <formula>10</formula>
      <formula>14.999</formula>
    </cfRule>
  </conditionalFormatting>
  <conditionalFormatting sqref="W37:W39">
    <cfRule type="cellIs" dxfId="11541" priority="10953" operator="between">
      <formula>5</formula>
      <formula>9.999</formula>
    </cfRule>
  </conditionalFormatting>
  <conditionalFormatting sqref="W37:W39">
    <cfRule type="cellIs" dxfId="11540" priority="10954" operator="between">
      <formula>0</formula>
      <formula>4.999</formula>
    </cfRule>
  </conditionalFormatting>
  <conditionalFormatting sqref="Z37:Z39">
    <cfRule type="cellIs" dxfId="11539" priority="10947" operator="between">
      <formula>15</formula>
      <formula>20</formula>
    </cfRule>
  </conditionalFormatting>
  <conditionalFormatting sqref="Z37:Z39">
    <cfRule type="cellIs" dxfId="11538" priority="10948" operator="between">
      <formula>10</formula>
      <formula>14.999</formula>
    </cfRule>
  </conditionalFormatting>
  <conditionalFormatting sqref="Z37:Z39">
    <cfRule type="cellIs" dxfId="11537" priority="10949" operator="between">
      <formula>5</formula>
      <formula>9.999</formula>
    </cfRule>
  </conditionalFormatting>
  <conditionalFormatting sqref="Z37:Z39">
    <cfRule type="cellIs" dxfId="11536" priority="10950" operator="between">
      <formula>0</formula>
      <formula>4.999</formula>
    </cfRule>
  </conditionalFormatting>
  <conditionalFormatting sqref="Y37:Y39">
    <cfRule type="cellIs" dxfId="11535" priority="10943" operator="between">
      <formula>15</formula>
      <formula>20</formula>
    </cfRule>
  </conditionalFormatting>
  <conditionalFormatting sqref="Y37:Y39">
    <cfRule type="cellIs" dxfId="11534" priority="10944" operator="between">
      <formula>10</formula>
      <formula>14.999</formula>
    </cfRule>
  </conditionalFormatting>
  <conditionalFormatting sqref="Y37:Y39">
    <cfRule type="cellIs" dxfId="11533" priority="10945" operator="between">
      <formula>5</formula>
      <formula>9.999</formula>
    </cfRule>
  </conditionalFormatting>
  <conditionalFormatting sqref="Y37:Y39">
    <cfRule type="cellIs" dxfId="11532" priority="10946" operator="between">
      <formula>0</formula>
      <formula>4.999</formula>
    </cfRule>
  </conditionalFormatting>
  <conditionalFormatting sqref="AB37:AB39">
    <cfRule type="cellIs" dxfId="11531" priority="10939" operator="between">
      <formula>15</formula>
      <formula>20</formula>
    </cfRule>
  </conditionalFormatting>
  <conditionalFormatting sqref="AB37:AB39">
    <cfRule type="cellIs" dxfId="11530" priority="10940" operator="between">
      <formula>10</formula>
      <formula>14.999</formula>
    </cfRule>
  </conditionalFormatting>
  <conditionalFormatting sqref="AB37:AB39">
    <cfRule type="cellIs" dxfId="11529" priority="10941" operator="between">
      <formula>5</formula>
      <formula>9.999</formula>
    </cfRule>
  </conditionalFormatting>
  <conditionalFormatting sqref="AB37:AB39">
    <cfRule type="cellIs" dxfId="11528" priority="10942" operator="between">
      <formula>0</formula>
      <formula>4.999</formula>
    </cfRule>
  </conditionalFormatting>
  <conditionalFormatting sqref="AA37:AA39">
    <cfRule type="cellIs" dxfId="11527" priority="10935" operator="between">
      <formula>15</formula>
      <formula>20</formula>
    </cfRule>
  </conditionalFormatting>
  <conditionalFormatting sqref="AA37:AA39">
    <cfRule type="cellIs" dxfId="11526" priority="10936" operator="between">
      <formula>10</formula>
      <formula>14.999</formula>
    </cfRule>
  </conditionalFormatting>
  <conditionalFormatting sqref="AA37:AA39">
    <cfRule type="cellIs" dxfId="11525" priority="10937" operator="between">
      <formula>5</formula>
      <formula>9.999</formula>
    </cfRule>
  </conditionalFormatting>
  <conditionalFormatting sqref="AA37:AA39">
    <cfRule type="cellIs" dxfId="11524" priority="10938" operator="between">
      <formula>0</formula>
      <formula>4.999</formula>
    </cfRule>
  </conditionalFormatting>
  <conditionalFormatting sqref="AD37:AD39">
    <cfRule type="cellIs" dxfId="11523" priority="10931" operator="between">
      <formula>15</formula>
      <formula>20</formula>
    </cfRule>
  </conditionalFormatting>
  <conditionalFormatting sqref="AD37:AD39">
    <cfRule type="cellIs" dxfId="11522" priority="10932" operator="between">
      <formula>10</formula>
      <formula>14.999</formula>
    </cfRule>
  </conditionalFormatting>
  <conditionalFormatting sqref="AD37:AD39">
    <cfRule type="cellIs" dxfId="11521" priority="10933" operator="between">
      <formula>5</formula>
      <formula>9.999</formula>
    </cfRule>
  </conditionalFormatting>
  <conditionalFormatting sqref="AD37:AD39">
    <cfRule type="cellIs" dxfId="11520" priority="10934" operator="between">
      <formula>0</formula>
      <formula>4.999</formula>
    </cfRule>
  </conditionalFormatting>
  <conditionalFormatting sqref="AC37:AC39">
    <cfRule type="cellIs" dxfId="11519" priority="10927" operator="between">
      <formula>15</formula>
      <formula>20</formula>
    </cfRule>
  </conditionalFormatting>
  <conditionalFormatting sqref="AC37:AC39">
    <cfRule type="cellIs" dxfId="11518" priority="10928" operator="between">
      <formula>10</formula>
      <formula>14.999</formula>
    </cfRule>
  </conditionalFormatting>
  <conditionalFormatting sqref="AC37:AC39">
    <cfRule type="cellIs" dxfId="11517" priority="10929" operator="between">
      <formula>5</formula>
      <formula>9.999</formula>
    </cfRule>
  </conditionalFormatting>
  <conditionalFormatting sqref="AC37:AC39">
    <cfRule type="cellIs" dxfId="11516" priority="10930" operator="between">
      <formula>0</formula>
      <formula>4.999</formula>
    </cfRule>
  </conditionalFormatting>
  <conditionalFormatting sqref="AF37:AF39">
    <cfRule type="cellIs" dxfId="11515" priority="10923" operator="between">
      <formula>15</formula>
      <formula>20</formula>
    </cfRule>
  </conditionalFormatting>
  <conditionalFormatting sqref="AF37:AF39">
    <cfRule type="cellIs" dxfId="11514" priority="10924" operator="between">
      <formula>10</formula>
      <formula>14.999</formula>
    </cfRule>
  </conditionalFormatting>
  <conditionalFormatting sqref="AF37:AF39">
    <cfRule type="cellIs" dxfId="11513" priority="10925" operator="between">
      <formula>5</formula>
      <formula>9.999</formula>
    </cfRule>
  </conditionalFormatting>
  <conditionalFormatting sqref="AF37:AF39">
    <cfRule type="cellIs" dxfId="11512" priority="10926" operator="between">
      <formula>0</formula>
      <formula>4.999</formula>
    </cfRule>
  </conditionalFormatting>
  <conditionalFormatting sqref="AE37:AE39">
    <cfRule type="cellIs" dxfId="11511" priority="10919" operator="between">
      <formula>15</formula>
      <formula>20</formula>
    </cfRule>
  </conditionalFormatting>
  <conditionalFormatting sqref="AE37:AE39">
    <cfRule type="cellIs" dxfId="11510" priority="10920" operator="between">
      <formula>10</formula>
      <formula>14.999</formula>
    </cfRule>
  </conditionalFormatting>
  <conditionalFormatting sqref="AE37:AE39">
    <cfRule type="cellIs" dxfId="11509" priority="10921" operator="between">
      <formula>5</formula>
      <formula>9.999</formula>
    </cfRule>
  </conditionalFormatting>
  <conditionalFormatting sqref="AE37:AE39">
    <cfRule type="cellIs" dxfId="11508" priority="10922" operator="between">
      <formula>0</formula>
      <formula>4.999</formula>
    </cfRule>
  </conditionalFormatting>
  <conditionalFormatting sqref="AH37:AH39">
    <cfRule type="cellIs" dxfId="11507" priority="10915" operator="between">
      <formula>15</formula>
      <formula>20</formula>
    </cfRule>
  </conditionalFormatting>
  <conditionalFormatting sqref="AH37:AH39">
    <cfRule type="cellIs" dxfId="11506" priority="10916" operator="between">
      <formula>10</formula>
      <formula>14.999</formula>
    </cfRule>
  </conditionalFormatting>
  <conditionalFormatting sqref="AH37:AH39">
    <cfRule type="cellIs" dxfId="11505" priority="10917" operator="between">
      <formula>5</formula>
      <formula>9.999</formula>
    </cfRule>
  </conditionalFormatting>
  <conditionalFormatting sqref="AH37:AH39">
    <cfRule type="cellIs" dxfId="11504" priority="10918" operator="between">
      <formula>0</formula>
      <formula>4.999</formula>
    </cfRule>
  </conditionalFormatting>
  <conditionalFormatting sqref="AG37:AG39">
    <cfRule type="cellIs" dxfId="11503" priority="10911" operator="between">
      <formula>15</formula>
      <formula>20</formula>
    </cfRule>
  </conditionalFormatting>
  <conditionalFormatting sqref="AG37:AG39">
    <cfRule type="cellIs" dxfId="11502" priority="10912" operator="between">
      <formula>10</formula>
      <formula>14.999</formula>
    </cfRule>
  </conditionalFormatting>
  <conditionalFormatting sqref="AG37:AG39">
    <cfRule type="cellIs" dxfId="11501" priority="10913" operator="between">
      <formula>5</formula>
      <formula>9.999</formula>
    </cfRule>
  </conditionalFormatting>
  <conditionalFormatting sqref="AG37:AG39">
    <cfRule type="cellIs" dxfId="11500" priority="10914" operator="between">
      <formula>0</formula>
      <formula>4.999</formula>
    </cfRule>
  </conditionalFormatting>
  <conditionalFormatting sqref="AJ37:AJ39">
    <cfRule type="cellIs" dxfId="11499" priority="10907" operator="between">
      <formula>15</formula>
      <formula>20</formula>
    </cfRule>
  </conditionalFormatting>
  <conditionalFormatting sqref="AJ37:AJ39">
    <cfRule type="cellIs" dxfId="11498" priority="10908" operator="between">
      <formula>10</formula>
      <formula>14.999</formula>
    </cfRule>
  </conditionalFormatting>
  <conditionalFormatting sqref="AJ37:AJ39">
    <cfRule type="cellIs" dxfId="11497" priority="10909" operator="between">
      <formula>5</formula>
      <formula>9.999</formula>
    </cfRule>
  </conditionalFormatting>
  <conditionalFormatting sqref="AJ37:AJ39">
    <cfRule type="cellIs" dxfId="11496" priority="10910" operator="between">
      <formula>0</formula>
      <formula>4.999</formula>
    </cfRule>
  </conditionalFormatting>
  <conditionalFormatting sqref="AI37:AI39">
    <cfRule type="cellIs" dxfId="11495" priority="10903" operator="between">
      <formula>15</formula>
      <formula>20</formula>
    </cfRule>
  </conditionalFormatting>
  <conditionalFormatting sqref="AI37:AI39">
    <cfRule type="cellIs" dxfId="11494" priority="10904" operator="between">
      <formula>10</formula>
      <formula>14.999</formula>
    </cfRule>
  </conditionalFormatting>
  <conditionalFormatting sqref="AI37:AI39">
    <cfRule type="cellIs" dxfId="11493" priority="10905" operator="between">
      <formula>5</formula>
      <formula>9.999</formula>
    </cfRule>
  </conditionalFormatting>
  <conditionalFormatting sqref="AI37:AI39">
    <cfRule type="cellIs" dxfId="11492" priority="10906" operator="between">
      <formula>0</formula>
      <formula>4.999</formula>
    </cfRule>
  </conditionalFormatting>
  <conditionalFormatting sqref="AL37:AL39">
    <cfRule type="cellIs" dxfId="11491" priority="10899" operator="between">
      <formula>15</formula>
      <formula>20</formula>
    </cfRule>
  </conditionalFormatting>
  <conditionalFormatting sqref="AL37:AL39">
    <cfRule type="cellIs" dxfId="11490" priority="10900" operator="between">
      <formula>10</formula>
      <formula>14.999</formula>
    </cfRule>
  </conditionalFormatting>
  <conditionalFormatting sqref="AL37:AL39">
    <cfRule type="cellIs" dxfId="11489" priority="10901" operator="between">
      <formula>5</formula>
      <formula>9.999</formula>
    </cfRule>
  </conditionalFormatting>
  <conditionalFormatting sqref="AL37:AL39">
    <cfRule type="cellIs" dxfId="11488" priority="10902" operator="between">
      <formula>0</formula>
      <formula>4.999</formula>
    </cfRule>
  </conditionalFormatting>
  <conditionalFormatting sqref="AK37:AK39">
    <cfRule type="cellIs" dxfId="11487" priority="10895" operator="between">
      <formula>15</formula>
      <formula>20</formula>
    </cfRule>
  </conditionalFormatting>
  <conditionalFormatting sqref="AK37:AK39">
    <cfRule type="cellIs" dxfId="11486" priority="10896" operator="between">
      <formula>10</formula>
      <formula>14.999</formula>
    </cfRule>
  </conditionalFormatting>
  <conditionalFormatting sqref="AK37:AK39">
    <cfRule type="cellIs" dxfId="11485" priority="10897" operator="between">
      <formula>5</formula>
      <formula>9.999</formula>
    </cfRule>
  </conditionalFormatting>
  <conditionalFormatting sqref="AK37:AK39">
    <cfRule type="cellIs" dxfId="11484" priority="10898" operator="between">
      <formula>0</formula>
      <formula>4.999</formula>
    </cfRule>
  </conditionalFormatting>
  <conditionalFormatting sqref="BH37:BH39">
    <cfRule type="cellIs" dxfId="11483" priority="10891" operator="between">
      <formula>15</formula>
      <formula>20</formula>
    </cfRule>
  </conditionalFormatting>
  <conditionalFormatting sqref="BH37:BH39">
    <cfRule type="cellIs" dxfId="11482" priority="10892" operator="between">
      <formula>10</formula>
      <formula>14.999</formula>
    </cfRule>
  </conditionalFormatting>
  <conditionalFormatting sqref="BH37:BH39">
    <cfRule type="cellIs" dxfId="11481" priority="10893" operator="between">
      <formula>5</formula>
      <formula>9.999</formula>
    </cfRule>
  </conditionalFormatting>
  <conditionalFormatting sqref="BH37:BH39">
    <cfRule type="cellIs" dxfId="11480" priority="10894" operator="between">
      <formula>0</formula>
      <formula>4.999</formula>
    </cfRule>
  </conditionalFormatting>
  <conditionalFormatting sqref="BG37:BG39">
    <cfRule type="cellIs" dxfId="11479" priority="10887" operator="between">
      <formula>15</formula>
      <formula>20</formula>
    </cfRule>
  </conditionalFormatting>
  <conditionalFormatting sqref="BG37:BG39">
    <cfRule type="cellIs" dxfId="11478" priority="10888" operator="between">
      <formula>10</formula>
      <formula>14.999</formula>
    </cfRule>
  </conditionalFormatting>
  <conditionalFormatting sqref="BG37:BG39">
    <cfRule type="cellIs" dxfId="11477" priority="10889" operator="between">
      <formula>5</formula>
      <formula>9.999</formula>
    </cfRule>
  </conditionalFormatting>
  <conditionalFormatting sqref="BG37:BG39">
    <cfRule type="cellIs" dxfId="11476" priority="10890" operator="between">
      <formula>0</formula>
      <formula>4.999</formula>
    </cfRule>
  </conditionalFormatting>
  <conditionalFormatting sqref="BJ37:BJ39">
    <cfRule type="cellIs" dxfId="11475" priority="10883" operator="between">
      <formula>15</formula>
      <formula>20</formula>
    </cfRule>
  </conditionalFormatting>
  <conditionalFormatting sqref="BJ37:BJ39">
    <cfRule type="cellIs" dxfId="11474" priority="10884" operator="between">
      <formula>10</formula>
      <formula>14.999</formula>
    </cfRule>
  </conditionalFormatting>
  <conditionalFormatting sqref="BJ37:BJ39">
    <cfRule type="cellIs" dxfId="11473" priority="10885" operator="between">
      <formula>5</formula>
      <formula>9.999</formula>
    </cfRule>
  </conditionalFormatting>
  <conditionalFormatting sqref="BJ37:BJ39">
    <cfRule type="cellIs" dxfId="11472" priority="10886" operator="between">
      <formula>0</formula>
      <formula>4.999</formula>
    </cfRule>
  </conditionalFormatting>
  <conditionalFormatting sqref="BI37:BI39">
    <cfRule type="cellIs" dxfId="11471" priority="10879" operator="between">
      <formula>15</formula>
      <formula>20</formula>
    </cfRule>
  </conditionalFormatting>
  <conditionalFormatting sqref="BI37:BI39">
    <cfRule type="cellIs" dxfId="11470" priority="10880" operator="between">
      <formula>10</formula>
      <formula>14.999</formula>
    </cfRule>
  </conditionalFormatting>
  <conditionalFormatting sqref="BI37:BI39">
    <cfRule type="cellIs" dxfId="11469" priority="10881" operator="between">
      <formula>5</formula>
      <formula>9.999</formula>
    </cfRule>
  </conditionalFormatting>
  <conditionalFormatting sqref="BI37:BI39">
    <cfRule type="cellIs" dxfId="11468" priority="10882" operator="between">
      <formula>0</formula>
      <formula>4.999</formula>
    </cfRule>
  </conditionalFormatting>
  <conditionalFormatting sqref="BL37:BL39">
    <cfRule type="cellIs" dxfId="11467" priority="10875" operator="between">
      <formula>15</formula>
      <formula>20</formula>
    </cfRule>
  </conditionalFormatting>
  <conditionalFormatting sqref="BL37:BL39">
    <cfRule type="cellIs" dxfId="11466" priority="10876" operator="between">
      <formula>10</formula>
      <formula>14.999</formula>
    </cfRule>
  </conditionalFormatting>
  <conditionalFormatting sqref="BL37:BL39">
    <cfRule type="cellIs" dxfId="11465" priority="10877" operator="between">
      <formula>5</formula>
      <formula>9.999</formula>
    </cfRule>
  </conditionalFormatting>
  <conditionalFormatting sqref="BL37:BL39">
    <cfRule type="cellIs" dxfId="11464" priority="10878" operator="between">
      <formula>0</formula>
      <formula>4.999</formula>
    </cfRule>
  </conditionalFormatting>
  <conditionalFormatting sqref="BK37:BK39">
    <cfRule type="cellIs" dxfId="11463" priority="10871" operator="between">
      <formula>15</formula>
      <formula>20</formula>
    </cfRule>
  </conditionalFormatting>
  <conditionalFormatting sqref="BK37:BK39">
    <cfRule type="cellIs" dxfId="11462" priority="10872" operator="between">
      <formula>10</formula>
      <formula>14.999</formula>
    </cfRule>
  </conditionalFormatting>
  <conditionalFormatting sqref="BK37:BK39">
    <cfRule type="cellIs" dxfId="11461" priority="10873" operator="between">
      <formula>5</formula>
      <formula>9.999</formula>
    </cfRule>
  </conditionalFormatting>
  <conditionalFormatting sqref="BK37:BK39">
    <cfRule type="cellIs" dxfId="11460" priority="10874" operator="between">
      <formula>0</formula>
      <formula>4.999</formula>
    </cfRule>
  </conditionalFormatting>
  <conditionalFormatting sqref="BN37:BN39">
    <cfRule type="cellIs" dxfId="11459" priority="10867" operator="between">
      <formula>15</formula>
      <formula>20</formula>
    </cfRule>
  </conditionalFormatting>
  <conditionalFormatting sqref="BN37:BN39">
    <cfRule type="cellIs" dxfId="11458" priority="10868" operator="between">
      <formula>10</formula>
      <formula>14.999</formula>
    </cfRule>
  </conditionalFormatting>
  <conditionalFormatting sqref="BN37:BN39">
    <cfRule type="cellIs" dxfId="11457" priority="10869" operator="between">
      <formula>5</formula>
      <formula>9.999</formula>
    </cfRule>
  </conditionalFormatting>
  <conditionalFormatting sqref="BN37:BN39">
    <cfRule type="cellIs" dxfId="11456" priority="10870" operator="between">
      <formula>0</formula>
      <formula>4.999</formula>
    </cfRule>
  </conditionalFormatting>
  <conditionalFormatting sqref="BM37:BM39">
    <cfRule type="cellIs" dxfId="11455" priority="10863" operator="between">
      <formula>15</formula>
      <formula>20</formula>
    </cfRule>
  </conditionalFormatting>
  <conditionalFormatting sqref="BM37:BM39">
    <cfRule type="cellIs" dxfId="11454" priority="10864" operator="between">
      <formula>10</formula>
      <formula>14.999</formula>
    </cfRule>
  </conditionalFormatting>
  <conditionalFormatting sqref="BM37:BM39">
    <cfRule type="cellIs" dxfId="11453" priority="10865" operator="between">
      <formula>5</formula>
      <formula>9.999</formula>
    </cfRule>
  </conditionalFormatting>
  <conditionalFormatting sqref="BM37:BM39">
    <cfRule type="cellIs" dxfId="11452" priority="10866" operator="between">
      <formula>0</formula>
      <formula>4.999</formula>
    </cfRule>
  </conditionalFormatting>
  <conditionalFormatting sqref="BP37:BP39">
    <cfRule type="cellIs" dxfId="11451" priority="10859" operator="between">
      <formula>15</formula>
      <formula>20</formula>
    </cfRule>
  </conditionalFormatting>
  <conditionalFormatting sqref="BP37:BP39">
    <cfRule type="cellIs" dxfId="11450" priority="10860" operator="between">
      <formula>10</formula>
      <formula>14.999</formula>
    </cfRule>
  </conditionalFormatting>
  <conditionalFormatting sqref="BP37:BP39">
    <cfRule type="cellIs" dxfId="11449" priority="10861" operator="between">
      <formula>5</formula>
      <formula>9.999</formula>
    </cfRule>
  </conditionalFormatting>
  <conditionalFormatting sqref="BP37:BP39">
    <cfRule type="cellIs" dxfId="11448" priority="10862" operator="between">
      <formula>0</formula>
      <formula>4.999</formula>
    </cfRule>
  </conditionalFormatting>
  <conditionalFormatting sqref="BO37:BO39">
    <cfRule type="cellIs" dxfId="11447" priority="10855" operator="between">
      <formula>15</formula>
      <formula>20</formula>
    </cfRule>
  </conditionalFormatting>
  <conditionalFormatting sqref="BO37:BO39">
    <cfRule type="cellIs" dxfId="11446" priority="10856" operator="between">
      <formula>10</formula>
      <formula>14.999</formula>
    </cfRule>
  </conditionalFormatting>
  <conditionalFormatting sqref="BO37:BO39">
    <cfRule type="cellIs" dxfId="11445" priority="10857" operator="between">
      <formula>5</formula>
      <formula>9.999</formula>
    </cfRule>
  </conditionalFormatting>
  <conditionalFormatting sqref="BO37:BO39">
    <cfRule type="cellIs" dxfId="11444" priority="10858" operator="between">
      <formula>0</formula>
      <formula>4.999</formula>
    </cfRule>
  </conditionalFormatting>
  <conditionalFormatting sqref="P41:P43">
    <cfRule type="cellIs" dxfId="11443" priority="10827" operator="between">
      <formula>15</formula>
      <formula>20</formula>
    </cfRule>
  </conditionalFormatting>
  <conditionalFormatting sqref="P41:P43">
    <cfRule type="cellIs" dxfId="11442" priority="10828" operator="between">
      <formula>10</formula>
      <formula>14.999</formula>
    </cfRule>
  </conditionalFormatting>
  <conditionalFormatting sqref="P41:P43">
    <cfRule type="cellIs" dxfId="11441" priority="10829" operator="between">
      <formula>5</formula>
      <formula>9.999</formula>
    </cfRule>
  </conditionalFormatting>
  <conditionalFormatting sqref="P41:P43">
    <cfRule type="cellIs" dxfId="11440" priority="10830" operator="between">
      <formula>0</formula>
      <formula>4.999</formula>
    </cfRule>
  </conditionalFormatting>
  <conditionalFormatting sqref="R41:R43">
    <cfRule type="cellIs" dxfId="11439" priority="10819" operator="between">
      <formula>15</formula>
      <formula>20</formula>
    </cfRule>
  </conditionalFormatting>
  <conditionalFormatting sqref="R41:R43">
    <cfRule type="cellIs" dxfId="11438" priority="10820" operator="between">
      <formula>10</formula>
      <formula>14.999</formula>
    </cfRule>
  </conditionalFormatting>
  <conditionalFormatting sqref="R41:R43">
    <cfRule type="cellIs" dxfId="11437" priority="10821" operator="between">
      <formula>5</formula>
      <formula>9.999</formula>
    </cfRule>
  </conditionalFormatting>
  <conditionalFormatting sqref="R41:R43">
    <cfRule type="cellIs" dxfId="11436" priority="10822" operator="between">
      <formula>0</formula>
      <formula>4.999</formula>
    </cfRule>
  </conditionalFormatting>
  <conditionalFormatting sqref="Q41:Q43">
    <cfRule type="cellIs" dxfId="11435" priority="10815" operator="between">
      <formula>15</formula>
      <formula>20</formula>
    </cfRule>
  </conditionalFormatting>
  <conditionalFormatting sqref="Q41:Q43">
    <cfRule type="cellIs" dxfId="11434" priority="10816" operator="between">
      <formula>10</formula>
      <formula>14.999</formula>
    </cfRule>
  </conditionalFormatting>
  <conditionalFormatting sqref="Q41:Q43">
    <cfRule type="cellIs" dxfId="11433" priority="10817" operator="between">
      <formula>5</formula>
      <formula>9.999</formula>
    </cfRule>
  </conditionalFormatting>
  <conditionalFormatting sqref="Q41:Q43">
    <cfRule type="cellIs" dxfId="11432" priority="10818" operator="between">
      <formula>0</formula>
      <formula>4.999</formula>
    </cfRule>
  </conditionalFormatting>
  <conditionalFormatting sqref="T41:T43">
    <cfRule type="cellIs" dxfId="11431" priority="10811" operator="between">
      <formula>15</formula>
      <formula>20</formula>
    </cfRule>
  </conditionalFormatting>
  <conditionalFormatting sqref="T41:T43">
    <cfRule type="cellIs" dxfId="11430" priority="10812" operator="between">
      <formula>10</formula>
      <formula>14.999</formula>
    </cfRule>
  </conditionalFormatting>
  <conditionalFormatting sqref="T41:T43">
    <cfRule type="cellIs" dxfId="11429" priority="10813" operator="between">
      <formula>5</formula>
      <formula>9.999</formula>
    </cfRule>
  </conditionalFormatting>
  <conditionalFormatting sqref="T41:T43">
    <cfRule type="cellIs" dxfId="11428" priority="10814" operator="between">
      <formula>0</formula>
      <formula>4.999</formula>
    </cfRule>
  </conditionalFormatting>
  <conditionalFormatting sqref="S41:S43">
    <cfRule type="cellIs" dxfId="11427" priority="10807" operator="between">
      <formula>15</formula>
      <formula>20</formula>
    </cfRule>
  </conditionalFormatting>
  <conditionalFormatting sqref="S41:S43">
    <cfRule type="cellIs" dxfId="11426" priority="10808" operator="between">
      <formula>10</formula>
      <formula>14.999</formula>
    </cfRule>
  </conditionalFormatting>
  <conditionalFormatting sqref="S41:S43">
    <cfRule type="cellIs" dxfId="11425" priority="10809" operator="between">
      <formula>5</formula>
      <formula>9.999</formula>
    </cfRule>
  </conditionalFormatting>
  <conditionalFormatting sqref="S41:S43">
    <cfRule type="cellIs" dxfId="11424" priority="10810" operator="between">
      <formula>0</formula>
      <formula>4.999</formula>
    </cfRule>
  </conditionalFormatting>
  <conditionalFormatting sqref="V41:V43">
    <cfRule type="cellIs" dxfId="11423" priority="10803" operator="between">
      <formula>15</formula>
      <formula>20</formula>
    </cfRule>
  </conditionalFormatting>
  <conditionalFormatting sqref="V41:V43">
    <cfRule type="cellIs" dxfId="11422" priority="10804" operator="between">
      <formula>10</formula>
      <formula>14.999</formula>
    </cfRule>
  </conditionalFormatting>
  <conditionalFormatting sqref="V41:V43">
    <cfRule type="cellIs" dxfId="11421" priority="10805" operator="between">
      <formula>5</formula>
      <formula>9.999</formula>
    </cfRule>
  </conditionalFormatting>
  <conditionalFormatting sqref="V41:V43">
    <cfRule type="cellIs" dxfId="11420" priority="10806" operator="between">
      <formula>0</formula>
      <formula>4.999</formula>
    </cfRule>
  </conditionalFormatting>
  <conditionalFormatting sqref="U41:U43">
    <cfRule type="cellIs" dxfId="11419" priority="10799" operator="between">
      <formula>15</formula>
      <formula>20</formula>
    </cfRule>
  </conditionalFormatting>
  <conditionalFormatting sqref="U41:U43">
    <cfRule type="cellIs" dxfId="11418" priority="10800" operator="between">
      <formula>10</formula>
      <formula>14.999</formula>
    </cfRule>
  </conditionalFormatting>
  <conditionalFormatting sqref="U41:U43">
    <cfRule type="cellIs" dxfId="11417" priority="10801" operator="between">
      <formula>5</formula>
      <formula>9.999</formula>
    </cfRule>
  </conditionalFormatting>
  <conditionalFormatting sqref="U41:U43">
    <cfRule type="cellIs" dxfId="11416" priority="10802" operator="between">
      <formula>0</formula>
      <formula>4.999</formula>
    </cfRule>
  </conditionalFormatting>
  <conditionalFormatting sqref="X41:X43">
    <cfRule type="cellIs" dxfId="11415" priority="10795" operator="between">
      <formula>15</formula>
      <formula>20</formula>
    </cfRule>
  </conditionalFormatting>
  <conditionalFormatting sqref="X41:X43">
    <cfRule type="cellIs" dxfId="11414" priority="10796" operator="between">
      <formula>10</formula>
      <formula>14.999</formula>
    </cfRule>
  </conditionalFormatting>
  <conditionalFormatting sqref="X41:X43">
    <cfRule type="cellIs" dxfId="11413" priority="10797" operator="between">
      <formula>5</formula>
      <formula>9.999</formula>
    </cfRule>
  </conditionalFormatting>
  <conditionalFormatting sqref="X41:X43">
    <cfRule type="cellIs" dxfId="11412" priority="10798" operator="between">
      <formula>0</formula>
      <formula>4.999</formula>
    </cfRule>
  </conditionalFormatting>
  <conditionalFormatting sqref="W41:W43">
    <cfRule type="cellIs" dxfId="11411" priority="10791" operator="between">
      <formula>15</formula>
      <formula>20</formula>
    </cfRule>
  </conditionalFormatting>
  <conditionalFormatting sqref="W41:W43">
    <cfRule type="cellIs" dxfId="11410" priority="10792" operator="between">
      <formula>10</formula>
      <formula>14.999</formula>
    </cfRule>
  </conditionalFormatting>
  <conditionalFormatting sqref="W41:W43">
    <cfRule type="cellIs" dxfId="11409" priority="10793" operator="between">
      <formula>5</formula>
      <formula>9.999</formula>
    </cfRule>
  </conditionalFormatting>
  <conditionalFormatting sqref="W41:W43">
    <cfRule type="cellIs" dxfId="11408" priority="10794" operator="between">
      <formula>0</formula>
      <formula>4.999</formula>
    </cfRule>
  </conditionalFormatting>
  <conditionalFormatting sqref="Z41:Z43">
    <cfRule type="cellIs" dxfId="11407" priority="10787" operator="between">
      <formula>15</formula>
      <formula>20</formula>
    </cfRule>
  </conditionalFormatting>
  <conditionalFormatting sqref="Z41:Z43">
    <cfRule type="cellIs" dxfId="11406" priority="10788" operator="between">
      <formula>10</formula>
      <formula>14.999</formula>
    </cfRule>
  </conditionalFormatting>
  <conditionalFormatting sqref="Z41:Z43">
    <cfRule type="cellIs" dxfId="11405" priority="10789" operator="between">
      <formula>5</formula>
      <formula>9.999</formula>
    </cfRule>
  </conditionalFormatting>
  <conditionalFormatting sqref="Z41:Z43">
    <cfRule type="cellIs" dxfId="11404" priority="10790" operator="between">
      <formula>0</formula>
      <formula>4.999</formula>
    </cfRule>
  </conditionalFormatting>
  <conditionalFormatting sqref="Y41:Y43">
    <cfRule type="cellIs" dxfId="11403" priority="10783" operator="between">
      <formula>15</formula>
      <formula>20</formula>
    </cfRule>
  </conditionalFormatting>
  <conditionalFormatting sqref="Y41:Y43">
    <cfRule type="cellIs" dxfId="11402" priority="10784" operator="between">
      <formula>10</formula>
      <formula>14.999</formula>
    </cfRule>
  </conditionalFormatting>
  <conditionalFormatting sqref="Y41:Y43">
    <cfRule type="cellIs" dxfId="11401" priority="10785" operator="between">
      <formula>5</formula>
      <formula>9.999</formula>
    </cfRule>
  </conditionalFormatting>
  <conditionalFormatting sqref="Y41:Y43">
    <cfRule type="cellIs" dxfId="11400" priority="10786" operator="between">
      <formula>0</formula>
      <formula>4.999</formula>
    </cfRule>
  </conditionalFormatting>
  <conditionalFormatting sqref="AB41:AB43">
    <cfRule type="cellIs" dxfId="11399" priority="10779" operator="between">
      <formula>15</formula>
      <formula>20</formula>
    </cfRule>
  </conditionalFormatting>
  <conditionalFormatting sqref="AB41:AB43">
    <cfRule type="cellIs" dxfId="11398" priority="10780" operator="between">
      <formula>10</formula>
      <formula>14.999</formula>
    </cfRule>
  </conditionalFormatting>
  <conditionalFormatting sqref="AB41:AB43">
    <cfRule type="cellIs" dxfId="11397" priority="10781" operator="between">
      <formula>5</formula>
      <formula>9.999</formula>
    </cfRule>
  </conditionalFormatting>
  <conditionalFormatting sqref="AB41:AB43">
    <cfRule type="cellIs" dxfId="11396" priority="10782" operator="between">
      <formula>0</formula>
      <formula>4.999</formula>
    </cfRule>
  </conditionalFormatting>
  <conditionalFormatting sqref="AA41:AA43">
    <cfRule type="cellIs" dxfId="11395" priority="10775" operator="between">
      <formula>15</formula>
      <formula>20</formula>
    </cfRule>
  </conditionalFormatting>
  <conditionalFormatting sqref="AA41:AA43">
    <cfRule type="cellIs" dxfId="11394" priority="10776" operator="between">
      <formula>10</formula>
      <formula>14.999</formula>
    </cfRule>
  </conditionalFormatting>
  <conditionalFormatting sqref="AA41:AA43">
    <cfRule type="cellIs" dxfId="11393" priority="10777" operator="between">
      <formula>5</formula>
      <formula>9.999</formula>
    </cfRule>
  </conditionalFormatting>
  <conditionalFormatting sqref="AA41:AA43">
    <cfRule type="cellIs" dxfId="11392" priority="10778" operator="between">
      <formula>0</formula>
      <formula>4.999</formula>
    </cfRule>
  </conditionalFormatting>
  <conditionalFormatting sqref="AD41:AD43">
    <cfRule type="cellIs" dxfId="11391" priority="10771" operator="between">
      <formula>15</formula>
      <formula>20</formula>
    </cfRule>
  </conditionalFormatting>
  <conditionalFormatting sqref="AD41:AD43">
    <cfRule type="cellIs" dxfId="11390" priority="10772" operator="between">
      <formula>10</formula>
      <formula>14.999</formula>
    </cfRule>
  </conditionalFormatting>
  <conditionalFormatting sqref="AD41:AD43">
    <cfRule type="cellIs" dxfId="11389" priority="10773" operator="between">
      <formula>5</formula>
      <formula>9.999</formula>
    </cfRule>
  </conditionalFormatting>
  <conditionalFormatting sqref="AD41:AD43">
    <cfRule type="cellIs" dxfId="11388" priority="10774" operator="between">
      <formula>0</formula>
      <formula>4.999</formula>
    </cfRule>
  </conditionalFormatting>
  <conditionalFormatting sqref="AC41:AC43">
    <cfRule type="cellIs" dxfId="11387" priority="10767" operator="between">
      <formula>15</formula>
      <formula>20</formula>
    </cfRule>
  </conditionalFormatting>
  <conditionalFormatting sqref="AC41:AC43">
    <cfRule type="cellIs" dxfId="11386" priority="10768" operator="between">
      <formula>10</formula>
      <formula>14.999</formula>
    </cfRule>
  </conditionalFormatting>
  <conditionalFormatting sqref="AC41:AC43">
    <cfRule type="cellIs" dxfId="11385" priority="10769" operator="between">
      <formula>5</formula>
      <formula>9.999</formula>
    </cfRule>
  </conditionalFormatting>
  <conditionalFormatting sqref="AC41:AC43">
    <cfRule type="cellIs" dxfId="11384" priority="10770" operator="between">
      <formula>0</formula>
      <formula>4.999</formula>
    </cfRule>
  </conditionalFormatting>
  <conditionalFormatting sqref="AF41:AF43">
    <cfRule type="cellIs" dxfId="11383" priority="10763" operator="between">
      <formula>15</formula>
      <formula>20</formula>
    </cfRule>
  </conditionalFormatting>
  <conditionalFormatting sqref="AF41:AF43">
    <cfRule type="cellIs" dxfId="11382" priority="10764" operator="between">
      <formula>10</formula>
      <formula>14.999</formula>
    </cfRule>
  </conditionalFormatting>
  <conditionalFormatting sqref="AF41:AF43">
    <cfRule type="cellIs" dxfId="11381" priority="10765" operator="between">
      <formula>5</formula>
      <formula>9.999</formula>
    </cfRule>
  </conditionalFormatting>
  <conditionalFormatting sqref="AF41:AF43">
    <cfRule type="cellIs" dxfId="11380" priority="10766" operator="between">
      <formula>0</formula>
      <formula>4.999</formula>
    </cfRule>
  </conditionalFormatting>
  <conditionalFormatting sqref="AE41:AE43">
    <cfRule type="cellIs" dxfId="11379" priority="10759" operator="between">
      <formula>15</formula>
      <formula>20</formula>
    </cfRule>
  </conditionalFormatting>
  <conditionalFormatting sqref="AE41:AE43">
    <cfRule type="cellIs" dxfId="11378" priority="10760" operator="between">
      <formula>10</formula>
      <formula>14.999</formula>
    </cfRule>
  </conditionalFormatting>
  <conditionalFormatting sqref="AE41:AE43">
    <cfRule type="cellIs" dxfId="11377" priority="10761" operator="between">
      <formula>5</formula>
      <formula>9.999</formula>
    </cfRule>
  </conditionalFormatting>
  <conditionalFormatting sqref="AE41:AE43">
    <cfRule type="cellIs" dxfId="11376" priority="10762" operator="between">
      <formula>0</formula>
      <formula>4.999</formula>
    </cfRule>
  </conditionalFormatting>
  <conditionalFormatting sqref="AH41:AH43">
    <cfRule type="cellIs" dxfId="11375" priority="10755" operator="between">
      <formula>15</formula>
      <formula>20</formula>
    </cfRule>
  </conditionalFormatting>
  <conditionalFormatting sqref="AH41:AH43">
    <cfRule type="cellIs" dxfId="11374" priority="10756" operator="between">
      <formula>10</formula>
      <formula>14.999</formula>
    </cfRule>
  </conditionalFormatting>
  <conditionalFormatting sqref="AH41:AH43">
    <cfRule type="cellIs" dxfId="11373" priority="10757" operator="between">
      <formula>5</formula>
      <formula>9.999</formula>
    </cfRule>
  </conditionalFormatting>
  <conditionalFormatting sqref="AH41:AH43">
    <cfRule type="cellIs" dxfId="11372" priority="10758" operator="between">
      <formula>0</formula>
      <formula>4.999</formula>
    </cfRule>
  </conditionalFormatting>
  <conditionalFormatting sqref="AG41:AG43">
    <cfRule type="cellIs" dxfId="11371" priority="10751" operator="between">
      <formula>15</formula>
      <formula>20</formula>
    </cfRule>
  </conditionalFormatting>
  <conditionalFormatting sqref="AG41:AG43">
    <cfRule type="cellIs" dxfId="11370" priority="10752" operator="between">
      <formula>10</formula>
      <formula>14.999</formula>
    </cfRule>
  </conditionalFormatting>
  <conditionalFormatting sqref="AG41:AG43">
    <cfRule type="cellIs" dxfId="11369" priority="10753" operator="between">
      <formula>5</formula>
      <formula>9.999</formula>
    </cfRule>
  </conditionalFormatting>
  <conditionalFormatting sqref="AG41:AG43">
    <cfRule type="cellIs" dxfId="11368" priority="10754" operator="between">
      <formula>0</formula>
      <formula>4.999</formula>
    </cfRule>
  </conditionalFormatting>
  <conditionalFormatting sqref="AJ41:AJ43">
    <cfRule type="cellIs" dxfId="11367" priority="10747" operator="between">
      <formula>15</formula>
      <formula>20</formula>
    </cfRule>
  </conditionalFormatting>
  <conditionalFormatting sqref="AJ41:AJ43">
    <cfRule type="cellIs" dxfId="11366" priority="10748" operator="between">
      <formula>10</formula>
      <formula>14.999</formula>
    </cfRule>
  </conditionalFormatting>
  <conditionalFormatting sqref="AJ41:AJ43">
    <cfRule type="cellIs" dxfId="11365" priority="10749" operator="between">
      <formula>5</formula>
      <formula>9.999</formula>
    </cfRule>
  </conditionalFormatting>
  <conditionalFormatting sqref="AJ41:AJ43">
    <cfRule type="cellIs" dxfId="11364" priority="10750" operator="between">
      <formula>0</formula>
      <formula>4.999</formula>
    </cfRule>
  </conditionalFormatting>
  <conditionalFormatting sqref="AI41:AI43">
    <cfRule type="cellIs" dxfId="11363" priority="10743" operator="between">
      <formula>15</formula>
      <formula>20</formula>
    </cfRule>
  </conditionalFormatting>
  <conditionalFormatting sqref="AI41:AI43">
    <cfRule type="cellIs" dxfId="11362" priority="10744" operator="between">
      <formula>10</formula>
      <formula>14.999</formula>
    </cfRule>
  </conditionalFormatting>
  <conditionalFormatting sqref="AI41:AI43">
    <cfRule type="cellIs" dxfId="11361" priority="10745" operator="between">
      <formula>5</formula>
      <formula>9.999</formula>
    </cfRule>
  </conditionalFormatting>
  <conditionalFormatting sqref="AI41:AI43">
    <cfRule type="cellIs" dxfId="11360" priority="10746" operator="between">
      <formula>0</formula>
      <formula>4.999</formula>
    </cfRule>
  </conditionalFormatting>
  <conditionalFormatting sqref="AL41:AL43">
    <cfRule type="cellIs" dxfId="11359" priority="10739" operator="between">
      <formula>15</formula>
      <formula>20</formula>
    </cfRule>
  </conditionalFormatting>
  <conditionalFormatting sqref="AL41:AL43">
    <cfRule type="cellIs" dxfId="11358" priority="10740" operator="between">
      <formula>10</formula>
      <formula>14.999</formula>
    </cfRule>
  </conditionalFormatting>
  <conditionalFormatting sqref="AL41:AL43">
    <cfRule type="cellIs" dxfId="11357" priority="10741" operator="between">
      <formula>5</formula>
      <formula>9.999</formula>
    </cfRule>
  </conditionalFormatting>
  <conditionalFormatting sqref="AL41:AL43">
    <cfRule type="cellIs" dxfId="11356" priority="10742" operator="between">
      <formula>0</formula>
      <formula>4.999</formula>
    </cfRule>
  </conditionalFormatting>
  <conditionalFormatting sqref="AK41:AK43">
    <cfRule type="cellIs" dxfId="11355" priority="10735" operator="between">
      <formula>15</formula>
      <formula>20</formula>
    </cfRule>
  </conditionalFormatting>
  <conditionalFormatting sqref="AK41:AK43">
    <cfRule type="cellIs" dxfId="11354" priority="10736" operator="between">
      <formula>10</formula>
      <formula>14.999</formula>
    </cfRule>
  </conditionalFormatting>
  <conditionalFormatting sqref="AK41:AK43">
    <cfRule type="cellIs" dxfId="11353" priority="10737" operator="between">
      <formula>5</formula>
      <formula>9.999</formula>
    </cfRule>
  </conditionalFormatting>
  <conditionalFormatting sqref="AK41:AK43">
    <cfRule type="cellIs" dxfId="11352" priority="10738" operator="between">
      <formula>0</formula>
      <formula>4.999</formula>
    </cfRule>
  </conditionalFormatting>
  <conditionalFormatting sqref="BH41:BH43">
    <cfRule type="cellIs" dxfId="11351" priority="10731" operator="between">
      <formula>15</formula>
      <formula>20</formula>
    </cfRule>
  </conditionalFormatting>
  <conditionalFormatting sqref="BH41:BH43">
    <cfRule type="cellIs" dxfId="11350" priority="10732" operator="between">
      <formula>10</formula>
      <formula>14.999</formula>
    </cfRule>
  </conditionalFormatting>
  <conditionalFormatting sqref="BH41:BH43">
    <cfRule type="cellIs" dxfId="11349" priority="10733" operator="between">
      <formula>5</formula>
      <formula>9.999</formula>
    </cfRule>
  </conditionalFormatting>
  <conditionalFormatting sqref="BH41:BH43">
    <cfRule type="cellIs" dxfId="11348" priority="10734" operator="between">
      <formula>0</formula>
      <formula>4.999</formula>
    </cfRule>
  </conditionalFormatting>
  <conditionalFormatting sqref="BG41:BG43">
    <cfRule type="cellIs" dxfId="11347" priority="10727" operator="between">
      <formula>15</formula>
      <formula>20</formula>
    </cfRule>
  </conditionalFormatting>
  <conditionalFormatting sqref="BG41:BG43">
    <cfRule type="cellIs" dxfId="11346" priority="10728" operator="between">
      <formula>10</formula>
      <formula>14.999</formula>
    </cfRule>
  </conditionalFormatting>
  <conditionalFormatting sqref="BG41:BG43">
    <cfRule type="cellIs" dxfId="11345" priority="10729" operator="between">
      <formula>5</formula>
      <formula>9.999</formula>
    </cfRule>
  </conditionalFormatting>
  <conditionalFormatting sqref="BG41:BG43">
    <cfRule type="cellIs" dxfId="11344" priority="10730" operator="between">
      <formula>0</formula>
      <formula>4.999</formula>
    </cfRule>
  </conditionalFormatting>
  <conditionalFormatting sqref="BJ41:BJ43">
    <cfRule type="cellIs" dxfId="11343" priority="10723" operator="between">
      <formula>15</formula>
      <formula>20</formula>
    </cfRule>
  </conditionalFormatting>
  <conditionalFormatting sqref="BJ41:BJ43">
    <cfRule type="cellIs" dxfId="11342" priority="10724" operator="between">
      <formula>10</formula>
      <formula>14.999</formula>
    </cfRule>
  </conditionalFormatting>
  <conditionalFormatting sqref="BJ41:BJ43">
    <cfRule type="cellIs" dxfId="11341" priority="10725" operator="between">
      <formula>5</formula>
      <formula>9.999</formula>
    </cfRule>
  </conditionalFormatting>
  <conditionalFormatting sqref="BJ41:BJ43">
    <cfRule type="cellIs" dxfId="11340" priority="10726" operator="between">
      <formula>0</formula>
      <formula>4.999</formula>
    </cfRule>
  </conditionalFormatting>
  <conditionalFormatting sqref="BI41:BI43">
    <cfRule type="cellIs" dxfId="11339" priority="10719" operator="between">
      <formula>15</formula>
      <formula>20</formula>
    </cfRule>
  </conditionalFormatting>
  <conditionalFormatting sqref="BI41:BI43">
    <cfRule type="cellIs" dxfId="11338" priority="10720" operator="between">
      <formula>10</formula>
      <formula>14.999</formula>
    </cfRule>
  </conditionalFormatting>
  <conditionalFormatting sqref="BI41:BI43">
    <cfRule type="cellIs" dxfId="11337" priority="10721" operator="between">
      <formula>5</formula>
      <formula>9.999</formula>
    </cfRule>
  </conditionalFormatting>
  <conditionalFormatting sqref="BI41:BI43">
    <cfRule type="cellIs" dxfId="11336" priority="10722" operator="between">
      <formula>0</formula>
      <formula>4.999</formula>
    </cfRule>
  </conditionalFormatting>
  <conditionalFormatting sqref="BL41:BL43">
    <cfRule type="cellIs" dxfId="11335" priority="10715" operator="between">
      <formula>15</formula>
      <formula>20</formula>
    </cfRule>
  </conditionalFormatting>
  <conditionalFormatting sqref="BL41:BL43">
    <cfRule type="cellIs" dxfId="11334" priority="10716" operator="between">
      <formula>10</formula>
      <formula>14.999</formula>
    </cfRule>
  </conditionalFormatting>
  <conditionalFormatting sqref="BL41:BL43">
    <cfRule type="cellIs" dxfId="11333" priority="10717" operator="between">
      <formula>5</formula>
      <formula>9.999</formula>
    </cfRule>
  </conditionalFormatting>
  <conditionalFormatting sqref="BL41:BL43">
    <cfRule type="cellIs" dxfId="11332" priority="10718" operator="between">
      <formula>0</formula>
      <formula>4.999</formula>
    </cfRule>
  </conditionalFormatting>
  <conditionalFormatting sqref="BK41:BK43">
    <cfRule type="cellIs" dxfId="11331" priority="10711" operator="between">
      <formula>15</formula>
      <formula>20</formula>
    </cfRule>
  </conditionalFormatting>
  <conditionalFormatting sqref="BK41:BK43">
    <cfRule type="cellIs" dxfId="11330" priority="10712" operator="between">
      <formula>10</formula>
      <formula>14.999</formula>
    </cfRule>
  </conditionalFormatting>
  <conditionalFormatting sqref="BK41:BK43">
    <cfRule type="cellIs" dxfId="11329" priority="10713" operator="between">
      <formula>5</formula>
      <formula>9.999</formula>
    </cfRule>
  </conditionalFormatting>
  <conditionalFormatting sqref="BK41:BK43">
    <cfRule type="cellIs" dxfId="11328" priority="10714" operator="between">
      <formula>0</formula>
      <formula>4.999</formula>
    </cfRule>
  </conditionalFormatting>
  <conditionalFormatting sqref="BN41:BN43">
    <cfRule type="cellIs" dxfId="11327" priority="10707" operator="between">
      <formula>15</formula>
      <formula>20</formula>
    </cfRule>
  </conditionalFormatting>
  <conditionalFormatting sqref="BN41:BN43">
    <cfRule type="cellIs" dxfId="11326" priority="10708" operator="between">
      <formula>10</formula>
      <formula>14.999</formula>
    </cfRule>
  </conditionalFormatting>
  <conditionalFormatting sqref="BN41:BN43">
    <cfRule type="cellIs" dxfId="11325" priority="10709" operator="between">
      <formula>5</formula>
      <formula>9.999</formula>
    </cfRule>
  </conditionalFormatting>
  <conditionalFormatting sqref="BN41:BN43">
    <cfRule type="cellIs" dxfId="11324" priority="10710" operator="between">
      <formula>0</formula>
      <formula>4.999</formula>
    </cfRule>
  </conditionalFormatting>
  <conditionalFormatting sqref="BM41:BM43">
    <cfRule type="cellIs" dxfId="11323" priority="10703" operator="between">
      <formula>15</formula>
      <formula>20</formula>
    </cfRule>
  </conditionalFormatting>
  <conditionalFormatting sqref="BM41:BM43">
    <cfRule type="cellIs" dxfId="11322" priority="10704" operator="between">
      <formula>10</formula>
      <formula>14.999</formula>
    </cfRule>
  </conditionalFormatting>
  <conditionalFormatting sqref="BM41:BM43">
    <cfRule type="cellIs" dxfId="11321" priority="10705" operator="between">
      <formula>5</formula>
      <formula>9.999</formula>
    </cfRule>
  </conditionalFormatting>
  <conditionalFormatting sqref="BM41:BM43">
    <cfRule type="cellIs" dxfId="11320" priority="10706" operator="between">
      <formula>0</formula>
      <formula>4.999</formula>
    </cfRule>
  </conditionalFormatting>
  <conditionalFormatting sqref="BP41:BP43">
    <cfRule type="cellIs" dxfId="11319" priority="10699" operator="between">
      <formula>15</formula>
      <formula>20</formula>
    </cfRule>
  </conditionalFormatting>
  <conditionalFormatting sqref="BP41:BP43">
    <cfRule type="cellIs" dxfId="11318" priority="10700" operator="between">
      <formula>10</formula>
      <formula>14.999</formula>
    </cfRule>
  </conditionalFormatting>
  <conditionalFormatting sqref="BP41:BP43">
    <cfRule type="cellIs" dxfId="11317" priority="10701" operator="between">
      <formula>5</formula>
      <formula>9.999</formula>
    </cfRule>
  </conditionalFormatting>
  <conditionalFormatting sqref="BP41:BP43">
    <cfRule type="cellIs" dxfId="11316" priority="10702" operator="between">
      <formula>0</formula>
      <formula>4.999</formula>
    </cfRule>
  </conditionalFormatting>
  <conditionalFormatting sqref="BO41:BO43">
    <cfRule type="cellIs" dxfId="11315" priority="10695" operator="between">
      <formula>15</formula>
      <formula>20</formula>
    </cfRule>
  </conditionalFormatting>
  <conditionalFormatting sqref="BO41:BO43">
    <cfRule type="cellIs" dxfId="11314" priority="10696" operator="between">
      <formula>10</formula>
      <formula>14.999</formula>
    </cfRule>
  </conditionalFormatting>
  <conditionalFormatting sqref="BO41:BO43">
    <cfRule type="cellIs" dxfId="11313" priority="10697" operator="between">
      <formula>5</formula>
      <formula>9.999</formula>
    </cfRule>
  </conditionalFormatting>
  <conditionalFormatting sqref="BO41:BO43">
    <cfRule type="cellIs" dxfId="11312" priority="10698" operator="between">
      <formula>0</formula>
      <formula>4.999</formula>
    </cfRule>
  </conditionalFormatting>
  <conditionalFormatting sqref="P47:P49">
    <cfRule type="cellIs" dxfId="11311" priority="9547" operator="between">
      <formula>15</formula>
      <formula>20</formula>
    </cfRule>
  </conditionalFormatting>
  <conditionalFormatting sqref="P47:P49">
    <cfRule type="cellIs" dxfId="11310" priority="9548" operator="between">
      <formula>10</formula>
      <formula>14.999</formula>
    </cfRule>
  </conditionalFormatting>
  <conditionalFormatting sqref="P47:P49">
    <cfRule type="cellIs" dxfId="11309" priority="9549" operator="between">
      <formula>5</formula>
      <formula>9.999</formula>
    </cfRule>
  </conditionalFormatting>
  <conditionalFormatting sqref="P47:P49">
    <cfRule type="cellIs" dxfId="11308" priority="9550" operator="between">
      <formula>0</formula>
      <formula>4.999</formula>
    </cfRule>
  </conditionalFormatting>
  <conditionalFormatting sqref="R47:R49">
    <cfRule type="cellIs" dxfId="11307" priority="9539" operator="between">
      <formula>15</formula>
      <formula>20</formula>
    </cfRule>
  </conditionalFormatting>
  <conditionalFormatting sqref="R47:R49">
    <cfRule type="cellIs" dxfId="11306" priority="9540" operator="between">
      <formula>10</formula>
      <formula>14.999</formula>
    </cfRule>
  </conditionalFormatting>
  <conditionalFormatting sqref="R47:R49">
    <cfRule type="cellIs" dxfId="11305" priority="9541" operator="between">
      <formula>5</formula>
      <formula>9.999</formula>
    </cfRule>
  </conditionalFormatting>
  <conditionalFormatting sqref="R47:R49">
    <cfRule type="cellIs" dxfId="11304" priority="9542" operator="between">
      <formula>0</formula>
      <formula>4.999</formula>
    </cfRule>
  </conditionalFormatting>
  <conditionalFormatting sqref="Q47:Q49">
    <cfRule type="cellIs" dxfId="11303" priority="9535" operator="between">
      <formula>15</formula>
      <formula>20</formula>
    </cfRule>
  </conditionalFormatting>
  <conditionalFormatting sqref="Q47:Q49">
    <cfRule type="cellIs" dxfId="11302" priority="9536" operator="between">
      <formula>10</formula>
      <formula>14.999</formula>
    </cfRule>
  </conditionalFormatting>
  <conditionalFormatting sqref="Q47:Q49">
    <cfRule type="cellIs" dxfId="11301" priority="9537" operator="between">
      <formula>5</formula>
      <formula>9.999</formula>
    </cfRule>
  </conditionalFormatting>
  <conditionalFormatting sqref="Q47:Q49">
    <cfRule type="cellIs" dxfId="11300" priority="9538" operator="between">
      <formula>0</formula>
      <formula>4.999</formula>
    </cfRule>
  </conditionalFormatting>
  <conditionalFormatting sqref="T47:T49">
    <cfRule type="cellIs" dxfId="11299" priority="9531" operator="between">
      <formula>15</formula>
      <formula>20</formula>
    </cfRule>
  </conditionalFormatting>
  <conditionalFormatting sqref="T47:T49">
    <cfRule type="cellIs" dxfId="11298" priority="9532" operator="between">
      <formula>10</formula>
      <formula>14.999</formula>
    </cfRule>
  </conditionalFormatting>
  <conditionalFormatting sqref="T47:T49">
    <cfRule type="cellIs" dxfId="11297" priority="9533" operator="between">
      <formula>5</formula>
      <formula>9.999</formula>
    </cfRule>
  </conditionalFormatting>
  <conditionalFormatting sqref="T47:T49">
    <cfRule type="cellIs" dxfId="11296" priority="9534" operator="between">
      <formula>0</formula>
      <formula>4.999</formula>
    </cfRule>
  </conditionalFormatting>
  <conditionalFormatting sqref="S47:S49">
    <cfRule type="cellIs" dxfId="11295" priority="9527" operator="between">
      <formula>15</formula>
      <formula>20</formula>
    </cfRule>
  </conditionalFormatting>
  <conditionalFormatting sqref="S47:S49">
    <cfRule type="cellIs" dxfId="11294" priority="9528" operator="between">
      <formula>10</formula>
      <formula>14.999</formula>
    </cfRule>
  </conditionalFormatting>
  <conditionalFormatting sqref="S47:S49">
    <cfRule type="cellIs" dxfId="11293" priority="9529" operator="between">
      <formula>5</formula>
      <formula>9.999</formula>
    </cfRule>
  </conditionalFormatting>
  <conditionalFormatting sqref="S47:S49">
    <cfRule type="cellIs" dxfId="11292" priority="9530" operator="between">
      <formula>0</formula>
      <formula>4.999</formula>
    </cfRule>
  </conditionalFormatting>
  <conditionalFormatting sqref="V47:V49">
    <cfRule type="cellIs" dxfId="11291" priority="9523" operator="between">
      <formula>15</formula>
      <formula>20</formula>
    </cfRule>
  </conditionalFormatting>
  <conditionalFormatting sqref="V47:V49">
    <cfRule type="cellIs" dxfId="11290" priority="9524" operator="between">
      <formula>10</formula>
      <formula>14.999</formula>
    </cfRule>
  </conditionalFormatting>
  <conditionalFormatting sqref="V47:V49">
    <cfRule type="cellIs" dxfId="11289" priority="9525" operator="between">
      <formula>5</formula>
      <formula>9.999</formula>
    </cfRule>
  </conditionalFormatting>
  <conditionalFormatting sqref="V47:V49">
    <cfRule type="cellIs" dxfId="11288" priority="9526" operator="between">
      <formula>0</formula>
      <formula>4.999</formula>
    </cfRule>
  </conditionalFormatting>
  <conditionalFormatting sqref="U47:U49">
    <cfRule type="cellIs" dxfId="11287" priority="9519" operator="between">
      <formula>15</formula>
      <formula>20</formula>
    </cfRule>
  </conditionalFormatting>
  <conditionalFormatting sqref="U47:U49">
    <cfRule type="cellIs" dxfId="11286" priority="9520" operator="between">
      <formula>10</formula>
      <formula>14.999</formula>
    </cfRule>
  </conditionalFormatting>
  <conditionalFormatting sqref="U47:U49">
    <cfRule type="cellIs" dxfId="11285" priority="9521" operator="between">
      <formula>5</formula>
      <formula>9.999</formula>
    </cfRule>
  </conditionalFormatting>
  <conditionalFormatting sqref="U47:U49">
    <cfRule type="cellIs" dxfId="11284" priority="9522" operator="between">
      <formula>0</formula>
      <formula>4.999</formula>
    </cfRule>
  </conditionalFormatting>
  <conditionalFormatting sqref="X47:X49">
    <cfRule type="cellIs" dxfId="11283" priority="9515" operator="between">
      <formula>15</formula>
      <formula>20</formula>
    </cfRule>
  </conditionalFormatting>
  <conditionalFormatting sqref="X47:X49">
    <cfRule type="cellIs" dxfId="11282" priority="9516" operator="between">
      <formula>10</formula>
      <formula>14.999</formula>
    </cfRule>
  </conditionalFormatting>
  <conditionalFormatting sqref="X47:X49">
    <cfRule type="cellIs" dxfId="11281" priority="9517" operator="between">
      <formula>5</formula>
      <formula>9.999</formula>
    </cfRule>
  </conditionalFormatting>
  <conditionalFormatting sqref="X47:X49">
    <cfRule type="cellIs" dxfId="11280" priority="9518" operator="between">
      <formula>0</formula>
      <formula>4.999</formula>
    </cfRule>
  </conditionalFormatting>
  <conditionalFormatting sqref="W47:W49">
    <cfRule type="cellIs" dxfId="11279" priority="9511" operator="between">
      <formula>15</formula>
      <formula>20</formula>
    </cfRule>
  </conditionalFormatting>
  <conditionalFormatting sqref="W47:W49">
    <cfRule type="cellIs" dxfId="11278" priority="9512" operator="between">
      <formula>10</formula>
      <formula>14.999</formula>
    </cfRule>
  </conditionalFormatting>
  <conditionalFormatting sqref="W47:W49">
    <cfRule type="cellIs" dxfId="11277" priority="9513" operator="between">
      <formula>5</formula>
      <formula>9.999</formula>
    </cfRule>
  </conditionalFormatting>
  <conditionalFormatting sqref="W47:W49">
    <cfRule type="cellIs" dxfId="11276" priority="9514" operator="between">
      <formula>0</formula>
      <formula>4.999</formula>
    </cfRule>
  </conditionalFormatting>
  <conditionalFormatting sqref="Z47:Z49">
    <cfRule type="cellIs" dxfId="11275" priority="9507" operator="between">
      <formula>15</formula>
      <formula>20</formula>
    </cfRule>
  </conditionalFormatting>
  <conditionalFormatting sqref="Z47:Z49">
    <cfRule type="cellIs" dxfId="11274" priority="9508" operator="between">
      <formula>10</formula>
      <formula>14.999</formula>
    </cfRule>
  </conditionalFormatting>
  <conditionalFormatting sqref="Z47:Z49">
    <cfRule type="cellIs" dxfId="11273" priority="9509" operator="between">
      <formula>5</formula>
      <formula>9.999</formula>
    </cfRule>
  </conditionalFormatting>
  <conditionalFormatting sqref="Z47:Z49">
    <cfRule type="cellIs" dxfId="11272" priority="9510" operator="between">
      <formula>0</formula>
      <formula>4.999</formula>
    </cfRule>
  </conditionalFormatting>
  <conditionalFormatting sqref="Y47:Y49">
    <cfRule type="cellIs" dxfId="11271" priority="9503" operator="between">
      <formula>15</formula>
      <formula>20</formula>
    </cfRule>
  </conditionalFormatting>
  <conditionalFormatting sqref="Y47:Y49">
    <cfRule type="cellIs" dxfId="11270" priority="9504" operator="between">
      <formula>10</formula>
      <formula>14.999</formula>
    </cfRule>
  </conditionalFormatting>
  <conditionalFormatting sqref="Y47:Y49">
    <cfRule type="cellIs" dxfId="11269" priority="9505" operator="between">
      <formula>5</formula>
      <formula>9.999</formula>
    </cfRule>
  </conditionalFormatting>
  <conditionalFormatting sqref="Y47:Y49">
    <cfRule type="cellIs" dxfId="11268" priority="9506" operator="between">
      <formula>0</formula>
      <formula>4.999</formula>
    </cfRule>
  </conditionalFormatting>
  <conditionalFormatting sqref="AB47:AB49">
    <cfRule type="cellIs" dxfId="11267" priority="9499" operator="between">
      <formula>15</formula>
      <formula>20</formula>
    </cfRule>
  </conditionalFormatting>
  <conditionalFormatting sqref="AB47:AB49">
    <cfRule type="cellIs" dxfId="11266" priority="9500" operator="between">
      <formula>10</formula>
      <formula>14.999</formula>
    </cfRule>
  </conditionalFormatting>
  <conditionalFormatting sqref="AB47:AB49">
    <cfRule type="cellIs" dxfId="11265" priority="9501" operator="between">
      <formula>5</formula>
      <formula>9.999</formula>
    </cfRule>
  </conditionalFormatting>
  <conditionalFormatting sqref="AB47:AB49">
    <cfRule type="cellIs" dxfId="11264" priority="9502" operator="between">
      <formula>0</formula>
      <formula>4.999</formula>
    </cfRule>
  </conditionalFormatting>
  <conditionalFormatting sqref="AA47:AA49">
    <cfRule type="cellIs" dxfId="11263" priority="9495" operator="between">
      <formula>15</formula>
      <formula>20</formula>
    </cfRule>
  </conditionalFormatting>
  <conditionalFormatting sqref="AA47:AA49">
    <cfRule type="cellIs" dxfId="11262" priority="9496" operator="between">
      <formula>10</formula>
      <formula>14.999</formula>
    </cfRule>
  </conditionalFormatting>
  <conditionalFormatting sqref="AA47:AA49">
    <cfRule type="cellIs" dxfId="11261" priority="9497" operator="between">
      <formula>5</formula>
      <formula>9.999</formula>
    </cfRule>
  </conditionalFormatting>
  <conditionalFormatting sqref="AA47:AA49">
    <cfRule type="cellIs" dxfId="11260" priority="9498" operator="between">
      <formula>0</formula>
      <formula>4.999</formula>
    </cfRule>
  </conditionalFormatting>
  <conditionalFormatting sqref="AD47:AD49">
    <cfRule type="cellIs" dxfId="11259" priority="9491" operator="between">
      <formula>15</formula>
      <formula>20</formula>
    </cfRule>
  </conditionalFormatting>
  <conditionalFormatting sqref="AD47:AD49">
    <cfRule type="cellIs" dxfId="11258" priority="9492" operator="between">
      <formula>10</formula>
      <formula>14.999</formula>
    </cfRule>
  </conditionalFormatting>
  <conditionalFormatting sqref="AD47:AD49">
    <cfRule type="cellIs" dxfId="11257" priority="9493" operator="between">
      <formula>5</formula>
      <formula>9.999</formula>
    </cfRule>
  </conditionalFormatting>
  <conditionalFormatting sqref="AD47:AD49">
    <cfRule type="cellIs" dxfId="11256" priority="9494" operator="between">
      <formula>0</formula>
      <formula>4.999</formula>
    </cfRule>
  </conditionalFormatting>
  <conditionalFormatting sqref="AC47:AC49">
    <cfRule type="cellIs" dxfId="11255" priority="9487" operator="between">
      <formula>15</formula>
      <formula>20</formula>
    </cfRule>
  </conditionalFormatting>
  <conditionalFormatting sqref="AC47:AC49">
    <cfRule type="cellIs" dxfId="11254" priority="9488" operator="between">
      <formula>10</formula>
      <formula>14.999</formula>
    </cfRule>
  </conditionalFormatting>
  <conditionalFormatting sqref="AC47:AC49">
    <cfRule type="cellIs" dxfId="11253" priority="9489" operator="between">
      <formula>5</formula>
      <formula>9.999</formula>
    </cfRule>
  </conditionalFormatting>
  <conditionalFormatting sqref="AC47:AC49">
    <cfRule type="cellIs" dxfId="11252" priority="9490" operator="between">
      <formula>0</formula>
      <formula>4.999</formula>
    </cfRule>
  </conditionalFormatting>
  <conditionalFormatting sqref="AF47:AF49">
    <cfRule type="cellIs" dxfId="11251" priority="9483" operator="between">
      <formula>15</formula>
      <formula>20</formula>
    </cfRule>
  </conditionalFormatting>
  <conditionalFormatting sqref="AF47:AF49">
    <cfRule type="cellIs" dxfId="11250" priority="9484" operator="between">
      <formula>10</formula>
      <formula>14.999</formula>
    </cfRule>
  </conditionalFormatting>
  <conditionalFormatting sqref="AF47:AF49">
    <cfRule type="cellIs" dxfId="11249" priority="9485" operator="between">
      <formula>5</formula>
      <formula>9.999</formula>
    </cfRule>
  </conditionalFormatting>
  <conditionalFormatting sqref="AF47:AF49">
    <cfRule type="cellIs" dxfId="11248" priority="9486" operator="between">
      <formula>0</formula>
      <formula>4.999</formula>
    </cfRule>
  </conditionalFormatting>
  <conditionalFormatting sqref="AE47:AE49">
    <cfRule type="cellIs" dxfId="11247" priority="9479" operator="between">
      <formula>15</formula>
      <formula>20</formula>
    </cfRule>
  </conditionalFormatting>
  <conditionalFormatting sqref="AE47:AE49">
    <cfRule type="cellIs" dxfId="11246" priority="9480" operator="between">
      <formula>10</formula>
      <formula>14.999</formula>
    </cfRule>
  </conditionalFormatting>
  <conditionalFormatting sqref="AE47:AE49">
    <cfRule type="cellIs" dxfId="11245" priority="9481" operator="between">
      <formula>5</formula>
      <formula>9.999</formula>
    </cfRule>
  </conditionalFormatting>
  <conditionalFormatting sqref="AE47:AE49">
    <cfRule type="cellIs" dxfId="11244" priority="9482" operator="between">
      <formula>0</formula>
      <formula>4.999</formula>
    </cfRule>
  </conditionalFormatting>
  <conditionalFormatting sqref="AH47:AH49">
    <cfRule type="cellIs" dxfId="11243" priority="9475" operator="between">
      <formula>15</formula>
      <formula>20</formula>
    </cfRule>
  </conditionalFormatting>
  <conditionalFormatting sqref="AH47:AH49">
    <cfRule type="cellIs" dxfId="11242" priority="9476" operator="between">
      <formula>10</formula>
      <formula>14.999</formula>
    </cfRule>
  </conditionalFormatting>
  <conditionalFormatting sqref="AH47:AH49">
    <cfRule type="cellIs" dxfId="11241" priority="9477" operator="between">
      <formula>5</formula>
      <formula>9.999</formula>
    </cfRule>
  </conditionalFormatting>
  <conditionalFormatting sqref="AH47:AH49">
    <cfRule type="cellIs" dxfId="11240" priority="9478" operator="between">
      <formula>0</formula>
      <formula>4.999</formula>
    </cfRule>
  </conditionalFormatting>
  <conditionalFormatting sqref="AG47:AG49">
    <cfRule type="cellIs" dxfId="11239" priority="9471" operator="between">
      <formula>15</formula>
      <formula>20</formula>
    </cfRule>
  </conditionalFormatting>
  <conditionalFormatting sqref="AG47:AG49">
    <cfRule type="cellIs" dxfId="11238" priority="9472" operator="between">
      <formula>10</formula>
      <formula>14.999</formula>
    </cfRule>
  </conditionalFormatting>
  <conditionalFormatting sqref="AG47:AG49">
    <cfRule type="cellIs" dxfId="11237" priority="9473" operator="between">
      <formula>5</formula>
      <formula>9.999</formula>
    </cfRule>
  </conditionalFormatting>
  <conditionalFormatting sqref="AG47:AG49">
    <cfRule type="cellIs" dxfId="11236" priority="9474" operator="between">
      <formula>0</formula>
      <formula>4.999</formula>
    </cfRule>
  </conditionalFormatting>
  <conditionalFormatting sqref="AJ47:AJ49">
    <cfRule type="cellIs" dxfId="11235" priority="9467" operator="between">
      <formula>15</formula>
      <formula>20</formula>
    </cfRule>
  </conditionalFormatting>
  <conditionalFormatting sqref="AJ47:AJ49">
    <cfRule type="cellIs" dxfId="11234" priority="9468" operator="between">
      <formula>10</formula>
      <formula>14.999</formula>
    </cfRule>
  </conditionalFormatting>
  <conditionalFormatting sqref="AJ47:AJ49">
    <cfRule type="cellIs" dxfId="11233" priority="9469" operator="between">
      <formula>5</formula>
      <formula>9.999</formula>
    </cfRule>
  </conditionalFormatting>
  <conditionalFormatting sqref="AJ47:AJ49">
    <cfRule type="cellIs" dxfId="11232" priority="9470" operator="between">
      <formula>0</formula>
      <formula>4.999</formula>
    </cfRule>
  </conditionalFormatting>
  <conditionalFormatting sqref="AI47:AI49">
    <cfRule type="cellIs" dxfId="11231" priority="9463" operator="between">
      <formula>15</formula>
      <formula>20</formula>
    </cfRule>
  </conditionalFormatting>
  <conditionalFormatting sqref="AI47:AI49">
    <cfRule type="cellIs" dxfId="11230" priority="9464" operator="between">
      <formula>10</formula>
      <formula>14.999</formula>
    </cfRule>
  </conditionalFormatting>
  <conditionalFormatting sqref="AI47:AI49">
    <cfRule type="cellIs" dxfId="11229" priority="9465" operator="between">
      <formula>5</formula>
      <formula>9.999</formula>
    </cfRule>
  </conditionalFormatting>
  <conditionalFormatting sqref="AI47:AI49">
    <cfRule type="cellIs" dxfId="11228" priority="9466" operator="between">
      <formula>0</formula>
      <formula>4.999</formula>
    </cfRule>
  </conditionalFormatting>
  <conditionalFormatting sqref="AL47:AL49">
    <cfRule type="cellIs" dxfId="11227" priority="9459" operator="between">
      <formula>15</formula>
      <formula>20</formula>
    </cfRule>
  </conditionalFormatting>
  <conditionalFormatting sqref="AL47:AL49">
    <cfRule type="cellIs" dxfId="11226" priority="9460" operator="between">
      <formula>10</formula>
      <formula>14.999</formula>
    </cfRule>
  </conditionalFormatting>
  <conditionalFormatting sqref="AL47:AL49">
    <cfRule type="cellIs" dxfId="11225" priority="9461" operator="between">
      <formula>5</formula>
      <formula>9.999</formula>
    </cfRule>
  </conditionalFormatting>
  <conditionalFormatting sqref="AL47:AL49">
    <cfRule type="cellIs" dxfId="11224" priority="9462" operator="between">
      <formula>0</formula>
      <formula>4.999</formula>
    </cfRule>
  </conditionalFormatting>
  <conditionalFormatting sqref="AK47:AK49">
    <cfRule type="cellIs" dxfId="11223" priority="9455" operator="between">
      <formula>15</formula>
      <formula>20</formula>
    </cfRule>
  </conditionalFormatting>
  <conditionalFormatting sqref="AK47:AK49">
    <cfRule type="cellIs" dxfId="11222" priority="9456" operator="between">
      <formula>10</formula>
      <formula>14.999</formula>
    </cfRule>
  </conditionalFormatting>
  <conditionalFormatting sqref="AK47:AK49">
    <cfRule type="cellIs" dxfId="11221" priority="9457" operator="between">
      <formula>5</formula>
      <formula>9.999</formula>
    </cfRule>
  </conditionalFormatting>
  <conditionalFormatting sqref="AK47:AK49">
    <cfRule type="cellIs" dxfId="11220" priority="9458" operator="between">
      <formula>0</formula>
      <formula>4.999</formula>
    </cfRule>
  </conditionalFormatting>
  <conditionalFormatting sqref="BH47:BH49">
    <cfRule type="cellIs" dxfId="11219" priority="9451" operator="between">
      <formula>15</formula>
      <formula>20</formula>
    </cfRule>
  </conditionalFormatting>
  <conditionalFormatting sqref="BH47:BH49">
    <cfRule type="cellIs" dxfId="11218" priority="9452" operator="between">
      <formula>10</formula>
      <formula>14.999</formula>
    </cfRule>
  </conditionalFormatting>
  <conditionalFormatting sqref="BH47:BH49">
    <cfRule type="cellIs" dxfId="11217" priority="9453" operator="between">
      <formula>5</formula>
      <formula>9.999</formula>
    </cfRule>
  </conditionalFormatting>
  <conditionalFormatting sqref="BH47:BH49">
    <cfRule type="cellIs" dxfId="11216" priority="9454" operator="between">
      <formula>0</formula>
      <formula>4.999</formula>
    </cfRule>
  </conditionalFormatting>
  <conditionalFormatting sqref="BG47:BG49">
    <cfRule type="cellIs" dxfId="11215" priority="9447" operator="between">
      <formula>15</formula>
      <formula>20</formula>
    </cfRule>
  </conditionalFormatting>
  <conditionalFormatting sqref="BG47:BG49">
    <cfRule type="cellIs" dxfId="11214" priority="9448" operator="between">
      <formula>10</formula>
      <formula>14.999</formula>
    </cfRule>
  </conditionalFormatting>
  <conditionalFormatting sqref="BG47:BG49">
    <cfRule type="cellIs" dxfId="11213" priority="9449" operator="between">
      <formula>5</formula>
      <formula>9.999</formula>
    </cfRule>
  </conditionalFormatting>
  <conditionalFormatting sqref="BG47:BG49">
    <cfRule type="cellIs" dxfId="11212" priority="9450" operator="between">
      <formula>0</formula>
      <formula>4.999</formula>
    </cfRule>
  </conditionalFormatting>
  <conditionalFormatting sqref="BJ47:BJ49">
    <cfRule type="cellIs" dxfId="11211" priority="9443" operator="between">
      <formula>15</formula>
      <formula>20</formula>
    </cfRule>
  </conditionalFormatting>
  <conditionalFormatting sqref="BJ47:BJ49">
    <cfRule type="cellIs" dxfId="11210" priority="9444" operator="between">
      <formula>10</formula>
      <formula>14.999</formula>
    </cfRule>
  </conditionalFormatting>
  <conditionalFormatting sqref="BJ47:BJ49">
    <cfRule type="cellIs" dxfId="11209" priority="9445" operator="between">
      <formula>5</formula>
      <formula>9.999</formula>
    </cfRule>
  </conditionalFormatting>
  <conditionalFormatting sqref="BJ47:BJ49">
    <cfRule type="cellIs" dxfId="11208" priority="9446" operator="between">
      <formula>0</formula>
      <formula>4.999</formula>
    </cfRule>
  </conditionalFormatting>
  <conditionalFormatting sqref="BI47:BI49">
    <cfRule type="cellIs" dxfId="11207" priority="9439" operator="between">
      <formula>15</formula>
      <formula>20</formula>
    </cfRule>
  </conditionalFormatting>
  <conditionalFormatting sqref="BI47:BI49">
    <cfRule type="cellIs" dxfId="11206" priority="9440" operator="between">
      <formula>10</formula>
      <formula>14.999</formula>
    </cfRule>
  </conditionalFormatting>
  <conditionalFormatting sqref="BI47:BI49">
    <cfRule type="cellIs" dxfId="11205" priority="9441" operator="between">
      <formula>5</formula>
      <formula>9.999</formula>
    </cfRule>
  </conditionalFormatting>
  <conditionalFormatting sqref="BI47:BI49">
    <cfRule type="cellIs" dxfId="11204" priority="9442" operator="between">
      <formula>0</formula>
      <formula>4.999</formula>
    </cfRule>
  </conditionalFormatting>
  <conditionalFormatting sqref="BL47:BL49">
    <cfRule type="cellIs" dxfId="11203" priority="9435" operator="between">
      <formula>15</formula>
      <formula>20</formula>
    </cfRule>
  </conditionalFormatting>
  <conditionalFormatting sqref="BL47:BL49">
    <cfRule type="cellIs" dxfId="11202" priority="9436" operator="between">
      <formula>10</formula>
      <formula>14.999</formula>
    </cfRule>
  </conditionalFormatting>
  <conditionalFormatting sqref="BL47:BL49">
    <cfRule type="cellIs" dxfId="11201" priority="9437" operator="between">
      <formula>5</formula>
      <formula>9.999</formula>
    </cfRule>
  </conditionalFormatting>
  <conditionalFormatting sqref="BL47:BL49">
    <cfRule type="cellIs" dxfId="11200" priority="9438" operator="between">
      <formula>0</formula>
      <formula>4.999</formula>
    </cfRule>
  </conditionalFormatting>
  <conditionalFormatting sqref="BK47:BK49">
    <cfRule type="cellIs" dxfId="11199" priority="9431" operator="between">
      <formula>15</formula>
      <formula>20</formula>
    </cfRule>
  </conditionalFormatting>
  <conditionalFormatting sqref="BK47:BK49">
    <cfRule type="cellIs" dxfId="11198" priority="9432" operator="between">
      <formula>10</formula>
      <formula>14.999</formula>
    </cfRule>
  </conditionalFormatting>
  <conditionalFormatting sqref="BK47:BK49">
    <cfRule type="cellIs" dxfId="11197" priority="9433" operator="between">
      <formula>5</formula>
      <formula>9.999</formula>
    </cfRule>
  </conditionalFormatting>
  <conditionalFormatting sqref="BK47:BK49">
    <cfRule type="cellIs" dxfId="11196" priority="9434" operator="between">
      <formula>0</formula>
      <formula>4.999</formula>
    </cfRule>
  </conditionalFormatting>
  <conditionalFormatting sqref="BN47:BN49">
    <cfRule type="cellIs" dxfId="11195" priority="9427" operator="between">
      <formula>15</formula>
      <formula>20</formula>
    </cfRule>
  </conditionalFormatting>
  <conditionalFormatting sqref="BN47:BN49">
    <cfRule type="cellIs" dxfId="11194" priority="9428" operator="between">
      <formula>10</formula>
      <formula>14.999</formula>
    </cfRule>
  </conditionalFormatting>
  <conditionalFormatting sqref="BN47:BN49">
    <cfRule type="cellIs" dxfId="11193" priority="9429" operator="between">
      <formula>5</formula>
      <formula>9.999</formula>
    </cfRule>
  </conditionalFormatting>
  <conditionalFormatting sqref="BN47:BN49">
    <cfRule type="cellIs" dxfId="11192" priority="9430" operator="between">
      <formula>0</formula>
      <formula>4.999</formula>
    </cfRule>
  </conditionalFormatting>
  <conditionalFormatting sqref="BM47:BM49">
    <cfRule type="cellIs" dxfId="11191" priority="9423" operator="between">
      <formula>15</formula>
      <formula>20</formula>
    </cfRule>
  </conditionalFormatting>
  <conditionalFormatting sqref="BM47:BM49">
    <cfRule type="cellIs" dxfId="11190" priority="9424" operator="between">
      <formula>10</formula>
      <formula>14.999</formula>
    </cfRule>
  </conditionalFormatting>
  <conditionalFormatting sqref="BM47:BM49">
    <cfRule type="cellIs" dxfId="11189" priority="9425" operator="between">
      <formula>5</formula>
      <formula>9.999</formula>
    </cfRule>
  </conditionalFormatting>
  <conditionalFormatting sqref="BM47:BM49">
    <cfRule type="cellIs" dxfId="11188" priority="9426" operator="between">
      <formula>0</formula>
      <formula>4.999</formula>
    </cfRule>
  </conditionalFormatting>
  <conditionalFormatting sqref="BP47:BP49">
    <cfRule type="cellIs" dxfId="11187" priority="9419" operator="between">
      <formula>15</formula>
      <formula>20</formula>
    </cfRule>
  </conditionalFormatting>
  <conditionalFormatting sqref="BP47:BP49">
    <cfRule type="cellIs" dxfId="11186" priority="9420" operator="between">
      <formula>10</formula>
      <formula>14.999</formula>
    </cfRule>
  </conditionalFormatting>
  <conditionalFormatting sqref="BP47:BP49">
    <cfRule type="cellIs" dxfId="11185" priority="9421" operator="between">
      <formula>5</formula>
      <formula>9.999</formula>
    </cfRule>
  </conditionalFormatting>
  <conditionalFormatting sqref="BP47:BP49">
    <cfRule type="cellIs" dxfId="11184" priority="9422" operator="between">
      <formula>0</formula>
      <formula>4.999</formula>
    </cfRule>
  </conditionalFormatting>
  <conditionalFormatting sqref="BO47:BO49">
    <cfRule type="cellIs" dxfId="11183" priority="9415" operator="between">
      <formula>15</formula>
      <formula>20</formula>
    </cfRule>
  </conditionalFormatting>
  <conditionalFormatting sqref="BO47:BO49">
    <cfRule type="cellIs" dxfId="11182" priority="9416" operator="between">
      <formula>10</formula>
      <formula>14.999</formula>
    </cfRule>
  </conditionalFormatting>
  <conditionalFormatting sqref="BO47:BO49">
    <cfRule type="cellIs" dxfId="11181" priority="9417" operator="between">
      <formula>5</formula>
      <formula>9.999</formula>
    </cfRule>
  </conditionalFormatting>
  <conditionalFormatting sqref="BO47:BO49">
    <cfRule type="cellIs" dxfId="11180" priority="9418" operator="between">
      <formula>0</formula>
      <formula>4.999</formula>
    </cfRule>
  </conditionalFormatting>
  <conditionalFormatting sqref="P51:P53">
    <cfRule type="cellIs" dxfId="11179" priority="9387" operator="between">
      <formula>15</formula>
      <formula>20</formula>
    </cfRule>
  </conditionalFormatting>
  <conditionalFormatting sqref="P51:P53">
    <cfRule type="cellIs" dxfId="11178" priority="9388" operator="between">
      <formula>10</formula>
      <formula>14.999</formula>
    </cfRule>
  </conditionalFormatting>
  <conditionalFormatting sqref="P51:P53">
    <cfRule type="cellIs" dxfId="11177" priority="9389" operator="between">
      <formula>5</formula>
      <formula>9.999</formula>
    </cfRule>
  </conditionalFormatting>
  <conditionalFormatting sqref="P51:P53">
    <cfRule type="cellIs" dxfId="11176" priority="9390" operator="between">
      <formula>0</formula>
      <formula>4.999</formula>
    </cfRule>
  </conditionalFormatting>
  <conditionalFormatting sqref="R51:R53">
    <cfRule type="cellIs" dxfId="11175" priority="9379" operator="between">
      <formula>15</formula>
      <formula>20</formula>
    </cfRule>
  </conditionalFormatting>
  <conditionalFormatting sqref="R51:R53">
    <cfRule type="cellIs" dxfId="11174" priority="9380" operator="between">
      <formula>10</formula>
      <formula>14.999</formula>
    </cfRule>
  </conditionalFormatting>
  <conditionalFormatting sqref="R51:R53">
    <cfRule type="cellIs" dxfId="11173" priority="9381" operator="between">
      <formula>5</formula>
      <formula>9.999</formula>
    </cfRule>
  </conditionalFormatting>
  <conditionalFormatting sqref="R51:R53">
    <cfRule type="cellIs" dxfId="11172" priority="9382" operator="between">
      <formula>0</formula>
      <formula>4.999</formula>
    </cfRule>
  </conditionalFormatting>
  <conditionalFormatting sqref="Q51:Q53">
    <cfRule type="cellIs" dxfId="11171" priority="9375" operator="between">
      <formula>15</formula>
      <formula>20</formula>
    </cfRule>
  </conditionalFormatting>
  <conditionalFormatting sqref="Q51:Q53">
    <cfRule type="cellIs" dxfId="11170" priority="9376" operator="between">
      <formula>10</formula>
      <formula>14.999</formula>
    </cfRule>
  </conditionalFormatting>
  <conditionalFormatting sqref="Q51:Q53">
    <cfRule type="cellIs" dxfId="11169" priority="9377" operator="between">
      <formula>5</formula>
      <formula>9.999</formula>
    </cfRule>
  </conditionalFormatting>
  <conditionalFormatting sqref="Q51:Q53">
    <cfRule type="cellIs" dxfId="11168" priority="9378" operator="between">
      <formula>0</formula>
      <formula>4.999</formula>
    </cfRule>
  </conditionalFormatting>
  <conditionalFormatting sqref="T51:T53">
    <cfRule type="cellIs" dxfId="11167" priority="9371" operator="between">
      <formula>15</formula>
      <formula>20</formula>
    </cfRule>
  </conditionalFormatting>
  <conditionalFormatting sqref="T51:T53">
    <cfRule type="cellIs" dxfId="11166" priority="9372" operator="between">
      <formula>10</formula>
      <formula>14.999</formula>
    </cfRule>
  </conditionalFormatting>
  <conditionalFormatting sqref="T51:T53">
    <cfRule type="cellIs" dxfId="11165" priority="9373" operator="between">
      <formula>5</formula>
      <formula>9.999</formula>
    </cfRule>
  </conditionalFormatting>
  <conditionalFormatting sqref="T51:T53">
    <cfRule type="cellIs" dxfId="11164" priority="9374" operator="between">
      <formula>0</formula>
      <formula>4.999</formula>
    </cfRule>
  </conditionalFormatting>
  <conditionalFormatting sqref="S51:S53">
    <cfRule type="cellIs" dxfId="11163" priority="9367" operator="between">
      <formula>15</formula>
      <formula>20</formula>
    </cfRule>
  </conditionalFormatting>
  <conditionalFormatting sqref="S51:S53">
    <cfRule type="cellIs" dxfId="11162" priority="9368" operator="between">
      <formula>10</formula>
      <formula>14.999</formula>
    </cfRule>
  </conditionalFormatting>
  <conditionalFormatting sqref="S51:S53">
    <cfRule type="cellIs" dxfId="11161" priority="9369" operator="between">
      <formula>5</formula>
      <formula>9.999</formula>
    </cfRule>
  </conditionalFormatting>
  <conditionalFormatting sqref="S51:S53">
    <cfRule type="cellIs" dxfId="11160" priority="9370" operator="between">
      <formula>0</formula>
      <formula>4.999</formula>
    </cfRule>
  </conditionalFormatting>
  <conditionalFormatting sqref="V51:V53">
    <cfRule type="cellIs" dxfId="11159" priority="9363" operator="between">
      <formula>15</formula>
      <formula>20</formula>
    </cfRule>
  </conditionalFormatting>
  <conditionalFormatting sqref="V51:V53">
    <cfRule type="cellIs" dxfId="11158" priority="9364" operator="between">
      <formula>10</formula>
      <formula>14.999</formula>
    </cfRule>
  </conditionalFormatting>
  <conditionalFormatting sqref="V51:V53">
    <cfRule type="cellIs" dxfId="11157" priority="9365" operator="between">
      <formula>5</formula>
      <formula>9.999</formula>
    </cfRule>
  </conditionalFormatting>
  <conditionalFormatting sqref="V51:V53">
    <cfRule type="cellIs" dxfId="11156" priority="9366" operator="between">
      <formula>0</formula>
      <formula>4.999</formula>
    </cfRule>
  </conditionalFormatting>
  <conditionalFormatting sqref="U51:U53">
    <cfRule type="cellIs" dxfId="11155" priority="9359" operator="between">
      <formula>15</formula>
      <formula>20</formula>
    </cfRule>
  </conditionalFormatting>
  <conditionalFormatting sqref="U51:U53">
    <cfRule type="cellIs" dxfId="11154" priority="9360" operator="between">
      <formula>10</formula>
      <formula>14.999</formula>
    </cfRule>
  </conditionalFormatting>
  <conditionalFormatting sqref="U51:U53">
    <cfRule type="cellIs" dxfId="11153" priority="9361" operator="between">
      <formula>5</formula>
      <formula>9.999</formula>
    </cfRule>
  </conditionalFormatting>
  <conditionalFormatting sqref="U51:U53">
    <cfRule type="cellIs" dxfId="11152" priority="9362" operator="between">
      <formula>0</formula>
      <formula>4.999</formula>
    </cfRule>
  </conditionalFormatting>
  <conditionalFormatting sqref="X51:X53">
    <cfRule type="cellIs" dxfId="11151" priority="9355" operator="between">
      <formula>15</formula>
      <formula>20</formula>
    </cfRule>
  </conditionalFormatting>
  <conditionalFormatting sqref="X51:X53">
    <cfRule type="cellIs" dxfId="11150" priority="9356" operator="between">
      <formula>10</formula>
      <formula>14.999</formula>
    </cfRule>
  </conditionalFormatting>
  <conditionalFormatting sqref="X51:X53">
    <cfRule type="cellIs" dxfId="11149" priority="9357" operator="between">
      <formula>5</formula>
      <formula>9.999</formula>
    </cfRule>
  </conditionalFormatting>
  <conditionalFormatting sqref="X51:X53">
    <cfRule type="cellIs" dxfId="11148" priority="9358" operator="between">
      <formula>0</formula>
      <formula>4.999</formula>
    </cfRule>
  </conditionalFormatting>
  <conditionalFormatting sqref="W51:W53">
    <cfRule type="cellIs" dxfId="11147" priority="9351" operator="between">
      <formula>15</formula>
      <formula>20</formula>
    </cfRule>
  </conditionalFormatting>
  <conditionalFormatting sqref="W51:W53">
    <cfRule type="cellIs" dxfId="11146" priority="9352" operator="between">
      <formula>10</formula>
      <formula>14.999</formula>
    </cfRule>
  </conditionalFormatting>
  <conditionalFormatting sqref="W51:W53">
    <cfRule type="cellIs" dxfId="11145" priority="9353" operator="between">
      <formula>5</formula>
      <formula>9.999</formula>
    </cfRule>
  </conditionalFormatting>
  <conditionalFormatting sqref="W51:W53">
    <cfRule type="cellIs" dxfId="11144" priority="9354" operator="between">
      <formula>0</formula>
      <formula>4.999</formula>
    </cfRule>
  </conditionalFormatting>
  <conditionalFormatting sqref="Z51:Z53">
    <cfRule type="cellIs" dxfId="11143" priority="9347" operator="between">
      <formula>15</formula>
      <formula>20</formula>
    </cfRule>
  </conditionalFormatting>
  <conditionalFormatting sqref="Z51:Z53">
    <cfRule type="cellIs" dxfId="11142" priority="9348" operator="between">
      <formula>10</formula>
      <formula>14.999</formula>
    </cfRule>
  </conditionalFormatting>
  <conditionalFormatting sqref="Z51:Z53">
    <cfRule type="cellIs" dxfId="11141" priority="9349" operator="between">
      <formula>5</formula>
      <formula>9.999</formula>
    </cfRule>
  </conditionalFormatting>
  <conditionalFormatting sqref="Z51:Z53">
    <cfRule type="cellIs" dxfId="11140" priority="9350" operator="between">
      <formula>0</formula>
      <formula>4.999</formula>
    </cfRule>
  </conditionalFormatting>
  <conditionalFormatting sqref="Y51:Y53">
    <cfRule type="cellIs" dxfId="11139" priority="9343" operator="between">
      <formula>15</formula>
      <formula>20</formula>
    </cfRule>
  </conditionalFormatting>
  <conditionalFormatting sqref="Y51:Y53">
    <cfRule type="cellIs" dxfId="11138" priority="9344" operator="between">
      <formula>10</formula>
      <formula>14.999</formula>
    </cfRule>
  </conditionalFormatting>
  <conditionalFormatting sqref="Y51:Y53">
    <cfRule type="cellIs" dxfId="11137" priority="9345" operator="between">
      <formula>5</formula>
      <formula>9.999</formula>
    </cfRule>
  </conditionalFormatting>
  <conditionalFormatting sqref="Y51:Y53">
    <cfRule type="cellIs" dxfId="11136" priority="9346" operator="between">
      <formula>0</formula>
      <formula>4.999</formula>
    </cfRule>
  </conditionalFormatting>
  <conditionalFormatting sqref="AB51:AB53">
    <cfRule type="cellIs" dxfId="11135" priority="9339" operator="between">
      <formula>15</formula>
      <formula>20</formula>
    </cfRule>
  </conditionalFormatting>
  <conditionalFormatting sqref="AB51:AB53">
    <cfRule type="cellIs" dxfId="11134" priority="9340" operator="between">
      <formula>10</formula>
      <formula>14.999</formula>
    </cfRule>
  </conditionalFormatting>
  <conditionalFormatting sqref="AB51:AB53">
    <cfRule type="cellIs" dxfId="11133" priority="9341" operator="between">
      <formula>5</formula>
      <formula>9.999</formula>
    </cfRule>
  </conditionalFormatting>
  <conditionalFormatting sqref="AB51:AB53">
    <cfRule type="cellIs" dxfId="11132" priority="9342" operator="between">
      <formula>0</formula>
      <formula>4.999</formula>
    </cfRule>
  </conditionalFormatting>
  <conditionalFormatting sqref="AA51:AA53">
    <cfRule type="cellIs" dxfId="11131" priority="9335" operator="between">
      <formula>15</formula>
      <formula>20</formula>
    </cfRule>
  </conditionalFormatting>
  <conditionalFormatting sqref="AA51:AA53">
    <cfRule type="cellIs" dxfId="11130" priority="9336" operator="between">
      <formula>10</formula>
      <formula>14.999</formula>
    </cfRule>
  </conditionalFormatting>
  <conditionalFormatting sqref="AA51:AA53">
    <cfRule type="cellIs" dxfId="11129" priority="9337" operator="between">
      <formula>5</formula>
      <formula>9.999</formula>
    </cfRule>
  </conditionalFormatting>
  <conditionalFormatting sqref="AA51:AA53">
    <cfRule type="cellIs" dxfId="11128" priority="9338" operator="between">
      <formula>0</formula>
      <formula>4.999</formula>
    </cfRule>
  </conditionalFormatting>
  <conditionalFormatting sqref="AD51:AD53">
    <cfRule type="cellIs" dxfId="11127" priority="9331" operator="between">
      <formula>15</formula>
      <formula>20</formula>
    </cfRule>
  </conditionalFormatting>
  <conditionalFormatting sqref="AD51:AD53">
    <cfRule type="cellIs" dxfId="11126" priority="9332" operator="between">
      <formula>10</formula>
      <formula>14.999</formula>
    </cfRule>
  </conditionalFormatting>
  <conditionalFormatting sqref="AD51:AD53">
    <cfRule type="cellIs" dxfId="11125" priority="9333" operator="between">
      <formula>5</formula>
      <formula>9.999</formula>
    </cfRule>
  </conditionalFormatting>
  <conditionalFormatting sqref="AD51:AD53">
    <cfRule type="cellIs" dxfId="11124" priority="9334" operator="between">
      <formula>0</formula>
      <formula>4.999</formula>
    </cfRule>
  </conditionalFormatting>
  <conditionalFormatting sqref="AC51:AC53">
    <cfRule type="cellIs" dxfId="11123" priority="9327" operator="between">
      <formula>15</formula>
      <formula>20</formula>
    </cfRule>
  </conditionalFormatting>
  <conditionalFormatting sqref="AC51:AC53">
    <cfRule type="cellIs" dxfId="11122" priority="9328" operator="between">
      <formula>10</formula>
      <formula>14.999</formula>
    </cfRule>
  </conditionalFormatting>
  <conditionalFormatting sqref="AC51:AC53">
    <cfRule type="cellIs" dxfId="11121" priority="9329" operator="between">
      <formula>5</formula>
      <formula>9.999</formula>
    </cfRule>
  </conditionalFormatting>
  <conditionalFormatting sqref="AC51:AC53">
    <cfRule type="cellIs" dxfId="11120" priority="9330" operator="between">
      <formula>0</formula>
      <formula>4.999</formula>
    </cfRule>
  </conditionalFormatting>
  <conditionalFormatting sqref="AF51:AF53">
    <cfRule type="cellIs" dxfId="11119" priority="9323" operator="between">
      <formula>15</formula>
      <formula>20</formula>
    </cfRule>
  </conditionalFormatting>
  <conditionalFormatting sqref="AF51:AF53">
    <cfRule type="cellIs" dxfId="11118" priority="9324" operator="between">
      <formula>10</formula>
      <formula>14.999</formula>
    </cfRule>
  </conditionalFormatting>
  <conditionalFormatting sqref="AF51:AF53">
    <cfRule type="cellIs" dxfId="11117" priority="9325" operator="between">
      <formula>5</formula>
      <formula>9.999</formula>
    </cfRule>
  </conditionalFormatting>
  <conditionalFormatting sqref="AF51:AF53">
    <cfRule type="cellIs" dxfId="11116" priority="9326" operator="between">
      <formula>0</formula>
      <formula>4.999</formula>
    </cfRule>
  </conditionalFormatting>
  <conditionalFormatting sqref="AE51:AE53">
    <cfRule type="cellIs" dxfId="11115" priority="9319" operator="between">
      <formula>15</formula>
      <formula>20</formula>
    </cfRule>
  </conditionalFormatting>
  <conditionalFormatting sqref="AE51:AE53">
    <cfRule type="cellIs" dxfId="11114" priority="9320" operator="between">
      <formula>10</formula>
      <formula>14.999</formula>
    </cfRule>
  </conditionalFormatting>
  <conditionalFormatting sqref="AE51:AE53">
    <cfRule type="cellIs" dxfId="11113" priority="9321" operator="between">
      <formula>5</formula>
      <formula>9.999</formula>
    </cfRule>
  </conditionalFormatting>
  <conditionalFormatting sqref="AE51:AE53">
    <cfRule type="cellIs" dxfId="11112" priority="9322" operator="between">
      <formula>0</formula>
      <formula>4.999</formula>
    </cfRule>
  </conditionalFormatting>
  <conditionalFormatting sqref="AH51:AH53">
    <cfRule type="cellIs" dxfId="11111" priority="9315" operator="between">
      <formula>15</formula>
      <formula>20</formula>
    </cfRule>
  </conditionalFormatting>
  <conditionalFormatting sqref="AH51:AH53">
    <cfRule type="cellIs" dxfId="11110" priority="9316" operator="between">
      <formula>10</formula>
      <formula>14.999</formula>
    </cfRule>
  </conditionalFormatting>
  <conditionalFormatting sqref="AH51:AH53">
    <cfRule type="cellIs" dxfId="11109" priority="9317" operator="between">
      <formula>5</formula>
      <formula>9.999</formula>
    </cfRule>
  </conditionalFormatting>
  <conditionalFormatting sqref="AH51:AH53">
    <cfRule type="cellIs" dxfId="11108" priority="9318" operator="between">
      <formula>0</formula>
      <formula>4.999</formula>
    </cfRule>
  </conditionalFormatting>
  <conditionalFormatting sqref="AG51:AG53">
    <cfRule type="cellIs" dxfId="11107" priority="9311" operator="between">
      <formula>15</formula>
      <formula>20</formula>
    </cfRule>
  </conditionalFormatting>
  <conditionalFormatting sqref="AG51:AG53">
    <cfRule type="cellIs" dxfId="11106" priority="9312" operator="between">
      <formula>10</formula>
      <formula>14.999</formula>
    </cfRule>
  </conditionalFormatting>
  <conditionalFormatting sqref="AG51:AG53">
    <cfRule type="cellIs" dxfId="11105" priority="9313" operator="between">
      <formula>5</formula>
      <formula>9.999</formula>
    </cfRule>
  </conditionalFormatting>
  <conditionalFormatting sqref="AG51:AG53">
    <cfRule type="cellIs" dxfId="11104" priority="9314" operator="between">
      <formula>0</formula>
      <formula>4.999</formula>
    </cfRule>
  </conditionalFormatting>
  <conditionalFormatting sqref="AJ51:AJ53">
    <cfRule type="cellIs" dxfId="11103" priority="9307" operator="between">
      <formula>15</formula>
      <formula>20</formula>
    </cfRule>
  </conditionalFormatting>
  <conditionalFormatting sqref="AJ51:AJ53">
    <cfRule type="cellIs" dxfId="11102" priority="9308" operator="between">
      <formula>10</formula>
      <formula>14.999</formula>
    </cfRule>
  </conditionalFormatting>
  <conditionalFormatting sqref="AJ51:AJ53">
    <cfRule type="cellIs" dxfId="11101" priority="9309" operator="between">
      <formula>5</formula>
      <formula>9.999</formula>
    </cfRule>
  </conditionalFormatting>
  <conditionalFormatting sqref="AJ51:AJ53">
    <cfRule type="cellIs" dxfId="11100" priority="9310" operator="between">
      <formula>0</formula>
      <formula>4.999</formula>
    </cfRule>
  </conditionalFormatting>
  <conditionalFormatting sqref="AI51:AI53">
    <cfRule type="cellIs" dxfId="11099" priority="9303" operator="between">
      <formula>15</formula>
      <formula>20</formula>
    </cfRule>
  </conditionalFormatting>
  <conditionalFormatting sqref="AI51:AI53">
    <cfRule type="cellIs" dxfId="11098" priority="9304" operator="between">
      <formula>10</formula>
      <formula>14.999</formula>
    </cfRule>
  </conditionalFormatting>
  <conditionalFormatting sqref="AI51:AI53">
    <cfRule type="cellIs" dxfId="11097" priority="9305" operator="between">
      <formula>5</formula>
      <formula>9.999</formula>
    </cfRule>
  </conditionalFormatting>
  <conditionalFormatting sqref="AI51:AI53">
    <cfRule type="cellIs" dxfId="11096" priority="9306" operator="between">
      <formula>0</formula>
      <formula>4.999</formula>
    </cfRule>
  </conditionalFormatting>
  <conditionalFormatting sqref="AL51:AL53">
    <cfRule type="cellIs" dxfId="11095" priority="9299" operator="between">
      <formula>15</formula>
      <formula>20</formula>
    </cfRule>
  </conditionalFormatting>
  <conditionalFormatting sqref="AL51:AL53">
    <cfRule type="cellIs" dxfId="11094" priority="9300" operator="between">
      <formula>10</formula>
      <formula>14.999</formula>
    </cfRule>
  </conditionalFormatting>
  <conditionalFormatting sqref="AL51:AL53">
    <cfRule type="cellIs" dxfId="11093" priority="9301" operator="between">
      <formula>5</formula>
      <formula>9.999</formula>
    </cfRule>
  </conditionalFormatting>
  <conditionalFormatting sqref="AL51:AL53">
    <cfRule type="cellIs" dxfId="11092" priority="9302" operator="between">
      <formula>0</formula>
      <formula>4.999</formula>
    </cfRule>
  </conditionalFormatting>
  <conditionalFormatting sqref="AK51:AK53">
    <cfRule type="cellIs" dxfId="11091" priority="9295" operator="between">
      <formula>15</formula>
      <formula>20</formula>
    </cfRule>
  </conditionalFormatting>
  <conditionalFormatting sqref="AK51:AK53">
    <cfRule type="cellIs" dxfId="11090" priority="9296" operator="between">
      <formula>10</formula>
      <formula>14.999</formula>
    </cfRule>
  </conditionalFormatting>
  <conditionalFormatting sqref="AK51:AK53">
    <cfRule type="cellIs" dxfId="11089" priority="9297" operator="between">
      <formula>5</formula>
      <formula>9.999</formula>
    </cfRule>
  </conditionalFormatting>
  <conditionalFormatting sqref="AK51:AK53">
    <cfRule type="cellIs" dxfId="11088" priority="9298" operator="between">
      <formula>0</formula>
      <formula>4.999</formula>
    </cfRule>
  </conditionalFormatting>
  <conditionalFormatting sqref="BH51:BH53">
    <cfRule type="cellIs" dxfId="11087" priority="9291" operator="between">
      <formula>15</formula>
      <formula>20</formula>
    </cfRule>
  </conditionalFormatting>
  <conditionalFormatting sqref="BH51:BH53">
    <cfRule type="cellIs" dxfId="11086" priority="9292" operator="between">
      <formula>10</formula>
      <formula>14.999</formula>
    </cfRule>
  </conditionalFormatting>
  <conditionalFormatting sqref="BH51:BH53">
    <cfRule type="cellIs" dxfId="11085" priority="9293" operator="between">
      <formula>5</formula>
      <formula>9.999</formula>
    </cfRule>
  </conditionalFormatting>
  <conditionalFormatting sqref="BH51:BH53">
    <cfRule type="cellIs" dxfId="11084" priority="9294" operator="between">
      <formula>0</formula>
      <formula>4.999</formula>
    </cfRule>
  </conditionalFormatting>
  <conditionalFormatting sqref="BG51:BG53">
    <cfRule type="cellIs" dxfId="11083" priority="9287" operator="between">
      <formula>15</formula>
      <formula>20</formula>
    </cfRule>
  </conditionalFormatting>
  <conditionalFormatting sqref="BG51:BG53">
    <cfRule type="cellIs" dxfId="11082" priority="9288" operator="between">
      <formula>10</formula>
      <formula>14.999</formula>
    </cfRule>
  </conditionalFormatting>
  <conditionalFormatting sqref="BG51:BG53">
    <cfRule type="cellIs" dxfId="11081" priority="9289" operator="between">
      <formula>5</formula>
      <formula>9.999</formula>
    </cfRule>
  </conditionalFormatting>
  <conditionalFormatting sqref="BG51:BG53">
    <cfRule type="cellIs" dxfId="11080" priority="9290" operator="between">
      <formula>0</formula>
      <formula>4.999</formula>
    </cfRule>
  </conditionalFormatting>
  <conditionalFormatting sqref="BJ51:BJ53">
    <cfRule type="cellIs" dxfId="11079" priority="9283" operator="between">
      <formula>15</formula>
      <formula>20</formula>
    </cfRule>
  </conditionalFormatting>
  <conditionalFormatting sqref="BJ51:BJ53">
    <cfRule type="cellIs" dxfId="11078" priority="9284" operator="between">
      <formula>10</formula>
      <formula>14.999</formula>
    </cfRule>
  </conditionalFormatting>
  <conditionalFormatting sqref="BJ51:BJ53">
    <cfRule type="cellIs" dxfId="11077" priority="9285" operator="between">
      <formula>5</formula>
      <formula>9.999</formula>
    </cfRule>
  </conditionalFormatting>
  <conditionalFormatting sqref="BJ51:BJ53">
    <cfRule type="cellIs" dxfId="11076" priority="9286" operator="between">
      <formula>0</formula>
      <formula>4.999</formula>
    </cfRule>
  </conditionalFormatting>
  <conditionalFormatting sqref="BI51:BI53">
    <cfRule type="cellIs" dxfId="11075" priority="9279" operator="between">
      <formula>15</formula>
      <formula>20</formula>
    </cfRule>
  </conditionalFormatting>
  <conditionalFormatting sqref="BI51:BI53">
    <cfRule type="cellIs" dxfId="11074" priority="9280" operator="between">
      <formula>10</formula>
      <formula>14.999</formula>
    </cfRule>
  </conditionalFormatting>
  <conditionalFormatting sqref="BI51:BI53">
    <cfRule type="cellIs" dxfId="11073" priority="9281" operator="between">
      <formula>5</formula>
      <formula>9.999</formula>
    </cfRule>
  </conditionalFormatting>
  <conditionalFormatting sqref="BI51:BI53">
    <cfRule type="cellIs" dxfId="11072" priority="9282" operator="between">
      <formula>0</formula>
      <formula>4.999</formula>
    </cfRule>
  </conditionalFormatting>
  <conditionalFormatting sqref="BL51:BL53">
    <cfRule type="cellIs" dxfId="11071" priority="9275" operator="between">
      <formula>15</formula>
      <formula>20</formula>
    </cfRule>
  </conditionalFormatting>
  <conditionalFormatting sqref="BL51:BL53">
    <cfRule type="cellIs" dxfId="11070" priority="9276" operator="between">
      <formula>10</formula>
      <formula>14.999</formula>
    </cfRule>
  </conditionalFormatting>
  <conditionalFormatting sqref="BL51:BL53">
    <cfRule type="cellIs" dxfId="11069" priority="9277" operator="between">
      <formula>5</formula>
      <formula>9.999</formula>
    </cfRule>
  </conditionalFormatting>
  <conditionalFormatting sqref="BL51:BL53">
    <cfRule type="cellIs" dxfId="11068" priority="9278" operator="between">
      <formula>0</formula>
      <formula>4.999</formula>
    </cfRule>
  </conditionalFormatting>
  <conditionalFormatting sqref="BK51:BK53">
    <cfRule type="cellIs" dxfId="11067" priority="9271" operator="between">
      <formula>15</formula>
      <formula>20</formula>
    </cfRule>
  </conditionalFormatting>
  <conditionalFormatting sqref="BK51:BK53">
    <cfRule type="cellIs" dxfId="11066" priority="9272" operator="between">
      <formula>10</formula>
      <formula>14.999</formula>
    </cfRule>
  </conditionalFormatting>
  <conditionalFormatting sqref="BK51:BK53">
    <cfRule type="cellIs" dxfId="11065" priority="9273" operator="between">
      <formula>5</formula>
      <formula>9.999</formula>
    </cfRule>
  </conditionalFormatting>
  <conditionalFormatting sqref="BK51:BK53">
    <cfRule type="cellIs" dxfId="11064" priority="9274" operator="between">
      <formula>0</formula>
      <formula>4.999</formula>
    </cfRule>
  </conditionalFormatting>
  <conditionalFormatting sqref="BN51:BN53">
    <cfRule type="cellIs" dxfId="11063" priority="9267" operator="between">
      <formula>15</formula>
      <formula>20</formula>
    </cfRule>
  </conditionalFormatting>
  <conditionalFormatting sqref="BN51:BN53">
    <cfRule type="cellIs" dxfId="11062" priority="9268" operator="between">
      <formula>10</formula>
      <formula>14.999</formula>
    </cfRule>
  </conditionalFormatting>
  <conditionalFormatting sqref="BN51:BN53">
    <cfRule type="cellIs" dxfId="11061" priority="9269" operator="between">
      <formula>5</formula>
      <formula>9.999</formula>
    </cfRule>
  </conditionalFormatting>
  <conditionalFormatting sqref="BN51:BN53">
    <cfRule type="cellIs" dxfId="11060" priority="9270" operator="between">
      <formula>0</formula>
      <formula>4.999</formula>
    </cfRule>
  </conditionalFormatting>
  <conditionalFormatting sqref="BM51:BM53">
    <cfRule type="cellIs" dxfId="11059" priority="9263" operator="between">
      <formula>15</formula>
      <formula>20</formula>
    </cfRule>
  </conditionalFormatting>
  <conditionalFormatting sqref="BM51:BM53">
    <cfRule type="cellIs" dxfId="11058" priority="9264" operator="between">
      <formula>10</formula>
      <formula>14.999</formula>
    </cfRule>
  </conditionalFormatting>
  <conditionalFormatting sqref="BM51:BM53">
    <cfRule type="cellIs" dxfId="11057" priority="9265" operator="between">
      <formula>5</formula>
      <formula>9.999</formula>
    </cfRule>
  </conditionalFormatting>
  <conditionalFormatting sqref="BM51:BM53">
    <cfRule type="cellIs" dxfId="11056" priority="9266" operator="between">
      <formula>0</formula>
      <formula>4.999</formula>
    </cfRule>
  </conditionalFormatting>
  <conditionalFormatting sqref="BP51:BP53">
    <cfRule type="cellIs" dxfId="11055" priority="9259" operator="between">
      <formula>15</formula>
      <formula>20</formula>
    </cfRule>
  </conditionalFormatting>
  <conditionalFormatting sqref="BP51:BP53">
    <cfRule type="cellIs" dxfId="11054" priority="9260" operator="between">
      <formula>10</formula>
      <formula>14.999</formula>
    </cfRule>
  </conditionalFormatting>
  <conditionalFormatting sqref="BP51:BP53">
    <cfRule type="cellIs" dxfId="11053" priority="9261" operator="between">
      <formula>5</formula>
      <formula>9.999</formula>
    </cfRule>
  </conditionalFormatting>
  <conditionalFormatting sqref="BP51:BP53">
    <cfRule type="cellIs" dxfId="11052" priority="9262" operator="between">
      <formula>0</formula>
      <formula>4.999</formula>
    </cfRule>
  </conditionalFormatting>
  <conditionalFormatting sqref="BO51:BO53">
    <cfRule type="cellIs" dxfId="11051" priority="9255" operator="between">
      <formula>15</formula>
      <formula>20</formula>
    </cfRule>
  </conditionalFormatting>
  <conditionalFormatting sqref="BO51:BO53">
    <cfRule type="cellIs" dxfId="11050" priority="9256" operator="between">
      <formula>10</formula>
      <formula>14.999</formula>
    </cfRule>
  </conditionalFormatting>
  <conditionalFormatting sqref="BO51:BO53">
    <cfRule type="cellIs" dxfId="11049" priority="9257" operator="between">
      <formula>5</formula>
      <formula>9.999</formula>
    </cfRule>
  </conditionalFormatting>
  <conditionalFormatting sqref="BO51:BO53">
    <cfRule type="cellIs" dxfId="11048" priority="9258" operator="between">
      <formula>0</formula>
      <formula>4.999</formula>
    </cfRule>
  </conditionalFormatting>
  <conditionalFormatting sqref="P55:P57">
    <cfRule type="cellIs" dxfId="11047" priority="9227" operator="between">
      <formula>15</formula>
      <formula>20</formula>
    </cfRule>
  </conditionalFormatting>
  <conditionalFormatting sqref="P55:P57">
    <cfRule type="cellIs" dxfId="11046" priority="9228" operator="between">
      <formula>10</formula>
      <formula>14.999</formula>
    </cfRule>
  </conditionalFormatting>
  <conditionalFormatting sqref="P55:P57">
    <cfRule type="cellIs" dxfId="11045" priority="9229" operator="between">
      <formula>5</formula>
      <formula>9.999</formula>
    </cfRule>
  </conditionalFormatting>
  <conditionalFormatting sqref="P55:P57">
    <cfRule type="cellIs" dxfId="11044" priority="9230" operator="between">
      <formula>0</formula>
      <formula>4.999</formula>
    </cfRule>
  </conditionalFormatting>
  <conditionalFormatting sqref="R55:R57">
    <cfRule type="cellIs" dxfId="11043" priority="9219" operator="between">
      <formula>15</formula>
      <formula>20</formula>
    </cfRule>
  </conditionalFormatting>
  <conditionalFormatting sqref="R55:R57">
    <cfRule type="cellIs" dxfId="11042" priority="9220" operator="between">
      <formula>10</formula>
      <formula>14.999</formula>
    </cfRule>
  </conditionalFormatting>
  <conditionalFormatting sqref="R55:R57">
    <cfRule type="cellIs" dxfId="11041" priority="9221" operator="between">
      <formula>5</formula>
      <formula>9.999</formula>
    </cfRule>
  </conditionalFormatting>
  <conditionalFormatting sqref="R55:R57">
    <cfRule type="cellIs" dxfId="11040" priority="9222" operator="between">
      <formula>0</formula>
      <formula>4.999</formula>
    </cfRule>
  </conditionalFormatting>
  <conditionalFormatting sqref="Q55:Q57">
    <cfRule type="cellIs" dxfId="11039" priority="9215" operator="between">
      <formula>15</formula>
      <formula>20</formula>
    </cfRule>
  </conditionalFormatting>
  <conditionalFormatting sqref="Q55:Q57">
    <cfRule type="cellIs" dxfId="11038" priority="9216" operator="between">
      <formula>10</formula>
      <formula>14.999</formula>
    </cfRule>
  </conditionalFormatting>
  <conditionalFormatting sqref="Q55:Q57">
    <cfRule type="cellIs" dxfId="11037" priority="9217" operator="between">
      <formula>5</formula>
      <formula>9.999</formula>
    </cfRule>
  </conditionalFormatting>
  <conditionalFormatting sqref="Q55:Q57">
    <cfRule type="cellIs" dxfId="11036" priority="9218" operator="between">
      <formula>0</formula>
      <formula>4.999</formula>
    </cfRule>
  </conditionalFormatting>
  <conditionalFormatting sqref="T55:T57">
    <cfRule type="cellIs" dxfId="11035" priority="9211" operator="between">
      <formula>15</formula>
      <formula>20</formula>
    </cfRule>
  </conditionalFormatting>
  <conditionalFormatting sqref="T55:T57">
    <cfRule type="cellIs" dxfId="11034" priority="9212" operator="between">
      <formula>10</formula>
      <formula>14.999</formula>
    </cfRule>
  </conditionalFormatting>
  <conditionalFormatting sqref="T55:T57">
    <cfRule type="cellIs" dxfId="11033" priority="9213" operator="between">
      <formula>5</formula>
      <formula>9.999</formula>
    </cfRule>
  </conditionalFormatting>
  <conditionalFormatting sqref="T55:T57">
    <cfRule type="cellIs" dxfId="11032" priority="9214" operator="between">
      <formula>0</formula>
      <formula>4.999</formula>
    </cfRule>
  </conditionalFormatting>
  <conditionalFormatting sqref="S55:S57">
    <cfRule type="cellIs" dxfId="11031" priority="9207" operator="between">
      <formula>15</formula>
      <formula>20</formula>
    </cfRule>
  </conditionalFormatting>
  <conditionalFormatting sqref="S55:S57">
    <cfRule type="cellIs" dxfId="11030" priority="9208" operator="between">
      <formula>10</formula>
      <formula>14.999</formula>
    </cfRule>
  </conditionalFormatting>
  <conditionalFormatting sqref="S55:S57">
    <cfRule type="cellIs" dxfId="11029" priority="9209" operator="between">
      <formula>5</formula>
      <formula>9.999</formula>
    </cfRule>
  </conditionalFormatting>
  <conditionalFormatting sqref="S55:S57">
    <cfRule type="cellIs" dxfId="11028" priority="9210" operator="between">
      <formula>0</formula>
      <formula>4.999</formula>
    </cfRule>
  </conditionalFormatting>
  <conditionalFormatting sqref="V55:V57">
    <cfRule type="cellIs" dxfId="11027" priority="9203" operator="between">
      <formula>15</formula>
      <formula>20</formula>
    </cfRule>
  </conditionalFormatting>
  <conditionalFormatting sqref="V55:V57">
    <cfRule type="cellIs" dxfId="11026" priority="9204" operator="between">
      <formula>10</formula>
      <formula>14.999</formula>
    </cfRule>
  </conditionalFormatting>
  <conditionalFormatting sqref="V55:V57">
    <cfRule type="cellIs" dxfId="11025" priority="9205" operator="between">
      <formula>5</formula>
      <formula>9.999</formula>
    </cfRule>
  </conditionalFormatting>
  <conditionalFormatting sqref="V55:V57">
    <cfRule type="cellIs" dxfId="11024" priority="9206" operator="between">
      <formula>0</formula>
      <formula>4.999</formula>
    </cfRule>
  </conditionalFormatting>
  <conditionalFormatting sqref="U55:U57">
    <cfRule type="cellIs" dxfId="11023" priority="9199" operator="between">
      <formula>15</formula>
      <formula>20</formula>
    </cfRule>
  </conditionalFormatting>
  <conditionalFormatting sqref="U55:U57">
    <cfRule type="cellIs" dxfId="11022" priority="9200" operator="between">
      <formula>10</formula>
      <formula>14.999</formula>
    </cfRule>
  </conditionalFormatting>
  <conditionalFormatting sqref="U55:U57">
    <cfRule type="cellIs" dxfId="11021" priority="9201" operator="between">
      <formula>5</formula>
      <formula>9.999</formula>
    </cfRule>
  </conditionalFormatting>
  <conditionalFormatting sqref="U55:U57">
    <cfRule type="cellIs" dxfId="11020" priority="9202" operator="between">
      <formula>0</formula>
      <formula>4.999</formula>
    </cfRule>
  </conditionalFormatting>
  <conditionalFormatting sqref="X55:X57">
    <cfRule type="cellIs" dxfId="11019" priority="9195" operator="between">
      <formula>15</formula>
      <formula>20</formula>
    </cfRule>
  </conditionalFormatting>
  <conditionalFormatting sqref="X55:X57">
    <cfRule type="cellIs" dxfId="11018" priority="9196" operator="between">
      <formula>10</formula>
      <formula>14.999</formula>
    </cfRule>
  </conditionalFormatting>
  <conditionalFormatting sqref="X55:X57">
    <cfRule type="cellIs" dxfId="11017" priority="9197" operator="between">
      <formula>5</formula>
      <formula>9.999</formula>
    </cfRule>
  </conditionalFormatting>
  <conditionalFormatting sqref="X55:X57">
    <cfRule type="cellIs" dxfId="11016" priority="9198" operator="between">
      <formula>0</formula>
      <formula>4.999</formula>
    </cfRule>
  </conditionalFormatting>
  <conditionalFormatting sqref="W55:W57">
    <cfRule type="cellIs" dxfId="11015" priority="9191" operator="between">
      <formula>15</formula>
      <formula>20</formula>
    </cfRule>
  </conditionalFormatting>
  <conditionalFormatting sqref="W55:W57">
    <cfRule type="cellIs" dxfId="11014" priority="9192" operator="between">
      <formula>10</formula>
      <formula>14.999</formula>
    </cfRule>
  </conditionalFormatting>
  <conditionalFormatting sqref="W55:W57">
    <cfRule type="cellIs" dxfId="11013" priority="9193" operator="between">
      <formula>5</formula>
      <formula>9.999</formula>
    </cfRule>
  </conditionalFormatting>
  <conditionalFormatting sqref="W55:W57">
    <cfRule type="cellIs" dxfId="11012" priority="9194" operator="between">
      <formula>0</formula>
      <formula>4.999</formula>
    </cfRule>
  </conditionalFormatting>
  <conditionalFormatting sqref="Z55:Z57">
    <cfRule type="cellIs" dxfId="11011" priority="9187" operator="between">
      <formula>15</formula>
      <formula>20</formula>
    </cfRule>
  </conditionalFormatting>
  <conditionalFormatting sqref="Z55:Z57">
    <cfRule type="cellIs" dxfId="11010" priority="9188" operator="between">
      <formula>10</formula>
      <formula>14.999</formula>
    </cfRule>
  </conditionalFormatting>
  <conditionalFormatting sqref="Z55:Z57">
    <cfRule type="cellIs" dxfId="11009" priority="9189" operator="between">
      <formula>5</formula>
      <formula>9.999</formula>
    </cfRule>
  </conditionalFormatting>
  <conditionalFormatting sqref="Z55:Z57">
    <cfRule type="cellIs" dxfId="11008" priority="9190" operator="between">
      <formula>0</formula>
      <formula>4.999</formula>
    </cfRule>
  </conditionalFormatting>
  <conditionalFormatting sqref="Y55:Y57">
    <cfRule type="cellIs" dxfId="11007" priority="9183" operator="between">
      <formula>15</formula>
      <formula>20</formula>
    </cfRule>
  </conditionalFormatting>
  <conditionalFormatting sqref="Y55:Y57">
    <cfRule type="cellIs" dxfId="11006" priority="9184" operator="between">
      <formula>10</formula>
      <formula>14.999</formula>
    </cfRule>
  </conditionalFormatting>
  <conditionalFormatting sqref="Y55:Y57">
    <cfRule type="cellIs" dxfId="11005" priority="9185" operator="between">
      <formula>5</formula>
      <formula>9.999</formula>
    </cfRule>
  </conditionalFormatting>
  <conditionalFormatting sqref="Y55:Y57">
    <cfRule type="cellIs" dxfId="11004" priority="9186" operator="between">
      <formula>0</formula>
      <formula>4.999</formula>
    </cfRule>
  </conditionalFormatting>
  <conditionalFormatting sqref="AB55:AB57">
    <cfRule type="cellIs" dxfId="11003" priority="9179" operator="between">
      <formula>15</formula>
      <formula>20</formula>
    </cfRule>
  </conditionalFormatting>
  <conditionalFormatting sqref="AB55:AB57">
    <cfRule type="cellIs" dxfId="11002" priority="9180" operator="between">
      <formula>10</formula>
      <formula>14.999</formula>
    </cfRule>
  </conditionalFormatting>
  <conditionalFormatting sqref="AB55:AB57">
    <cfRule type="cellIs" dxfId="11001" priority="9181" operator="between">
      <formula>5</formula>
      <formula>9.999</formula>
    </cfRule>
  </conditionalFormatting>
  <conditionalFormatting sqref="AB55:AB57">
    <cfRule type="cellIs" dxfId="11000" priority="9182" operator="between">
      <formula>0</formula>
      <formula>4.999</formula>
    </cfRule>
  </conditionalFormatting>
  <conditionalFormatting sqref="AA55:AA57">
    <cfRule type="cellIs" dxfId="10999" priority="9175" operator="between">
      <formula>15</formula>
      <formula>20</formula>
    </cfRule>
  </conditionalFormatting>
  <conditionalFormatting sqref="AA55:AA57">
    <cfRule type="cellIs" dxfId="10998" priority="9176" operator="between">
      <formula>10</formula>
      <formula>14.999</formula>
    </cfRule>
  </conditionalFormatting>
  <conditionalFormatting sqref="AA55:AA57">
    <cfRule type="cellIs" dxfId="10997" priority="9177" operator="between">
      <formula>5</formula>
      <formula>9.999</formula>
    </cfRule>
  </conditionalFormatting>
  <conditionalFormatting sqref="AA55:AA57">
    <cfRule type="cellIs" dxfId="10996" priority="9178" operator="between">
      <formula>0</formula>
      <formula>4.999</formula>
    </cfRule>
  </conditionalFormatting>
  <conditionalFormatting sqref="AD55:AD57">
    <cfRule type="cellIs" dxfId="10995" priority="9171" operator="between">
      <formula>15</formula>
      <formula>20</formula>
    </cfRule>
  </conditionalFormatting>
  <conditionalFormatting sqref="AD55:AD57">
    <cfRule type="cellIs" dxfId="10994" priority="9172" operator="between">
      <formula>10</formula>
      <formula>14.999</formula>
    </cfRule>
  </conditionalFormatting>
  <conditionalFormatting sqref="AD55:AD57">
    <cfRule type="cellIs" dxfId="10993" priority="9173" operator="between">
      <formula>5</formula>
      <formula>9.999</formula>
    </cfRule>
  </conditionalFormatting>
  <conditionalFormatting sqref="AD55:AD57">
    <cfRule type="cellIs" dxfId="10992" priority="9174" operator="between">
      <formula>0</formula>
      <formula>4.999</formula>
    </cfRule>
  </conditionalFormatting>
  <conditionalFormatting sqref="AC55:AC57">
    <cfRule type="cellIs" dxfId="10991" priority="9167" operator="between">
      <formula>15</formula>
      <formula>20</formula>
    </cfRule>
  </conditionalFormatting>
  <conditionalFormatting sqref="AC55:AC57">
    <cfRule type="cellIs" dxfId="10990" priority="9168" operator="between">
      <formula>10</formula>
      <formula>14.999</formula>
    </cfRule>
  </conditionalFormatting>
  <conditionalFormatting sqref="AC55:AC57">
    <cfRule type="cellIs" dxfId="10989" priority="9169" operator="between">
      <formula>5</formula>
      <formula>9.999</formula>
    </cfRule>
  </conditionalFormatting>
  <conditionalFormatting sqref="AC55:AC57">
    <cfRule type="cellIs" dxfId="10988" priority="9170" operator="between">
      <formula>0</formula>
      <formula>4.999</formula>
    </cfRule>
  </conditionalFormatting>
  <conditionalFormatting sqref="AF55:AF57">
    <cfRule type="cellIs" dxfId="10987" priority="9163" operator="between">
      <formula>15</formula>
      <formula>20</formula>
    </cfRule>
  </conditionalFormatting>
  <conditionalFormatting sqref="AF55:AF57">
    <cfRule type="cellIs" dxfId="10986" priority="9164" operator="between">
      <formula>10</formula>
      <formula>14.999</formula>
    </cfRule>
  </conditionalFormatting>
  <conditionalFormatting sqref="AF55:AF57">
    <cfRule type="cellIs" dxfId="10985" priority="9165" operator="between">
      <formula>5</formula>
      <formula>9.999</formula>
    </cfRule>
  </conditionalFormatting>
  <conditionalFormatting sqref="AF55:AF57">
    <cfRule type="cellIs" dxfId="10984" priority="9166" operator="between">
      <formula>0</formula>
      <formula>4.999</formula>
    </cfRule>
  </conditionalFormatting>
  <conditionalFormatting sqref="AE55:AE57">
    <cfRule type="cellIs" dxfId="10983" priority="9159" operator="between">
      <formula>15</formula>
      <formula>20</formula>
    </cfRule>
  </conditionalFormatting>
  <conditionalFormatting sqref="AE55:AE57">
    <cfRule type="cellIs" dxfId="10982" priority="9160" operator="between">
      <formula>10</formula>
      <formula>14.999</formula>
    </cfRule>
  </conditionalFormatting>
  <conditionalFormatting sqref="AE55:AE57">
    <cfRule type="cellIs" dxfId="10981" priority="9161" operator="between">
      <formula>5</formula>
      <formula>9.999</formula>
    </cfRule>
  </conditionalFormatting>
  <conditionalFormatting sqref="AE55:AE57">
    <cfRule type="cellIs" dxfId="10980" priority="9162" operator="between">
      <formula>0</formula>
      <formula>4.999</formula>
    </cfRule>
  </conditionalFormatting>
  <conditionalFormatting sqref="AH55:AH57">
    <cfRule type="cellIs" dxfId="10979" priority="9155" operator="between">
      <formula>15</formula>
      <formula>20</formula>
    </cfRule>
  </conditionalFormatting>
  <conditionalFormatting sqref="AH55:AH57">
    <cfRule type="cellIs" dxfId="10978" priority="9156" operator="between">
      <formula>10</formula>
      <formula>14.999</formula>
    </cfRule>
  </conditionalFormatting>
  <conditionalFormatting sqref="AH55:AH57">
    <cfRule type="cellIs" dxfId="10977" priority="9157" operator="between">
      <formula>5</formula>
      <formula>9.999</formula>
    </cfRule>
  </conditionalFormatting>
  <conditionalFormatting sqref="AH55:AH57">
    <cfRule type="cellIs" dxfId="10976" priority="9158" operator="between">
      <formula>0</formula>
      <formula>4.999</formula>
    </cfRule>
  </conditionalFormatting>
  <conditionalFormatting sqref="AG55:AG57">
    <cfRule type="cellIs" dxfId="10975" priority="9151" operator="between">
      <formula>15</formula>
      <formula>20</formula>
    </cfRule>
  </conditionalFormatting>
  <conditionalFormatting sqref="AG55:AG57">
    <cfRule type="cellIs" dxfId="10974" priority="9152" operator="between">
      <formula>10</formula>
      <formula>14.999</formula>
    </cfRule>
  </conditionalFormatting>
  <conditionalFormatting sqref="AG55:AG57">
    <cfRule type="cellIs" dxfId="10973" priority="9153" operator="between">
      <formula>5</formula>
      <formula>9.999</formula>
    </cfRule>
  </conditionalFormatting>
  <conditionalFormatting sqref="AG55:AG57">
    <cfRule type="cellIs" dxfId="10972" priority="9154" operator="between">
      <formula>0</formula>
      <formula>4.999</formula>
    </cfRule>
  </conditionalFormatting>
  <conditionalFormatting sqref="AJ55:AJ57">
    <cfRule type="cellIs" dxfId="10971" priority="9147" operator="between">
      <formula>15</formula>
      <formula>20</formula>
    </cfRule>
  </conditionalFormatting>
  <conditionalFormatting sqref="AJ55:AJ57">
    <cfRule type="cellIs" dxfId="10970" priority="9148" operator="between">
      <formula>10</formula>
      <formula>14.999</formula>
    </cfRule>
  </conditionalFormatting>
  <conditionalFormatting sqref="AJ55:AJ57">
    <cfRule type="cellIs" dxfId="10969" priority="9149" operator="between">
      <formula>5</formula>
      <formula>9.999</formula>
    </cfRule>
  </conditionalFormatting>
  <conditionalFormatting sqref="AJ55:AJ57">
    <cfRule type="cellIs" dxfId="10968" priority="9150" operator="between">
      <formula>0</formula>
      <formula>4.999</formula>
    </cfRule>
  </conditionalFormatting>
  <conditionalFormatting sqref="AI55:AI57">
    <cfRule type="cellIs" dxfId="10967" priority="9143" operator="between">
      <formula>15</formula>
      <formula>20</formula>
    </cfRule>
  </conditionalFormatting>
  <conditionalFormatting sqref="AI55:AI57">
    <cfRule type="cellIs" dxfId="10966" priority="9144" operator="between">
      <formula>10</formula>
      <formula>14.999</formula>
    </cfRule>
  </conditionalFormatting>
  <conditionalFormatting sqref="AI55:AI57">
    <cfRule type="cellIs" dxfId="10965" priority="9145" operator="between">
      <formula>5</formula>
      <formula>9.999</formula>
    </cfRule>
  </conditionalFormatting>
  <conditionalFormatting sqref="AI55:AI57">
    <cfRule type="cellIs" dxfId="10964" priority="9146" operator="between">
      <formula>0</formula>
      <formula>4.999</formula>
    </cfRule>
  </conditionalFormatting>
  <conditionalFormatting sqref="AL55:AL57">
    <cfRule type="cellIs" dxfId="10963" priority="9139" operator="between">
      <formula>15</formula>
      <formula>20</formula>
    </cfRule>
  </conditionalFormatting>
  <conditionalFormatting sqref="AL55:AL57">
    <cfRule type="cellIs" dxfId="10962" priority="9140" operator="between">
      <formula>10</formula>
      <formula>14.999</formula>
    </cfRule>
  </conditionalFormatting>
  <conditionalFormatting sqref="AL55:AL57">
    <cfRule type="cellIs" dxfId="10961" priority="9141" operator="between">
      <formula>5</formula>
      <formula>9.999</formula>
    </cfRule>
  </conditionalFormatting>
  <conditionalFormatting sqref="AL55:AL57">
    <cfRule type="cellIs" dxfId="10960" priority="9142" operator="between">
      <formula>0</formula>
      <formula>4.999</formula>
    </cfRule>
  </conditionalFormatting>
  <conditionalFormatting sqref="AK55:AK57">
    <cfRule type="cellIs" dxfId="10959" priority="9135" operator="between">
      <formula>15</formula>
      <formula>20</formula>
    </cfRule>
  </conditionalFormatting>
  <conditionalFormatting sqref="AK55:AK57">
    <cfRule type="cellIs" dxfId="10958" priority="9136" operator="between">
      <formula>10</formula>
      <formula>14.999</formula>
    </cfRule>
  </conditionalFormatting>
  <conditionalFormatting sqref="AK55:AK57">
    <cfRule type="cellIs" dxfId="10957" priority="9137" operator="between">
      <formula>5</formula>
      <formula>9.999</formula>
    </cfRule>
  </conditionalFormatting>
  <conditionalFormatting sqref="AK55:AK57">
    <cfRule type="cellIs" dxfId="10956" priority="9138" operator="between">
      <formula>0</formula>
      <formula>4.999</formula>
    </cfRule>
  </conditionalFormatting>
  <conditionalFormatting sqref="BH55:BH57">
    <cfRule type="cellIs" dxfId="10955" priority="9131" operator="between">
      <formula>15</formula>
      <formula>20</formula>
    </cfRule>
  </conditionalFormatting>
  <conditionalFormatting sqref="BH55:BH57">
    <cfRule type="cellIs" dxfId="10954" priority="9132" operator="between">
      <formula>10</formula>
      <formula>14.999</formula>
    </cfRule>
  </conditionalFormatting>
  <conditionalFormatting sqref="BH55:BH57">
    <cfRule type="cellIs" dxfId="10953" priority="9133" operator="between">
      <formula>5</formula>
      <formula>9.999</formula>
    </cfRule>
  </conditionalFormatting>
  <conditionalFormatting sqref="BH55:BH57">
    <cfRule type="cellIs" dxfId="10952" priority="9134" operator="between">
      <formula>0</formula>
      <formula>4.999</formula>
    </cfRule>
  </conditionalFormatting>
  <conditionalFormatting sqref="BG55:BG57">
    <cfRule type="cellIs" dxfId="10951" priority="9127" operator="between">
      <formula>15</formula>
      <formula>20</formula>
    </cfRule>
  </conditionalFormatting>
  <conditionalFormatting sqref="BG55:BG57">
    <cfRule type="cellIs" dxfId="10950" priority="9128" operator="between">
      <formula>10</formula>
      <formula>14.999</formula>
    </cfRule>
  </conditionalFormatting>
  <conditionalFormatting sqref="BG55:BG57">
    <cfRule type="cellIs" dxfId="10949" priority="9129" operator="between">
      <formula>5</formula>
      <formula>9.999</formula>
    </cfRule>
  </conditionalFormatting>
  <conditionalFormatting sqref="BG55:BG57">
    <cfRule type="cellIs" dxfId="10948" priority="9130" operator="between">
      <formula>0</formula>
      <formula>4.999</formula>
    </cfRule>
  </conditionalFormatting>
  <conditionalFormatting sqref="BJ55:BJ57">
    <cfRule type="cellIs" dxfId="10947" priority="9123" operator="between">
      <formula>15</formula>
      <formula>20</formula>
    </cfRule>
  </conditionalFormatting>
  <conditionalFormatting sqref="BJ55:BJ57">
    <cfRule type="cellIs" dxfId="10946" priority="9124" operator="between">
      <formula>10</formula>
      <formula>14.999</formula>
    </cfRule>
  </conditionalFormatting>
  <conditionalFormatting sqref="BJ55:BJ57">
    <cfRule type="cellIs" dxfId="10945" priority="9125" operator="between">
      <formula>5</formula>
      <formula>9.999</formula>
    </cfRule>
  </conditionalFormatting>
  <conditionalFormatting sqref="BJ55:BJ57">
    <cfRule type="cellIs" dxfId="10944" priority="9126" operator="between">
      <formula>0</formula>
      <formula>4.999</formula>
    </cfRule>
  </conditionalFormatting>
  <conditionalFormatting sqref="BI55:BI57">
    <cfRule type="cellIs" dxfId="10943" priority="9119" operator="between">
      <formula>15</formula>
      <formula>20</formula>
    </cfRule>
  </conditionalFormatting>
  <conditionalFormatting sqref="BI55:BI57">
    <cfRule type="cellIs" dxfId="10942" priority="9120" operator="between">
      <formula>10</formula>
      <formula>14.999</formula>
    </cfRule>
  </conditionalFormatting>
  <conditionalFormatting sqref="BI55:BI57">
    <cfRule type="cellIs" dxfId="10941" priority="9121" operator="between">
      <formula>5</formula>
      <formula>9.999</formula>
    </cfRule>
  </conditionalFormatting>
  <conditionalFormatting sqref="BI55:BI57">
    <cfRule type="cellIs" dxfId="10940" priority="9122" operator="between">
      <formula>0</formula>
      <formula>4.999</formula>
    </cfRule>
  </conditionalFormatting>
  <conditionalFormatting sqref="BL55:BL57">
    <cfRule type="cellIs" dxfId="10939" priority="9115" operator="between">
      <formula>15</formula>
      <formula>20</formula>
    </cfRule>
  </conditionalFormatting>
  <conditionalFormatting sqref="BL55:BL57">
    <cfRule type="cellIs" dxfId="10938" priority="9116" operator="between">
      <formula>10</formula>
      <formula>14.999</formula>
    </cfRule>
  </conditionalFormatting>
  <conditionalFormatting sqref="BL55:BL57">
    <cfRule type="cellIs" dxfId="10937" priority="9117" operator="between">
      <formula>5</formula>
      <formula>9.999</formula>
    </cfRule>
  </conditionalFormatting>
  <conditionalFormatting sqref="BL55:BL57">
    <cfRule type="cellIs" dxfId="10936" priority="9118" operator="between">
      <formula>0</formula>
      <formula>4.999</formula>
    </cfRule>
  </conditionalFormatting>
  <conditionalFormatting sqref="BK55:BK57">
    <cfRule type="cellIs" dxfId="10935" priority="9111" operator="between">
      <formula>15</formula>
      <formula>20</formula>
    </cfRule>
  </conditionalFormatting>
  <conditionalFormatting sqref="BK55:BK57">
    <cfRule type="cellIs" dxfId="10934" priority="9112" operator="between">
      <formula>10</formula>
      <formula>14.999</formula>
    </cfRule>
  </conditionalFormatting>
  <conditionalFormatting sqref="BK55:BK57">
    <cfRule type="cellIs" dxfId="10933" priority="9113" operator="between">
      <formula>5</formula>
      <formula>9.999</formula>
    </cfRule>
  </conditionalFormatting>
  <conditionalFormatting sqref="BK55:BK57">
    <cfRule type="cellIs" dxfId="10932" priority="9114" operator="between">
      <formula>0</formula>
      <formula>4.999</formula>
    </cfRule>
  </conditionalFormatting>
  <conditionalFormatting sqref="BN55:BN57">
    <cfRule type="cellIs" dxfId="10931" priority="9107" operator="between">
      <formula>15</formula>
      <formula>20</formula>
    </cfRule>
  </conditionalFormatting>
  <conditionalFormatting sqref="BN55:BN57">
    <cfRule type="cellIs" dxfId="10930" priority="9108" operator="between">
      <formula>10</formula>
      <formula>14.999</formula>
    </cfRule>
  </conditionalFormatting>
  <conditionalFormatting sqref="BN55:BN57">
    <cfRule type="cellIs" dxfId="10929" priority="9109" operator="between">
      <formula>5</formula>
      <formula>9.999</formula>
    </cfRule>
  </conditionalFormatting>
  <conditionalFormatting sqref="BN55:BN57">
    <cfRule type="cellIs" dxfId="10928" priority="9110" operator="between">
      <formula>0</formula>
      <formula>4.999</formula>
    </cfRule>
  </conditionalFormatting>
  <conditionalFormatting sqref="BM55:BM57">
    <cfRule type="cellIs" dxfId="10927" priority="9103" operator="between">
      <formula>15</formula>
      <formula>20</formula>
    </cfRule>
  </conditionalFormatting>
  <conditionalFormatting sqref="BM55:BM57">
    <cfRule type="cellIs" dxfId="10926" priority="9104" operator="between">
      <formula>10</formula>
      <formula>14.999</formula>
    </cfRule>
  </conditionalFormatting>
  <conditionalFormatting sqref="BM55:BM57">
    <cfRule type="cellIs" dxfId="10925" priority="9105" operator="between">
      <formula>5</formula>
      <formula>9.999</formula>
    </cfRule>
  </conditionalFormatting>
  <conditionalFormatting sqref="BM55:BM57">
    <cfRule type="cellIs" dxfId="10924" priority="9106" operator="between">
      <formula>0</formula>
      <formula>4.999</formula>
    </cfRule>
  </conditionalFormatting>
  <conditionalFormatting sqref="BP55:BP57">
    <cfRule type="cellIs" dxfId="10923" priority="9099" operator="between">
      <formula>15</formula>
      <formula>20</formula>
    </cfRule>
  </conditionalFormatting>
  <conditionalFormatting sqref="BP55:BP57">
    <cfRule type="cellIs" dxfId="10922" priority="9100" operator="between">
      <formula>10</formula>
      <formula>14.999</formula>
    </cfRule>
  </conditionalFormatting>
  <conditionalFormatting sqref="BP55:BP57">
    <cfRule type="cellIs" dxfId="10921" priority="9101" operator="between">
      <formula>5</formula>
      <formula>9.999</formula>
    </cfRule>
  </conditionalFormatting>
  <conditionalFormatting sqref="BP55:BP57">
    <cfRule type="cellIs" dxfId="10920" priority="9102" operator="between">
      <formula>0</formula>
      <formula>4.999</formula>
    </cfRule>
  </conditionalFormatting>
  <conditionalFormatting sqref="BO55:BO57">
    <cfRule type="cellIs" dxfId="10919" priority="9095" operator="between">
      <formula>15</formula>
      <formula>20</formula>
    </cfRule>
  </conditionalFormatting>
  <conditionalFormatting sqref="BO55:BO57">
    <cfRule type="cellIs" dxfId="10918" priority="9096" operator="between">
      <formula>10</formula>
      <formula>14.999</formula>
    </cfRule>
  </conditionalFormatting>
  <conditionalFormatting sqref="BO55:BO57">
    <cfRule type="cellIs" dxfId="10917" priority="9097" operator="between">
      <formula>5</formula>
      <formula>9.999</formula>
    </cfRule>
  </conditionalFormatting>
  <conditionalFormatting sqref="BO55:BO57">
    <cfRule type="cellIs" dxfId="10916" priority="9098" operator="between">
      <formula>0</formula>
      <formula>4.999</formula>
    </cfRule>
  </conditionalFormatting>
  <conditionalFormatting sqref="P61:P63">
    <cfRule type="cellIs" dxfId="10915" priority="8107" operator="between">
      <formula>15</formula>
      <formula>20</formula>
    </cfRule>
  </conditionalFormatting>
  <conditionalFormatting sqref="P61:P63">
    <cfRule type="cellIs" dxfId="10914" priority="8108" operator="between">
      <formula>10</formula>
      <formula>14.999</formula>
    </cfRule>
  </conditionalFormatting>
  <conditionalFormatting sqref="P61:P63">
    <cfRule type="cellIs" dxfId="10913" priority="8109" operator="between">
      <formula>5</formula>
      <formula>9.999</formula>
    </cfRule>
  </conditionalFormatting>
  <conditionalFormatting sqref="P61:P63">
    <cfRule type="cellIs" dxfId="10912" priority="8110" operator="between">
      <formula>0</formula>
      <formula>4.999</formula>
    </cfRule>
  </conditionalFormatting>
  <conditionalFormatting sqref="R61:R63">
    <cfRule type="cellIs" dxfId="10911" priority="8099" operator="between">
      <formula>15</formula>
      <formula>20</formula>
    </cfRule>
  </conditionalFormatting>
  <conditionalFormatting sqref="R61:R63">
    <cfRule type="cellIs" dxfId="10910" priority="8100" operator="between">
      <formula>10</formula>
      <formula>14.999</formula>
    </cfRule>
  </conditionalFormatting>
  <conditionalFormatting sqref="R61:R63">
    <cfRule type="cellIs" dxfId="10909" priority="8101" operator="between">
      <formula>5</formula>
      <formula>9.999</formula>
    </cfRule>
  </conditionalFormatting>
  <conditionalFormatting sqref="R61:R63">
    <cfRule type="cellIs" dxfId="10908" priority="8102" operator="between">
      <formula>0</formula>
      <formula>4.999</formula>
    </cfRule>
  </conditionalFormatting>
  <conditionalFormatting sqref="Q61:Q63">
    <cfRule type="cellIs" dxfId="10907" priority="8095" operator="between">
      <formula>15</formula>
      <formula>20</formula>
    </cfRule>
  </conditionalFormatting>
  <conditionalFormatting sqref="Q61:Q63">
    <cfRule type="cellIs" dxfId="10906" priority="8096" operator="between">
      <formula>10</formula>
      <formula>14.999</formula>
    </cfRule>
  </conditionalFormatting>
  <conditionalFormatting sqref="Q61:Q63">
    <cfRule type="cellIs" dxfId="10905" priority="8097" operator="between">
      <formula>5</formula>
      <formula>9.999</formula>
    </cfRule>
  </conditionalFormatting>
  <conditionalFormatting sqref="Q61:Q63">
    <cfRule type="cellIs" dxfId="10904" priority="8098" operator="between">
      <formula>0</formula>
      <formula>4.999</formula>
    </cfRule>
  </conditionalFormatting>
  <conditionalFormatting sqref="T61:T63">
    <cfRule type="cellIs" dxfId="10903" priority="8091" operator="between">
      <formula>15</formula>
      <formula>20</formula>
    </cfRule>
  </conditionalFormatting>
  <conditionalFormatting sqref="T61:T63">
    <cfRule type="cellIs" dxfId="10902" priority="8092" operator="between">
      <formula>10</formula>
      <formula>14.999</formula>
    </cfRule>
  </conditionalFormatting>
  <conditionalFormatting sqref="T61:T63">
    <cfRule type="cellIs" dxfId="10901" priority="8093" operator="between">
      <formula>5</formula>
      <formula>9.999</formula>
    </cfRule>
  </conditionalFormatting>
  <conditionalFormatting sqref="T61:T63">
    <cfRule type="cellIs" dxfId="10900" priority="8094" operator="between">
      <formula>0</formula>
      <formula>4.999</formula>
    </cfRule>
  </conditionalFormatting>
  <conditionalFormatting sqref="S61:S63">
    <cfRule type="cellIs" dxfId="10899" priority="8087" operator="between">
      <formula>15</formula>
      <formula>20</formula>
    </cfRule>
  </conditionalFormatting>
  <conditionalFormatting sqref="S61:S63">
    <cfRule type="cellIs" dxfId="10898" priority="8088" operator="between">
      <formula>10</formula>
      <formula>14.999</formula>
    </cfRule>
  </conditionalFormatting>
  <conditionalFormatting sqref="S61:S63">
    <cfRule type="cellIs" dxfId="10897" priority="8089" operator="between">
      <formula>5</formula>
      <formula>9.999</formula>
    </cfRule>
  </conditionalFormatting>
  <conditionalFormatting sqref="S61:S63">
    <cfRule type="cellIs" dxfId="10896" priority="8090" operator="between">
      <formula>0</formula>
      <formula>4.999</formula>
    </cfRule>
  </conditionalFormatting>
  <conditionalFormatting sqref="V61:V63">
    <cfRule type="cellIs" dxfId="10895" priority="8083" operator="between">
      <formula>15</formula>
      <formula>20</formula>
    </cfRule>
  </conditionalFormatting>
  <conditionalFormatting sqref="V61:V63">
    <cfRule type="cellIs" dxfId="10894" priority="8084" operator="between">
      <formula>10</formula>
      <formula>14.999</formula>
    </cfRule>
  </conditionalFormatting>
  <conditionalFormatting sqref="V61:V63">
    <cfRule type="cellIs" dxfId="10893" priority="8085" operator="between">
      <formula>5</formula>
      <formula>9.999</formula>
    </cfRule>
  </conditionalFormatting>
  <conditionalFormatting sqref="V61:V63">
    <cfRule type="cellIs" dxfId="10892" priority="8086" operator="between">
      <formula>0</formula>
      <formula>4.999</formula>
    </cfRule>
  </conditionalFormatting>
  <conditionalFormatting sqref="U61:U63">
    <cfRule type="cellIs" dxfId="10891" priority="8079" operator="between">
      <formula>15</formula>
      <formula>20</formula>
    </cfRule>
  </conditionalFormatting>
  <conditionalFormatting sqref="U61:U63">
    <cfRule type="cellIs" dxfId="10890" priority="8080" operator="between">
      <formula>10</formula>
      <formula>14.999</formula>
    </cfRule>
  </conditionalFormatting>
  <conditionalFormatting sqref="U61:U63">
    <cfRule type="cellIs" dxfId="10889" priority="8081" operator="between">
      <formula>5</formula>
      <formula>9.999</formula>
    </cfRule>
  </conditionalFormatting>
  <conditionalFormatting sqref="U61:U63">
    <cfRule type="cellIs" dxfId="10888" priority="8082" operator="between">
      <formula>0</formula>
      <formula>4.999</formula>
    </cfRule>
  </conditionalFormatting>
  <conditionalFormatting sqref="X61:X63">
    <cfRule type="cellIs" dxfId="10887" priority="8075" operator="between">
      <formula>15</formula>
      <formula>20</formula>
    </cfRule>
  </conditionalFormatting>
  <conditionalFormatting sqref="X61:X63">
    <cfRule type="cellIs" dxfId="10886" priority="8076" operator="between">
      <formula>10</formula>
      <formula>14.999</formula>
    </cfRule>
  </conditionalFormatting>
  <conditionalFormatting sqref="X61:X63">
    <cfRule type="cellIs" dxfId="10885" priority="8077" operator="between">
      <formula>5</formula>
      <formula>9.999</formula>
    </cfRule>
  </conditionalFormatting>
  <conditionalFormatting sqref="X61:X63">
    <cfRule type="cellIs" dxfId="10884" priority="8078" operator="between">
      <formula>0</formula>
      <formula>4.999</formula>
    </cfRule>
  </conditionalFormatting>
  <conditionalFormatting sqref="W61:W63">
    <cfRule type="cellIs" dxfId="10883" priority="8071" operator="between">
      <formula>15</formula>
      <formula>20</formula>
    </cfRule>
  </conditionalFormatting>
  <conditionalFormatting sqref="W61:W63">
    <cfRule type="cellIs" dxfId="10882" priority="8072" operator="between">
      <formula>10</formula>
      <formula>14.999</formula>
    </cfRule>
  </conditionalFormatting>
  <conditionalFormatting sqref="W61:W63">
    <cfRule type="cellIs" dxfId="10881" priority="8073" operator="between">
      <formula>5</formula>
      <formula>9.999</formula>
    </cfRule>
  </conditionalFormatting>
  <conditionalFormatting sqref="W61:W63">
    <cfRule type="cellIs" dxfId="10880" priority="8074" operator="between">
      <formula>0</formula>
      <formula>4.999</formula>
    </cfRule>
  </conditionalFormatting>
  <conditionalFormatting sqref="Z61:Z63">
    <cfRule type="cellIs" dxfId="10879" priority="8067" operator="between">
      <formula>15</formula>
      <formula>20</formula>
    </cfRule>
  </conditionalFormatting>
  <conditionalFormatting sqref="Z61:Z63">
    <cfRule type="cellIs" dxfId="10878" priority="8068" operator="between">
      <formula>10</formula>
      <formula>14.999</formula>
    </cfRule>
  </conditionalFormatting>
  <conditionalFormatting sqref="Z61:Z63">
    <cfRule type="cellIs" dxfId="10877" priority="8069" operator="between">
      <formula>5</formula>
      <formula>9.999</formula>
    </cfRule>
  </conditionalFormatting>
  <conditionalFormatting sqref="Z61:Z63">
    <cfRule type="cellIs" dxfId="10876" priority="8070" operator="between">
      <formula>0</formula>
      <formula>4.999</formula>
    </cfRule>
  </conditionalFormatting>
  <conditionalFormatting sqref="Y61:Y63">
    <cfRule type="cellIs" dxfId="10875" priority="8063" operator="between">
      <formula>15</formula>
      <formula>20</formula>
    </cfRule>
  </conditionalFormatting>
  <conditionalFormatting sqref="Y61:Y63">
    <cfRule type="cellIs" dxfId="10874" priority="8064" operator="between">
      <formula>10</formula>
      <formula>14.999</formula>
    </cfRule>
  </conditionalFormatting>
  <conditionalFormatting sqref="Y61:Y63">
    <cfRule type="cellIs" dxfId="10873" priority="8065" operator="between">
      <formula>5</formula>
      <formula>9.999</formula>
    </cfRule>
  </conditionalFormatting>
  <conditionalFormatting sqref="Y61:Y63">
    <cfRule type="cellIs" dxfId="10872" priority="8066" operator="between">
      <formula>0</formula>
      <formula>4.999</formula>
    </cfRule>
  </conditionalFormatting>
  <conditionalFormatting sqref="AB61:AB63">
    <cfRule type="cellIs" dxfId="10871" priority="8059" operator="between">
      <formula>15</formula>
      <formula>20</formula>
    </cfRule>
  </conditionalFormatting>
  <conditionalFormatting sqref="AB61:AB63">
    <cfRule type="cellIs" dxfId="10870" priority="8060" operator="between">
      <formula>10</formula>
      <formula>14.999</formula>
    </cfRule>
  </conditionalFormatting>
  <conditionalFormatting sqref="AB61:AB63">
    <cfRule type="cellIs" dxfId="10869" priority="8061" operator="between">
      <formula>5</formula>
      <formula>9.999</formula>
    </cfRule>
  </conditionalFormatting>
  <conditionalFormatting sqref="AB61:AB63">
    <cfRule type="cellIs" dxfId="10868" priority="8062" operator="between">
      <formula>0</formula>
      <formula>4.999</formula>
    </cfRule>
  </conditionalFormatting>
  <conditionalFormatting sqref="AA61:AA63">
    <cfRule type="cellIs" dxfId="10867" priority="8055" operator="between">
      <formula>15</formula>
      <formula>20</formula>
    </cfRule>
  </conditionalFormatting>
  <conditionalFormatting sqref="AA61:AA63">
    <cfRule type="cellIs" dxfId="10866" priority="8056" operator="between">
      <formula>10</formula>
      <formula>14.999</formula>
    </cfRule>
  </conditionalFormatting>
  <conditionalFormatting sqref="AA61:AA63">
    <cfRule type="cellIs" dxfId="10865" priority="8057" operator="between">
      <formula>5</formula>
      <formula>9.999</formula>
    </cfRule>
  </conditionalFormatting>
  <conditionalFormatting sqref="AA61:AA63">
    <cfRule type="cellIs" dxfId="10864" priority="8058" operator="between">
      <formula>0</formula>
      <formula>4.999</formula>
    </cfRule>
  </conditionalFormatting>
  <conditionalFormatting sqref="AD61:AD63">
    <cfRule type="cellIs" dxfId="10863" priority="8051" operator="between">
      <formula>15</formula>
      <formula>20</formula>
    </cfRule>
  </conditionalFormatting>
  <conditionalFormatting sqref="AD61:AD63">
    <cfRule type="cellIs" dxfId="10862" priority="8052" operator="between">
      <formula>10</formula>
      <formula>14.999</formula>
    </cfRule>
  </conditionalFormatting>
  <conditionalFormatting sqref="AD61:AD63">
    <cfRule type="cellIs" dxfId="10861" priority="8053" operator="between">
      <formula>5</formula>
      <formula>9.999</formula>
    </cfRule>
  </conditionalFormatting>
  <conditionalFormatting sqref="AD61:AD63">
    <cfRule type="cellIs" dxfId="10860" priority="8054" operator="between">
      <formula>0</formula>
      <formula>4.999</formula>
    </cfRule>
  </conditionalFormatting>
  <conditionalFormatting sqref="AC61:AC63">
    <cfRule type="cellIs" dxfId="10859" priority="8047" operator="between">
      <formula>15</formula>
      <formula>20</formula>
    </cfRule>
  </conditionalFormatting>
  <conditionalFormatting sqref="AC61:AC63">
    <cfRule type="cellIs" dxfId="10858" priority="8048" operator="between">
      <formula>10</formula>
      <formula>14.999</formula>
    </cfRule>
  </conditionalFormatting>
  <conditionalFormatting sqref="AC61:AC63">
    <cfRule type="cellIs" dxfId="10857" priority="8049" operator="between">
      <formula>5</formula>
      <formula>9.999</formula>
    </cfRule>
  </conditionalFormatting>
  <conditionalFormatting sqref="AC61:AC63">
    <cfRule type="cellIs" dxfId="10856" priority="8050" operator="between">
      <formula>0</formula>
      <formula>4.999</formula>
    </cfRule>
  </conditionalFormatting>
  <conditionalFormatting sqref="AF61:AF63">
    <cfRule type="cellIs" dxfId="10855" priority="8043" operator="between">
      <formula>15</formula>
      <formula>20</formula>
    </cfRule>
  </conditionalFormatting>
  <conditionalFormatting sqref="AF61:AF63">
    <cfRule type="cellIs" dxfId="10854" priority="8044" operator="between">
      <formula>10</formula>
      <formula>14.999</formula>
    </cfRule>
  </conditionalFormatting>
  <conditionalFormatting sqref="AF61:AF63">
    <cfRule type="cellIs" dxfId="10853" priority="8045" operator="between">
      <formula>5</formula>
      <formula>9.999</formula>
    </cfRule>
  </conditionalFormatting>
  <conditionalFormatting sqref="AF61:AF63">
    <cfRule type="cellIs" dxfId="10852" priority="8046" operator="between">
      <formula>0</formula>
      <formula>4.999</formula>
    </cfRule>
  </conditionalFormatting>
  <conditionalFormatting sqref="AE61:AE63">
    <cfRule type="cellIs" dxfId="10851" priority="8039" operator="between">
      <formula>15</formula>
      <formula>20</formula>
    </cfRule>
  </conditionalFormatting>
  <conditionalFormatting sqref="AE61:AE63">
    <cfRule type="cellIs" dxfId="10850" priority="8040" operator="between">
      <formula>10</formula>
      <formula>14.999</formula>
    </cfRule>
  </conditionalFormatting>
  <conditionalFormatting sqref="AE61:AE63">
    <cfRule type="cellIs" dxfId="10849" priority="8041" operator="between">
      <formula>5</formula>
      <formula>9.999</formula>
    </cfRule>
  </conditionalFormatting>
  <conditionalFormatting sqref="AE61:AE63">
    <cfRule type="cellIs" dxfId="10848" priority="8042" operator="between">
      <formula>0</formula>
      <formula>4.999</formula>
    </cfRule>
  </conditionalFormatting>
  <conditionalFormatting sqref="AH61:AH63">
    <cfRule type="cellIs" dxfId="10847" priority="8035" operator="between">
      <formula>15</formula>
      <formula>20</formula>
    </cfRule>
  </conditionalFormatting>
  <conditionalFormatting sqref="AH61:AH63">
    <cfRule type="cellIs" dxfId="10846" priority="8036" operator="between">
      <formula>10</formula>
      <formula>14.999</formula>
    </cfRule>
  </conditionalFormatting>
  <conditionalFormatting sqref="AH61:AH63">
    <cfRule type="cellIs" dxfId="10845" priority="8037" operator="between">
      <formula>5</formula>
      <formula>9.999</formula>
    </cfRule>
  </conditionalFormatting>
  <conditionalFormatting sqref="AH61:AH63">
    <cfRule type="cellIs" dxfId="10844" priority="8038" operator="between">
      <formula>0</formula>
      <formula>4.999</formula>
    </cfRule>
  </conditionalFormatting>
  <conditionalFormatting sqref="AG61:AG63">
    <cfRule type="cellIs" dxfId="10843" priority="8031" operator="between">
      <formula>15</formula>
      <formula>20</formula>
    </cfRule>
  </conditionalFormatting>
  <conditionalFormatting sqref="AG61:AG63">
    <cfRule type="cellIs" dxfId="10842" priority="8032" operator="between">
      <formula>10</formula>
      <formula>14.999</formula>
    </cfRule>
  </conditionalFormatting>
  <conditionalFormatting sqref="AG61:AG63">
    <cfRule type="cellIs" dxfId="10841" priority="8033" operator="between">
      <formula>5</formula>
      <formula>9.999</formula>
    </cfRule>
  </conditionalFormatting>
  <conditionalFormatting sqref="AG61:AG63">
    <cfRule type="cellIs" dxfId="10840" priority="8034" operator="between">
      <formula>0</formula>
      <formula>4.999</formula>
    </cfRule>
  </conditionalFormatting>
  <conditionalFormatting sqref="AJ61:AJ63">
    <cfRule type="cellIs" dxfId="10839" priority="8027" operator="between">
      <formula>15</formula>
      <formula>20</formula>
    </cfRule>
  </conditionalFormatting>
  <conditionalFormatting sqref="AJ61:AJ63">
    <cfRule type="cellIs" dxfId="10838" priority="8028" operator="between">
      <formula>10</formula>
      <formula>14.999</formula>
    </cfRule>
  </conditionalFormatting>
  <conditionalFormatting sqref="AJ61:AJ63">
    <cfRule type="cellIs" dxfId="10837" priority="8029" operator="between">
      <formula>5</formula>
      <formula>9.999</formula>
    </cfRule>
  </conditionalFormatting>
  <conditionalFormatting sqref="AJ61:AJ63">
    <cfRule type="cellIs" dxfId="10836" priority="8030" operator="between">
      <formula>0</formula>
      <formula>4.999</formula>
    </cfRule>
  </conditionalFormatting>
  <conditionalFormatting sqref="AI61:AI63">
    <cfRule type="cellIs" dxfId="10835" priority="8023" operator="between">
      <formula>15</formula>
      <formula>20</formula>
    </cfRule>
  </conditionalFormatting>
  <conditionalFormatting sqref="AI61:AI63">
    <cfRule type="cellIs" dxfId="10834" priority="8024" operator="between">
      <formula>10</formula>
      <formula>14.999</formula>
    </cfRule>
  </conditionalFormatting>
  <conditionalFormatting sqref="AI61:AI63">
    <cfRule type="cellIs" dxfId="10833" priority="8025" operator="between">
      <formula>5</formula>
      <formula>9.999</formula>
    </cfRule>
  </conditionalFormatting>
  <conditionalFormatting sqref="AI61:AI63">
    <cfRule type="cellIs" dxfId="10832" priority="8026" operator="between">
      <formula>0</formula>
      <formula>4.999</formula>
    </cfRule>
  </conditionalFormatting>
  <conditionalFormatting sqref="AL61:AL63">
    <cfRule type="cellIs" dxfId="10831" priority="8019" operator="between">
      <formula>15</formula>
      <formula>20</formula>
    </cfRule>
  </conditionalFormatting>
  <conditionalFormatting sqref="AL61:AL63">
    <cfRule type="cellIs" dxfId="10830" priority="8020" operator="between">
      <formula>10</formula>
      <formula>14.999</formula>
    </cfRule>
  </conditionalFormatting>
  <conditionalFormatting sqref="AL61:AL63">
    <cfRule type="cellIs" dxfId="10829" priority="8021" operator="between">
      <formula>5</formula>
      <formula>9.999</formula>
    </cfRule>
  </conditionalFormatting>
  <conditionalFormatting sqref="AL61:AL63">
    <cfRule type="cellIs" dxfId="10828" priority="8022" operator="between">
      <formula>0</formula>
      <formula>4.999</formula>
    </cfRule>
  </conditionalFormatting>
  <conditionalFormatting sqref="AK61:AK63">
    <cfRule type="cellIs" dxfId="10827" priority="8015" operator="between">
      <formula>15</formula>
      <formula>20</formula>
    </cfRule>
  </conditionalFormatting>
  <conditionalFormatting sqref="AK61:AK63">
    <cfRule type="cellIs" dxfId="10826" priority="8016" operator="between">
      <formula>10</formula>
      <formula>14.999</formula>
    </cfRule>
  </conditionalFormatting>
  <conditionalFormatting sqref="AK61:AK63">
    <cfRule type="cellIs" dxfId="10825" priority="8017" operator="between">
      <formula>5</formula>
      <formula>9.999</formula>
    </cfRule>
  </conditionalFormatting>
  <conditionalFormatting sqref="AK61:AK63">
    <cfRule type="cellIs" dxfId="10824" priority="8018" operator="between">
      <formula>0</formula>
      <formula>4.999</formula>
    </cfRule>
  </conditionalFormatting>
  <conditionalFormatting sqref="BH61:BH63">
    <cfRule type="cellIs" dxfId="10823" priority="8011" operator="between">
      <formula>15</formula>
      <formula>20</formula>
    </cfRule>
  </conditionalFormatting>
  <conditionalFormatting sqref="BH61:BH63">
    <cfRule type="cellIs" dxfId="10822" priority="8012" operator="between">
      <formula>10</formula>
      <formula>14.999</formula>
    </cfRule>
  </conditionalFormatting>
  <conditionalFormatting sqref="BH61:BH63">
    <cfRule type="cellIs" dxfId="10821" priority="8013" operator="between">
      <formula>5</formula>
      <formula>9.999</formula>
    </cfRule>
  </conditionalFormatting>
  <conditionalFormatting sqref="BH61:BH63">
    <cfRule type="cellIs" dxfId="10820" priority="8014" operator="between">
      <formula>0</formula>
      <formula>4.999</formula>
    </cfRule>
  </conditionalFormatting>
  <conditionalFormatting sqref="BG61:BG63">
    <cfRule type="cellIs" dxfId="10819" priority="8007" operator="between">
      <formula>15</formula>
      <formula>20</formula>
    </cfRule>
  </conditionalFormatting>
  <conditionalFormatting sqref="BG61:BG63">
    <cfRule type="cellIs" dxfId="10818" priority="8008" operator="between">
      <formula>10</formula>
      <formula>14.999</formula>
    </cfRule>
  </conditionalFormatting>
  <conditionalFormatting sqref="BG61:BG63">
    <cfRule type="cellIs" dxfId="10817" priority="8009" operator="between">
      <formula>5</formula>
      <formula>9.999</formula>
    </cfRule>
  </conditionalFormatting>
  <conditionalFormatting sqref="BG61:BG63">
    <cfRule type="cellIs" dxfId="10816" priority="8010" operator="between">
      <formula>0</formula>
      <formula>4.999</formula>
    </cfRule>
  </conditionalFormatting>
  <conditionalFormatting sqref="BJ61:BJ63">
    <cfRule type="cellIs" dxfId="10815" priority="8003" operator="between">
      <formula>15</formula>
      <formula>20</formula>
    </cfRule>
  </conditionalFormatting>
  <conditionalFormatting sqref="BJ61:BJ63">
    <cfRule type="cellIs" dxfId="10814" priority="8004" operator="between">
      <formula>10</formula>
      <formula>14.999</formula>
    </cfRule>
  </conditionalFormatting>
  <conditionalFormatting sqref="BJ61:BJ63">
    <cfRule type="cellIs" dxfId="10813" priority="8005" operator="between">
      <formula>5</formula>
      <formula>9.999</formula>
    </cfRule>
  </conditionalFormatting>
  <conditionalFormatting sqref="BJ61:BJ63">
    <cfRule type="cellIs" dxfId="10812" priority="8006" operator="between">
      <formula>0</formula>
      <formula>4.999</formula>
    </cfRule>
  </conditionalFormatting>
  <conditionalFormatting sqref="BI61:BI63">
    <cfRule type="cellIs" dxfId="10811" priority="7999" operator="between">
      <formula>15</formula>
      <formula>20</formula>
    </cfRule>
  </conditionalFormatting>
  <conditionalFormatting sqref="BI61:BI63">
    <cfRule type="cellIs" dxfId="10810" priority="8000" operator="between">
      <formula>10</formula>
      <formula>14.999</formula>
    </cfRule>
  </conditionalFormatting>
  <conditionalFormatting sqref="BI61:BI63">
    <cfRule type="cellIs" dxfId="10809" priority="8001" operator="between">
      <formula>5</formula>
      <formula>9.999</formula>
    </cfRule>
  </conditionalFormatting>
  <conditionalFormatting sqref="BI61:BI63">
    <cfRule type="cellIs" dxfId="10808" priority="8002" operator="between">
      <formula>0</formula>
      <formula>4.999</formula>
    </cfRule>
  </conditionalFormatting>
  <conditionalFormatting sqref="BL61:BL63">
    <cfRule type="cellIs" dxfId="10807" priority="7995" operator="between">
      <formula>15</formula>
      <formula>20</formula>
    </cfRule>
  </conditionalFormatting>
  <conditionalFormatting sqref="BL61:BL63">
    <cfRule type="cellIs" dxfId="10806" priority="7996" operator="between">
      <formula>10</formula>
      <formula>14.999</formula>
    </cfRule>
  </conditionalFormatting>
  <conditionalFormatting sqref="BL61:BL63">
    <cfRule type="cellIs" dxfId="10805" priority="7997" operator="between">
      <formula>5</formula>
      <formula>9.999</formula>
    </cfRule>
  </conditionalFormatting>
  <conditionalFormatting sqref="BL61:BL63">
    <cfRule type="cellIs" dxfId="10804" priority="7998" operator="between">
      <formula>0</formula>
      <formula>4.999</formula>
    </cfRule>
  </conditionalFormatting>
  <conditionalFormatting sqref="BK61:BK63">
    <cfRule type="cellIs" dxfId="10803" priority="7991" operator="between">
      <formula>15</formula>
      <formula>20</formula>
    </cfRule>
  </conditionalFormatting>
  <conditionalFormatting sqref="BK61:BK63">
    <cfRule type="cellIs" dxfId="10802" priority="7992" operator="between">
      <formula>10</formula>
      <formula>14.999</formula>
    </cfRule>
  </conditionalFormatting>
  <conditionalFormatting sqref="BK61:BK63">
    <cfRule type="cellIs" dxfId="10801" priority="7993" operator="between">
      <formula>5</formula>
      <formula>9.999</formula>
    </cfRule>
  </conditionalFormatting>
  <conditionalFormatting sqref="BK61:BK63">
    <cfRule type="cellIs" dxfId="10800" priority="7994" operator="between">
      <formula>0</formula>
      <formula>4.999</formula>
    </cfRule>
  </conditionalFormatting>
  <conditionalFormatting sqref="BN61:BN63">
    <cfRule type="cellIs" dxfId="10799" priority="7987" operator="between">
      <formula>15</formula>
      <formula>20</formula>
    </cfRule>
  </conditionalFormatting>
  <conditionalFormatting sqref="BN61:BN63">
    <cfRule type="cellIs" dxfId="10798" priority="7988" operator="between">
      <formula>10</formula>
      <formula>14.999</formula>
    </cfRule>
  </conditionalFormatting>
  <conditionalFormatting sqref="BN61:BN63">
    <cfRule type="cellIs" dxfId="10797" priority="7989" operator="between">
      <formula>5</formula>
      <formula>9.999</formula>
    </cfRule>
  </conditionalFormatting>
  <conditionalFormatting sqref="BN61:BN63">
    <cfRule type="cellIs" dxfId="10796" priority="7990" operator="between">
      <formula>0</formula>
      <formula>4.999</formula>
    </cfRule>
  </conditionalFormatting>
  <conditionalFormatting sqref="BM61:BM63">
    <cfRule type="cellIs" dxfId="10795" priority="7983" operator="between">
      <formula>15</formula>
      <formula>20</formula>
    </cfRule>
  </conditionalFormatting>
  <conditionalFormatting sqref="BM61:BM63">
    <cfRule type="cellIs" dxfId="10794" priority="7984" operator="between">
      <formula>10</formula>
      <formula>14.999</formula>
    </cfRule>
  </conditionalFormatting>
  <conditionalFormatting sqref="BM61:BM63">
    <cfRule type="cellIs" dxfId="10793" priority="7985" operator="between">
      <formula>5</formula>
      <formula>9.999</formula>
    </cfRule>
  </conditionalFormatting>
  <conditionalFormatting sqref="BM61:BM63">
    <cfRule type="cellIs" dxfId="10792" priority="7986" operator="between">
      <formula>0</formula>
      <formula>4.999</formula>
    </cfRule>
  </conditionalFormatting>
  <conditionalFormatting sqref="BP61:BP63">
    <cfRule type="cellIs" dxfId="10791" priority="7979" operator="between">
      <formula>15</formula>
      <formula>20</formula>
    </cfRule>
  </conditionalFormatting>
  <conditionalFormatting sqref="BP61:BP63">
    <cfRule type="cellIs" dxfId="10790" priority="7980" operator="between">
      <formula>10</formula>
      <formula>14.999</formula>
    </cfRule>
  </conditionalFormatting>
  <conditionalFormatting sqref="BP61:BP63">
    <cfRule type="cellIs" dxfId="10789" priority="7981" operator="between">
      <formula>5</formula>
      <formula>9.999</formula>
    </cfRule>
  </conditionalFormatting>
  <conditionalFormatting sqref="BP61:BP63">
    <cfRule type="cellIs" dxfId="10788" priority="7982" operator="between">
      <formula>0</formula>
      <formula>4.999</formula>
    </cfRule>
  </conditionalFormatting>
  <conditionalFormatting sqref="BO61:BO63">
    <cfRule type="cellIs" dxfId="10787" priority="7975" operator="between">
      <formula>15</formula>
      <formula>20</formula>
    </cfRule>
  </conditionalFormatting>
  <conditionalFormatting sqref="BO61:BO63">
    <cfRule type="cellIs" dxfId="10786" priority="7976" operator="between">
      <formula>10</formula>
      <formula>14.999</formula>
    </cfRule>
  </conditionalFormatting>
  <conditionalFormatting sqref="BO61:BO63">
    <cfRule type="cellIs" dxfId="10785" priority="7977" operator="between">
      <formula>5</formula>
      <formula>9.999</formula>
    </cfRule>
  </conditionalFormatting>
  <conditionalFormatting sqref="BO61:BO63">
    <cfRule type="cellIs" dxfId="10784" priority="7978" operator="between">
      <formula>0</formula>
      <formula>4.999</formula>
    </cfRule>
  </conditionalFormatting>
  <conditionalFormatting sqref="P67:P69">
    <cfRule type="cellIs" dxfId="10783" priority="6827" operator="between">
      <formula>15</formula>
      <formula>20</formula>
    </cfRule>
  </conditionalFormatting>
  <conditionalFormatting sqref="P67:P69">
    <cfRule type="cellIs" dxfId="10782" priority="6828" operator="between">
      <formula>10</formula>
      <formula>14.999</formula>
    </cfRule>
  </conditionalFormatting>
  <conditionalFormatting sqref="P67:P69">
    <cfRule type="cellIs" dxfId="10781" priority="6829" operator="between">
      <formula>5</formula>
      <formula>9.999</formula>
    </cfRule>
  </conditionalFormatting>
  <conditionalFormatting sqref="P67:P69">
    <cfRule type="cellIs" dxfId="10780" priority="6830" operator="between">
      <formula>0</formula>
      <formula>4.999</formula>
    </cfRule>
  </conditionalFormatting>
  <conditionalFormatting sqref="R67:R69">
    <cfRule type="cellIs" dxfId="10779" priority="6819" operator="between">
      <formula>15</formula>
      <formula>20</formula>
    </cfRule>
  </conditionalFormatting>
  <conditionalFormatting sqref="R67:R69">
    <cfRule type="cellIs" dxfId="10778" priority="6820" operator="between">
      <formula>10</formula>
      <formula>14.999</formula>
    </cfRule>
  </conditionalFormatting>
  <conditionalFormatting sqref="R67:R69">
    <cfRule type="cellIs" dxfId="10777" priority="6821" operator="between">
      <formula>5</formula>
      <formula>9.999</formula>
    </cfRule>
  </conditionalFormatting>
  <conditionalFormatting sqref="R67:R69">
    <cfRule type="cellIs" dxfId="10776" priority="6822" operator="between">
      <formula>0</formula>
      <formula>4.999</formula>
    </cfRule>
  </conditionalFormatting>
  <conditionalFormatting sqref="Q67:Q69">
    <cfRule type="cellIs" dxfId="10775" priority="6815" operator="between">
      <formula>15</formula>
      <formula>20</formula>
    </cfRule>
  </conditionalFormatting>
  <conditionalFormatting sqref="Q67:Q69">
    <cfRule type="cellIs" dxfId="10774" priority="6816" operator="between">
      <formula>10</formula>
      <formula>14.999</formula>
    </cfRule>
  </conditionalFormatting>
  <conditionalFormatting sqref="Q67:Q69">
    <cfRule type="cellIs" dxfId="10773" priority="6817" operator="between">
      <formula>5</formula>
      <formula>9.999</formula>
    </cfRule>
  </conditionalFormatting>
  <conditionalFormatting sqref="Q67:Q69">
    <cfRule type="cellIs" dxfId="10772" priority="6818" operator="between">
      <formula>0</formula>
      <formula>4.999</formula>
    </cfRule>
  </conditionalFormatting>
  <conditionalFormatting sqref="T67:T69">
    <cfRule type="cellIs" dxfId="10771" priority="6811" operator="between">
      <formula>15</formula>
      <formula>20</formula>
    </cfRule>
  </conditionalFormatting>
  <conditionalFormatting sqref="T67:T69">
    <cfRule type="cellIs" dxfId="10770" priority="6812" operator="between">
      <formula>10</formula>
      <formula>14.999</formula>
    </cfRule>
  </conditionalFormatting>
  <conditionalFormatting sqref="T67:T69">
    <cfRule type="cellIs" dxfId="10769" priority="6813" operator="between">
      <formula>5</formula>
      <formula>9.999</formula>
    </cfRule>
  </conditionalFormatting>
  <conditionalFormatting sqref="T67:T69">
    <cfRule type="cellIs" dxfId="10768" priority="6814" operator="between">
      <formula>0</formula>
      <formula>4.999</formula>
    </cfRule>
  </conditionalFormatting>
  <conditionalFormatting sqref="S67:S69">
    <cfRule type="cellIs" dxfId="10767" priority="6807" operator="between">
      <formula>15</formula>
      <formula>20</formula>
    </cfRule>
  </conditionalFormatting>
  <conditionalFormatting sqref="S67:S69">
    <cfRule type="cellIs" dxfId="10766" priority="6808" operator="between">
      <formula>10</formula>
      <formula>14.999</formula>
    </cfRule>
  </conditionalFormatting>
  <conditionalFormatting sqref="S67:S69">
    <cfRule type="cellIs" dxfId="10765" priority="6809" operator="between">
      <formula>5</formula>
      <formula>9.999</formula>
    </cfRule>
  </conditionalFormatting>
  <conditionalFormatting sqref="S67:S69">
    <cfRule type="cellIs" dxfId="10764" priority="6810" operator="between">
      <formula>0</formula>
      <formula>4.999</formula>
    </cfRule>
  </conditionalFormatting>
  <conditionalFormatting sqref="V67:V69">
    <cfRule type="cellIs" dxfId="10763" priority="6803" operator="between">
      <formula>15</formula>
      <formula>20</formula>
    </cfRule>
  </conditionalFormatting>
  <conditionalFormatting sqref="V67:V69">
    <cfRule type="cellIs" dxfId="10762" priority="6804" operator="between">
      <formula>10</formula>
      <formula>14.999</formula>
    </cfRule>
  </conditionalFormatting>
  <conditionalFormatting sqref="V67:V69">
    <cfRule type="cellIs" dxfId="10761" priority="6805" operator="between">
      <formula>5</formula>
      <formula>9.999</formula>
    </cfRule>
  </conditionalFormatting>
  <conditionalFormatting sqref="V67:V69">
    <cfRule type="cellIs" dxfId="10760" priority="6806" operator="between">
      <formula>0</formula>
      <formula>4.999</formula>
    </cfRule>
  </conditionalFormatting>
  <conditionalFormatting sqref="U67:U69">
    <cfRule type="cellIs" dxfId="10759" priority="6799" operator="between">
      <formula>15</formula>
      <formula>20</formula>
    </cfRule>
  </conditionalFormatting>
  <conditionalFormatting sqref="U67:U69">
    <cfRule type="cellIs" dxfId="10758" priority="6800" operator="between">
      <formula>10</formula>
      <formula>14.999</formula>
    </cfRule>
  </conditionalFormatting>
  <conditionalFormatting sqref="U67:U69">
    <cfRule type="cellIs" dxfId="10757" priority="6801" operator="between">
      <formula>5</formula>
      <formula>9.999</formula>
    </cfRule>
  </conditionalFormatting>
  <conditionalFormatting sqref="U67:U69">
    <cfRule type="cellIs" dxfId="10756" priority="6802" operator="between">
      <formula>0</formula>
      <formula>4.999</formula>
    </cfRule>
  </conditionalFormatting>
  <conditionalFormatting sqref="X67:X69">
    <cfRule type="cellIs" dxfId="10755" priority="6795" operator="between">
      <formula>15</formula>
      <formula>20</formula>
    </cfRule>
  </conditionalFormatting>
  <conditionalFormatting sqref="X67:X69">
    <cfRule type="cellIs" dxfId="10754" priority="6796" operator="between">
      <formula>10</formula>
      <formula>14.999</formula>
    </cfRule>
  </conditionalFormatting>
  <conditionalFormatting sqref="X67:X69">
    <cfRule type="cellIs" dxfId="10753" priority="6797" operator="between">
      <formula>5</formula>
      <formula>9.999</formula>
    </cfRule>
  </conditionalFormatting>
  <conditionalFormatting sqref="X67:X69">
    <cfRule type="cellIs" dxfId="10752" priority="6798" operator="between">
      <formula>0</formula>
      <formula>4.999</formula>
    </cfRule>
  </conditionalFormatting>
  <conditionalFormatting sqref="W67:W69">
    <cfRule type="cellIs" dxfId="10751" priority="6791" operator="between">
      <formula>15</formula>
      <formula>20</formula>
    </cfRule>
  </conditionalFormatting>
  <conditionalFormatting sqref="W67:W69">
    <cfRule type="cellIs" dxfId="10750" priority="6792" operator="between">
      <formula>10</formula>
      <formula>14.999</formula>
    </cfRule>
  </conditionalFormatting>
  <conditionalFormatting sqref="W67:W69">
    <cfRule type="cellIs" dxfId="10749" priority="6793" operator="between">
      <formula>5</formula>
      <formula>9.999</formula>
    </cfRule>
  </conditionalFormatting>
  <conditionalFormatting sqref="W67:W69">
    <cfRule type="cellIs" dxfId="10748" priority="6794" operator="between">
      <formula>0</formula>
      <formula>4.999</formula>
    </cfRule>
  </conditionalFormatting>
  <conditionalFormatting sqref="Z67:Z69">
    <cfRule type="cellIs" dxfId="10747" priority="6787" operator="between">
      <formula>15</formula>
      <formula>20</formula>
    </cfRule>
  </conditionalFormatting>
  <conditionalFormatting sqref="Z67:Z69">
    <cfRule type="cellIs" dxfId="10746" priority="6788" operator="between">
      <formula>10</formula>
      <formula>14.999</formula>
    </cfRule>
  </conditionalFormatting>
  <conditionalFormatting sqref="Z67:Z69">
    <cfRule type="cellIs" dxfId="10745" priority="6789" operator="between">
      <formula>5</formula>
      <formula>9.999</formula>
    </cfRule>
  </conditionalFormatting>
  <conditionalFormatting sqref="Z67:Z69">
    <cfRule type="cellIs" dxfId="10744" priority="6790" operator="between">
      <formula>0</formula>
      <formula>4.999</formula>
    </cfRule>
  </conditionalFormatting>
  <conditionalFormatting sqref="Y67:Y69">
    <cfRule type="cellIs" dxfId="10743" priority="6783" operator="between">
      <formula>15</formula>
      <formula>20</formula>
    </cfRule>
  </conditionalFormatting>
  <conditionalFormatting sqref="Y67:Y69">
    <cfRule type="cellIs" dxfId="10742" priority="6784" operator="between">
      <formula>10</formula>
      <formula>14.999</formula>
    </cfRule>
  </conditionalFormatting>
  <conditionalFormatting sqref="Y67:Y69">
    <cfRule type="cellIs" dxfId="10741" priority="6785" operator="between">
      <formula>5</formula>
      <formula>9.999</formula>
    </cfRule>
  </conditionalFormatting>
  <conditionalFormatting sqref="Y67:Y69">
    <cfRule type="cellIs" dxfId="10740" priority="6786" operator="between">
      <formula>0</formula>
      <formula>4.999</formula>
    </cfRule>
  </conditionalFormatting>
  <conditionalFormatting sqref="AB67:AB69">
    <cfRule type="cellIs" dxfId="10739" priority="6779" operator="between">
      <formula>15</formula>
      <formula>20</formula>
    </cfRule>
  </conditionalFormatting>
  <conditionalFormatting sqref="AB67:AB69">
    <cfRule type="cellIs" dxfId="10738" priority="6780" operator="between">
      <formula>10</formula>
      <formula>14.999</formula>
    </cfRule>
  </conditionalFormatting>
  <conditionalFormatting sqref="AB67:AB69">
    <cfRule type="cellIs" dxfId="10737" priority="6781" operator="between">
      <formula>5</formula>
      <formula>9.999</formula>
    </cfRule>
  </conditionalFormatting>
  <conditionalFormatting sqref="AB67:AB69">
    <cfRule type="cellIs" dxfId="10736" priority="6782" operator="between">
      <formula>0</formula>
      <formula>4.999</formula>
    </cfRule>
  </conditionalFormatting>
  <conditionalFormatting sqref="AA67:AA69">
    <cfRule type="cellIs" dxfId="10735" priority="6775" operator="between">
      <formula>15</formula>
      <formula>20</formula>
    </cfRule>
  </conditionalFormatting>
  <conditionalFormatting sqref="AA67:AA69">
    <cfRule type="cellIs" dxfId="10734" priority="6776" operator="between">
      <formula>10</formula>
      <formula>14.999</formula>
    </cfRule>
  </conditionalFormatting>
  <conditionalFormatting sqref="AA67:AA69">
    <cfRule type="cellIs" dxfId="10733" priority="6777" operator="between">
      <formula>5</formula>
      <formula>9.999</formula>
    </cfRule>
  </conditionalFormatting>
  <conditionalFormatting sqref="AA67:AA69">
    <cfRule type="cellIs" dxfId="10732" priority="6778" operator="between">
      <formula>0</formula>
      <formula>4.999</formula>
    </cfRule>
  </conditionalFormatting>
  <conditionalFormatting sqref="AD67:AD69">
    <cfRule type="cellIs" dxfId="10731" priority="6771" operator="between">
      <formula>15</formula>
      <formula>20</formula>
    </cfRule>
  </conditionalFormatting>
  <conditionalFormatting sqref="AD67:AD69">
    <cfRule type="cellIs" dxfId="10730" priority="6772" operator="between">
      <formula>10</formula>
      <formula>14.999</formula>
    </cfRule>
  </conditionalFormatting>
  <conditionalFormatting sqref="AD67:AD69">
    <cfRule type="cellIs" dxfId="10729" priority="6773" operator="between">
      <formula>5</formula>
      <formula>9.999</formula>
    </cfRule>
  </conditionalFormatting>
  <conditionalFormatting sqref="AD67:AD69">
    <cfRule type="cellIs" dxfId="10728" priority="6774" operator="between">
      <formula>0</formula>
      <formula>4.999</formula>
    </cfRule>
  </conditionalFormatting>
  <conditionalFormatting sqref="AC67:AC69">
    <cfRule type="cellIs" dxfId="10727" priority="6767" operator="between">
      <formula>15</formula>
      <formula>20</formula>
    </cfRule>
  </conditionalFormatting>
  <conditionalFormatting sqref="AC67:AC69">
    <cfRule type="cellIs" dxfId="10726" priority="6768" operator="between">
      <formula>10</formula>
      <formula>14.999</formula>
    </cfRule>
  </conditionalFormatting>
  <conditionalFormatting sqref="AC67:AC69">
    <cfRule type="cellIs" dxfId="10725" priority="6769" operator="between">
      <formula>5</formula>
      <formula>9.999</formula>
    </cfRule>
  </conditionalFormatting>
  <conditionalFormatting sqref="AC67:AC69">
    <cfRule type="cellIs" dxfId="10724" priority="6770" operator="between">
      <formula>0</formula>
      <formula>4.999</formula>
    </cfRule>
  </conditionalFormatting>
  <conditionalFormatting sqref="AF67:AF69">
    <cfRule type="cellIs" dxfId="10723" priority="6763" operator="between">
      <formula>15</formula>
      <formula>20</formula>
    </cfRule>
  </conditionalFormatting>
  <conditionalFormatting sqref="AF67:AF69">
    <cfRule type="cellIs" dxfId="10722" priority="6764" operator="between">
      <formula>10</formula>
      <formula>14.999</formula>
    </cfRule>
  </conditionalFormatting>
  <conditionalFormatting sqref="AF67:AF69">
    <cfRule type="cellIs" dxfId="10721" priority="6765" operator="between">
      <formula>5</formula>
      <formula>9.999</formula>
    </cfRule>
  </conditionalFormatting>
  <conditionalFormatting sqref="AF67:AF69">
    <cfRule type="cellIs" dxfId="10720" priority="6766" operator="between">
      <formula>0</formula>
      <formula>4.999</formula>
    </cfRule>
  </conditionalFormatting>
  <conditionalFormatting sqref="AE67:AE69">
    <cfRule type="cellIs" dxfId="10719" priority="6759" operator="between">
      <formula>15</formula>
      <formula>20</formula>
    </cfRule>
  </conditionalFormatting>
  <conditionalFormatting sqref="AE67:AE69">
    <cfRule type="cellIs" dxfId="10718" priority="6760" operator="between">
      <formula>10</formula>
      <formula>14.999</formula>
    </cfRule>
  </conditionalFormatting>
  <conditionalFormatting sqref="AE67:AE69">
    <cfRule type="cellIs" dxfId="10717" priority="6761" operator="between">
      <formula>5</formula>
      <formula>9.999</formula>
    </cfRule>
  </conditionalFormatting>
  <conditionalFormatting sqref="AE67:AE69">
    <cfRule type="cellIs" dxfId="10716" priority="6762" operator="between">
      <formula>0</formula>
      <formula>4.999</formula>
    </cfRule>
  </conditionalFormatting>
  <conditionalFormatting sqref="AH67:AH69">
    <cfRule type="cellIs" dxfId="10715" priority="6755" operator="between">
      <formula>15</formula>
      <formula>20</formula>
    </cfRule>
  </conditionalFormatting>
  <conditionalFormatting sqref="AH67:AH69">
    <cfRule type="cellIs" dxfId="10714" priority="6756" operator="between">
      <formula>10</formula>
      <formula>14.999</formula>
    </cfRule>
  </conditionalFormatting>
  <conditionalFormatting sqref="AH67:AH69">
    <cfRule type="cellIs" dxfId="10713" priority="6757" operator="between">
      <formula>5</formula>
      <formula>9.999</formula>
    </cfRule>
  </conditionalFormatting>
  <conditionalFormatting sqref="AH67:AH69">
    <cfRule type="cellIs" dxfId="10712" priority="6758" operator="between">
      <formula>0</formula>
      <formula>4.999</formula>
    </cfRule>
  </conditionalFormatting>
  <conditionalFormatting sqref="AG67:AG69">
    <cfRule type="cellIs" dxfId="10711" priority="6751" operator="between">
      <formula>15</formula>
      <formula>20</formula>
    </cfRule>
  </conditionalFormatting>
  <conditionalFormatting sqref="AG67:AG69">
    <cfRule type="cellIs" dxfId="10710" priority="6752" operator="between">
      <formula>10</formula>
      <formula>14.999</formula>
    </cfRule>
  </conditionalFormatting>
  <conditionalFormatting sqref="AG67:AG69">
    <cfRule type="cellIs" dxfId="10709" priority="6753" operator="between">
      <formula>5</formula>
      <formula>9.999</formula>
    </cfRule>
  </conditionalFormatting>
  <conditionalFormatting sqref="AG67:AG69">
    <cfRule type="cellIs" dxfId="10708" priority="6754" operator="between">
      <formula>0</formula>
      <formula>4.999</formula>
    </cfRule>
  </conditionalFormatting>
  <conditionalFormatting sqref="AJ67:AJ69">
    <cfRule type="cellIs" dxfId="10707" priority="6747" operator="between">
      <formula>15</formula>
      <formula>20</formula>
    </cfRule>
  </conditionalFormatting>
  <conditionalFormatting sqref="AJ67:AJ69">
    <cfRule type="cellIs" dxfId="10706" priority="6748" operator="between">
      <formula>10</formula>
      <formula>14.999</formula>
    </cfRule>
  </conditionalFormatting>
  <conditionalFormatting sqref="AJ67:AJ69">
    <cfRule type="cellIs" dxfId="10705" priority="6749" operator="between">
      <formula>5</formula>
      <formula>9.999</formula>
    </cfRule>
  </conditionalFormatting>
  <conditionalFormatting sqref="AJ67:AJ69">
    <cfRule type="cellIs" dxfId="10704" priority="6750" operator="between">
      <formula>0</formula>
      <formula>4.999</formula>
    </cfRule>
  </conditionalFormatting>
  <conditionalFormatting sqref="AI67:AI69">
    <cfRule type="cellIs" dxfId="10703" priority="6743" operator="between">
      <formula>15</formula>
      <formula>20</formula>
    </cfRule>
  </conditionalFormatting>
  <conditionalFormatting sqref="AI67:AI69">
    <cfRule type="cellIs" dxfId="10702" priority="6744" operator="between">
      <formula>10</formula>
      <formula>14.999</formula>
    </cfRule>
  </conditionalFormatting>
  <conditionalFormatting sqref="AI67:AI69">
    <cfRule type="cellIs" dxfId="10701" priority="6745" operator="between">
      <formula>5</formula>
      <formula>9.999</formula>
    </cfRule>
  </conditionalFormatting>
  <conditionalFormatting sqref="AI67:AI69">
    <cfRule type="cellIs" dxfId="10700" priority="6746" operator="between">
      <formula>0</formula>
      <formula>4.999</formula>
    </cfRule>
  </conditionalFormatting>
  <conditionalFormatting sqref="AL67:AL69">
    <cfRule type="cellIs" dxfId="10699" priority="6739" operator="between">
      <formula>15</formula>
      <formula>20</formula>
    </cfRule>
  </conditionalFormatting>
  <conditionalFormatting sqref="AL67:AL69">
    <cfRule type="cellIs" dxfId="10698" priority="6740" operator="between">
      <formula>10</formula>
      <formula>14.999</formula>
    </cfRule>
  </conditionalFormatting>
  <conditionalFormatting sqref="AL67:AL69">
    <cfRule type="cellIs" dxfId="10697" priority="6741" operator="between">
      <formula>5</formula>
      <formula>9.999</formula>
    </cfRule>
  </conditionalFormatting>
  <conditionalFormatting sqref="AL67:AL69">
    <cfRule type="cellIs" dxfId="10696" priority="6742" operator="between">
      <formula>0</formula>
      <formula>4.999</formula>
    </cfRule>
  </conditionalFormatting>
  <conditionalFormatting sqref="AK67:AK69">
    <cfRule type="cellIs" dxfId="10695" priority="6735" operator="between">
      <formula>15</formula>
      <formula>20</formula>
    </cfRule>
  </conditionalFormatting>
  <conditionalFormatting sqref="AK67:AK69">
    <cfRule type="cellIs" dxfId="10694" priority="6736" operator="between">
      <formula>10</formula>
      <formula>14.999</formula>
    </cfRule>
  </conditionalFormatting>
  <conditionalFormatting sqref="AK67:AK69">
    <cfRule type="cellIs" dxfId="10693" priority="6737" operator="between">
      <formula>5</formula>
      <formula>9.999</formula>
    </cfRule>
  </conditionalFormatting>
  <conditionalFormatting sqref="AK67:AK69">
    <cfRule type="cellIs" dxfId="10692" priority="6738" operator="between">
      <formula>0</formula>
      <formula>4.999</formula>
    </cfRule>
  </conditionalFormatting>
  <conditionalFormatting sqref="BH67:BH69">
    <cfRule type="cellIs" dxfId="10691" priority="6731" operator="between">
      <formula>15</formula>
      <formula>20</formula>
    </cfRule>
  </conditionalFormatting>
  <conditionalFormatting sqref="BH67:BH69">
    <cfRule type="cellIs" dxfId="10690" priority="6732" operator="between">
      <formula>10</formula>
      <formula>14.999</formula>
    </cfRule>
  </conditionalFormatting>
  <conditionalFormatting sqref="BH67:BH69">
    <cfRule type="cellIs" dxfId="10689" priority="6733" operator="between">
      <formula>5</formula>
      <formula>9.999</formula>
    </cfRule>
  </conditionalFormatting>
  <conditionalFormatting sqref="BH67:BH69">
    <cfRule type="cellIs" dxfId="10688" priority="6734" operator="between">
      <formula>0</formula>
      <formula>4.999</formula>
    </cfRule>
  </conditionalFormatting>
  <conditionalFormatting sqref="BG67:BG69">
    <cfRule type="cellIs" dxfId="10687" priority="6727" operator="between">
      <formula>15</formula>
      <formula>20</formula>
    </cfRule>
  </conditionalFormatting>
  <conditionalFormatting sqref="BG67:BG69">
    <cfRule type="cellIs" dxfId="10686" priority="6728" operator="between">
      <formula>10</formula>
      <formula>14.999</formula>
    </cfRule>
  </conditionalFormatting>
  <conditionalFormatting sqref="BG67:BG69">
    <cfRule type="cellIs" dxfId="10685" priority="6729" operator="between">
      <formula>5</formula>
      <formula>9.999</formula>
    </cfRule>
  </conditionalFormatting>
  <conditionalFormatting sqref="BG67:BG69">
    <cfRule type="cellIs" dxfId="10684" priority="6730" operator="between">
      <formula>0</formula>
      <formula>4.999</formula>
    </cfRule>
  </conditionalFormatting>
  <conditionalFormatting sqref="BJ67:BJ69">
    <cfRule type="cellIs" dxfId="10683" priority="6723" operator="between">
      <formula>15</formula>
      <formula>20</formula>
    </cfRule>
  </conditionalFormatting>
  <conditionalFormatting sqref="BJ67:BJ69">
    <cfRule type="cellIs" dxfId="10682" priority="6724" operator="between">
      <formula>10</formula>
      <formula>14.999</formula>
    </cfRule>
  </conditionalFormatting>
  <conditionalFormatting sqref="BJ67:BJ69">
    <cfRule type="cellIs" dxfId="10681" priority="6725" operator="between">
      <formula>5</formula>
      <formula>9.999</formula>
    </cfRule>
  </conditionalFormatting>
  <conditionalFormatting sqref="BJ67:BJ69">
    <cfRule type="cellIs" dxfId="10680" priority="6726" operator="between">
      <formula>0</formula>
      <formula>4.999</formula>
    </cfRule>
  </conditionalFormatting>
  <conditionalFormatting sqref="BI67:BI69">
    <cfRule type="cellIs" dxfId="10679" priority="6719" operator="between">
      <formula>15</formula>
      <formula>20</formula>
    </cfRule>
  </conditionalFormatting>
  <conditionalFormatting sqref="BI67:BI69">
    <cfRule type="cellIs" dxfId="10678" priority="6720" operator="between">
      <formula>10</formula>
      <formula>14.999</formula>
    </cfRule>
  </conditionalFormatting>
  <conditionalFormatting sqref="BI67:BI69">
    <cfRule type="cellIs" dxfId="10677" priority="6721" operator="between">
      <formula>5</formula>
      <formula>9.999</formula>
    </cfRule>
  </conditionalFormatting>
  <conditionalFormatting sqref="BI67:BI69">
    <cfRule type="cellIs" dxfId="10676" priority="6722" operator="between">
      <formula>0</formula>
      <formula>4.999</formula>
    </cfRule>
  </conditionalFormatting>
  <conditionalFormatting sqref="BL67:BL69">
    <cfRule type="cellIs" dxfId="10675" priority="6715" operator="between">
      <formula>15</formula>
      <formula>20</formula>
    </cfRule>
  </conditionalFormatting>
  <conditionalFormatting sqref="BL67:BL69">
    <cfRule type="cellIs" dxfId="10674" priority="6716" operator="between">
      <formula>10</formula>
      <formula>14.999</formula>
    </cfRule>
  </conditionalFormatting>
  <conditionalFormatting sqref="BL67:BL69">
    <cfRule type="cellIs" dxfId="10673" priority="6717" operator="between">
      <formula>5</formula>
      <formula>9.999</formula>
    </cfRule>
  </conditionalFormatting>
  <conditionalFormatting sqref="BL67:BL69">
    <cfRule type="cellIs" dxfId="10672" priority="6718" operator="between">
      <formula>0</formula>
      <formula>4.999</formula>
    </cfRule>
  </conditionalFormatting>
  <conditionalFormatting sqref="BK67:BK69">
    <cfRule type="cellIs" dxfId="10671" priority="6711" operator="between">
      <formula>15</formula>
      <formula>20</formula>
    </cfRule>
  </conditionalFormatting>
  <conditionalFormatting sqref="BK67:BK69">
    <cfRule type="cellIs" dxfId="10670" priority="6712" operator="between">
      <formula>10</formula>
      <formula>14.999</formula>
    </cfRule>
  </conditionalFormatting>
  <conditionalFormatting sqref="BK67:BK69">
    <cfRule type="cellIs" dxfId="10669" priority="6713" operator="between">
      <formula>5</formula>
      <formula>9.999</formula>
    </cfRule>
  </conditionalFormatting>
  <conditionalFormatting sqref="BK67:BK69">
    <cfRule type="cellIs" dxfId="10668" priority="6714" operator="between">
      <formula>0</formula>
      <formula>4.999</formula>
    </cfRule>
  </conditionalFormatting>
  <conditionalFormatting sqref="BN67:BN69">
    <cfRule type="cellIs" dxfId="10667" priority="6707" operator="between">
      <formula>15</formula>
      <formula>20</formula>
    </cfRule>
  </conditionalFormatting>
  <conditionalFormatting sqref="BN67:BN69">
    <cfRule type="cellIs" dxfId="10666" priority="6708" operator="between">
      <formula>10</formula>
      <formula>14.999</formula>
    </cfRule>
  </conditionalFormatting>
  <conditionalFormatting sqref="BN67:BN69">
    <cfRule type="cellIs" dxfId="10665" priority="6709" operator="between">
      <formula>5</formula>
      <formula>9.999</formula>
    </cfRule>
  </conditionalFormatting>
  <conditionalFormatting sqref="BN67:BN69">
    <cfRule type="cellIs" dxfId="10664" priority="6710" operator="between">
      <formula>0</formula>
      <formula>4.999</formula>
    </cfRule>
  </conditionalFormatting>
  <conditionalFormatting sqref="BM67:BM69">
    <cfRule type="cellIs" dxfId="10663" priority="6703" operator="between">
      <formula>15</formula>
      <formula>20</formula>
    </cfRule>
  </conditionalFormatting>
  <conditionalFormatting sqref="BM67:BM69">
    <cfRule type="cellIs" dxfId="10662" priority="6704" operator="between">
      <formula>10</formula>
      <formula>14.999</formula>
    </cfRule>
  </conditionalFormatting>
  <conditionalFormatting sqref="BM67:BM69">
    <cfRule type="cellIs" dxfId="10661" priority="6705" operator="between">
      <formula>5</formula>
      <formula>9.999</formula>
    </cfRule>
  </conditionalFormatting>
  <conditionalFormatting sqref="BM67:BM69">
    <cfRule type="cellIs" dxfId="10660" priority="6706" operator="between">
      <formula>0</formula>
      <formula>4.999</formula>
    </cfRule>
  </conditionalFormatting>
  <conditionalFormatting sqref="BP67:BP69">
    <cfRule type="cellIs" dxfId="10659" priority="6699" operator="between">
      <formula>15</formula>
      <formula>20</formula>
    </cfRule>
  </conditionalFormatting>
  <conditionalFormatting sqref="BP67:BP69">
    <cfRule type="cellIs" dxfId="10658" priority="6700" operator="between">
      <formula>10</formula>
      <formula>14.999</formula>
    </cfRule>
  </conditionalFormatting>
  <conditionalFormatting sqref="BP67:BP69">
    <cfRule type="cellIs" dxfId="10657" priority="6701" operator="between">
      <formula>5</formula>
      <formula>9.999</formula>
    </cfRule>
  </conditionalFormatting>
  <conditionalFormatting sqref="BP67:BP69">
    <cfRule type="cellIs" dxfId="10656" priority="6702" operator="between">
      <formula>0</formula>
      <formula>4.999</formula>
    </cfRule>
  </conditionalFormatting>
  <conditionalFormatting sqref="BO67:BO69">
    <cfRule type="cellIs" dxfId="10655" priority="6695" operator="between">
      <formula>15</formula>
      <formula>20</formula>
    </cfRule>
  </conditionalFormatting>
  <conditionalFormatting sqref="BO67:BO69">
    <cfRule type="cellIs" dxfId="10654" priority="6696" operator="between">
      <formula>10</formula>
      <formula>14.999</formula>
    </cfRule>
  </conditionalFormatting>
  <conditionalFormatting sqref="BO67:BO69">
    <cfRule type="cellIs" dxfId="10653" priority="6697" operator="between">
      <formula>5</formula>
      <formula>9.999</formula>
    </cfRule>
  </conditionalFormatting>
  <conditionalFormatting sqref="BO67:BO69">
    <cfRule type="cellIs" dxfId="10652" priority="6698" operator="between">
      <formula>0</formula>
      <formula>4.999</formula>
    </cfRule>
  </conditionalFormatting>
  <conditionalFormatting sqref="P71:P73">
    <cfRule type="cellIs" dxfId="10651" priority="6667" operator="between">
      <formula>15</formula>
      <formula>20</formula>
    </cfRule>
  </conditionalFormatting>
  <conditionalFormatting sqref="P71:P73">
    <cfRule type="cellIs" dxfId="10650" priority="6668" operator="between">
      <formula>10</formula>
      <formula>14.999</formula>
    </cfRule>
  </conditionalFormatting>
  <conditionalFormatting sqref="P71:P73">
    <cfRule type="cellIs" dxfId="10649" priority="6669" operator="between">
      <formula>5</formula>
      <formula>9.999</formula>
    </cfRule>
  </conditionalFormatting>
  <conditionalFormatting sqref="P71:P73">
    <cfRule type="cellIs" dxfId="10648" priority="6670" operator="between">
      <formula>0</formula>
      <formula>4.999</formula>
    </cfRule>
  </conditionalFormatting>
  <conditionalFormatting sqref="R71:R73">
    <cfRule type="cellIs" dxfId="10647" priority="6659" operator="between">
      <formula>15</formula>
      <formula>20</formula>
    </cfRule>
  </conditionalFormatting>
  <conditionalFormatting sqref="R71:R73">
    <cfRule type="cellIs" dxfId="10646" priority="6660" operator="between">
      <formula>10</formula>
      <formula>14.999</formula>
    </cfRule>
  </conditionalFormatting>
  <conditionalFormatting sqref="R71:R73">
    <cfRule type="cellIs" dxfId="10645" priority="6661" operator="between">
      <formula>5</formula>
      <formula>9.999</formula>
    </cfRule>
  </conditionalFormatting>
  <conditionalFormatting sqref="R71:R73">
    <cfRule type="cellIs" dxfId="10644" priority="6662" operator="between">
      <formula>0</formula>
      <formula>4.999</formula>
    </cfRule>
  </conditionalFormatting>
  <conditionalFormatting sqref="Q71:Q73">
    <cfRule type="cellIs" dxfId="10643" priority="6655" operator="between">
      <formula>15</formula>
      <formula>20</formula>
    </cfRule>
  </conditionalFormatting>
  <conditionalFormatting sqref="Q71:Q73">
    <cfRule type="cellIs" dxfId="10642" priority="6656" operator="between">
      <formula>10</formula>
      <formula>14.999</formula>
    </cfRule>
  </conditionalFormatting>
  <conditionalFormatting sqref="Q71:Q73">
    <cfRule type="cellIs" dxfId="10641" priority="6657" operator="between">
      <formula>5</formula>
      <formula>9.999</formula>
    </cfRule>
  </conditionalFormatting>
  <conditionalFormatting sqref="Q71:Q73">
    <cfRule type="cellIs" dxfId="10640" priority="6658" operator="between">
      <formula>0</formula>
      <formula>4.999</formula>
    </cfRule>
  </conditionalFormatting>
  <conditionalFormatting sqref="T71:T73">
    <cfRule type="cellIs" dxfId="10639" priority="6651" operator="between">
      <formula>15</formula>
      <formula>20</formula>
    </cfRule>
  </conditionalFormatting>
  <conditionalFormatting sqref="T71:T73">
    <cfRule type="cellIs" dxfId="10638" priority="6652" operator="between">
      <formula>10</formula>
      <formula>14.999</formula>
    </cfRule>
  </conditionalFormatting>
  <conditionalFormatting sqref="T71:T73">
    <cfRule type="cellIs" dxfId="10637" priority="6653" operator="between">
      <formula>5</formula>
      <formula>9.999</formula>
    </cfRule>
  </conditionalFormatting>
  <conditionalFormatting sqref="T71:T73">
    <cfRule type="cellIs" dxfId="10636" priority="6654" operator="between">
      <formula>0</formula>
      <formula>4.999</formula>
    </cfRule>
  </conditionalFormatting>
  <conditionalFormatting sqref="S71:S73">
    <cfRule type="cellIs" dxfId="10635" priority="6647" operator="between">
      <formula>15</formula>
      <formula>20</formula>
    </cfRule>
  </conditionalFormatting>
  <conditionalFormatting sqref="S71:S73">
    <cfRule type="cellIs" dxfId="10634" priority="6648" operator="between">
      <formula>10</formula>
      <formula>14.999</formula>
    </cfRule>
  </conditionalFormatting>
  <conditionalFormatting sqref="S71:S73">
    <cfRule type="cellIs" dxfId="10633" priority="6649" operator="between">
      <formula>5</formula>
      <formula>9.999</formula>
    </cfRule>
  </conditionalFormatting>
  <conditionalFormatting sqref="S71:S73">
    <cfRule type="cellIs" dxfId="10632" priority="6650" operator="between">
      <formula>0</formula>
      <formula>4.999</formula>
    </cfRule>
  </conditionalFormatting>
  <conditionalFormatting sqref="V71:V73">
    <cfRule type="cellIs" dxfId="10631" priority="6643" operator="between">
      <formula>15</formula>
      <formula>20</formula>
    </cfRule>
  </conditionalFormatting>
  <conditionalFormatting sqref="V71:V73">
    <cfRule type="cellIs" dxfId="10630" priority="6644" operator="between">
      <formula>10</formula>
      <formula>14.999</formula>
    </cfRule>
  </conditionalFormatting>
  <conditionalFormatting sqref="V71:V73">
    <cfRule type="cellIs" dxfId="10629" priority="6645" operator="between">
      <formula>5</formula>
      <formula>9.999</formula>
    </cfRule>
  </conditionalFormatting>
  <conditionalFormatting sqref="V71:V73">
    <cfRule type="cellIs" dxfId="10628" priority="6646" operator="between">
      <formula>0</formula>
      <formula>4.999</formula>
    </cfRule>
  </conditionalFormatting>
  <conditionalFormatting sqref="U71:U73">
    <cfRule type="cellIs" dxfId="10627" priority="6639" operator="between">
      <formula>15</formula>
      <formula>20</formula>
    </cfRule>
  </conditionalFormatting>
  <conditionalFormatting sqref="U71:U73">
    <cfRule type="cellIs" dxfId="10626" priority="6640" operator="between">
      <formula>10</formula>
      <formula>14.999</formula>
    </cfRule>
  </conditionalFormatting>
  <conditionalFormatting sqref="U71:U73">
    <cfRule type="cellIs" dxfId="10625" priority="6641" operator="between">
      <formula>5</formula>
      <formula>9.999</formula>
    </cfRule>
  </conditionalFormatting>
  <conditionalFormatting sqref="U71:U73">
    <cfRule type="cellIs" dxfId="10624" priority="6642" operator="between">
      <formula>0</formula>
      <formula>4.999</formula>
    </cfRule>
  </conditionalFormatting>
  <conditionalFormatting sqref="X71:X73">
    <cfRule type="cellIs" dxfId="10623" priority="6635" operator="between">
      <formula>15</formula>
      <formula>20</formula>
    </cfRule>
  </conditionalFormatting>
  <conditionalFormatting sqref="X71:X73">
    <cfRule type="cellIs" dxfId="10622" priority="6636" operator="between">
      <formula>10</formula>
      <formula>14.999</formula>
    </cfRule>
  </conditionalFormatting>
  <conditionalFormatting sqref="X71:X73">
    <cfRule type="cellIs" dxfId="10621" priority="6637" operator="between">
      <formula>5</formula>
      <formula>9.999</formula>
    </cfRule>
  </conditionalFormatting>
  <conditionalFormatting sqref="X71:X73">
    <cfRule type="cellIs" dxfId="10620" priority="6638" operator="between">
      <formula>0</formula>
      <formula>4.999</formula>
    </cfRule>
  </conditionalFormatting>
  <conditionalFormatting sqref="W71:W73">
    <cfRule type="cellIs" dxfId="10619" priority="6631" operator="between">
      <formula>15</formula>
      <formula>20</formula>
    </cfRule>
  </conditionalFormatting>
  <conditionalFormatting sqref="W71:W73">
    <cfRule type="cellIs" dxfId="10618" priority="6632" operator="between">
      <formula>10</formula>
      <formula>14.999</formula>
    </cfRule>
  </conditionalFormatting>
  <conditionalFormatting sqref="W71:W73">
    <cfRule type="cellIs" dxfId="10617" priority="6633" operator="between">
      <formula>5</formula>
      <formula>9.999</formula>
    </cfRule>
  </conditionalFormatting>
  <conditionalFormatting sqref="W71:W73">
    <cfRule type="cellIs" dxfId="10616" priority="6634" operator="between">
      <formula>0</formula>
      <formula>4.999</formula>
    </cfRule>
  </conditionalFormatting>
  <conditionalFormatting sqref="Z71:Z73">
    <cfRule type="cellIs" dxfId="10615" priority="6627" operator="between">
      <formula>15</formula>
      <formula>20</formula>
    </cfRule>
  </conditionalFormatting>
  <conditionalFormatting sqref="Z71:Z73">
    <cfRule type="cellIs" dxfId="10614" priority="6628" operator="between">
      <formula>10</formula>
      <formula>14.999</formula>
    </cfRule>
  </conditionalFormatting>
  <conditionalFormatting sqref="Z71:Z73">
    <cfRule type="cellIs" dxfId="10613" priority="6629" operator="between">
      <formula>5</formula>
      <formula>9.999</formula>
    </cfRule>
  </conditionalFormatting>
  <conditionalFormatting sqref="Z71:Z73">
    <cfRule type="cellIs" dxfId="10612" priority="6630" operator="between">
      <formula>0</formula>
      <formula>4.999</formula>
    </cfRule>
  </conditionalFormatting>
  <conditionalFormatting sqref="Y71:Y73">
    <cfRule type="cellIs" dxfId="10611" priority="6623" operator="between">
      <formula>15</formula>
      <formula>20</formula>
    </cfRule>
  </conditionalFormatting>
  <conditionalFormatting sqref="Y71:Y73">
    <cfRule type="cellIs" dxfId="10610" priority="6624" operator="between">
      <formula>10</formula>
      <formula>14.999</formula>
    </cfRule>
  </conditionalFormatting>
  <conditionalFormatting sqref="Y71:Y73">
    <cfRule type="cellIs" dxfId="10609" priority="6625" operator="between">
      <formula>5</formula>
      <formula>9.999</formula>
    </cfRule>
  </conditionalFormatting>
  <conditionalFormatting sqref="Y71:Y73">
    <cfRule type="cellIs" dxfId="10608" priority="6626" operator="between">
      <formula>0</formula>
      <formula>4.999</formula>
    </cfRule>
  </conditionalFormatting>
  <conditionalFormatting sqref="AB71:AB73">
    <cfRule type="cellIs" dxfId="10607" priority="6619" operator="between">
      <formula>15</formula>
      <formula>20</formula>
    </cfRule>
  </conditionalFormatting>
  <conditionalFormatting sqref="AB71:AB73">
    <cfRule type="cellIs" dxfId="10606" priority="6620" operator="between">
      <formula>10</formula>
      <formula>14.999</formula>
    </cfRule>
  </conditionalFormatting>
  <conditionalFormatting sqref="AB71:AB73">
    <cfRule type="cellIs" dxfId="10605" priority="6621" operator="between">
      <formula>5</formula>
      <formula>9.999</formula>
    </cfRule>
  </conditionalFormatting>
  <conditionalFormatting sqref="AB71:AB73">
    <cfRule type="cellIs" dxfId="10604" priority="6622" operator="between">
      <formula>0</formula>
      <formula>4.999</formula>
    </cfRule>
  </conditionalFormatting>
  <conditionalFormatting sqref="AA71:AA73">
    <cfRule type="cellIs" dxfId="10603" priority="6615" operator="between">
      <formula>15</formula>
      <formula>20</formula>
    </cfRule>
  </conditionalFormatting>
  <conditionalFormatting sqref="AA71:AA73">
    <cfRule type="cellIs" dxfId="10602" priority="6616" operator="between">
      <formula>10</formula>
      <formula>14.999</formula>
    </cfRule>
  </conditionalFormatting>
  <conditionalFormatting sqref="AA71:AA73">
    <cfRule type="cellIs" dxfId="10601" priority="6617" operator="between">
      <formula>5</formula>
      <formula>9.999</formula>
    </cfRule>
  </conditionalFormatting>
  <conditionalFormatting sqref="AA71:AA73">
    <cfRule type="cellIs" dxfId="10600" priority="6618" operator="between">
      <formula>0</formula>
      <formula>4.999</formula>
    </cfRule>
  </conditionalFormatting>
  <conditionalFormatting sqref="AD71:AD73">
    <cfRule type="cellIs" dxfId="10599" priority="6611" operator="between">
      <formula>15</formula>
      <formula>20</formula>
    </cfRule>
  </conditionalFormatting>
  <conditionalFormatting sqref="AD71:AD73">
    <cfRule type="cellIs" dxfId="10598" priority="6612" operator="between">
      <formula>10</formula>
      <formula>14.999</formula>
    </cfRule>
  </conditionalFormatting>
  <conditionalFormatting sqref="AD71:AD73">
    <cfRule type="cellIs" dxfId="10597" priority="6613" operator="between">
      <formula>5</formula>
      <formula>9.999</formula>
    </cfRule>
  </conditionalFormatting>
  <conditionalFormatting sqref="AD71:AD73">
    <cfRule type="cellIs" dxfId="10596" priority="6614" operator="between">
      <formula>0</formula>
      <formula>4.999</formula>
    </cfRule>
  </conditionalFormatting>
  <conditionalFormatting sqref="AC71:AC73">
    <cfRule type="cellIs" dxfId="10595" priority="6607" operator="between">
      <formula>15</formula>
      <formula>20</formula>
    </cfRule>
  </conditionalFormatting>
  <conditionalFormatting sqref="AC71:AC73">
    <cfRule type="cellIs" dxfId="10594" priority="6608" operator="between">
      <formula>10</formula>
      <formula>14.999</formula>
    </cfRule>
  </conditionalFormatting>
  <conditionalFormatting sqref="AC71:AC73">
    <cfRule type="cellIs" dxfId="10593" priority="6609" operator="between">
      <formula>5</formula>
      <formula>9.999</formula>
    </cfRule>
  </conditionalFormatting>
  <conditionalFormatting sqref="AC71:AC73">
    <cfRule type="cellIs" dxfId="10592" priority="6610" operator="between">
      <formula>0</formula>
      <formula>4.999</formula>
    </cfRule>
  </conditionalFormatting>
  <conditionalFormatting sqref="AF71:AF73">
    <cfRule type="cellIs" dxfId="10591" priority="6603" operator="between">
      <formula>15</formula>
      <formula>20</formula>
    </cfRule>
  </conditionalFormatting>
  <conditionalFormatting sqref="AF71:AF73">
    <cfRule type="cellIs" dxfId="10590" priority="6604" operator="between">
      <formula>10</formula>
      <formula>14.999</formula>
    </cfRule>
  </conditionalFormatting>
  <conditionalFormatting sqref="AF71:AF73">
    <cfRule type="cellIs" dxfId="10589" priority="6605" operator="between">
      <formula>5</formula>
      <formula>9.999</formula>
    </cfRule>
  </conditionalFormatting>
  <conditionalFormatting sqref="AF71:AF73">
    <cfRule type="cellIs" dxfId="10588" priority="6606" operator="between">
      <formula>0</formula>
      <formula>4.999</formula>
    </cfRule>
  </conditionalFormatting>
  <conditionalFormatting sqref="AE71:AE73">
    <cfRule type="cellIs" dxfId="10587" priority="6599" operator="between">
      <formula>15</formula>
      <formula>20</formula>
    </cfRule>
  </conditionalFormatting>
  <conditionalFormatting sqref="AE71:AE73">
    <cfRule type="cellIs" dxfId="10586" priority="6600" operator="between">
      <formula>10</formula>
      <formula>14.999</formula>
    </cfRule>
  </conditionalFormatting>
  <conditionalFormatting sqref="AE71:AE73">
    <cfRule type="cellIs" dxfId="10585" priority="6601" operator="between">
      <formula>5</formula>
      <formula>9.999</formula>
    </cfRule>
  </conditionalFormatting>
  <conditionalFormatting sqref="AE71:AE73">
    <cfRule type="cellIs" dxfId="10584" priority="6602" operator="between">
      <formula>0</formula>
      <formula>4.999</formula>
    </cfRule>
  </conditionalFormatting>
  <conditionalFormatting sqref="AH71:AH73">
    <cfRule type="cellIs" dxfId="10583" priority="6595" operator="between">
      <formula>15</formula>
      <formula>20</formula>
    </cfRule>
  </conditionalFormatting>
  <conditionalFormatting sqref="AH71:AH73">
    <cfRule type="cellIs" dxfId="10582" priority="6596" operator="between">
      <formula>10</formula>
      <formula>14.999</formula>
    </cfRule>
  </conditionalFormatting>
  <conditionalFormatting sqref="AH71:AH73">
    <cfRule type="cellIs" dxfId="10581" priority="6597" operator="between">
      <formula>5</formula>
      <formula>9.999</formula>
    </cfRule>
  </conditionalFormatting>
  <conditionalFormatting sqref="AH71:AH73">
    <cfRule type="cellIs" dxfId="10580" priority="6598" operator="between">
      <formula>0</formula>
      <formula>4.999</formula>
    </cfRule>
  </conditionalFormatting>
  <conditionalFormatting sqref="AG71:AG73">
    <cfRule type="cellIs" dxfId="10579" priority="6591" operator="between">
      <formula>15</formula>
      <formula>20</formula>
    </cfRule>
  </conditionalFormatting>
  <conditionalFormatting sqref="AG71:AG73">
    <cfRule type="cellIs" dxfId="10578" priority="6592" operator="between">
      <formula>10</formula>
      <formula>14.999</formula>
    </cfRule>
  </conditionalFormatting>
  <conditionalFormatting sqref="AG71:AG73">
    <cfRule type="cellIs" dxfId="10577" priority="6593" operator="between">
      <formula>5</formula>
      <formula>9.999</formula>
    </cfRule>
  </conditionalFormatting>
  <conditionalFormatting sqref="AG71:AG73">
    <cfRule type="cellIs" dxfId="10576" priority="6594" operator="between">
      <formula>0</formula>
      <formula>4.999</formula>
    </cfRule>
  </conditionalFormatting>
  <conditionalFormatting sqref="AJ71:AJ73">
    <cfRule type="cellIs" dxfId="10575" priority="6587" operator="between">
      <formula>15</formula>
      <formula>20</formula>
    </cfRule>
  </conditionalFormatting>
  <conditionalFormatting sqref="AJ71:AJ73">
    <cfRule type="cellIs" dxfId="10574" priority="6588" operator="between">
      <formula>10</formula>
      <formula>14.999</formula>
    </cfRule>
  </conditionalFormatting>
  <conditionalFormatting sqref="AJ71:AJ73">
    <cfRule type="cellIs" dxfId="10573" priority="6589" operator="between">
      <formula>5</formula>
      <formula>9.999</formula>
    </cfRule>
  </conditionalFormatting>
  <conditionalFormatting sqref="AJ71:AJ73">
    <cfRule type="cellIs" dxfId="10572" priority="6590" operator="between">
      <formula>0</formula>
      <formula>4.999</formula>
    </cfRule>
  </conditionalFormatting>
  <conditionalFormatting sqref="AI71:AI73">
    <cfRule type="cellIs" dxfId="10571" priority="6583" operator="between">
      <formula>15</formula>
      <formula>20</formula>
    </cfRule>
  </conditionalFormatting>
  <conditionalFormatting sqref="AI71:AI73">
    <cfRule type="cellIs" dxfId="10570" priority="6584" operator="between">
      <formula>10</formula>
      <formula>14.999</formula>
    </cfRule>
  </conditionalFormatting>
  <conditionalFormatting sqref="AI71:AI73">
    <cfRule type="cellIs" dxfId="10569" priority="6585" operator="between">
      <formula>5</formula>
      <formula>9.999</formula>
    </cfRule>
  </conditionalFormatting>
  <conditionalFormatting sqref="AI71:AI73">
    <cfRule type="cellIs" dxfId="10568" priority="6586" operator="between">
      <formula>0</formula>
      <formula>4.999</formula>
    </cfRule>
  </conditionalFormatting>
  <conditionalFormatting sqref="AL71:AL73">
    <cfRule type="cellIs" dxfId="10567" priority="6579" operator="between">
      <formula>15</formula>
      <formula>20</formula>
    </cfRule>
  </conditionalFormatting>
  <conditionalFormatting sqref="AL71:AL73">
    <cfRule type="cellIs" dxfId="10566" priority="6580" operator="between">
      <formula>10</formula>
      <formula>14.999</formula>
    </cfRule>
  </conditionalFormatting>
  <conditionalFormatting sqref="AL71:AL73">
    <cfRule type="cellIs" dxfId="10565" priority="6581" operator="between">
      <formula>5</formula>
      <formula>9.999</formula>
    </cfRule>
  </conditionalFormatting>
  <conditionalFormatting sqref="AL71:AL73">
    <cfRule type="cellIs" dxfId="10564" priority="6582" operator="between">
      <formula>0</formula>
      <formula>4.999</formula>
    </cfRule>
  </conditionalFormatting>
  <conditionalFormatting sqref="AK71:AK73">
    <cfRule type="cellIs" dxfId="10563" priority="6575" operator="between">
      <formula>15</formula>
      <formula>20</formula>
    </cfRule>
  </conditionalFormatting>
  <conditionalFormatting sqref="AK71:AK73">
    <cfRule type="cellIs" dxfId="10562" priority="6576" operator="between">
      <formula>10</formula>
      <formula>14.999</formula>
    </cfRule>
  </conditionalFormatting>
  <conditionalFormatting sqref="AK71:AK73">
    <cfRule type="cellIs" dxfId="10561" priority="6577" operator="between">
      <formula>5</formula>
      <formula>9.999</formula>
    </cfRule>
  </conditionalFormatting>
  <conditionalFormatting sqref="AK71:AK73">
    <cfRule type="cellIs" dxfId="10560" priority="6578" operator="between">
      <formula>0</formula>
      <formula>4.999</formula>
    </cfRule>
  </conditionalFormatting>
  <conditionalFormatting sqref="BH71:BH73">
    <cfRule type="cellIs" dxfId="10559" priority="6571" operator="between">
      <formula>15</formula>
      <formula>20</formula>
    </cfRule>
  </conditionalFormatting>
  <conditionalFormatting sqref="BH71:BH73">
    <cfRule type="cellIs" dxfId="10558" priority="6572" operator="between">
      <formula>10</formula>
      <formula>14.999</formula>
    </cfRule>
  </conditionalFormatting>
  <conditionalFormatting sqref="BH71:BH73">
    <cfRule type="cellIs" dxfId="10557" priority="6573" operator="between">
      <formula>5</formula>
      <formula>9.999</formula>
    </cfRule>
  </conditionalFormatting>
  <conditionalFormatting sqref="BH71:BH73">
    <cfRule type="cellIs" dxfId="10556" priority="6574" operator="between">
      <formula>0</formula>
      <formula>4.999</formula>
    </cfRule>
  </conditionalFormatting>
  <conditionalFormatting sqref="BG71:BG73">
    <cfRule type="cellIs" dxfId="10555" priority="6567" operator="between">
      <formula>15</formula>
      <formula>20</formula>
    </cfRule>
  </conditionalFormatting>
  <conditionalFormatting sqref="BG71:BG73">
    <cfRule type="cellIs" dxfId="10554" priority="6568" operator="between">
      <formula>10</formula>
      <formula>14.999</formula>
    </cfRule>
  </conditionalFormatting>
  <conditionalFormatting sqref="BG71:BG73">
    <cfRule type="cellIs" dxfId="10553" priority="6569" operator="between">
      <formula>5</formula>
      <formula>9.999</formula>
    </cfRule>
  </conditionalFormatting>
  <conditionalFormatting sqref="BG71:BG73">
    <cfRule type="cellIs" dxfId="10552" priority="6570" operator="between">
      <formula>0</formula>
      <formula>4.999</formula>
    </cfRule>
  </conditionalFormatting>
  <conditionalFormatting sqref="BJ71:BJ73">
    <cfRule type="cellIs" dxfId="10551" priority="6563" operator="between">
      <formula>15</formula>
      <formula>20</formula>
    </cfRule>
  </conditionalFormatting>
  <conditionalFormatting sqref="BJ71:BJ73">
    <cfRule type="cellIs" dxfId="10550" priority="6564" operator="between">
      <formula>10</formula>
      <formula>14.999</formula>
    </cfRule>
  </conditionalFormatting>
  <conditionalFormatting sqref="BJ71:BJ73">
    <cfRule type="cellIs" dxfId="10549" priority="6565" operator="between">
      <formula>5</formula>
      <formula>9.999</formula>
    </cfRule>
  </conditionalFormatting>
  <conditionalFormatting sqref="BJ71:BJ73">
    <cfRule type="cellIs" dxfId="10548" priority="6566" operator="between">
      <formula>0</formula>
      <formula>4.999</formula>
    </cfRule>
  </conditionalFormatting>
  <conditionalFormatting sqref="BI71:BI73">
    <cfRule type="cellIs" dxfId="10547" priority="6559" operator="between">
      <formula>15</formula>
      <formula>20</formula>
    </cfRule>
  </conditionalFormatting>
  <conditionalFormatting sqref="BI71:BI73">
    <cfRule type="cellIs" dxfId="10546" priority="6560" operator="between">
      <formula>10</formula>
      <formula>14.999</formula>
    </cfRule>
  </conditionalFormatting>
  <conditionalFormatting sqref="BI71:BI73">
    <cfRule type="cellIs" dxfId="10545" priority="6561" operator="between">
      <formula>5</formula>
      <formula>9.999</formula>
    </cfRule>
  </conditionalFormatting>
  <conditionalFormatting sqref="BI71:BI73">
    <cfRule type="cellIs" dxfId="10544" priority="6562" operator="between">
      <formula>0</formula>
      <formula>4.999</formula>
    </cfRule>
  </conditionalFormatting>
  <conditionalFormatting sqref="BL71:BL73">
    <cfRule type="cellIs" dxfId="10543" priority="6555" operator="between">
      <formula>15</formula>
      <formula>20</formula>
    </cfRule>
  </conditionalFormatting>
  <conditionalFormatting sqref="BL71:BL73">
    <cfRule type="cellIs" dxfId="10542" priority="6556" operator="between">
      <formula>10</formula>
      <formula>14.999</formula>
    </cfRule>
  </conditionalFormatting>
  <conditionalFormatting sqref="BL71:BL73">
    <cfRule type="cellIs" dxfId="10541" priority="6557" operator="between">
      <formula>5</formula>
      <formula>9.999</formula>
    </cfRule>
  </conditionalFormatting>
  <conditionalFormatting sqref="BL71:BL73">
    <cfRule type="cellIs" dxfId="10540" priority="6558" operator="between">
      <formula>0</formula>
      <formula>4.999</formula>
    </cfRule>
  </conditionalFormatting>
  <conditionalFormatting sqref="BK71:BK73">
    <cfRule type="cellIs" dxfId="10539" priority="6551" operator="between">
      <formula>15</formula>
      <formula>20</formula>
    </cfRule>
  </conditionalFormatting>
  <conditionalFormatting sqref="BK71:BK73">
    <cfRule type="cellIs" dxfId="10538" priority="6552" operator="between">
      <formula>10</formula>
      <formula>14.999</formula>
    </cfRule>
  </conditionalFormatting>
  <conditionalFormatting sqref="BK71:BK73">
    <cfRule type="cellIs" dxfId="10537" priority="6553" operator="between">
      <formula>5</formula>
      <formula>9.999</formula>
    </cfRule>
  </conditionalFormatting>
  <conditionalFormatting sqref="BK71:BK73">
    <cfRule type="cellIs" dxfId="10536" priority="6554" operator="between">
      <formula>0</formula>
      <formula>4.999</formula>
    </cfRule>
  </conditionalFormatting>
  <conditionalFormatting sqref="BN71:BN73">
    <cfRule type="cellIs" dxfId="10535" priority="6547" operator="between">
      <formula>15</formula>
      <formula>20</formula>
    </cfRule>
  </conditionalFormatting>
  <conditionalFormatting sqref="BN71:BN73">
    <cfRule type="cellIs" dxfId="10534" priority="6548" operator="between">
      <formula>10</formula>
      <formula>14.999</formula>
    </cfRule>
  </conditionalFormatting>
  <conditionalFormatting sqref="BN71:BN73">
    <cfRule type="cellIs" dxfId="10533" priority="6549" operator="between">
      <formula>5</formula>
      <formula>9.999</formula>
    </cfRule>
  </conditionalFormatting>
  <conditionalFormatting sqref="BN71:BN73">
    <cfRule type="cellIs" dxfId="10532" priority="6550" operator="between">
      <formula>0</formula>
      <formula>4.999</formula>
    </cfRule>
  </conditionalFormatting>
  <conditionalFormatting sqref="BM71:BM73">
    <cfRule type="cellIs" dxfId="10531" priority="6543" operator="between">
      <formula>15</formula>
      <formula>20</formula>
    </cfRule>
  </conditionalFormatting>
  <conditionalFormatting sqref="BM71:BM73">
    <cfRule type="cellIs" dxfId="10530" priority="6544" operator="between">
      <formula>10</formula>
      <formula>14.999</formula>
    </cfRule>
  </conditionalFormatting>
  <conditionalFormatting sqref="BM71:BM73">
    <cfRule type="cellIs" dxfId="10529" priority="6545" operator="between">
      <formula>5</formula>
      <formula>9.999</formula>
    </cfRule>
  </conditionalFormatting>
  <conditionalFormatting sqref="BM71:BM73">
    <cfRule type="cellIs" dxfId="10528" priority="6546" operator="between">
      <formula>0</formula>
      <formula>4.999</formula>
    </cfRule>
  </conditionalFormatting>
  <conditionalFormatting sqref="BP71:BP73">
    <cfRule type="cellIs" dxfId="10527" priority="6539" operator="between">
      <formula>15</formula>
      <formula>20</formula>
    </cfRule>
  </conditionalFormatting>
  <conditionalFormatting sqref="BP71:BP73">
    <cfRule type="cellIs" dxfId="10526" priority="6540" operator="between">
      <formula>10</formula>
      <formula>14.999</formula>
    </cfRule>
  </conditionalFormatting>
  <conditionalFormatting sqref="BP71:BP73">
    <cfRule type="cellIs" dxfId="10525" priority="6541" operator="between">
      <formula>5</formula>
      <formula>9.999</formula>
    </cfRule>
  </conditionalFormatting>
  <conditionalFormatting sqref="BP71:BP73">
    <cfRule type="cellIs" dxfId="10524" priority="6542" operator="between">
      <formula>0</formula>
      <formula>4.999</formula>
    </cfRule>
  </conditionalFormatting>
  <conditionalFormatting sqref="BO71:BO73">
    <cfRule type="cellIs" dxfId="10523" priority="6535" operator="between">
      <formula>15</formula>
      <formula>20</formula>
    </cfRule>
  </conditionalFormatting>
  <conditionalFormatting sqref="BO71:BO73">
    <cfRule type="cellIs" dxfId="10522" priority="6536" operator="between">
      <formula>10</formula>
      <formula>14.999</formula>
    </cfRule>
  </conditionalFormatting>
  <conditionalFormatting sqref="BO71:BO73">
    <cfRule type="cellIs" dxfId="10521" priority="6537" operator="between">
      <formula>5</formula>
      <formula>9.999</formula>
    </cfRule>
  </conditionalFormatting>
  <conditionalFormatting sqref="BO71:BO73">
    <cfRule type="cellIs" dxfId="10520" priority="6538" operator="between">
      <formula>0</formula>
      <formula>4.999</formula>
    </cfRule>
  </conditionalFormatting>
  <conditionalFormatting sqref="DG47 DG33 BV32 DG37 DG41 DG51 DG55 DG61 DG67 DG71 BV36 BV40 BV46 BV50 BV54 BV60 BV66 BV70 BV82:BV87">
    <cfRule type="cellIs" dxfId="10519" priority="27147" operator="greaterThan">
      <formula>3</formula>
    </cfRule>
  </conditionalFormatting>
  <conditionalFormatting sqref="DG47 DG33 BV32 DG37 DG41 DG51 DG55 DG61 DG67 DG71 BV36 BV40 BV46 BV50 BV54 BV60 BV66 BV70 BV82:BV87">
    <cfRule type="cellIs" dxfId="10518" priority="27148" operator="lessThan">
      <formula>1</formula>
    </cfRule>
  </conditionalFormatting>
  <conditionalFormatting sqref="DG47 DG33 BV32 DG37 DG41 DG51 DG55 DG61 DG67 DG71 BV36 BV40 BV46 BV50 BV54 BV60 BV66 BV70 BV82:BV87">
    <cfRule type="cellIs" dxfId="10517" priority="27149" operator="equal">
      <formula>3</formula>
    </cfRule>
  </conditionalFormatting>
  <conditionalFormatting sqref="DG47 DG33 BV32 DG37 DG41 DG51 DG55 DG61 DG67 DG71 BV36 BV40 BV46 BV50 BV54 BV60 BV66 BV70 BV82:BV87">
    <cfRule type="cellIs" dxfId="10516" priority="27150" operator="equal">
      <formula>2</formula>
    </cfRule>
  </conditionalFormatting>
  <conditionalFormatting sqref="DG47 DG33 BV32 DG37 DG41 DG51 DG55 DG61 DG67 DG71 BV36 BV40 BV46 BV50 BV54 BV60 BV66 BV70 BV82:BV87">
    <cfRule type="cellIs" dxfId="10515" priority="27151" operator="equal">
      <formula>#REF!</formula>
    </cfRule>
  </conditionalFormatting>
  <conditionalFormatting sqref="D37">
    <cfRule type="beginsWith" dxfId="10514" priority="6534" operator="beginsWith" text="?">
      <formula>LEFT(D37,LEN("?"))="?"</formula>
    </cfRule>
  </conditionalFormatting>
  <conditionalFormatting sqref="BR82:BR87">
    <cfRule type="cellIs" dxfId="10513" priority="4737" operator="equal">
      <formula>0</formula>
    </cfRule>
  </conditionalFormatting>
  <conditionalFormatting sqref="BR33:BR36">
    <cfRule type="cellIs" dxfId="10512" priority="2815" operator="equal">
      <formula>0</formula>
    </cfRule>
  </conditionalFormatting>
  <conditionalFormatting sqref="BT33">
    <cfRule type="cellIs" dxfId="10511" priority="2811" operator="between">
      <formula>15</formula>
      <formula>20</formula>
    </cfRule>
  </conditionalFormatting>
  <conditionalFormatting sqref="BT33">
    <cfRule type="cellIs" dxfId="10510" priority="2812" operator="between">
      <formula>10</formula>
      <formula>14.999</formula>
    </cfRule>
  </conditionalFormatting>
  <conditionalFormatting sqref="BT33">
    <cfRule type="cellIs" dxfId="10509" priority="2813" operator="between">
      <formula>5</formula>
      <formula>9.999</formula>
    </cfRule>
  </conditionalFormatting>
  <conditionalFormatting sqref="BT33">
    <cfRule type="cellIs" dxfId="10508" priority="2814" operator="between">
      <formula>0.001</formula>
      <formula>4.999</formula>
    </cfRule>
  </conditionalFormatting>
  <conditionalFormatting sqref="BT33:BT35">
    <cfRule type="cellIs" dxfId="10507" priority="2810" operator="equal">
      <formula>0</formula>
    </cfRule>
  </conditionalFormatting>
  <conditionalFormatting sqref="J33:J35">
    <cfRule type="cellIs" dxfId="10506" priority="2806" operator="between">
      <formula>15</formula>
      <formula>20</formula>
    </cfRule>
  </conditionalFormatting>
  <conditionalFormatting sqref="J33:J35">
    <cfRule type="cellIs" dxfId="10505" priority="2807" operator="between">
      <formula>10</formula>
      <formula>14.999</formula>
    </cfRule>
  </conditionalFormatting>
  <conditionalFormatting sqref="J33:J35">
    <cfRule type="cellIs" dxfId="10504" priority="2808" operator="between">
      <formula>5</formula>
      <formula>9.999</formula>
    </cfRule>
  </conditionalFormatting>
  <conditionalFormatting sqref="J33:J35">
    <cfRule type="cellIs" dxfId="10503" priority="2809" operator="between">
      <formula>0</formula>
      <formula>4.999</formula>
    </cfRule>
  </conditionalFormatting>
  <conditionalFormatting sqref="I33:I35">
    <cfRule type="cellIs" dxfId="10502" priority="2802" operator="between">
      <formula>15</formula>
      <formula>20</formula>
    </cfRule>
  </conditionalFormatting>
  <conditionalFormatting sqref="I33:I35">
    <cfRule type="cellIs" dxfId="10501" priority="2803" operator="between">
      <formula>10</formula>
      <formula>14.999</formula>
    </cfRule>
  </conditionalFormatting>
  <conditionalFormatting sqref="I33:I35">
    <cfRule type="cellIs" dxfId="10500" priority="2804" operator="between">
      <formula>5</formula>
      <formula>9.999</formula>
    </cfRule>
  </conditionalFormatting>
  <conditionalFormatting sqref="I33:I35">
    <cfRule type="cellIs" dxfId="10499" priority="2805" operator="between">
      <formula>0</formula>
      <formula>4.999</formula>
    </cfRule>
  </conditionalFormatting>
  <conditionalFormatting sqref="L33:L35">
    <cfRule type="cellIs" dxfId="10498" priority="2798" operator="between">
      <formula>15</formula>
      <formula>20</formula>
    </cfRule>
  </conditionalFormatting>
  <conditionalFormatting sqref="L33:L35">
    <cfRule type="cellIs" dxfId="10497" priority="2799" operator="between">
      <formula>10</formula>
      <formula>14.999</formula>
    </cfRule>
  </conditionalFormatting>
  <conditionalFormatting sqref="L33:L35">
    <cfRule type="cellIs" dxfId="10496" priority="2800" operator="between">
      <formula>5</formula>
      <formula>9.999</formula>
    </cfRule>
  </conditionalFormatting>
  <conditionalFormatting sqref="L33:L35">
    <cfRule type="cellIs" dxfId="10495" priority="2801" operator="between">
      <formula>0</formula>
      <formula>4.999</formula>
    </cfRule>
  </conditionalFormatting>
  <conditionalFormatting sqref="K33:K35">
    <cfRule type="cellIs" dxfId="10494" priority="2794" operator="between">
      <formula>15</formula>
      <formula>20</formula>
    </cfRule>
  </conditionalFormatting>
  <conditionalFormatting sqref="K33:K35">
    <cfRule type="cellIs" dxfId="10493" priority="2795" operator="between">
      <formula>10</formula>
      <formula>14.999</formula>
    </cfRule>
  </conditionalFormatting>
  <conditionalFormatting sqref="K33:K35">
    <cfRule type="cellIs" dxfId="10492" priority="2796" operator="between">
      <formula>5</formula>
      <formula>9.999</formula>
    </cfRule>
  </conditionalFormatting>
  <conditionalFormatting sqref="K33:K35">
    <cfRule type="cellIs" dxfId="10491" priority="2797" operator="between">
      <formula>0</formula>
      <formula>4.999</formula>
    </cfRule>
  </conditionalFormatting>
  <conditionalFormatting sqref="N33:N35">
    <cfRule type="cellIs" dxfId="10490" priority="2790" operator="between">
      <formula>15</formula>
      <formula>20</formula>
    </cfRule>
  </conditionalFormatting>
  <conditionalFormatting sqref="N33:N35">
    <cfRule type="cellIs" dxfId="10489" priority="2791" operator="between">
      <formula>10</formula>
      <formula>14.999</formula>
    </cfRule>
  </conditionalFormatting>
  <conditionalFormatting sqref="N33:N35">
    <cfRule type="cellIs" dxfId="10488" priority="2792" operator="between">
      <formula>5</formula>
      <formula>9.999</formula>
    </cfRule>
  </conditionalFormatting>
  <conditionalFormatting sqref="N33:N35">
    <cfRule type="cellIs" dxfId="10487" priority="2793" operator="between">
      <formula>0</formula>
      <formula>4.999</formula>
    </cfRule>
  </conditionalFormatting>
  <conditionalFormatting sqref="M33:M35">
    <cfRule type="cellIs" dxfId="10486" priority="2786" operator="between">
      <formula>15</formula>
      <formula>20</formula>
    </cfRule>
  </conditionalFormatting>
  <conditionalFormatting sqref="M33:M35">
    <cfRule type="cellIs" dxfId="10485" priority="2787" operator="between">
      <formula>10</formula>
      <formula>14.999</formula>
    </cfRule>
  </conditionalFormatting>
  <conditionalFormatting sqref="M33:M35">
    <cfRule type="cellIs" dxfId="10484" priority="2788" operator="between">
      <formula>5</formula>
      <formula>9.999</formula>
    </cfRule>
  </conditionalFormatting>
  <conditionalFormatting sqref="M33:M35">
    <cfRule type="cellIs" dxfId="10483" priority="2789" operator="between">
      <formula>0</formula>
      <formula>4.999</formula>
    </cfRule>
  </conditionalFormatting>
  <conditionalFormatting sqref="P33:P35">
    <cfRule type="cellIs" dxfId="10482" priority="2782" operator="between">
      <formula>15</formula>
      <formula>20</formula>
    </cfRule>
  </conditionalFormatting>
  <conditionalFormatting sqref="P33:P35">
    <cfRule type="cellIs" dxfId="10481" priority="2783" operator="between">
      <formula>10</formula>
      <formula>14.999</formula>
    </cfRule>
  </conditionalFormatting>
  <conditionalFormatting sqref="P33:P35">
    <cfRule type="cellIs" dxfId="10480" priority="2784" operator="between">
      <formula>5</formula>
      <formula>9.999</formula>
    </cfRule>
  </conditionalFormatting>
  <conditionalFormatting sqref="P33:P35">
    <cfRule type="cellIs" dxfId="10479" priority="2785" operator="between">
      <formula>0</formula>
      <formula>4.999</formula>
    </cfRule>
  </conditionalFormatting>
  <conditionalFormatting sqref="O33:O35">
    <cfRule type="cellIs" dxfId="10478" priority="2778" operator="between">
      <formula>15</formula>
      <formula>20</formula>
    </cfRule>
  </conditionalFormatting>
  <conditionalFormatting sqref="O33:O35">
    <cfRule type="cellIs" dxfId="10477" priority="2779" operator="between">
      <formula>10</formula>
      <formula>14.999</formula>
    </cfRule>
  </conditionalFormatting>
  <conditionalFormatting sqref="O33:O35">
    <cfRule type="cellIs" dxfId="10476" priority="2780" operator="between">
      <formula>5</formula>
      <formula>9.999</formula>
    </cfRule>
  </conditionalFormatting>
  <conditionalFormatting sqref="O33:O35">
    <cfRule type="cellIs" dxfId="10475" priority="2781" operator="between">
      <formula>0</formula>
      <formula>4.999</formula>
    </cfRule>
  </conditionalFormatting>
  <conditionalFormatting sqref="R33:R35">
    <cfRule type="cellIs" dxfId="10474" priority="2774" operator="between">
      <formula>15</formula>
      <formula>20</formula>
    </cfRule>
  </conditionalFormatting>
  <conditionalFormatting sqref="R33:R35">
    <cfRule type="cellIs" dxfId="10473" priority="2775" operator="between">
      <formula>10</formula>
      <formula>14.999</formula>
    </cfRule>
  </conditionalFormatting>
  <conditionalFormatting sqref="R33:R35">
    <cfRule type="cellIs" dxfId="10472" priority="2776" operator="between">
      <formula>5</formula>
      <formula>9.999</formula>
    </cfRule>
  </conditionalFormatting>
  <conditionalFormatting sqref="R33:R35">
    <cfRule type="cellIs" dxfId="10471" priority="2777" operator="between">
      <formula>0</formula>
      <formula>4.999</formula>
    </cfRule>
  </conditionalFormatting>
  <conditionalFormatting sqref="Q33:Q35">
    <cfRule type="cellIs" dxfId="10470" priority="2770" operator="between">
      <formula>15</formula>
      <formula>20</formula>
    </cfRule>
  </conditionalFormatting>
  <conditionalFormatting sqref="Q33:Q35">
    <cfRule type="cellIs" dxfId="10469" priority="2771" operator="between">
      <formula>10</formula>
      <formula>14.999</formula>
    </cfRule>
  </conditionalFormatting>
  <conditionalFormatting sqref="Q33:Q35">
    <cfRule type="cellIs" dxfId="10468" priority="2772" operator="between">
      <formula>5</formula>
      <formula>9.999</formula>
    </cfRule>
  </conditionalFormatting>
  <conditionalFormatting sqref="Q33:Q35">
    <cfRule type="cellIs" dxfId="10467" priority="2773" operator="between">
      <formula>0</formula>
      <formula>4.999</formula>
    </cfRule>
  </conditionalFormatting>
  <conditionalFormatting sqref="T33:T35">
    <cfRule type="cellIs" dxfId="10466" priority="2766" operator="between">
      <formula>15</formula>
      <formula>20</formula>
    </cfRule>
  </conditionalFormatting>
  <conditionalFormatting sqref="T33:T35">
    <cfRule type="cellIs" dxfId="10465" priority="2767" operator="between">
      <formula>10</formula>
      <formula>14.999</formula>
    </cfRule>
  </conditionalFormatting>
  <conditionalFormatting sqref="T33:T35">
    <cfRule type="cellIs" dxfId="10464" priority="2768" operator="between">
      <formula>5</formula>
      <formula>9.999</formula>
    </cfRule>
  </conditionalFormatting>
  <conditionalFormatting sqref="T33:T35">
    <cfRule type="cellIs" dxfId="10463" priority="2769" operator="between">
      <formula>0</formula>
      <formula>4.999</formula>
    </cfRule>
  </conditionalFormatting>
  <conditionalFormatting sqref="S33:S35">
    <cfRule type="cellIs" dxfId="10462" priority="2762" operator="between">
      <formula>15</formula>
      <formula>20</formula>
    </cfRule>
  </conditionalFormatting>
  <conditionalFormatting sqref="S33:S35">
    <cfRule type="cellIs" dxfId="10461" priority="2763" operator="between">
      <formula>10</formula>
      <formula>14.999</formula>
    </cfRule>
  </conditionalFormatting>
  <conditionalFormatting sqref="S33:S35">
    <cfRule type="cellIs" dxfId="10460" priority="2764" operator="between">
      <formula>5</formula>
      <formula>9.999</formula>
    </cfRule>
  </conditionalFormatting>
  <conditionalFormatting sqref="S33:S35">
    <cfRule type="cellIs" dxfId="10459" priority="2765" operator="between">
      <formula>0</formula>
      <formula>4.999</formula>
    </cfRule>
  </conditionalFormatting>
  <conditionalFormatting sqref="V33:V35">
    <cfRule type="cellIs" dxfId="10458" priority="2758" operator="between">
      <formula>15</formula>
      <formula>20</formula>
    </cfRule>
  </conditionalFormatting>
  <conditionalFormatting sqref="V33:V35">
    <cfRule type="cellIs" dxfId="10457" priority="2759" operator="between">
      <formula>10</formula>
      <formula>14.999</formula>
    </cfRule>
  </conditionalFormatting>
  <conditionalFormatting sqref="V33:V35">
    <cfRule type="cellIs" dxfId="10456" priority="2760" operator="between">
      <formula>5</formula>
      <formula>9.999</formula>
    </cfRule>
  </conditionalFormatting>
  <conditionalFormatting sqref="V33:V35">
    <cfRule type="cellIs" dxfId="10455" priority="2761" operator="between">
      <formula>0</formula>
      <formula>4.999</formula>
    </cfRule>
  </conditionalFormatting>
  <conditionalFormatting sqref="U33:U35">
    <cfRule type="cellIs" dxfId="10454" priority="2754" operator="between">
      <formula>15</formula>
      <formula>20</formula>
    </cfRule>
  </conditionalFormatting>
  <conditionalFormatting sqref="U33:U35">
    <cfRule type="cellIs" dxfId="10453" priority="2755" operator="between">
      <formula>10</formula>
      <formula>14.999</formula>
    </cfRule>
  </conditionalFormatting>
  <conditionalFormatting sqref="U33:U35">
    <cfRule type="cellIs" dxfId="10452" priority="2756" operator="between">
      <formula>5</formula>
      <formula>9.999</formula>
    </cfRule>
  </conditionalFormatting>
  <conditionalFormatting sqref="U33:U35">
    <cfRule type="cellIs" dxfId="10451" priority="2757" operator="between">
      <formula>0</formula>
      <formula>4.999</formula>
    </cfRule>
  </conditionalFormatting>
  <conditionalFormatting sqref="X33:X35">
    <cfRule type="cellIs" dxfId="10450" priority="2750" operator="between">
      <formula>15</formula>
      <formula>20</formula>
    </cfRule>
  </conditionalFormatting>
  <conditionalFormatting sqref="X33:X35">
    <cfRule type="cellIs" dxfId="10449" priority="2751" operator="between">
      <formula>10</formula>
      <formula>14.999</formula>
    </cfRule>
  </conditionalFormatting>
  <conditionalFormatting sqref="X33:X35">
    <cfRule type="cellIs" dxfId="10448" priority="2752" operator="between">
      <formula>5</formula>
      <formula>9.999</formula>
    </cfRule>
  </conditionalFormatting>
  <conditionalFormatting sqref="X33:X35">
    <cfRule type="cellIs" dxfId="10447" priority="2753" operator="between">
      <formula>0</formula>
      <formula>4.999</formula>
    </cfRule>
  </conditionalFormatting>
  <conditionalFormatting sqref="W33:W35">
    <cfRule type="cellIs" dxfId="10446" priority="2746" operator="between">
      <formula>15</formula>
      <formula>20</formula>
    </cfRule>
  </conditionalFormatting>
  <conditionalFormatting sqref="W33:W35">
    <cfRule type="cellIs" dxfId="10445" priority="2747" operator="between">
      <formula>10</formula>
      <formula>14.999</formula>
    </cfRule>
  </conditionalFormatting>
  <conditionalFormatting sqref="W33:W35">
    <cfRule type="cellIs" dxfId="10444" priority="2748" operator="between">
      <formula>5</formula>
      <formula>9.999</formula>
    </cfRule>
  </conditionalFormatting>
  <conditionalFormatting sqref="W33:W35">
    <cfRule type="cellIs" dxfId="10443" priority="2749" operator="between">
      <formula>0</formula>
      <formula>4.999</formula>
    </cfRule>
  </conditionalFormatting>
  <conditionalFormatting sqref="Z33:Z35">
    <cfRule type="cellIs" dxfId="10442" priority="2742" operator="between">
      <formula>15</formula>
      <formula>20</formula>
    </cfRule>
  </conditionalFormatting>
  <conditionalFormatting sqref="Z33:Z35">
    <cfRule type="cellIs" dxfId="10441" priority="2743" operator="between">
      <formula>10</formula>
      <formula>14.999</formula>
    </cfRule>
  </conditionalFormatting>
  <conditionalFormatting sqref="Z33:Z35">
    <cfRule type="cellIs" dxfId="10440" priority="2744" operator="between">
      <formula>5</formula>
      <formula>9.999</formula>
    </cfRule>
  </conditionalFormatting>
  <conditionalFormatting sqref="Z33:Z35">
    <cfRule type="cellIs" dxfId="10439" priority="2745" operator="between">
      <formula>0</formula>
      <formula>4.999</formula>
    </cfRule>
  </conditionalFormatting>
  <conditionalFormatting sqref="Y33:Y35">
    <cfRule type="cellIs" dxfId="10438" priority="2738" operator="between">
      <formula>15</formula>
      <formula>20</formula>
    </cfRule>
  </conditionalFormatting>
  <conditionalFormatting sqref="Y33:Y35">
    <cfRule type="cellIs" dxfId="10437" priority="2739" operator="between">
      <formula>10</formula>
      <formula>14.999</formula>
    </cfRule>
  </conditionalFormatting>
  <conditionalFormatting sqref="Y33:Y35">
    <cfRule type="cellIs" dxfId="10436" priority="2740" operator="between">
      <formula>5</formula>
      <formula>9.999</formula>
    </cfRule>
  </conditionalFormatting>
  <conditionalFormatting sqref="Y33:Y35">
    <cfRule type="cellIs" dxfId="10435" priority="2741" operator="between">
      <formula>0</formula>
      <formula>4.999</formula>
    </cfRule>
  </conditionalFormatting>
  <conditionalFormatting sqref="AB33:AB35">
    <cfRule type="cellIs" dxfId="10434" priority="2734" operator="between">
      <formula>15</formula>
      <formula>20</formula>
    </cfRule>
  </conditionalFormatting>
  <conditionalFormatting sqref="AB33:AB35">
    <cfRule type="cellIs" dxfId="10433" priority="2735" operator="between">
      <formula>10</formula>
      <formula>14.999</formula>
    </cfRule>
  </conditionalFormatting>
  <conditionalFormatting sqref="AB33:AB35">
    <cfRule type="cellIs" dxfId="10432" priority="2736" operator="between">
      <formula>5</formula>
      <formula>9.999</formula>
    </cfRule>
  </conditionalFormatting>
  <conditionalFormatting sqref="AB33:AB35">
    <cfRule type="cellIs" dxfId="10431" priority="2737" operator="between">
      <formula>0</formula>
      <formula>4.999</formula>
    </cfRule>
  </conditionalFormatting>
  <conditionalFormatting sqref="AA33:AA35">
    <cfRule type="cellIs" dxfId="10430" priority="2730" operator="between">
      <formula>15</formula>
      <formula>20</formula>
    </cfRule>
  </conditionalFormatting>
  <conditionalFormatting sqref="AA33:AA35">
    <cfRule type="cellIs" dxfId="10429" priority="2731" operator="between">
      <formula>10</formula>
      <formula>14.999</formula>
    </cfRule>
  </conditionalFormatting>
  <conditionalFormatting sqref="AA33:AA35">
    <cfRule type="cellIs" dxfId="10428" priority="2732" operator="between">
      <formula>5</formula>
      <formula>9.999</formula>
    </cfRule>
  </conditionalFormatting>
  <conditionalFormatting sqref="AA33:AA35">
    <cfRule type="cellIs" dxfId="10427" priority="2733" operator="between">
      <formula>0</formula>
      <formula>4.999</formula>
    </cfRule>
  </conditionalFormatting>
  <conditionalFormatting sqref="AD33:AD35">
    <cfRule type="cellIs" dxfId="10426" priority="2726" operator="between">
      <formula>15</formula>
      <formula>20</formula>
    </cfRule>
  </conditionalFormatting>
  <conditionalFormatting sqref="AD33:AD35">
    <cfRule type="cellIs" dxfId="10425" priority="2727" operator="between">
      <formula>10</formula>
      <formula>14.999</formula>
    </cfRule>
  </conditionalFormatting>
  <conditionalFormatting sqref="AD33:AD35">
    <cfRule type="cellIs" dxfId="10424" priority="2728" operator="between">
      <formula>5</formula>
      <formula>9.999</formula>
    </cfRule>
  </conditionalFormatting>
  <conditionalFormatting sqref="AD33:AD35">
    <cfRule type="cellIs" dxfId="10423" priority="2729" operator="between">
      <formula>0</formula>
      <formula>4.999</formula>
    </cfRule>
  </conditionalFormatting>
  <conditionalFormatting sqref="AC33:AC35">
    <cfRule type="cellIs" dxfId="10422" priority="2722" operator="between">
      <formula>15</formula>
      <formula>20</formula>
    </cfRule>
  </conditionalFormatting>
  <conditionalFormatting sqref="AC33:AC35">
    <cfRule type="cellIs" dxfId="10421" priority="2723" operator="between">
      <formula>10</formula>
      <formula>14.999</formula>
    </cfRule>
  </conditionalFormatting>
  <conditionalFormatting sqref="AC33:AC35">
    <cfRule type="cellIs" dxfId="10420" priority="2724" operator="between">
      <formula>5</formula>
      <formula>9.999</formula>
    </cfRule>
  </conditionalFormatting>
  <conditionalFormatting sqref="AC33:AC35">
    <cfRule type="cellIs" dxfId="10419" priority="2725" operator="between">
      <formula>0</formula>
      <formula>4.999</formula>
    </cfRule>
  </conditionalFormatting>
  <conditionalFormatting sqref="AF33:AF35">
    <cfRule type="cellIs" dxfId="10418" priority="2718" operator="between">
      <formula>15</formula>
      <formula>20</formula>
    </cfRule>
  </conditionalFormatting>
  <conditionalFormatting sqref="AF33:AF35">
    <cfRule type="cellIs" dxfId="10417" priority="2719" operator="between">
      <formula>10</formula>
      <formula>14.999</formula>
    </cfRule>
  </conditionalFormatting>
  <conditionalFormatting sqref="AF33:AF35">
    <cfRule type="cellIs" dxfId="10416" priority="2720" operator="between">
      <formula>5</formula>
      <formula>9.999</formula>
    </cfRule>
  </conditionalFormatting>
  <conditionalFormatting sqref="AF33:AF35">
    <cfRule type="cellIs" dxfId="10415" priority="2721" operator="between">
      <formula>0</formula>
      <formula>4.999</formula>
    </cfRule>
  </conditionalFormatting>
  <conditionalFormatting sqref="AE33:AE35">
    <cfRule type="cellIs" dxfId="10414" priority="2714" operator="between">
      <formula>15</formula>
      <formula>20</formula>
    </cfRule>
  </conditionalFormatting>
  <conditionalFormatting sqref="AE33:AE35">
    <cfRule type="cellIs" dxfId="10413" priority="2715" operator="between">
      <formula>10</formula>
      <formula>14.999</formula>
    </cfRule>
  </conditionalFormatting>
  <conditionalFormatting sqref="AE33:AE35">
    <cfRule type="cellIs" dxfId="10412" priority="2716" operator="between">
      <formula>5</formula>
      <formula>9.999</formula>
    </cfRule>
  </conditionalFormatting>
  <conditionalFormatting sqref="AE33:AE35">
    <cfRule type="cellIs" dxfId="10411" priority="2717" operator="between">
      <formula>0</formula>
      <formula>4.999</formula>
    </cfRule>
  </conditionalFormatting>
  <conditionalFormatting sqref="AH33:AH35">
    <cfRule type="cellIs" dxfId="10410" priority="2710" operator="between">
      <formula>15</formula>
      <formula>20</formula>
    </cfRule>
  </conditionalFormatting>
  <conditionalFormatting sqref="AH33:AH35">
    <cfRule type="cellIs" dxfId="10409" priority="2711" operator="between">
      <formula>10</formula>
      <formula>14.999</formula>
    </cfRule>
  </conditionalFormatting>
  <conditionalFormatting sqref="AH33:AH35">
    <cfRule type="cellIs" dxfId="10408" priority="2712" operator="between">
      <formula>5</formula>
      <formula>9.999</formula>
    </cfRule>
  </conditionalFormatting>
  <conditionalFormatting sqref="AH33:AH35">
    <cfRule type="cellIs" dxfId="10407" priority="2713" operator="between">
      <formula>0</formula>
      <formula>4.999</formula>
    </cfRule>
  </conditionalFormatting>
  <conditionalFormatting sqref="AG33:AG35">
    <cfRule type="cellIs" dxfId="10406" priority="2706" operator="between">
      <formula>15</formula>
      <formula>20</formula>
    </cfRule>
  </conditionalFormatting>
  <conditionalFormatting sqref="AG33:AG35">
    <cfRule type="cellIs" dxfId="10405" priority="2707" operator="between">
      <formula>10</formula>
      <formula>14.999</formula>
    </cfRule>
  </conditionalFormatting>
  <conditionalFormatting sqref="AG33:AG35">
    <cfRule type="cellIs" dxfId="10404" priority="2708" operator="between">
      <formula>5</formula>
      <formula>9.999</formula>
    </cfRule>
  </conditionalFormatting>
  <conditionalFormatting sqref="AG33:AG35">
    <cfRule type="cellIs" dxfId="10403" priority="2709" operator="between">
      <formula>0</formula>
      <formula>4.999</formula>
    </cfRule>
  </conditionalFormatting>
  <conditionalFormatting sqref="AJ33:AJ35">
    <cfRule type="cellIs" dxfId="10402" priority="2702" operator="between">
      <formula>15</formula>
      <formula>20</formula>
    </cfRule>
  </conditionalFormatting>
  <conditionalFormatting sqref="AJ33:AJ35">
    <cfRule type="cellIs" dxfId="10401" priority="2703" operator="between">
      <formula>10</formula>
      <formula>14.999</formula>
    </cfRule>
  </conditionalFormatting>
  <conditionalFormatting sqref="AJ33:AJ35">
    <cfRule type="cellIs" dxfId="10400" priority="2704" operator="between">
      <formula>5</formula>
      <formula>9.999</formula>
    </cfRule>
  </conditionalFormatting>
  <conditionalFormatting sqref="AJ33:AJ35">
    <cfRule type="cellIs" dxfId="10399" priority="2705" operator="between">
      <formula>0</formula>
      <formula>4.999</formula>
    </cfRule>
  </conditionalFormatting>
  <conditionalFormatting sqref="AI33:AI35">
    <cfRule type="cellIs" dxfId="10398" priority="2698" operator="between">
      <formula>15</formula>
      <formula>20</formula>
    </cfRule>
  </conditionalFormatting>
  <conditionalFormatting sqref="AI33:AI35">
    <cfRule type="cellIs" dxfId="10397" priority="2699" operator="between">
      <formula>10</formula>
      <formula>14.999</formula>
    </cfRule>
  </conditionalFormatting>
  <conditionalFormatting sqref="AI33:AI35">
    <cfRule type="cellIs" dxfId="10396" priority="2700" operator="between">
      <formula>5</formula>
      <formula>9.999</formula>
    </cfRule>
  </conditionalFormatting>
  <conditionalFormatting sqref="AI33:AI35">
    <cfRule type="cellIs" dxfId="10395" priority="2701" operator="between">
      <formula>0</formula>
      <formula>4.999</formula>
    </cfRule>
  </conditionalFormatting>
  <conditionalFormatting sqref="AL33:AL35">
    <cfRule type="cellIs" dxfId="10394" priority="2694" operator="between">
      <formula>15</formula>
      <formula>20</formula>
    </cfRule>
  </conditionalFormatting>
  <conditionalFormatting sqref="AL33:AL35">
    <cfRule type="cellIs" dxfId="10393" priority="2695" operator="between">
      <formula>10</formula>
      <formula>14.999</formula>
    </cfRule>
  </conditionalFormatting>
  <conditionalFormatting sqref="AL33:AL35">
    <cfRule type="cellIs" dxfId="10392" priority="2696" operator="between">
      <formula>5</formula>
      <formula>9.999</formula>
    </cfRule>
  </conditionalFormatting>
  <conditionalFormatting sqref="AL33:AL35">
    <cfRule type="cellIs" dxfId="10391" priority="2697" operator="between">
      <formula>0</formula>
      <formula>4.999</formula>
    </cfRule>
  </conditionalFormatting>
  <conditionalFormatting sqref="AK33:AK35">
    <cfRule type="cellIs" dxfId="10390" priority="2690" operator="between">
      <formula>15</formula>
      <formula>20</formula>
    </cfRule>
  </conditionalFormatting>
  <conditionalFormatting sqref="AK33:AK35">
    <cfRule type="cellIs" dxfId="10389" priority="2691" operator="between">
      <formula>10</formula>
      <formula>14.999</formula>
    </cfRule>
  </conditionalFormatting>
  <conditionalFormatting sqref="AK33:AK35">
    <cfRule type="cellIs" dxfId="10388" priority="2692" operator="between">
      <formula>5</formula>
      <formula>9.999</formula>
    </cfRule>
  </conditionalFormatting>
  <conditionalFormatting sqref="AK33:AK35">
    <cfRule type="cellIs" dxfId="10387" priority="2693" operator="between">
      <formula>0</formula>
      <formula>4.999</formula>
    </cfRule>
  </conditionalFormatting>
  <conditionalFormatting sqref="BH33:BH35">
    <cfRule type="cellIs" dxfId="10386" priority="2686" operator="between">
      <formula>15</formula>
      <formula>20</formula>
    </cfRule>
  </conditionalFormatting>
  <conditionalFormatting sqref="BH33:BH35">
    <cfRule type="cellIs" dxfId="10385" priority="2687" operator="between">
      <formula>10</formula>
      <formula>14.999</formula>
    </cfRule>
  </conditionalFormatting>
  <conditionalFormatting sqref="BH33:BH35">
    <cfRule type="cellIs" dxfId="10384" priority="2688" operator="between">
      <formula>5</formula>
      <formula>9.999</formula>
    </cfRule>
  </conditionalFormatting>
  <conditionalFormatting sqref="BH33:BH35">
    <cfRule type="cellIs" dxfId="10383" priority="2689" operator="between">
      <formula>0</formula>
      <formula>4.999</formula>
    </cfRule>
  </conditionalFormatting>
  <conditionalFormatting sqref="BG33:BG35">
    <cfRule type="cellIs" dxfId="10382" priority="2682" operator="between">
      <formula>15</formula>
      <formula>20</formula>
    </cfRule>
  </conditionalFormatting>
  <conditionalFormatting sqref="BG33:BG35">
    <cfRule type="cellIs" dxfId="10381" priority="2683" operator="between">
      <formula>10</formula>
      <formula>14.999</formula>
    </cfRule>
  </conditionalFormatting>
  <conditionalFormatting sqref="BG33:BG35">
    <cfRule type="cellIs" dxfId="10380" priority="2684" operator="between">
      <formula>5</formula>
      <formula>9.999</formula>
    </cfRule>
  </conditionalFormatting>
  <conditionalFormatting sqref="BG33:BG35">
    <cfRule type="cellIs" dxfId="10379" priority="2685" operator="between">
      <formula>0</formula>
      <formula>4.999</formula>
    </cfRule>
  </conditionalFormatting>
  <conditionalFormatting sqref="BJ33:BJ35">
    <cfRule type="cellIs" dxfId="10378" priority="2678" operator="between">
      <formula>15</formula>
      <formula>20</formula>
    </cfRule>
  </conditionalFormatting>
  <conditionalFormatting sqref="BJ33:BJ35">
    <cfRule type="cellIs" dxfId="10377" priority="2679" operator="between">
      <formula>10</formula>
      <formula>14.999</formula>
    </cfRule>
  </conditionalFormatting>
  <conditionalFormatting sqref="BJ33:BJ35">
    <cfRule type="cellIs" dxfId="10376" priority="2680" operator="between">
      <formula>5</formula>
      <formula>9.999</formula>
    </cfRule>
  </conditionalFormatting>
  <conditionalFormatting sqref="BJ33:BJ35">
    <cfRule type="cellIs" dxfId="10375" priority="2681" operator="between">
      <formula>0</formula>
      <formula>4.999</formula>
    </cfRule>
  </conditionalFormatting>
  <conditionalFormatting sqref="BI33:BI35">
    <cfRule type="cellIs" dxfId="10374" priority="2674" operator="between">
      <formula>15</formula>
      <formula>20</formula>
    </cfRule>
  </conditionalFormatting>
  <conditionalFormatting sqref="BI33:BI35">
    <cfRule type="cellIs" dxfId="10373" priority="2675" operator="between">
      <formula>10</formula>
      <formula>14.999</formula>
    </cfRule>
  </conditionalFormatting>
  <conditionalFormatting sqref="BI33:BI35">
    <cfRule type="cellIs" dxfId="10372" priority="2676" operator="between">
      <formula>5</formula>
      <formula>9.999</formula>
    </cfRule>
  </conditionalFormatting>
  <conditionalFormatting sqref="BI33:BI35">
    <cfRule type="cellIs" dxfId="10371" priority="2677" operator="between">
      <formula>0</formula>
      <formula>4.999</formula>
    </cfRule>
  </conditionalFormatting>
  <conditionalFormatting sqref="BL33:BL35">
    <cfRule type="cellIs" dxfId="10370" priority="2670" operator="between">
      <formula>15</formula>
      <formula>20</formula>
    </cfRule>
  </conditionalFormatting>
  <conditionalFormatting sqref="BL33:BL35">
    <cfRule type="cellIs" dxfId="10369" priority="2671" operator="between">
      <formula>10</formula>
      <formula>14.999</formula>
    </cfRule>
  </conditionalFormatting>
  <conditionalFormatting sqref="BL33:BL35">
    <cfRule type="cellIs" dxfId="10368" priority="2672" operator="between">
      <formula>5</formula>
      <formula>9.999</formula>
    </cfRule>
  </conditionalFormatting>
  <conditionalFormatting sqref="BL33:BL35">
    <cfRule type="cellIs" dxfId="10367" priority="2673" operator="between">
      <formula>0</formula>
      <formula>4.999</formula>
    </cfRule>
  </conditionalFormatting>
  <conditionalFormatting sqref="BK33:BK35">
    <cfRule type="cellIs" dxfId="10366" priority="2666" operator="between">
      <formula>15</formula>
      <formula>20</formula>
    </cfRule>
  </conditionalFormatting>
  <conditionalFormatting sqref="BK33:BK35">
    <cfRule type="cellIs" dxfId="10365" priority="2667" operator="between">
      <formula>10</formula>
      <formula>14.999</formula>
    </cfRule>
  </conditionalFormatting>
  <conditionalFormatting sqref="BK33:BK35">
    <cfRule type="cellIs" dxfId="10364" priority="2668" operator="between">
      <formula>5</formula>
      <formula>9.999</formula>
    </cfRule>
  </conditionalFormatting>
  <conditionalFormatting sqref="BK33:BK35">
    <cfRule type="cellIs" dxfId="10363" priority="2669" operator="between">
      <formula>0</formula>
      <formula>4.999</formula>
    </cfRule>
  </conditionalFormatting>
  <conditionalFormatting sqref="BN33:BN35">
    <cfRule type="cellIs" dxfId="10362" priority="2662" operator="between">
      <formula>15</formula>
      <formula>20</formula>
    </cfRule>
  </conditionalFormatting>
  <conditionalFormatting sqref="BN33:BN35">
    <cfRule type="cellIs" dxfId="10361" priority="2663" operator="between">
      <formula>10</formula>
      <formula>14.999</formula>
    </cfRule>
  </conditionalFormatting>
  <conditionalFormatting sqref="BN33:BN35">
    <cfRule type="cellIs" dxfId="10360" priority="2664" operator="between">
      <formula>5</formula>
      <formula>9.999</formula>
    </cfRule>
  </conditionalFormatting>
  <conditionalFormatting sqref="BN33:BN35">
    <cfRule type="cellIs" dxfId="10359" priority="2665" operator="between">
      <formula>0</formula>
      <formula>4.999</formula>
    </cfRule>
  </conditionalFormatting>
  <conditionalFormatting sqref="BM33:BM35">
    <cfRule type="cellIs" dxfId="10358" priority="2658" operator="between">
      <formula>15</formula>
      <formula>20</formula>
    </cfRule>
  </conditionalFormatting>
  <conditionalFormatting sqref="BM33:BM35">
    <cfRule type="cellIs" dxfId="10357" priority="2659" operator="between">
      <formula>10</formula>
      <formula>14.999</formula>
    </cfRule>
  </conditionalFormatting>
  <conditionalFormatting sqref="BM33:BM35">
    <cfRule type="cellIs" dxfId="10356" priority="2660" operator="between">
      <formula>5</formula>
      <formula>9.999</formula>
    </cfRule>
  </conditionalFormatting>
  <conditionalFormatting sqref="BM33:BM35">
    <cfRule type="cellIs" dxfId="10355" priority="2661" operator="between">
      <formula>0</formula>
      <formula>4.999</formula>
    </cfRule>
  </conditionalFormatting>
  <conditionalFormatting sqref="BP33:BP35">
    <cfRule type="cellIs" dxfId="10354" priority="2654" operator="between">
      <formula>15</formula>
      <formula>20</formula>
    </cfRule>
  </conditionalFormatting>
  <conditionalFormatting sqref="BP33:BP35">
    <cfRule type="cellIs" dxfId="10353" priority="2655" operator="between">
      <formula>10</formula>
      <formula>14.999</formula>
    </cfRule>
  </conditionalFormatting>
  <conditionalFormatting sqref="BP33:BP35">
    <cfRule type="cellIs" dxfId="10352" priority="2656" operator="between">
      <formula>5</formula>
      <formula>9.999</formula>
    </cfRule>
  </conditionalFormatting>
  <conditionalFormatting sqref="BP33:BP35">
    <cfRule type="cellIs" dxfId="10351" priority="2657" operator="between">
      <formula>0</formula>
      <formula>4.999</formula>
    </cfRule>
  </conditionalFormatting>
  <conditionalFormatting sqref="BO33:BO35">
    <cfRule type="cellIs" dxfId="10350" priority="2650" operator="between">
      <formula>15</formula>
      <formula>20</formula>
    </cfRule>
  </conditionalFormatting>
  <conditionalFormatting sqref="BO33:BO35">
    <cfRule type="cellIs" dxfId="10349" priority="2651" operator="between">
      <formula>10</formula>
      <formula>14.999</formula>
    </cfRule>
  </conditionalFormatting>
  <conditionalFormatting sqref="BO33:BO35">
    <cfRule type="cellIs" dxfId="10348" priority="2652" operator="between">
      <formula>5</formula>
      <formula>9.999</formula>
    </cfRule>
  </conditionalFormatting>
  <conditionalFormatting sqref="BO33:BO35">
    <cfRule type="cellIs" dxfId="10347" priority="2653" operator="between">
      <formula>0</formula>
      <formula>4.999</formula>
    </cfRule>
  </conditionalFormatting>
  <conditionalFormatting sqref="BU33">
    <cfRule type="cellIs" dxfId="10346" priority="2816" operator="greaterThan">
      <formula>3</formula>
    </cfRule>
  </conditionalFormatting>
  <conditionalFormatting sqref="BU33">
    <cfRule type="cellIs" dxfId="10345" priority="2817" operator="lessThan">
      <formula>1</formula>
    </cfRule>
  </conditionalFormatting>
  <conditionalFormatting sqref="BU33">
    <cfRule type="cellIs" dxfId="10344" priority="2818" operator="equal">
      <formula>3</formula>
    </cfRule>
  </conditionalFormatting>
  <conditionalFormatting sqref="BU33">
    <cfRule type="cellIs" dxfId="10343" priority="2819" operator="equal">
      <formula>2</formula>
    </cfRule>
  </conditionalFormatting>
  <conditionalFormatting sqref="BU33">
    <cfRule type="cellIs" dxfId="10342" priority="2820" operator="equal">
      <formula>#REF!</formula>
    </cfRule>
  </conditionalFormatting>
  <conditionalFormatting sqref="D33">
    <cfRule type="beginsWith" dxfId="10341" priority="2649" operator="beginsWith" text="?">
      <formula>LEFT(D33,LEN("?"))="?"</formula>
    </cfRule>
  </conditionalFormatting>
  <conditionalFormatting sqref="BR59">
    <cfRule type="cellIs" dxfId="10340" priority="2648" operator="equal">
      <formula>0</formula>
    </cfRule>
  </conditionalFormatting>
  <conditionalFormatting sqref="D61">
    <cfRule type="beginsWith" dxfId="10339" priority="2647" operator="beginsWith" text="?">
      <formula>LEFT(D61,LEN("?"))="?"</formula>
    </cfRule>
  </conditionalFormatting>
  <conditionalFormatting sqref="D51">
    <cfRule type="beginsWith" dxfId="10338" priority="2646" operator="beginsWith" text="?">
      <formula>LEFT(D51,LEN("?"))="?"</formula>
    </cfRule>
  </conditionalFormatting>
  <conditionalFormatting sqref="D55">
    <cfRule type="beginsWith" dxfId="10337" priority="2645" operator="beginsWith" text="?">
      <formula>LEFT(D55,LEN("?"))="?"</formula>
    </cfRule>
  </conditionalFormatting>
  <conditionalFormatting sqref="BR65">
    <cfRule type="cellIs" dxfId="10336" priority="2644" operator="equal">
      <formula>0</formula>
    </cfRule>
  </conditionalFormatting>
  <conditionalFormatting sqref="D71">
    <cfRule type="beginsWith" dxfId="10335" priority="2643" operator="beginsWith" text="?">
      <formula>LEFT(D71,LEN("?"))="?"</formula>
    </cfRule>
  </conditionalFormatting>
  <conditionalFormatting sqref="BU37">
    <cfRule type="cellIs" dxfId="10334" priority="2598" operator="greaterThan">
      <formula>3</formula>
    </cfRule>
  </conditionalFormatting>
  <conditionalFormatting sqref="BU37">
    <cfRule type="cellIs" dxfId="10333" priority="2599" operator="lessThan">
      <formula>1</formula>
    </cfRule>
  </conditionalFormatting>
  <conditionalFormatting sqref="BU37">
    <cfRule type="cellIs" dxfId="10332" priority="2600" operator="equal">
      <formula>3</formula>
    </cfRule>
  </conditionalFormatting>
  <conditionalFormatting sqref="BU37">
    <cfRule type="cellIs" dxfId="10331" priority="2601" operator="equal">
      <formula>2</formula>
    </cfRule>
  </conditionalFormatting>
  <conditionalFormatting sqref="BU37">
    <cfRule type="cellIs" dxfId="10330" priority="2602" operator="equal">
      <formula>#REF!</formula>
    </cfRule>
  </conditionalFormatting>
  <conditionalFormatting sqref="BU41">
    <cfRule type="cellIs" dxfId="10329" priority="2593" operator="greaterThan">
      <formula>3</formula>
    </cfRule>
  </conditionalFormatting>
  <conditionalFormatting sqref="BU41">
    <cfRule type="cellIs" dxfId="10328" priority="2594" operator="lessThan">
      <formula>1</formula>
    </cfRule>
  </conditionalFormatting>
  <conditionalFormatting sqref="BU41">
    <cfRule type="cellIs" dxfId="10327" priority="2595" operator="equal">
      <formula>3</formula>
    </cfRule>
  </conditionalFormatting>
  <conditionalFormatting sqref="BU41">
    <cfRule type="cellIs" dxfId="10326" priority="2596" operator="equal">
      <formula>2</formula>
    </cfRule>
  </conditionalFormatting>
  <conditionalFormatting sqref="BU41">
    <cfRule type="cellIs" dxfId="10325" priority="2597" operator="equal">
      <formula>#REF!</formula>
    </cfRule>
  </conditionalFormatting>
  <conditionalFormatting sqref="BU47">
    <cfRule type="cellIs" dxfId="10324" priority="2588" operator="greaterThan">
      <formula>3</formula>
    </cfRule>
  </conditionalFormatting>
  <conditionalFormatting sqref="BU47">
    <cfRule type="cellIs" dxfId="10323" priority="2589" operator="lessThan">
      <formula>1</formula>
    </cfRule>
  </conditionalFormatting>
  <conditionalFormatting sqref="BU47">
    <cfRule type="cellIs" dxfId="10322" priority="2590" operator="equal">
      <formula>3</formula>
    </cfRule>
  </conditionalFormatting>
  <conditionalFormatting sqref="BU47">
    <cfRule type="cellIs" dxfId="10321" priority="2591" operator="equal">
      <formula>2</formula>
    </cfRule>
  </conditionalFormatting>
  <conditionalFormatting sqref="BU47">
    <cfRule type="cellIs" dxfId="10320" priority="2592" operator="equal">
      <formula>#REF!</formula>
    </cfRule>
  </conditionalFormatting>
  <conditionalFormatting sqref="BU51">
    <cfRule type="cellIs" dxfId="10319" priority="2583" operator="greaterThan">
      <formula>3</formula>
    </cfRule>
  </conditionalFormatting>
  <conditionalFormatting sqref="BU51">
    <cfRule type="cellIs" dxfId="10318" priority="2584" operator="lessThan">
      <formula>1</formula>
    </cfRule>
  </conditionalFormatting>
  <conditionalFormatting sqref="BU51">
    <cfRule type="cellIs" dxfId="10317" priority="2585" operator="equal">
      <formula>3</formula>
    </cfRule>
  </conditionalFormatting>
  <conditionalFormatting sqref="BU51">
    <cfRule type="cellIs" dxfId="10316" priority="2586" operator="equal">
      <formula>2</formula>
    </cfRule>
  </conditionalFormatting>
  <conditionalFormatting sqref="BU51">
    <cfRule type="cellIs" dxfId="10315" priority="2587" operator="equal">
      <formula>#REF!</formula>
    </cfRule>
  </conditionalFormatting>
  <conditionalFormatting sqref="BU55">
    <cfRule type="cellIs" dxfId="10314" priority="2578" operator="greaterThan">
      <formula>3</formula>
    </cfRule>
  </conditionalFormatting>
  <conditionalFormatting sqref="BU55">
    <cfRule type="cellIs" dxfId="10313" priority="2579" operator="lessThan">
      <formula>1</formula>
    </cfRule>
  </conditionalFormatting>
  <conditionalFormatting sqref="BU55">
    <cfRule type="cellIs" dxfId="10312" priority="2580" operator="equal">
      <formula>3</formula>
    </cfRule>
  </conditionalFormatting>
  <conditionalFormatting sqref="BU55">
    <cfRule type="cellIs" dxfId="10311" priority="2581" operator="equal">
      <formula>2</formula>
    </cfRule>
  </conditionalFormatting>
  <conditionalFormatting sqref="BU55">
    <cfRule type="cellIs" dxfId="10310" priority="2582" operator="equal">
      <formula>#REF!</formula>
    </cfRule>
  </conditionalFormatting>
  <conditionalFormatting sqref="BU61">
    <cfRule type="cellIs" dxfId="10309" priority="2573" operator="greaterThan">
      <formula>3</formula>
    </cfRule>
  </conditionalFormatting>
  <conditionalFormatting sqref="BU61">
    <cfRule type="cellIs" dxfId="10308" priority="2574" operator="lessThan">
      <formula>1</formula>
    </cfRule>
  </conditionalFormatting>
  <conditionalFormatting sqref="BU61">
    <cfRule type="cellIs" dxfId="10307" priority="2575" operator="equal">
      <formula>3</formula>
    </cfRule>
  </conditionalFormatting>
  <conditionalFormatting sqref="BU61">
    <cfRule type="cellIs" dxfId="10306" priority="2576" operator="equal">
      <formula>2</formula>
    </cfRule>
  </conditionalFormatting>
  <conditionalFormatting sqref="BU61">
    <cfRule type="cellIs" dxfId="10305" priority="2577" operator="equal">
      <formula>#REF!</formula>
    </cfRule>
  </conditionalFormatting>
  <conditionalFormatting sqref="BU67">
    <cfRule type="cellIs" dxfId="10304" priority="2568" operator="greaterThan">
      <formula>3</formula>
    </cfRule>
  </conditionalFormatting>
  <conditionalFormatting sqref="BU67">
    <cfRule type="cellIs" dxfId="10303" priority="2569" operator="lessThan">
      <formula>1</formula>
    </cfRule>
  </conditionalFormatting>
  <conditionalFormatting sqref="BU67">
    <cfRule type="cellIs" dxfId="10302" priority="2570" operator="equal">
      <formula>3</formula>
    </cfRule>
  </conditionalFormatting>
  <conditionalFormatting sqref="BU67">
    <cfRule type="cellIs" dxfId="10301" priority="2571" operator="equal">
      <formula>2</formula>
    </cfRule>
  </conditionalFormatting>
  <conditionalFormatting sqref="BU67">
    <cfRule type="cellIs" dxfId="10300" priority="2572" operator="equal">
      <formula>#REF!</formula>
    </cfRule>
  </conditionalFormatting>
  <conditionalFormatting sqref="BM19">
    <cfRule type="beginsWith" dxfId="10299" priority="2107" operator="beginsWith" text="Co-int.">
      <formula>LEFT(BM19,LEN("Co-int."))="Co-int."</formula>
    </cfRule>
  </conditionalFormatting>
  <conditionalFormatting sqref="BM19">
    <cfRule type="beginsWith" dxfId="10298" priority="2108" operator="beginsWith" text="C d'Œ">
      <formula>LEFT(BM19,LEN("C d'Œ"))="C d'Œ"</formula>
    </cfRule>
  </conditionalFormatting>
  <conditionalFormatting sqref="BM19">
    <cfRule type="beginsWith" dxfId="10297" priority="2109" operator="beginsWith" text="C cont.">
      <formula>LEFT(BM19,LEN("C cont."))="C cont."</formula>
    </cfRule>
  </conditionalFormatting>
  <conditionalFormatting sqref="BM19">
    <cfRule type="beginsWith" dxfId="10296" priority="2110" operator="beginsWith" text="É som.">
      <formula>LEFT(BM19,LEN("É som."))="É som."</formula>
    </cfRule>
  </conditionalFormatting>
  <conditionalFormatting sqref="BM19">
    <cfRule type="beginsWith" dxfId="10295" priority="2111" operator="beginsWith" text="PPLU">
      <formula>LEFT(BM19,LEN("PPLU"))="PPLU"</formula>
    </cfRule>
  </conditionalFormatting>
  <conditionalFormatting sqref="BM19">
    <cfRule type="beginsWith" dxfId="10294" priority="2112" operator="beginsWith" text="PPP">
      <formula>LEFT(BM19,LEN("PPP"))="PPP"</formula>
    </cfRule>
  </conditionalFormatting>
  <conditionalFormatting sqref="BM19">
    <cfRule type="beginsWith" dxfId="10293" priority="2113" operator="beginsWith" text="PPRO">
      <formula>LEFT(BM19,LEN("PPRO"))="PPRO"</formula>
    </cfRule>
  </conditionalFormatting>
  <conditionalFormatting sqref="BM19">
    <cfRule type="beginsWith" dxfId="10292" priority="2114" operator="beginsWith" text="CCF">
      <formula>LEFT(BM19,LEN("CCF"))="CCF"</formula>
    </cfRule>
  </conditionalFormatting>
  <conditionalFormatting sqref="BM19">
    <cfRule type="beginsWith" dxfId="10291" priority="2115" operator="beginsWith" text="PFMP+">
      <formula>LEFT(BM19,LEN("PFMP+"))="PFMP+"</formula>
    </cfRule>
  </conditionalFormatting>
  <conditionalFormatting sqref="BM19">
    <cfRule type="beginsWith" dxfId="10290" priority="2116" operator="beginsWith" text="PFMP">
      <formula>LEFT(BM19,LEN("PFMP"))="PFMP"</formula>
    </cfRule>
  </conditionalFormatting>
  <conditionalFormatting sqref="BM19">
    <cfRule type="beginsWith" dxfId="10289" priority="2117" operator="beginsWith" text="É diag.">
      <formula>LEFT(BM19,LEN("É diag."))="É diag."</formula>
    </cfRule>
  </conditionalFormatting>
  <conditionalFormatting sqref="BM19">
    <cfRule type="beginsWith" dxfId="10288" priority="2118" operator="beginsWith" text="É form.">
      <formula>LEFT(BM19,LEN("É form."))="É form."</formula>
    </cfRule>
  </conditionalFormatting>
  <conditionalFormatting sqref="K19">
    <cfRule type="beginsWith" dxfId="10287" priority="2539" operator="beginsWith" text="Co-int.">
      <formula>LEFT(K19,LEN("Co-int."))="Co-int."</formula>
    </cfRule>
  </conditionalFormatting>
  <conditionalFormatting sqref="K19">
    <cfRule type="beginsWith" dxfId="10286" priority="2540" operator="beginsWith" text="C d'Œ">
      <formula>LEFT(K19,LEN("C d'Œ"))="C d'Œ"</formula>
    </cfRule>
  </conditionalFormatting>
  <conditionalFormatting sqref="K19">
    <cfRule type="beginsWith" dxfId="10285" priority="2541" operator="beginsWith" text="C cont.">
      <formula>LEFT(K19,LEN("C cont."))="C cont."</formula>
    </cfRule>
  </conditionalFormatting>
  <conditionalFormatting sqref="K19">
    <cfRule type="beginsWith" dxfId="10284" priority="2542" operator="beginsWith" text="É som.">
      <formula>LEFT(K19,LEN("É som."))="É som."</formula>
    </cfRule>
  </conditionalFormatting>
  <conditionalFormatting sqref="K19">
    <cfRule type="beginsWith" dxfId="10283" priority="2543" operator="beginsWith" text="PPLU">
      <formula>LEFT(K19,LEN("PPLU"))="PPLU"</formula>
    </cfRule>
  </conditionalFormatting>
  <conditionalFormatting sqref="K19">
    <cfRule type="beginsWith" dxfId="10282" priority="2544" operator="beginsWith" text="PPP">
      <formula>LEFT(K19,LEN("PPP"))="PPP"</formula>
    </cfRule>
  </conditionalFormatting>
  <conditionalFormatting sqref="K19">
    <cfRule type="beginsWith" dxfId="10281" priority="2545" operator="beginsWith" text="PPRO">
      <formula>LEFT(K19,LEN("PPRO"))="PPRO"</formula>
    </cfRule>
  </conditionalFormatting>
  <conditionalFormatting sqref="K19">
    <cfRule type="beginsWith" dxfId="10280" priority="2546" operator="beginsWith" text="CCF">
      <formula>LEFT(K19,LEN("CCF"))="CCF"</formula>
    </cfRule>
  </conditionalFormatting>
  <conditionalFormatting sqref="K19">
    <cfRule type="beginsWith" dxfId="10279" priority="2547" operator="beginsWith" text="PFMP+">
      <formula>LEFT(K19,LEN("PFMP+"))="PFMP+"</formula>
    </cfRule>
  </conditionalFormatting>
  <conditionalFormatting sqref="K19">
    <cfRule type="beginsWith" dxfId="10278" priority="2548" operator="beginsWith" text="PFMP">
      <formula>LEFT(K19,LEN("PFMP"))="PFMP"</formula>
    </cfRule>
  </conditionalFormatting>
  <conditionalFormatting sqref="K19">
    <cfRule type="beginsWith" dxfId="10277" priority="2549" operator="beginsWith" text="É diag.">
      <formula>LEFT(K19,LEN("É diag."))="É diag."</formula>
    </cfRule>
  </conditionalFormatting>
  <conditionalFormatting sqref="K19">
    <cfRule type="beginsWith" dxfId="10276" priority="2550" operator="beginsWith" text="É form.">
      <formula>LEFT(K19,LEN("É form."))="É form."</formula>
    </cfRule>
  </conditionalFormatting>
  <conditionalFormatting sqref="BP19">
    <cfRule type="beginsWith" dxfId="10275" priority="2071" operator="beginsWith" text="Co-int.">
      <formula>LEFT(BP19,LEN("Co-int."))="Co-int."</formula>
    </cfRule>
  </conditionalFormatting>
  <conditionalFormatting sqref="BP19">
    <cfRule type="beginsWith" dxfId="10274" priority="2072" operator="beginsWith" text="C d'Œ">
      <formula>LEFT(BP19,LEN("C d'Œ"))="C d'Œ"</formula>
    </cfRule>
  </conditionalFormatting>
  <conditionalFormatting sqref="BP19">
    <cfRule type="beginsWith" dxfId="10273" priority="2073" operator="beginsWith" text="C cont.">
      <formula>LEFT(BP19,LEN("C cont."))="C cont."</formula>
    </cfRule>
  </conditionalFormatting>
  <conditionalFormatting sqref="BP19">
    <cfRule type="beginsWith" dxfId="10272" priority="2074" operator="beginsWith" text="É som.">
      <formula>LEFT(BP19,LEN("É som."))="É som."</formula>
    </cfRule>
  </conditionalFormatting>
  <conditionalFormatting sqref="BP19">
    <cfRule type="beginsWith" dxfId="10271" priority="2075" operator="beginsWith" text="PPLU">
      <formula>LEFT(BP19,LEN("PPLU"))="PPLU"</formula>
    </cfRule>
  </conditionalFormatting>
  <conditionalFormatting sqref="BP19">
    <cfRule type="beginsWith" dxfId="10270" priority="2076" operator="beginsWith" text="PPP">
      <formula>LEFT(BP19,LEN("PPP"))="PPP"</formula>
    </cfRule>
  </conditionalFormatting>
  <conditionalFormatting sqref="BP19">
    <cfRule type="beginsWith" dxfId="10269" priority="2077" operator="beginsWith" text="PPRO">
      <formula>LEFT(BP19,LEN("PPRO"))="PPRO"</formula>
    </cfRule>
  </conditionalFormatting>
  <conditionalFormatting sqref="BP19">
    <cfRule type="beginsWith" dxfId="10268" priority="2078" operator="beginsWith" text="CCF">
      <formula>LEFT(BP19,LEN("CCF"))="CCF"</formula>
    </cfRule>
  </conditionalFormatting>
  <conditionalFormatting sqref="BP19">
    <cfRule type="beginsWith" dxfId="10267" priority="2079" operator="beginsWith" text="PFMP+">
      <formula>LEFT(BP19,LEN("PFMP+"))="PFMP+"</formula>
    </cfRule>
  </conditionalFormatting>
  <conditionalFormatting sqref="BP19">
    <cfRule type="beginsWith" dxfId="10266" priority="2080" operator="beginsWith" text="PFMP">
      <formula>LEFT(BP19,LEN("PFMP"))="PFMP"</formula>
    </cfRule>
  </conditionalFormatting>
  <conditionalFormatting sqref="BP19">
    <cfRule type="beginsWith" dxfId="10265" priority="2081" operator="beginsWith" text="É diag.">
      <formula>LEFT(BP19,LEN("É diag."))="É diag."</formula>
    </cfRule>
  </conditionalFormatting>
  <conditionalFormatting sqref="BP19">
    <cfRule type="beginsWith" dxfId="10264" priority="2082" operator="beginsWith" text="É form.">
      <formula>LEFT(BP19,LEN("É form."))="É form."</formula>
    </cfRule>
  </conditionalFormatting>
  <conditionalFormatting sqref="L19">
    <cfRule type="beginsWith" dxfId="10263" priority="2515" operator="beginsWith" text="Co-int.">
      <formula>LEFT(L19,LEN("Co-int."))="Co-int."</formula>
    </cfRule>
  </conditionalFormatting>
  <conditionalFormatting sqref="L19">
    <cfRule type="beginsWith" dxfId="10262" priority="2516" operator="beginsWith" text="C d'Œ">
      <formula>LEFT(L19,LEN("C d'Œ"))="C d'Œ"</formula>
    </cfRule>
  </conditionalFormatting>
  <conditionalFormatting sqref="L19">
    <cfRule type="beginsWith" dxfId="10261" priority="2517" operator="beginsWith" text="C cont.">
      <formula>LEFT(L19,LEN("C cont."))="C cont."</formula>
    </cfRule>
  </conditionalFormatting>
  <conditionalFormatting sqref="L19">
    <cfRule type="beginsWith" dxfId="10260" priority="2518" operator="beginsWith" text="É som.">
      <formula>LEFT(L19,LEN("É som."))="É som."</formula>
    </cfRule>
  </conditionalFormatting>
  <conditionalFormatting sqref="L19">
    <cfRule type="beginsWith" dxfId="10259" priority="2519" operator="beginsWith" text="PPLU">
      <formula>LEFT(L19,LEN("PPLU"))="PPLU"</formula>
    </cfRule>
  </conditionalFormatting>
  <conditionalFormatting sqref="L19">
    <cfRule type="beginsWith" dxfId="10258" priority="2520" operator="beginsWith" text="PPP">
      <formula>LEFT(L19,LEN("PPP"))="PPP"</formula>
    </cfRule>
  </conditionalFormatting>
  <conditionalFormatting sqref="L19">
    <cfRule type="beginsWith" dxfId="10257" priority="2521" operator="beginsWith" text="PPRO">
      <formula>LEFT(L19,LEN("PPRO"))="PPRO"</formula>
    </cfRule>
  </conditionalFormatting>
  <conditionalFormatting sqref="L19">
    <cfRule type="beginsWith" dxfId="10256" priority="2522" operator="beginsWith" text="CCF">
      <formula>LEFT(L19,LEN("CCF"))="CCF"</formula>
    </cfRule>
  </conditionalFormatting>
  <conditionalFormatting sqref="L19">
    <cfRule type="beginsWith" dxfId="10255" priority="2523" operator="beginsWith" text="PFMP+">
      <formula>LEFT(L19,LEN("PFMP+"))="PFMP+"</formula>
    </cfRule>
  </conditionalFormatting>
  <conditionalFormatting sqref="L19">
    <cfRule type="beginsWith" dxfId="10254" priority="2524" operator="beginsWith" text="PFMP">
      <formula>LEFT(L19,LEN("PFMP"))="PFMP"</formula>
    </cfRule>
  </conditionalFormatting>
  <conditionalFormatting sqref="L19">
    <cfRule type="beginsWith" dxfId="10253" priority="2525" operator="beginsWith" text="É diag.">
      <formula>LEFT(L19,LEN("É diag."))="É diag."</formula>
    </cfRule>
  </conditionalFormatting>
  <conditionalFormatting sqref="L19">
    <cfRule type="beginsWith" dxfId="10252" priority="2526" operator="beginsWith" text="É form.">
      <formula>LEFT(L19,LEN("É form."))="É form."</formula>
    </cfRule>
  </conditionalFormatting>
  <conditionalFormatting sqref="J19">
    <cfRule type="beginsWith" dxfId="10251" priority="2503" operator="beginsWith" text="Co-int.">
      <formula>LEFT(J19,LEN("Co-int."))="Co-int."</formula>
    </cfRule>
  </conditionalFormatting>
  <conditionalFormatting sqref="J19">
    <cfRule type="beginsWith" dxfId="10250" priority="2504" operator="beginsWith" text="C d'Œ">
      <formula>LEFT(J19,LEN("C d'Œ"))="C d'Œ"</formula>
    </cfRule>
  </conditionalFormatting>
  <conditionalFormatting sqref="J19">
    <cfRule type="beginsWith" dxfId="10249" priority="2505" operator="beginsWith" text="C cont.">
      <formula>LEFT(J19,LEN("C cont."))="C cont."</formula>
    </cfRule>
  </conditionalFormatting>
  <conditionalFormatting sqref="J19">
    <cfRule type="beginsWith" dxfId="10248" priority="2506" operator="beginsWith" text="É som.">
      <formula>LEFT(J19,LEN("É som."))="É som."</formula>
    </cfRule>
  </conditionalFormatting>
  <conditionalFormatting sqref="J19">
    <cfRule type="beginsWith" dxfId="10247" priority="2507" operator="beginsWith" text="PPLU">
      <formula>LEFT(J19,LEN("PPLU"))="PPLU"</formula>
    </cfRule>
  </conditionalFormatting>
  <conditionalFormatting sqref="J19">
    <cfRule type="beginsWith" dxfId="10246" priority="2508" operator="beginsWith" text="PPP">
      <formula>LEFT(J19,LEN("PPP"))="PPP"</formula>
    </cfRule>
  </conditionalFormatting>
  <conditionalFormatting sqref="J19">
    <cfRule type="beginsWith" dxfId="10245" priority="2509" operator="beginsWith" text="PPRO">
      <formula>LEFT(J19,LEN("PPRO"))="PPRO"</formula>
    </cfRule>
  </conditionalFormatting>
  <conditionalFormatting sqref="J19">
    <cfRule type="beginsWith" dxfId="10244" priority="2510" operator="beginsWith" text="CCF">
      <formula>LEFT(J19,LEN("CCF"))="CCF"</formula>
    </cfRule>
  </conditionalFormatting>
  <conditionalFormatting sqref="J19">
    <cfRule type="beginsWith" dxfId="10243" priority="2511" operator="beginsWith" text="PFMP+">
      <formula>LEFT(J19,LEN("PFMP+"))="PFMP+"</formula>
    </cfRule>
  </conditionalFormatting>
  <conditionalFormatting sqref="J19">
    <cfRule type="beginsWith" dxfId="10242" priority="2512" operator="beginsWith" text="PFMP">
      <formula>LEFT(J19,LEN("PFMP"))="PFMP"</formula>
    </cfRule>
  </conditionalFormatting>
  <conditionalFormatting sqref="J19">
    <cfRule type="beginsWith" dxfId="10241" priority="2513" operator="beginsWith" text="É diag.">
      <formula>LEFT(J19,LEN("É diag."))="É diag."</formula>
    </cfRule>
  </conditionalFormatting>
  <conditionalFormatting sqref="J19">
    <cfRule type="beginsWith" dxfId="10240" priority="2514" operator="beginsWith" text="É form.">
      <formula>LEFT(J19,LEN("É form."))="É form."</formula>
    </cfRule>
  </conditionalFormatting>
  <conditionalFormatting sqref="M19">
    <cfRule type="beginsWith" dxfId="10239" priority="2491" operator="beginsWith" text="Co-int.">
      <formula>LEFT(M19,LEN("Co-int."))="Co-int."</formula>
    </cfRule>
  </conditionalFormatting>
  <conditionalFormatting sqref="M19">
    <cfRule type="beginsWith" dxfId="10238" priority="2492" operator="beginsWith" text="C d'Œ">
      <formula>LEFT(M19,LEN("C d'Œ"))="C d'Œ"</formula>
    </cfRule>
  </conditionalFormatting>
  <conditionalFormatting sqref="M19">
    <cfRule type="beginsWith" dxfId="10237" priority="2493" operator="beginsWith" text="C cont.">
      <formula>LEFT(M19,LEN("C cont."))="C cont."</formula>
    </cfRule>
  </conditionalFormatting>
  <conditionalFormatting sqref="M19">
    <cfRule type="beginsWith" dxfId="10236" priority="2494" operator="beginsWith" text="É som.">
      <formula>LEFT(M19,LEN("É som."))="É som."</formula>
    </cfRule>
  </conditionalFormatting>
  <conditionalFormatting sqref="M19">
    <cfRule type="beginsWith" dxfId="10235" priority="2495" operator="beginsWith" text="PPLU">
      <formula>LEFT(M19,LEN("PPLU"))="PPLU"</formula>
    </cfRule>
  </conditionalFormatting>
  <conditionalFormatting sqref="M19">
    <cfRule type="beginsWith" dxfId="10234" priority="2496" operator="beginsWith" text="PPP">
      <formula>LEFT(M19,LEN("PPP"))="PPP"</formula>
    </cfRule>
  </conditionalFormatting>
  <conditionalFormatting sqref="M19">
    <cfRule type="beginsWith" dxfId="10233" priority="2497" operator="beginsWith" text="PPRO">
      <formula>LEFT(M19,LEN("PPRO"))="PPRO"</formula>
    </cfRule>
  </conditionalFormatting>
  <conditionalFormatting sqref="M19">
    <cfRule type="beginsWith" dxfId="10232" priority="2498" operator="beginsWith" text="CCF">
      <formula>LEFT(M19,LEN("CCF"))="CCF"</formula>
    </cfRule>
  </conditionalFormatting>
  <conditionalFormatting sqref="M19">
    <cfRule type="beginsWith" dxfId="10231" priority="2499" operator="beginsWith" text="PFMP+">
      <formula>LEFT(M19,LEN("PFMP+"))="PFMP+"</formula>
    </cfRule>
  </conditionalFormatting>
  <conditionalFormatting sqref="M19">
    <cfRule type="beginsWith" dxfId="10230" priority="2500" operator="beginsWith" text="PFMP">
      <formula>LEFT(M19,LEN("PFMP"))="PFMP"</formula>
    </cfRule>
  </conditionalFormatting>
  <conditionalFormatting sqref="M19">
    <cfRule type="beginsWith" dxfId="10229" priority="2501" operator="beginsWith" text="É diag.">
      <formula>LEFT(M19,LEN("É diag."))="É diag."</formula>
    </cfRule>
  </conditionalFormatting>
  <conditionalFormatting sqref="M19">
    <cfRule type="beginsWith" dxfId="10228" priority="2502" operator="beginsWith" text="É form.">
      <formula>LEFT(M19,LEN("É form."))="É form."</formula>
    </cfRule>
  </conditionalFormatting>
  <conditionalFormatting sqref="N19">
    <cfRule type="beginsWith" dxfId="10227" priority="2479" operator="beginsWith" text="Co-int.">
      <formula>LEFT(N19,LEN("Co-int."))="Co-int."</formula>
    </cfRule>
  </conditionalFormatting>
  <conditionalFormatting sqref="N19">
    <cfRule type="beginsWith" dxfId="10226" priority="2480" operator="beginsWith" text="C d'Œ">
      <formula>LEFT(N19,LEN("C d'Œ"))="C d'Œ"</formula>
    </cfRule>
  </conditionalFormatting>
  <conditionalFormatting sqref="N19">
    <cfRule type="beginsWith" dxfId="10225" priority="2481" operator="beginsWith" text="C cont.">
      <formula>LEFT(N19,LEN("C cont."))="C cont."</formula>
    </cfRule>
  </conditionalFormatting>
  <conditionalFormatting sqref="N19">
    <cfRule type="beginsWith" dxfId="10224" priority="2482" operator="beginsWith" text="É som.">
      <formula>LEFT(N19,LEN("É som."))="É som."</formula>
    </cfRule>
  </conditionalFormatting>
  <conditionalFormatting sqref="N19">
    <cfRule type="beginsWith" dxfId="10223" priority="2483" operator="beginsWith" text="PPLU">
      <formula>LEFT(N19,LEN("PPLU"))="PPLU"</formula>
    </cfRule>
  </conditionalFormatting>
  <conditionalFormatting sqref="N19">
    <cfRule type="beginsWith" dxfId="10222" priority="2484" operator="beginsWith" text="PPP">
      <formula>LEFT(N19,LEN("PPP"))="PPP"</formula>
    </cfRule>
  </conditionalFormatting>
  <conditionalFormatting sqref="N19">
    <cfRule type="beginsWith" dxfId="10221" priority="2485" operator="beginsWith" text="PPRO">
      <formula>LEFT(N19,LEN("PPRO"))="PPRO"</formula>
    </cfRule>
  </conditionalFormatting>
  <conditionalFormatting sqref="N19">
    <cfRule type="beginsWith" dxfId="10220" priority="2486" operator="beginsWith" text="CCF">
      <formula>LEFT(N19,LEN("CCF"))="CCF"</formula>
    </cfRule>
  </conditionalFormatting>
  <conditionalFormatting sqref="N19">
    <cfRule type="beginsWith" dxfId="10219" priority="2487" operator="beginsWith" text="PFMP+">
      <formula>LEFT(N19,LEN("PFMP+"))="PFMP+"</formula>
    </cfRule>
  </conditionalFormatting>
  <conditionalFormatting sqref="N19">
    <cfRule type="beginsWith" dxfId="10218" priority="2488" operator="beginsWith" text="PFMP">
      <formula>LEFT(N19,LEN("PFMP"))="PFMP"</formula>
    </cfRule>
  </conditionalFormatting>
  <conditionalFormatting sqref="N19">
    <cfRule type="beginsWith" dxfId="10217" priority="2489" operator="beginsWith" text="É diag.">
      <formula>LEFT(N19,LEN("É diag."))="É diag."</formula>
    </cfRule>
  </conditionalFormatting>
  <conditionalFormatting sqref="N19">
    <cfRule type="beginsWith" dxfId="10216" priority="2490" operator="beginsWith" text="É form.">
      <formula>LEFT(N19,LEN("É form."))="É form."</formula>
    </cfRule>
  </conditionalFormatting>
  <conditionalFormatting sqref="O19">
    <cfRule type="beginsWith" dxfId="10215" priority="2467" operator="beginsWith" text="Co-int.">
      <formula>LEFT(O19,LEN("Co-int."))="Co-int."</formula>
    </cfRule>
  </conditionalFormatting>
  <conditionalFormatting sqref="O19">
    <cfRule type="beginsWith" dxfId="10214" priority="2468" operator="beginsWith" text="C d'Œ">
      <formula>LEFT(O19,LEN("C d'Œ"))="C d'Œ"</formula>
    </cfRule>
  </conditionalFormatting>
  <conditionalFormatting sqref="O19">
    <cfRule type="beginsWith" dxfId="10213" priority="2469" operator="beginsWith" text="C cont.">
      <formula>LEFT(O19,LEN("C cont."))="C cont."</formula>
    </cfRule>
  </conditionalFormatting>
  <conditionalFormatting sqref="O19">
    <cfRule type="beginsWith" dxfId="10212" priority="2470" operator="beginsWith" text="É som.">
      <formula>LEFT(O19,LEN("É som."))="É som."</formula>
    </cfRule>
  </conditionalFormatting>
  <conditionalFormatting sqref="O19">
    <cfRule type="beginsWith" dxfId="10211" priority="2471" operator="beginsWith" text="PPLU">
      <formula>LEFT(O19,LEN("PPLU"))="PPLU"</formula>
    </cfRule>
  </conditionalFormatting>
  <conditionalFormatting sqref="O19">
    <cfRule type="beginsWith" dxfId="10210" priority="2472" operator="beginsWith" text="PPP">
      <formula>LEFT(O19,LEN("PPP"))="PPP"</formula>
    </cfRule>
  </conditionalFormatting>
  <conditionalFormatting sqref="O19">
    <cfRule type="beginsWith" dxfId="10209" priority="2473" operator="beginsWith" text="PPRO">
      <formula>LEFT(O19,LEN("PPRO"))="PPRO"</formula>
    </cfRule>
  </conditionalFormatting>
  <conditionalFormatting sqref="O19">
    <cfRule type="beginsWith" dxfId="10208" priority="2474" operator="beginsWith" text="CCF">
      <formula>LEFT(O19,LEN("CCF"))="CCF"</formula>
    </cfRule>
  </conditionalFormatting>
  <conditionalFormatting sqref="O19">
    <cfRule type="beginsWith" dxfId="10207" priority="2475" operator="beginsWith" text="PFMP+">
      <formula>LEFT(O19,LEN("PFMP+"))="PFMP+"</formula>
    </cfRule>
  </conditionalFormatting>
  <conditionalFormatting sqref="O19">
    <cfRule type="beginsWith" dxfId="10206" priority="2476" operator="beginsWith" text="PFMP">
      <formula>LEFT(O19,LEN("PFMP"))="PFMP"</formula>
    </cfRule>
  </conditionalFormatting>
  <conditionalFormatting sqref="O19">
    <cfRule type="beginsWith" dxfId="10205" priority="2477" operator="beginsWith" text="É diag.">
      <formula>LEFT(O19,LEN("É diag."))="É diag."</formula>
    </cfRule>
  </conditionalFormatting>
  <conditionalFormatting sqref="O19">
    <cfRule type="beginsWith" dxfId="10204" priority="2478" operator="beginsWith" text="É form.">
      <formula>LEFT(O19,LEN("É form."))="É form."</formula>
    </cfRule>
  </conditionalFormatting>
  <conditionalFormatting sqref="P19">
    <cfRule type="beginsWith" dxfId="10203" priority="2455" operator="beginsWith" text="Co-int.">
      <formula>LEFT(P19,LEN("Co-int."))="Co-int."</formula>
    </cfRule>
  </conditionalFormatting>
  <conditionalFormatting sqref="P19">
    <cfRule type="beginsWith" dxfId="10202" priority="2456" operator="beginsWith" text="C d'Œ">
      <formula>LEFT(P19,LEN("C d'Œ"))="C d'Œ"</formula>
    </cfRule>
  </conditionalFormatting>
  <conditionalFormatting sqref="P19">
    <cfRule type="beginsWith" dxfId="10201" priority="2457" operator="beginsWith" text="C cont.">
      <formula>LEFT(P19,LEN("C cont."))="C cont."</formula>
    </cfRule>
  </conditionalFormatting>
  <conditionalFormatting sqref="P19">
    <cfRule type="beginsWith" dxfId="10200" priority="2458" operator="beginsWith" text="É som.">
      <formula>LEFT(P19,LEN("É som."))="É som."</formula>
    </cfRule>
  </conditionalFormatting>
  <conditionalFormatting sqref="P19">
    <cfRule type="beginsWith" dxfId="10199" priority="2459" operator="beginsWith" text="PPLU">
      <formula>LEFT(P19,LEN("PPLU"))="PPLU"</formula>
    </cfRule>
  </conditionalFormatting>
  <conditionalFormatting sqref="P19">
    <cfRule type="beginsWith" dxfId="10198" priority="2460" operator="beginsWith" text="PPP">
      <formula>LEFT(P19,LEN("PPP"))="PPP"</formula>
    </cfRule>
  </conditionalFormatting>
  <conditionalFormatting sqref="P19">
    <cfRule type="beginsWith" dxfId="10197" priority="2461" operator="beginsWith" text="PPRO">
      <formula>LEFT(P19,LEN("PPRO"))="PPRO"</formula>
    </cfRule>
  </conditionalFormatting>
  <conditionalFormatting sqref="P19">
    <cfRule type="beginsWith" dxfId="10196" priority="2462" operator="beginsWith" text="CCF">
      <formula>LEFT(P19,LEN("CCF"))="CCF"</formula>
    </cfRule>
  </conditionalFormatting>
  <conditionalFormatting sqref="P19">
    <cfRule type="beginsWith" dxfId="10195" priority="2463" operator="beginsWith" text="PFMP+">
      <formula>LEFT(P19,LEN("PFMP+"))="PFMP+"</formula>
    </cfRule>
  </conditionalFormatting>
  <conditionalFormatting sqref="P19">
    <cfRule type="beginsWith" dxfId="10194" priority="2464" operator="beginsWith" text="PFMP">
      <formula>LEFT(P19,LEN("PFMP"))="PFMP"</formula>
    </cfRule>
  </conditionalFormatting>
  <conditionalFormatting sqref="P19">
    <cfRule type="beginsWith" dxfId="10193" priority="2465" operator="beginsWith" text="É diag.">
      <formula>LEFT(P19,LEN("É diag."))="É diag."</formula>
    </cfRule>
  </conditionalFormatting>
  <conditionalFormatting sqref="P19">
    <cfRule type="beginsWith" dxfId="10192" priority="2466" operator="beginsWith" text="É form.">
      <formula>LEFT(P19,LEN("É form."))="É form."</formula>
    </cfRule>
  </conditionalFormatting>
  <conditionalFormatting sqref="Q19">
    <cfRule type="beginsWith" dxfId="10191" priority="2443" operator="beginsWith" text="Co-int.">
      <formula>LEFT(Q19,LEN("Co-int."))="Co-int."</formula>
    </cfRule>
  </conditionalFormatting>
  <conditionalFormatting sqref="Q19">
    <cfRule type="beginsWith" dxfId="10190" priority="2444" operator="beginsWith" text="C d'Œ">
      <formula>LEFT(Q19,LEN("C d'Œ"))="C d'Œ"</formula>
    </cfRule>
  </conditionalFormatting>
  <conditionalFormatting sqref="Q19">
    <cfRule type="beginsWith" dxfId="10189" priority="2445" operator="beginsWith" text="C cont.">
      <formula>LEFT(Q19,LEN("C cont."))="C cont."</formula>
    </cfRule>
  </conditionalFormatting>
  <conditionalFormatting sqref="Q19">
    <cfRule type="beginsWith" dxfId="10188" priority="2446" operator="beginsWith" text="É som.">
      <formula>LEFT(Q19,LEN("É som."))="É som."</formula>
    </cfRule>
  </conditionalFormatting>
  <conditionalFormatting sqref="Q19">
    <cfRule type="beginsWith" dxfId="10187" priority="2447" operator="beginsWith" text="PPLU">
      <formula>LEFT(Q19,LEN("PPLU"))="PPLU"</formula>
    </cfRule>
  </conditionalFormatting>
  <conditionalFormatting sqref="Q19">
    <cfRule type="beginsWith" dxfId="10186" priority="2448" operator="beginsWith" text="PPP">
      <formula>LEFT(Q19,LEN("PPP"))="PPP"</formula>
    </cfRule>
  </conditionalFormatting>
  <conditionalFormatting sqref="Q19">
    <cfRule type="beginsWith" dxfId="10185" priority="2449" operator="beginsWith" text="PPRO">
      <formula>LEFT(Q19,LEN("PPRO"))="PPRO"</formula>
    </cfRule>
  </conditionalFormatting>
  <conditionalFormatting sqref="Q19">
    <cfRule type="beginsWith" dxfId="10184" priority="2450" operator="beginsWith" text="CCF">
      <formula>LEFT(Q19,LEN("CCF"))="CCF"</formula>
    </cfRule>
  </conditionalFormatting>
  <conditionalFormatting sqref="Q19">
    <cfRule type="beginsWith" dxfId="10183" priority="2451" operator="beginsWith" text="PFMP+">
      <formula>LEFT(Q19,LEN("PFMP+"))="PFMP+"</formula>
    </cfRule>
  </conditionalFormatting>
  <conditionalFormatting sqref="Q19">
    <cfRule type="beginsWith" dxfId="10182" priority="2452" operator="beginsWith" text="PFMP">
      <formula>LEFT(Q19,LEN("PFMP"))="PFMP"</formula>
    </cfRule>
  </conditionalFormatting>
  <conditionalFormatting sqref="Q19">
    <cfRule type="beginsWith" dxfId="10181" priority="2453" operator="beginsWith" text="É diag.">
      <formula>LEFT(Q19,LEN("É diag."))="É diag."</formula>
    </cfRule>
  </conditionalFormatting>
  <conditionalFormatting sqref="Q19">
    <cfRule type="beginsWith" dxfId="10180" priority="2454" operator="beginsWith" text="É form.">
      <formula>LEFT(Q19,LEN("É form."))="É form."</formula>
    </cfRule>
  </conditionalFormatting>
  <conditionalFormatting sqref="R19">
    <cfRule type="beginsWith" dxfId="10179" priority="2431" operator="beginsWith" text="Co-int.">
      <formula>LEFT(R19,LEN("Co-int."))="Co-int."</formula>
    </cfRule>
  </conditionalFormatting>
  <conditionalFormatting sqref="R19">
    <cfRule type="beginsWith" dxfId="10178" priority="2432" operator="beginsWith" text="C d'Œ">
      <formula>LEFT(R19,LEN("C d'Œ"))="C d'Œ"</formula>
    </cfRule>
  </conditionalFormatting>
  <conditionalFormatting sqref="R19">
    <cfRule type="beginsWith" dxfId="10177" priority="2433" operator="beginsWith" text="C cont.">
      <formula>LEFT(R19,LEN("C cont."))="C cont."</formula>
    </cfRule>
  </conditionalFormatting>
  <conditionalFormatting sqref="R19">
    <cfRule type="beginsWith" dxfId="10176" priority="2434" operator="beginsWith" text="É som.">
      <formula>LEFT(R19,LEN("É som."))="É som."</formula>
    </cfRule>
  </conditionalFormatting>
  <conditionalFormatting sqref="R19">
    <cfRule type="beginsWith" dxfId="10175" priority="2435" operator="beginsWith" text="PPLU">
      <formula>LEFT(R19,LEN("PPLU"))="PPLU"</formula>
    </cfRule>
  </conditionalFormatting>
  <conditionalFormatting sqref="R19">
    <cfRule type="beginsWith" dxfId="10174" priority="2436" operator="beginsWith" text="PPP">
      <formula>LEFT(R19,LEN("PPP"))="PPP"</formula>
    </cfRule>
  </conditionalFormatting>
  <conditionalFormatting sqref="R19">
    <cfRule type="beginsWith" dxfId="10173" priority="2437" operator="beginsWith" text="PPRO">
      <formula>LEFT(R19,LEN("PPRO"))="PPRO"</formula>
    </cfRule>
  </conditionalFormatting>
  <conditionalFormatting sqref="R19">
    <cfRule type="beginsWith" dxfId="10172" priority="2438" operator="beginsWith" text="CCF">
      <formula>LEFT(R19,LEN("CCF"))="CCF"</formula>
    </cfRule>
  </conditionalFormatting>
  <conditionalFormatting sqref="R19">
    <cfRule type="beginsWith" dxfId="10171" priority="2439" operator="beginsWith" text="PFMP+">
      <formula>LEFT(R19,LEN("PFMP+"))="PFMP+"</formula>
    </cfRule>
  </conditionalFormatting>
  <conditionalFormatting sqref="R19">
    <cfRule type="beginsWith" dxfId="10170" priority="2440" operator="beginsWith" text="PFMP">
      <formula>LEFT(R19,LEN("PFMP"))="PFMP"</formula>
    </cfRule>
  </conditionalFormatting>
  <conditionalFormatting sqref="R19">
    <cfRule type="beginsWith" dxfId="10169" priority="2441" operator="beginsWith" text="É diag.">
      <formula>LEFT(R19,LEN("É diag."))="É diag."</formula>
    </cfRule>
  </conditionalFormatting>
  <conditionalFormatting sqref="R19">
    <cfRule type="beginsWith" dxfId="10168" priority="2442" operator="beginsWith" text="É form.">
      <formula>LEFT(R19,LEN("É form."))="É form."</formula>
    </cfRule>
  </conditionalFormatting>
  <conditionalFormatting sqref="S19">
    <cfRule type="beginsWith" dxfId="10167" priority="2419" operator="beginsWith" text="Co-int.">
      <formula>LEFT(S19,LEN("Co-int."))="Co-int."</formula>
    </cfRule>
  </conditionalFormatting>
  <conditionalFormatting sqref="S19">
    <cfRule type="beginsWith" dxfId="10166" priority="2420" operator="beginsWith" text="C d'Œ">
      <formula>LEFT(S19,LEN("C d'Œ"))="C d'Œ"</formula>
    </cfRule>
  </conditionalFormatting>
  <conditionalFormatting sqref="S19">
    <cfRule type="beginsWith" dxfId="10165" priority="2421" operator="beginsWith" text="C cont.">
      <formula>LEFT(S19,LEN("C cont."))="C cont."</formula>
    </cfRule>
  </conditionalFormatting>
  <conditionalFormatting sqref="S19">
    <cfRule type="beginsWith" dxfId="10164" priority="2422" operator="beginsWith" text="É som.">
      <formula>LEFT(S19,LEN("É som."))="É som."</formula>
    </cfRule>
  </conditionalFormatting>
  <conditionalFormatting sqref="S19">
    <cfRule type="beginsWith" dxfId="10163" priority="2423" operator="beginsWith" text="PPLU">
      <formula>LEFT(S19,LEN("PPLU"))="PPLU"</formula>
    </cfRule>
  </conditionalFormatting>
  <conditionalFormatting sqref="S19">
    <cfRule type="beginsWith" dxfId="10162" priority="2424" operator="beginsWith" text="PPP">
      <formula>LEFT(S19,LEN("PPP"))="PPP"</formula>
    </cfRule>
  </conditionalFormatting>
  <conditionalFormatting sqref="S19">
    <cfRule type="beginsWith" dxfId="10161" priority="2425" operator="beginsWith" text="PPRO">
      <formula>LEFT(S19,LEN("PPRO"))="PPRO"</formula>
    </cfRule>
  </conditionalFormatting>
  <conditionalFormatting sqref="S19">
    <cfRule type="beginsWith" dxfId="10160" priority="2426" operator="beginsWith" text="CCF">
      <formula>LEFT(S19,LEN("CCF"))="CCF"</formula>
    </cfRule>
  </conditionalFormatting>
  <conditionalFormatting sqref="S19">
    <cfRule type="beginsWith" dxfId="10159" priority="2427" operator="beginsWith" text="PFMP+">
      <formula>LEFT(S19,LEN("PFMP+"))="PFMP+"</formula>
    </cfRule>
  </conditionalFormatting>
  <conditionalFormatting sqref="S19">
    <cfRule type="beginsWith" dxfId="10158" priority="2428" operator="beginsWith" text="PFMP">
      <formula>LEFT(S19,LEN("PFMP"))="PFMP"</formula>
    </cfRule>
  </conditionalFormatting>
  <conditionalFormatting sqref="S19">
    <cfRule type="beginsWith" dxfId="10157" priority="2429" operator="beginsWith" text="É diag.">
      <formula>LEFT(S19,LEN("É diag."))="É diag."</formula>
    </cfRule>
  </conditionalFormatting>
  <conditionalFormatting sqref="S19">
    <cfRule type="beginsWith" dxfId="10156" priority="2430" operator="beginsWith" text="É form.">
      <formula>LEFT(S19,LEN("É form."))="É form."</formula>
    </cfRule>
  </conditionalFormatting>
  <conditionalFormatting sqref="T19">
    <cfRule type="beginsWith" dxfId="10155" priority="2407" operator="beginsWith" text="Co-int.">
      <formula>LEFT(T19,LEN("Co-int."))="Co-int."</formula>
    </cfRule>
  </conditionalFormatting>
  <conditionalFormatting sqref="T19">
    <cfRule type="beginsWith" dxfId="10154" priority="2408" operator="beginsWith" text="C d'Œ">
      <formula>LEFT(T19,LEN("C d'Œ"))="C d'Œ"</formula>
    </cfRule>
  </conditionalFormatting>
  <conditionalFormatting sqref="T19">
    <cfRule type="beginsWith" dxfId="10153" priority="2409" operator="beginsWith" text="C cont.">
      <formula>LEFT(T19,LEN("C cont."))="C cont."</formula>
    </cfRule>
  </conditionalFormatting>
  <conditionalFormatting sqref="T19">
    <cfRule type="beginsWith" dxfId="10152" priority="2410" operator="beginsWith" text="É som.">
      <formula>LEFT(T19,LEN("É som."))="É som."</formula>
    </cfRule>
  </conditionalFormatting>
  <conditionalFormatting sqref="T19">
    <cfRule type="beginsWith" dxfId="10151" priority="2411" operator="beginsWith" text="PPLU">
      <formula>LEFT(T19,LEN("PPLU"))="PPLU"</formula>
    </cfRule>
  </conditionalFormatting>
  <conditionalFormatting sqref="T19">
    <cfRule type="beginsWith" dxfId="10150" priority="2412" operator="beginsWith" text="PPP">
      <formula>LEFT(T19,LEN("PPP"))="PPP"</formula>
    </cfRule>
  </conditionalFormatting>
  <conditionalFormatting sqref="T19">
    <cfRule type="beginsWith" dxfId="10149" priority="2413" operator="beginsWith" text="PPRO">
      <formula>LEFT(T19,LEN("PPRO"))="PPRO"</formula>
    </cfRule>
  </conditionalFormatting>
  <conditionalFormatting sqref="T19">
    <cfRule type="beginsWith" dxfId="10148" priority="2414" operator="beginsWith" text="CCF">
      <formula>LEFT(T19,LEN("CCF"))="CCF"</formula>
    </cfRule>
  </conditionalFormatting>
  <conditionalFormatting sqref="T19">
    <cfRule type="beginsWith" dxfId="10147" priority="2415" operator="beginsWith" text="PFMP+">
      <formula>LEFT(T19,LEN("PFMP+"))="PFMP+"</formula>
    </cfRule>
  </conditionalFormatting>
  <conditionalFormatting sqref="T19">
    <cfRule type="beginsWith" dxfId="10146" priority="2416" operator="beginsWith" text="PFMP">
      <formula>LEFT(T19,LEN("PFMP"))="PFMP"</formula>
    </cfRule>
  </conditionalFormatting>
  <conditionalFormatting sqref="T19">
    <cfRule type="beginsWith" dxfId="10145" priority="2417" operator="beginsWith" text="É diag.">
      <formula>LEFT(T19,LEN("É diag."))="É diag."</formula>
    </cfRule>
  </conditionalFormatting>
  <conditionalFormatting sqref="T19">
    <cfRule type="beginsWith" dxfId="10144" priority="2418" operator="beginsWith" text="É form.">
      <formula>LEFT(T19,LEN("É form."))="É form."</formula>
    </cfRule>
  </conditionalFormatting>
  <conditionalFormatting sqref="U19">
    <cfRule type="beginsWith" dxfId="10143" priority="2395" operator="beginsWith" text="Co-int.">
      <formula>LEFT(U19,LEN("Co-int."))="Co-int."</formula>
    </cfRule>
  </conditionalFormatting>
  <conditionalFormatting sqref="U19">
    <cfRule type="beginsWith" dxfId="10142" priority="2396" operator="beginsWith" text="C d'Œ">
      <formula>LEFT(U19,LEN("C d'Œ"))="C d'Œ"</formula>
    </cfRule>
  </conditionalFormatting>
  <conditionalFormatting sqref="U19">
    <cfRule type="beginsWith" dxfId="10141" priority="2397" operator="beginsWith" text="C cont.">
      <formula>LEFT(U19,LEN("C cont."))="C cont."</formula>
    </cfRule>
  </conditionalFormatting>
  <conditionalFormatting sqref="U19">
    <cfRule type="beginsWith" dxfId="10140" priority="2398" operator="beginsWith" text="É som.">
      <formula>LEFT(U19,LEN("É som."))="É som."</formula>
    </cfRule>
  </conditionalFormatting>
  <conditionalFormatting sqref="U19">
    <cfRule type="beginsWith" dxfId="10139" priority="2399" operator="beginsWith" text="PPLU">
      <formula>LEFT(U19,LEN("PPLU"))="PPLU"</formula>
    </cfRule>
  </conditionalFormatting>
  <conditionalFormatting sqref="U19">
    <cfRule type="beginsWith" dxfId="10138" priority="2400" operator="beginsWith" text="PPP">
      <formula>LEFT(U19,LEN("PPP"))="PPP"</formula>
    </cfRule>
  </conditionalFormatting>
  <conditionalFormatting sqref="U19">
    <cfRule type="beginsWith" dxfId="10137" priority="2401" operator="beginsWith" text="PPRO">
      <formula>LEFT(U19,LEN("PPRO"))="PPRO"</formula>
    </cfRule>
  </conditionalFormatting>
  <conditionalFormatting sqref="U19">
    <cfRule type="beginsWith" dxfId="10136" priority="2402" operator="beginsWith" text="CCF">
      <formula>LEFT(U19,LEN("CCF"))="CCF"</formula>
    </cfRule>
  </conditionalFormatting>
  <conditionalFormatting sqref="U19">
    <cfRule type="beginsWith" dxfId="10135" priority="2403" operator="beginsWith" text="PFMP+">
      <formula>LEFT(U19,LEN("PFMP+"))="PFMP+"</formula>
    </cfRule>
  </conditionalFormatting>
  <conditionalFormatting sqref="U19">
    <cfRule type="beginsWith" dxfId="10134" priority="2404" operator="beginsWith" text="PFMP">
      <formula>LEFT(U19,LEN("PFMP"))="PFMP"</formula>
    </cfRule>
  </conditionalFormatting>
  <conditionalFormatting sqref="U19">
    <cfRule type="beginsWith" dxfId="10133" priority="2405" operator="beginsWith" text="É diag.">
      <formula>LEFT(U19,LEN("É diag."))="É diag."</formula>
    </cfRule>
  </conditionalFormatting>
  <conditionalFormatting sqref="U19">
    <cfRule type="beginsWith" dxfId="10132" priority="2406" operator="beginsWith" text="É form.">
      <formula>LEFT(U19,LEN("É form."))="É form."</formula>
    </cfRule>
  </conditionalFormatting>
  <conditionalFormatting sqref="V19">
    <cfRule type="beginsWith" dxfId="10131" priority="2383" operator="beginsWith" text="Co-int.">
      <formula>LEFT(V19,LEN("Co-int."))="Co-int."</formula>
    </cfRule>
  </conditionalFormatting>
  <conditionalFormatting sqref="V19">
    <cfRule type="beginsWith" dxfId="10130" priority="2384" operator="beginsWith" text="C d'Œ">
      <formula>LEFT(V19,LEN("C d'Œ"))="C d'Œ"</formula>
    </cfRule>
  </conditionalFormatting>
  <conditionalFormatting sqref="V19">
    <cfRule type="beginsWith" dxfId="10129" priority="2385" operator="beginsWith" text="C cont.">
      <formula>LEFT(V19,LEN("C cont."))="C cont."</formula>
    </cfRule>
  </conditionalFormatting>
  <conditionalFormatting sqref="V19">
    <cfRule type="beginsWith" dxfId="10128" priority="2386" operator="beginsWith" text="É som.">
      <formula>LEFT(V19,LEN("É som."))="É som."</formula>
    </cfRule>
  </conditionalFormatting>
  <conditionalFormatting sqref="V19">
    <cfRule type="beginsWith" dxfId="10127" priority="2387" operator="beginsWith" text="PPLU">
      <formula>LEFT(V19,LEN("PPLU"))="PPLU"</formula>
    </cfRule>
  </conditionalFormatting>
  <conditionalFormatting sqref="V19">
    <cfRule type="beginsWith" dxfId="10126" priority="2388" operator="beginsWith" text="PPP">
      <formula>LEFT(V19,LEN("PPP"))="PPP"</formula>
    </cfRule>
  </conditionalFormatting>
  <conditionalFormatting sqref="V19">
    <cfRule type="beginsWith" dxfId="10125" priority="2389" operator="beginsWith" text="PPRO">
      <formula>LEFT(V19,LEN("PPRO"))="PPRO"</formula>
    </cfRule>
  </conditionalFormatting>
  <conditionalFormatting sqref="V19">
    <cfRule type="beginsWith" dxfId="10124" priority="2390" operator="beginsWith" text="CCF">
      <formula>LEFT(V19,LEN("CCF"))="CCF"</formula>
    </cfRule>
  </conditionalFormatting>
  <conditionalFormatting sqref="V19">
    <cfRule type="beginsWith" dxfId="10123" priority="2391" operator="beginsWith" text="PFMP+">
      <formula>LEFT(V19,LEN("PFMP+"))="PFMP+"</formula>
    </cfRule>
  </conditionalFormatting>
  <conditionalFormatting sqref="V19">
    <cfRule type="beginsWith" dxfId="10122" priority="2392" operator="beginsWith" text="PFMP">
      <formula>LEFT(V19,LEN("PFMP"))="PFMP"</formula>
    </cfRule>
  </conditionalFormatting>
  <conditionalFormatting sqref="V19">
    <cfRule type="beginsWith" dxfId="10121" priority="2393" operator="beginsWith" text="É diag.">
      <formula>LEFT(V19,LEN("É diag."))="É diag."</formula>
    </cfRule>
  </conditionalFormatting>
  <conditionalFormatting sqref="V19">
    <cfRule type="beginsWith" dxfId="10120" priority="2394" operator="beginsWith" text="É form.">
      <formula>LEFT(V19,LEN("É form."))="É form."</formula>
    </cfRule>
  </conditionalFormatting>
  <conditionalFormatting sqref="W19">
    <cfRule type="beginsWith" dxfId="10119" priority="2371" operator="beginsWith" text="Co-int.">
      <formula>LEFT(W19,LEN("Co-int."))="Co-int."</formula>
    </cfRule>
  </conditionalFormatting>
  <conditionalFormatting sqref="W19">
    <cfRule type="beginsWith" dxfId="10118" priority="2372" operator="beginsWith" text="C d'Œ">
      <formula>LEFT(W19,LEN("C d'Œ"))="C d'Œ"</formula>
    </cfRule>
  </conditionalFormatting>
  <conditionalFormatting sqref="W19">
    <cfRule type="beginsWith" dxfId="10117" priority="2373" operator="beginsWith" text="C cont.">
      <formula>LEFT(W19,LEN("C cont."))="C cont."</formula>
    </cfRule>
  </conditionalFormatting>
  <conditionalFormatting sqref="W19">
    <cfRule type="beginsWith" dxfId="10116" priority="2374" operator="beginsWith" text="É som.">
      <formula>LEFT(W19,LEN("É som."))="É som."</formula>
    </cfRule>
  </conditionalFormatting>
  <conditionalFormatting sqref="W19">
    <cfRule type="beginsWith" dxfId="10115" priority="2375" operator="beginsWith" text="PPLU">
      <formula>LEFT(W19,LEN("PPLU"))="PPLU"</formula>
    </cfRule>
  </conditionalFormatting>
  <conditionalFormatting sqref="W19">
    <cfRule type="beginsWith" dxfId="10114" priority="2376" operator="beginsWith" text="PPP">
      <formula>LEFT(W19,LEN("PPP"))="PPP"</formula>
    </cfRule>
  </conditionalFormatting>
  <conditionalFormatting sqref="W19">
    <cfRule type="beginsWith" dxfId="10113" priority="2377" operator="beginsWith" text="PPRO">
      <formula>LEFT(W19,LEN("PPRO"))="PPRO"</formula>
    </cfRule>
  </conditionalFormatting>
  <conditionalFormatting sqref="W19">
    <cfRule type="beginsWith" dxfId="10112" priority="2378" operator="beginsWith" text="CCF">
      <formula>LEFT(W19,LEN("CCF"))="CCF"</formula>
    </cfRule>
  </conditionalFormatting>
  <conditionalFormatting sqref="W19">
    <cfRule type="beginsWith" dxfId="10111" priority="2379" operator="beginsWith" text="PFMP+">
      <formula>LEFT(W19,LEN("PFMP+"))="PFMP+"</formula>
    </cfRule>
  </conditionalFormatting>
  <conditionalFormatting sqref="W19">
    <cfRule type="beginsWith" dxfId="10110" priority="2380" operator="beginsWith" text="PFMP">
      <formula>LEFT(W19,LEN("PFMP"))="PFMP"</formula>
    </cfRule>
  </conditionalFormatting>
  <conditionalFormatting sqref="W19">
    <cfRule type="beginsWith" dxfId="10109" priority="2381" operator="beginsWith" text="É diag.">
      <formula>LEFT(W19,LEN("É diag."))="É diag."</formula>
    </cfRule>
  </conditionalFormatting>
  <conditionalFormatting sqref="W19">
    <cfRule type="beginsWith" dxfId="10108" priority="2382" operator="beginsWith" text="É form.">
      <formula>LEFT(W19,LEN("É form."))="É form."</formula>
    </cfRule>
  </conditionalFormatting>
  <conditionalFormatting sqref="X19">
    <cfRule type="beginsWith" dxfId="10107" priority="2359" operator="beginsWith" text="Co-int.">
      <formula>LEFT(X19,LEN("Co-int."))="Co-int."</formula>
    </cfRule>
  </conditionalFormatting>
  <conditionalFormatting sqref="X19">
    <cfRule type="beginsWith" dxfId="10106" priority="2360" operator="beginsWith" text="C d'Œ">
      <formula>LEFT(X19,LEN("C d'Œ"))="C d'Œ"</formula>
    </cfRule>
  </conditionalFormatting>
  <conditionalFormatting sqref="X19">
    <cfRule type="beginsWith" dxfId="10105" priority="2361" operator="beginsWith" text="C cont.">
      <formula>LEFT(X19,LEN("C cont."))="C cont."</formula>
    </cfRule>
  </conditionalFormatting>
  <conditionalFormatting sqref="X19">
    <cfRule type="beginsWith" dxfId="10104" priority="2362" operator="beginsWith" text="É som.">
      <formula>LEFT(X19,LEN("É som."))="É som."</formula>
    </cfRule>
  </conditionalFormatting>
  <conditionalFormatting sqref="X19">
    <cfRule type="beginsWith" dxfId="10103" priority="2363" operator="beginsWith" text="PPLU">
      <formula>LEFT(X19,LEN("PPLU"))="PPLU"</formula>
    </cfRule>
  </conditionalFormatting>
  <conditionalFormatting sqref="X19">
    <cfRule type="beginsWith" dxfId="10102" priority="2364" operator="beginsWith" text="PPP">
      <formula>LEFT(X19,LEN("PPP"))="PPP"</formula>
    </cfRule>
  </conditionalFormatting>
  <conditionalFormatting sqref="X19">
    <cfRule type="beginsWith" dxfId="10101" priority="2365" operator="beginsWith" text="PPRO">
      <formula>LEFT(X19,LEN("PPRO"))="PPRO"</formula>
    </cfRule>
  </conditionalFormatting>
  <conditionalFormatting sqref="X19">
    <cfRule type="beginsWith" dxfId="10100" priority="2366" operator="beginsWith" text="CCF">
      <formula>LEFT(X19,LEN("CCF"))="CCF"</formula>
    </cfRule>
  </conditionalFormatting>
  <conditionalFormatting sqref="X19">
    <cfRule type="beginsWith" dxfId="10099" priority="2367" operator="beginsWith" text="PFMP+">
      <formula>LEFT(X19,LEN("PFMP+"))="PFMP+"</formula>
    </cfRule>
  </conditionalFormatting>
  <conditionalFormatting sqref="X19">
    <cfRule type="beginsWith" dxfId="10098" priority="2368" operator="beginsWith" text="PFMP">
      <formula>LEFT(X19,LEN("PFMP"))="PFMP"</formula>
    </cfRule>
  </conditionalFormatting>
  <conditionalFormatting sqref="X19">
    <cfRule type="beginsWith" dxfId="10097" priority="2369" operator="beginsWith" text="É diag.">
      <formula>LEFT(X19,LEN("É diag."))="É diag."</formula>
    </cfRule>
  </conditionalFormatting>
  <conditionalFormatting sqref="X19">
    <cfRule type="beginsWith" dxfId="10096" priority="2370" operator="beginsWith" text="É form.">
      <formula>LEFT(X19,LEN("É form."))="É form."</formula>
    </cfRule>
  </conditionalFormatting>
  <conditionalFormatting sqref="Y19">
    <cfRule type="beginsWith" dxfId="10095" priority="2347" operator="beginsWith" text="Co-int.">
      <formula>LEFT(Y19,LEN("Co-int."))="Co-int."</formula>
    </cfRule>
  </conditionalFormatting>
  <conditionalFormatting sqref="Y19">
    <cfRule type="beginsWith" dxfId="10094" priority="2348" operator="beginsWith" text="C d'Œ">
      <formula>LEFT(Y19,LEN("C d'Œ"))="C d'Œ"</formula>
    </cfRule>
  </conditionalFormatting>
  <conditionalFormatting sqref="Y19">
    <cfRule type="beginsWith" dxfId="10093" priority="2349" operator="beginsWith" text="C cont.">
      <formula>LEFT(Y19,LEN("C cont."))="C cont."</formula>
    </cfRule>
  </conditionalFormatting>
  <conditionalFormatting sqref="Y19">
    <cfRule type="beginsWith" dxfId="10092" priority="2350" operator="beginsWith" text="É som.">
      <formula>LEFT(Y19,LEN("É som."))="É som."</formula>
    </cfRule>
  </conditionalFormatting>
  <conditionalFormatting sqref="Y19">
    <cfRule type="beginsWith" dxfId="10091" priority="2351" operator="beginsWith" text="PPLU">
      <formula>LEFT(Y19,LEN("PPLU"))="PPLU"</formula>
    </cfRule>
  </conditionalFormatting>
  <conditionalFormatting sqref="Y19">
    <cfRule type="beginsWith" dxfId="10090" priority="2352" operator="beginsWith" text="PPP">
      <formula>LEFT(Y19,LEN("PPP"))="PPP"</formula>
    </cfRule>
  </conditionalFormatting>
  <conditionalFormatting sqref="Y19">
    <cfRule type="beginsWith" dxfId="10089" priority="2353" operator="beginsWith" text="PPRO">
      <formula>LEFT(Y19,LEN("PPRO"))="PPRO"</formula>
    </cfRule>
  </conditionalFormatting>
  <conditionalFormatting sqref="Y19">
    <cfRule type="beginsWith" dxfId="10088" priority="2354" operator="beginsWith" text="CCF">
      <formula>LEFT(Y19,LEN("CCF"))="CCF"</formula>
    </cfRule>
  </conditionalFormatting>
  <conditionalFormatting sqref="Y19">
    <cfRule type="beginsWith" dxfId="10087" priority="2355" operator="beginsWith" text="PFMP+">
      <formula>LEFT(Y19,LEN("PFMP+"))="PFMP+"</formula>
    </cfRule>
  </conditionalFormatting>
  <conditionalFormatting sqref="Y19">
    <cfRule type="beginsWith" dxfId="10086" priority="2356" operator="beginsWith" text="PFMP">
      <formula>LEFT(Y19,LEN("PFMP"))="PFMP"</formula>
    </cfRule>
  </conditionalFormatting>
  <conditionalFormatting sqref="Y19">
    <cfRule type="beginsWith" dxfId="10085" priority="2357" operator="beginsWith" text="É diag.">
      <formula>LEFT(Y19,LEN("É diag."))="É diag."</formula>
    </cfRule>
  </conditionalFormatting>
  <conditionalFormatting sqref="Y19">
    <cfRule type="beginsWith" dxfId="10084" priority="2358" operator="beginsWith" text="É form.">
      <formula>LEFT(Y19,LEN("É form."))="É form."</formula>
    </cfRule>
  </conditionalFormatting>
  <conditionalFormatting sqref="Z19">
    <cfRule type="beginsWith" dxfId="10083" priority="2335" operator="beginsWith" text="Co-int.">
      <formula>LEFT(Z19,LEN("Co-int."))="Co-int."</formula>
    </cfRule>
  </conditionalFormatting>
  <conditionalFormatting sqref="Z19">
    <cfRule type="beginsWith" dxfId="10082" priority="2336" operator="beginsWith" text="C d'Œ">
      <formula>LEFT(Z19,LEN("C d'Œ"))="C d'Œ"</formula>
    </cfRule>
  </conditionalFormatting>
  <conditionalFormatting sqref="Z19">
    <cfRule type="beginsWith" dxfId="10081" priority="2337" operator="beginsWith" text="C cont.">
      <formula>LEFT(Z19,LEN("C cont."))="C cont."</formula>
    </cfRule>
  </conditionalFormatting>
  <conditionalFormatting sqref="Z19">
    <cfRule type="beginsWith" dxfId="10080" priority="2338" operator="beginsWith" text="É som.">
      <formula>LEFT(Z19,LEN("É som."))="É som."</formula>
    </cfRule>
  </conditionalFormatting>
  <conditionalFormatting sqref="Z19">
    <cfRule type="beginsWith" dxfId="10079" priority="2339" operator="beginsWith" text="PPLU">
      <formula>LEFT(Z19,LEN("PPLU"))="PPLU"</formula>
    </cfRule>
  </conditionalFormatting>
  <conditionalFormatting sqref="Z19">
    <cfRule type="beginsWith" dxfId="10078" priority="2340" operator="beginsWith" text="PPP">
      <formula>LEFT(Z19,LEN("PPP"))="PPP"</formula>
    </cfRule>
  </conditionalFormatting>
  <conditionalFormatting sqref="Z19">
    <cfRule type="beginsWith" dxfId="10077" priority="2341" operator="beginsWith" text="PPRO">
      <formula>LEFT(Z19,LEN("PPRO"))="PPRO"</formula>
    </cfRule>
  </conditionalFormatting>
  <conditionalFormatting sqref="Z19">
    <cfRule type="beginsWith" dxfId="10076" priority="2342" operator="beginsWith" text="CCF">
      <formula>LEFT(Z19,LEN("CCF"))="CCF"</formula>
    </cfRule>
  </conditionalFormatting>
  <conditionalFormatting sqref="Z19">
    <cfRule type="beginsWith" dxfId="10075" priority="2343" operator="beginsWith" text="PFMP+">
      <formula>LEFT(Z19,LEN("PFMP+"))="PFMP+"</formula>
    </cfRule>
  </conditionalFormatting>
  <conditionalFormatting sqref="Z19">
    <cfRule type="beginsWith" dxfId="10074" priority="2344" operator="beginsWith" text="PFMP">
      <formula>LEFT(Z19,LEN("PFMP"))="PFMP"</formula>
    </cfRule>
  </conditionalFormatting>
  <conditionalFormatting sqref="Z19">
    <cfRule type="beginsWith" dxfId="10073" priority="2345" operator="beginsWith" text="É diag.">
      <formula>LEFT(Z19,LEN("É diag."))="É diag."</formula>
    </cfRule>
  </conditionalFormatting>
  <conditionalFormatting sqref="Z19">
    <cfRule type="beginsWith" dxfId="10072" priority="2346" operator="beginsWith" text="É form.">
      <formula>LEFT(Z19,LEN("É form."))="É form."</formula>
    </cfRule>
  </conditionalFormatting>
  <conditionalFormatting sqref="AA19">
    <cfRule type="beginsWith" dxfId="10071" priority="2323" operator="beginsWith" text="Co-int.">
      <formula>LEFT(AA19,LEN("Co-int."))="Co-int."</formula>
    </cfRule>
  </conditionalFormatting>
  <conditionalFormatting sqref="AA19">
    <cfRule type="beginsWith" dxfId="10070" priority="2324" operator="beginsWith" text="C d'Œ">
      <formula>LEFT(AA19,LEN("C d'Œ"))="C d'Œ"</formula>
    </cfRule>
  </conditionalFormatting>
  <conditionalFormatting sqref="AA19">
    <cfRule type="beginsWith" dxfId="10069" priority="2325" operator="beginsWith" text="C cont.">
      <formula>LEFT(AA19,LEN("C cont."))="C cont."</formula>
    </cfRule>
  </conditionalFormatting>
  <conditionalFormatting sqref="AA19">
    <cfRule type="beginsWith" dxfId="10068" priority="2326" operator="beginsWith" text="É som.">
      <formula>LEFT(AA19,LEN("É som."))="É som."</formula>
    </cfRule>
  </conditionalFormatting>
  <conditionalFormatting sqref="AA19">
    <cfRule type="beginsWith" dxfId="10067" priority="2327" operator="beginsWith" text="PPLU">
      <formula>LEFT(AA19,LEN("PPLU"))="PPLU"</formula>
    </cfRule>
  </conditionalFormatting>
  <conditionalFormatting sqref="AA19">
    <cfRule type="beginsWith" dxfId="10066" priority="2328" operator="beginsWith" text="PPP">
      <formula>LEFT(AA19,LEN("PPP"))="PPP"</formula>
    </cfRule>
  </conditionalFormatting>
  <conditionalFormatting sqref="AA19">
    <cfRule type="beginsWith" dxfId="10065" priority="2329" operator="beginsWith" text="PPRO">
      <formula>LEFT(AA19,LEN("PPRO"))="PPRO"</formula>
    </cfRule>
  </conditionalFormatting>
  <conditionalFormatting sqref="AA19">
    <cfRule type="beginsWith" dxfId="10064" priority="2330" operator="beginsWith" text="CCF">
      <formula>LEFT(AA19,LEN("CCF"))="CCF"</formula>
    </cfRule>
  </conditionalFormatting>
  <conditionalFormatting sqref="AA19">
    <cfRule type="beginsWith" dxfId="10063" priority="2331" operator="beginsWith" text="PFMP+">
      <formula>LEFT(AA19,LEN("PFMP+"))="PFMP+"</formula>
    </cfRule>
  </conditionalFormatting>
  <conditionalFormatting sqref="AA19">
    <cfRule type="beginsWith" dxfId="10062" priority="2332" operator="beginsWith" text="PFMP">
      <formula>LEFT(AA19,LEN("PFMP"))="PFMP"</formula>
    </cfRule>
  </conditionalFormatting>
  <conditionalFormatting sqref="AA19">
    <cfRule type="beginsWith" dxfId="10061" priority="2333" operator="beginsWith" text="É diag.">
      <formula>LEFT(AA19,LEN("É diag."))="É diag."</formula>
    </cfRule>
  </conditionalFormatting>
  <conditionalFormatting sqref="AA19">
    <cfRule type="beginsWith" dxfId="10060" priority="2334" operator="beginsWith" text="É form.">
      <formula>LEFT(AA19,LEN("É form."))="É form."</formula>
    </cfRule>
  </conditionalFormatting>
  <conditionalFormatting sqref="AB19">
    <cfRule type="beginsWith" dxfId="10059" priority="2311" operator="beginsWith" text="Co-int.">
      <formula>LEFT(AB19,LEN("Co-int."))="Co-int."</formula>
    </cfRule>
  </conditionalFormatting>
  <conditionalFormatting sqref="AB19">
    <cfRule type="beginsWith" dxfId="10058" priority="2312" operator="beginsWith" text="C d'Œ">
      <formula>LEFT(AB19,LEN("C d'Œ"))="C d'Œ"</formula>
    </cfRule>
  </conditionalFormatting>
  <conditionalFormatting sqref="AB19">
    <cfRule type="beginsWith" dxfId="10057" priority="2313" operator="beginsWith" text="C cont.">
      <formula>LEFT(AB19,LEN("C cont."))="C cont."</formula>
    </cfRule>
  </conditionalFormatting>
  <conditionalFormatting sqref="AB19">
    <cfRule type="beginsWith" dxfId="10056" priority="2314" operator="beginsWith" text="É som.">
      <formula>LEFT(AB19,LEN("É som."))="É som."</formula>
    </cfRule>
  </conditionalFormatting>
  <conditionalFormatting sqref="AB19">
    <cfRule type="beginsWith" dxfId="10055" priority="2315" operator="beginsWith" text="PPLU">
      <formula>LEFT(AB19,LEN("PPLU"))="PPLU"</formula>
    </cfRule>
  </conditionalFormatting>
  <conditionalFormatting sqref="AB19">
    <cfRule type="beginsWith" dxfId="10054" priority="2316" operator="beginsWith" text="PPP">
      <formula>LEFT(AB19,LEN("PPP"))="PPP"</formula>
    </cfRule>
  </conditionalFormatting>
  <conditionalFormatting sqref="AB19">
    <cfRule type="beginsWith" dxfId="10053" priority="2317" operator="beginsWith" text="PPRO">
      <formula>LEFT(AB19,LEN("PPRO"))="PPRO"</formula>
    </cfRule>
  </conditionalFormatting>
  <conditionalFormatting sqref="AB19">
    <cfRule type="beginsWith" dxfId="10052" priority="2318" operator="beginsWith" text="CCF">
      <formula>LEFT(AB19,LEN("CCF"))="CCF"</formula>
    </cfRule>
  </conditionalFormatting>
  <conditionalFormatting sqref="AB19">
    <cfRule type="beginsWith" dxfId="10051" priority="2319" operator="beginsWith" text="PFMP+">
      <formula>LEFT(AB19,LEN("PFMP+"))="PFMP+"</formula>
    </cfRule>
  </conditionalFormatting>
  <conditionalFormatting sqref="AB19">
    <cfRule type="beginsWith" dxfId="10050" priority="2320" operator="beginsWith" text="PFMP">
      <formula>LEFT(AB19,LEN("PFMP"))="PFMP"</formula>
    </cfRule>
  </conditionalFormatting>
  <conditionalFormatting sqref="AB19">
    <cfRule type="beginsWith" dxfId="10049" priority="2321" operator="beginsWith" text="É diag.">
      <formula>LEFT(AB19,LEN("É diag."))="É diag."</formula>
    </cfRule>
  </conditionalFormatting>
  <conditionalFormatting sqref="AB19">
    <cfRule type="beginsWith" dxfId="10048" priority="2322" operator="beginsWith" text="É form.">
      <formula>LEFT(AB19,LEN("É form."))="É form."</formula>
    </cfRule>
  </conditionalFormatting>
  <conditionalFormatting sqref="AC19">
    <cfRule type="beginsWith" dxfId="10047" priority="2299" operator="beginsWith" text="Co-int.">
      <formula>LEFT(AC19,LEN("Co-int."))="Co-int."</formula>
    </cfRule>
  </conditionalFormatting>
  <conditionalFormatting sqref="AC19">
    <cfRule type="beginsWith" dxfId="10046" priority="2300" operator="beginsWith" text="C d'Œ">
      <formula>LEFT(AC19,LEN("C d'Œ"))="C d'Œ"</formula>
    </cfRule>
  </conditionalFormatting>
  <conditionalFormatting sqref="AC19">
    <cfRule type="beginsWith" dxfId="10045" priority="2301" operator="beginsWith" text="C cont.">
      <formula>LEFT(AC19,LEN("C cont."))="C cont."</formula>
    </cfRule>
  </conditionalFormatting>
  <conditionalFormatting sqref="AC19">
    <cfRule type="beginsWith" dxfId="10044" priority="2302" operator="beginsWith" text="É som.">
      <formula>LEFT(AC19,LEN("É som."))="É som."</formula>
    </cfRule>
  </conditionalFormatting>
  <conditionalFormatting sqref="AC19">
    <cfRule type="beginsWith" dxfId="10043" priority="2303" operator="beginsWith" text="PPLU">
      <formula>LEFT(AC19,LEN("PPLU"))="PPLU"</formula>
    </cfRule>
  </conditionalFormatting>
  <conditionalFormatting sqref="AC19">
    <cfRule type="beginsWith" dxfId="10042" priority="2304" operator="beginsWith" text="PPP">
      <formula>LEFT(AC19,LEN("PPP"))="PPP"</formula>
    </cfRule>
  </conditionalFormatting>
  <conditionalFormatting sqref="AC19">
    <cfRule type="beginsWith" dxfId="10041" priority="2305" operator="beginsWith" text="PPRO">
      <formula>LEFT(AC19,LEN("PPRO"))="PPRO"</formula>
    </cfRule>
  </conditionalFormatting>
  <conditionalFormatting sqref="AC19">
    <cfRule type="beginsWith" dxfId="10040" priority="2306" operator="beginsWith" text="CCF">
      <formula>LEFT(AC19,LEN("CCF"))="CCF"</formula>
    </cfRule>
  </conditionalFormatting>
  <conditionalFormatting sqref="AC19">
    <cfRule type="beginsWith" dxfId="10039" priority="2307" operator="beginsWith" text="PFMP+">
      <formula>LEFT(AC19,LEN("PFMP+"))="PFMP+"</formula>
    </cfRule>
  </conditionalFormatting>
  <conditionalFormatting sqref="AC19">
    <cfRule type="beginsWith" dxfId="10038" priority="2308" operator="beginsWith" text="PFMP">
      <formula>LEFT(AC19,LEN("PFMP"))="PFMP"</formula>
    </cfRule>
  </conditionalFormatting>
  <conditionalFormatting sqref="AC19">
    <cfRule type="beginsWith" dxfId="10037" priority="2309" operator="beginsWith" text="É diag.">
      <formula>LEFT(AC19,LEN("É diag."))="É diag."</formula>
    </cfRule>
  </conditionalFormatting>
  <conditionalFormatting sqref="AC19">
    <cfRule type="beginsWith" dxfId="10036" priority="2310" operator="beginsWith" text="É form.">
      <formula>LEFT(AC19,LEN("É form."))="É form."</formula>
    </cfRule>
  </conditionalFormatting>
  <conditionalFormatting sqref="AD19">
    <cfRule type="beginsWith" dxfId="10035" priority="2287" operator="beginsWith" text="Co-int.">
      <formula>LEFT(AD19,LEN("Co-int."))="Co-int."</formula>
    </cfRule>
  </conditionalFormatting>
  <conditionalFormatting sqref="AD19">
    <cfRule type="beginsWith" dxfId="10034" priority="2288" operator="beginsWith" text="C d'Œ">
      <formula>LEFT(AD19,LEN("C d'Œ"))="C d'Œ"</formula>
    </cfRule>
  </conditionalFormatting>
  <conditionalFormatting sqref="AD19">
    <cfRule type="beginsWith" dxfId="10033" priority="2289" operator="beginsWith" text="C cont.">
      <formula>LEFT(AD19,LEN("C cont."))="C cont."</formula>
    </cfRule>
  </conditionalFormatting>
  <conditionalFormatting sqref="AD19">
    <cfRule type="beginsWith" dxfId="10032" priority="2290" operator="beginsWith" text="É som.">
      <formula>LEFT(AD19,LEN("É som."))="É som."</formula>
    </cfRule>
  </conditionalFormatting>
  <conditionalFormatting sqref="AD19">
    <cfRule type="beginsWith" dxfId="10031" priority="2291" operator="beginsWith" text="PPLU">
      <formula>LEFT(AD19,LEN("PPLU"))="PPLU"</formula>
    </cfRule>
  </conditionalFormatting>
  <conditionalFormatting sqref="AD19">
    <cfRule type="beginsWith" dxfId="10030" priority="2292" operator="beginsWith" text="PPP">
      <formula>LEFT(AD19,LEN("PPP"))="PPP"</formula>
    </cfRule>
  </conditionalFormatting>
  <conditionalFormatting sqref="AD19">
    <cfRule type="beginsWith" dxfId="10029" priority="2293" operator="beginsWith" text="PPRO">
      <formula>LEFT(AD19,LEN("PPRO"))="PPRO"</formula>
    </cfRule>
  </conditionalFormatting>
  <conditionalFormatting sqref="AD19">
    <cfRule type="beginsWith" dxfId="10028" priority="2294" operator="beginsWith" text="CCF">
      <formula>LEFT(AD19,LEN("CCF"))="CCF"</formula>
    </cfRule>
  </conditionalFormatting>
  <conditionalFormatting sqref="AD19">
    <cfRule type="beginsWith" dxfId="10027" priority="2295" operator="beginsWith" text="PFMP+">
      <formula>LEFT(AD19,LEN("PFMP+"))="PFMP+"</formula>
    </cfRule>
  </conditionalFormatting>
  <conditionalFormatting sqref="AD19">
    <cfRule type="beginsWith" dxfId="10026" priority="2296" operator="beginsWith" text="PFMP">
      <formula>LEFT(AD19,LEN("PFMP"))="PFMP"</formula>
    </cfRule>
  </conditionalFormatting>
  <conditionalFormatting sqref="AD19">
    <cfRule type="beginsWith" dxfId="10025" priority="2297" operator="beginsWith" text="É diag.">
      <formula>LEFT(AD19,LEN("É diag."))="É diag."</formula>
    </cfRule>
  </conditionalFormatting>
  <conditionalFormatting sqref="AD19">
    <cfRule type="beginsWith" dxfId="10024" priority="2298" operator="beginsWith" text="É form.">
      <formula>LEFT(AD19,LEN("É form."))="É form."</formula>
    </cfRule>
  </conditionalFormatting>
  <conditionalFormatting sqref="AE19">
    <cfRule type="beginsWith" dxfId="10023" priority="2275" operator="beginsWith" text="Co-int.">
      <formula>LEFT(AE19,LEN("Co-int."))="Co-int."</formula>
    </cfRule>
  </conditionalFormatting>
  <conditionalFormatting sqref="AE19">
    <cfRule type="beginsWith" dxfId="10022" priority="2276" operator="beginsWith" text="C d'Œ">
      <formula>LEFT(AE19,LEN("C d'Œ"))="C d'Œ"</formula>
    </cfRule>
  </conditionalFormatting>
  <conditionalFormatting sqref="AE19">
    <cfRule type="beginsWith" dxfId="10021" priority="2277" operator="beginsWith" text="C cont.">
      <formula>LEFT(AE19,LEN("C cont."))="C cont."</formula>
    </cfRule>
  </conditionalFormatting>
  <conditionalFormatting sqref="AE19">
    <cfRule type="beginsWith" dxfId="10020" priority="2278" operator="beginsWith" text="É som.">
      <formula>LEFT(AE19,LEN("É som."))="É som."</formula>
    </cfRule>
  </conditionalFormatting>
  <conditionalFormatting sqref="AE19">
    <cfRule type="beginsWith" dxfId="10019" priority="2279" operator="beginsWith" text="PPLU">
      <formula>LEFT(AE19,LEN("PPLU"))="PPLU"</formula>
    </cfRule>
  </conditionalFormatting>
  <conditionalFormatting sqref="AE19">
    <cfRule type="beginsWith" dxfId="10018" priority="2280" operator="beginsWith" text="PPP">
      <formula>LEFT(AE19,LEN("PPP"))="PPP"</formula>
    </cfRule>
  </conditionalFormatting>
  <conditionalFormatting sqref="AE19">
    <cfRule type="beginsWith" dxfId="10017" priority="2281" operator="beginsWith" text="PPRO">
      <formula>LEFT(AE19,LEN("PPRO"))="PPRO"</formula>
    </cfRule>
  </conditionalFormatting>
  <conditionalFormatting sqref="AE19">
    <cfRule type="beginsWith" dxfId="10016" priority="2282" operator="beginsWith" text="CCF">
      <formula>LEFT(AE19,LEN("CCF"))="CCF"</formula>
    </cfRule>
  </conditionalFormatting>
  <conditionalFormatting sqref="AE19">
    <cfRule type="beginsWith" dxfId="10015" priority="2283" operator="beginsWith" text="PFMP+">
      <formula>LEFT(AE19,LEN("PFMP+"))="PFMP+"</formula>
    </cfRule>
  </conditionalFormatting>
  <conditionalFormatting sqref="AE19">
    <cfRule type="beginsWith" dxfId="10014" priority="2284" operator="beginsWith" text="PFMP">
      <formula>LEFT(AE19,LEN("PFMP"))="PFMP"</formula>
    </cfRule>
  </conditionalFormatting>
  <conditionalFormatting sqref="AE19">
    <cfRule type="beginsWith" dxfId="10013" priority="2285" operator="beginsWith" text="É diag.">
      <formula>LEFT(AE19,LEN("É diag."))="É diag."</formula>
    </cfRule>
  </conditionalFormatting>
  <conditionalFormatting sqref="AE19">
    <cfRule type="beginsWith" dxfId="10012" priority="2286" operator="beginsWith" text="É form.">
      <formula>LEFT(AE19,LEN("É form."))="É form."</formula>
    </cfRule>
  </conditionalFormatting>
  <conditionalFormatting sqref="AF19">
    <cfRule type="beginsWith" dxfId="10011" priority="2263" operator="beginsWith" text="Co-int.">
      <formula>LEFT(AF19,LEN("Co-int."))="Co-int."</formula>
    </cfRule>
  </conditionalFormatting>
  <conditionalFormatting sqref="AF19">
    <cfRule type="beginsWith" dxfId="10010" priority="2264" operator="beginsWith" text="C d'Œ">
      <formula>LEFT(AF19,LEN("C d'Œ"))="C d'Œ"</formula>
    </cfRule>
  </conditionalFormatting>
  <conditionalFormatting sqref="AF19">
    <cfRule type="beginsWith" dxfId="10009" priority="2265" operator="beginsWith" text="C cont.">
      <formula>LEFT(AF19,LEN("C cont."))="C cont."</formula>
    </cfRule>
  </conditionalFormatting>
  <conditionalFormatting sqref="AF19">
    <cfRule type="beginsWith" dxfId="10008" priority="2266" operator="beginsWith" text="É som.">
      <formula>LEFT(AF19,LEN("É som."))="É som."</formula>
    </cfRule>
  </conditionalFormatting>
  <conditionalFormatting sqref="AF19">
    <cfRule type="beginsWith" dxfId="10007" priority="2267" operator="beginsWith" text="PPLU">
      <formula>LEFT(AF19,LEN("PPLU"))="PPLU"</formula>
    </cfRule>
  </conditionalFormatting>
  <conditionalFormatting sqref="AF19">
    <cfRule type="beginsWith" dxfId="10006" priority="2268" operator="beginsWith" text="PPP">
      <formula>LEFT(AF19,LEN("PPP"))="PPP"</formula>
    </cfRule>
  </conditionalFormatting>
  <conditionalFormatting sqref="AF19">
    <cfRule type="beginsWith" dxfId="10005" priority="2269" operator="beginsWith" text="PPRO">
      <formula>LEFT(AF19,LEN("PPRO"))="PPRO"</formula>
    </cfRule>
  </conditionalFormatting>
  <conditionalFormatting sqref="AF19">
    <cfRule type="beginsWith" dxfId="10004" priority="2270" operator="beginsWith" text="CCF">
      <formula>LEFT(AF19,LEN("CCF"))="CCF"</formula>
    </cfRule>
  </conditionalFormatting>
  <conditionalFormatting sqref="AF19">
    <cfRule type="beginsWith" dxfId="10003" priority="2271" operator="beginsWith" text="PFMP+">
      <formula>LEFT(AF19,LEN("PFMP+"))="PFMP+"</formula>
    </cfRule>
  </conditionalFormatting>
  <conditionalFormatting sqref="AF19">
    <cfRule type="beginsWith" dxfId="10002" priority="2272" operator="beginsWith" text="PFMP">
      <formula>LEFT(AF19,LEN("PFMP"))="PFMP"</formula>
    </cfRule>
  </conditionalFormatting>
  <conditionalFormatting sqref="AF19">
    <cfRule type="beginsWith" dxfId="10001" priority="2273" operator="beginsWith" text="É diag.">
      <formula>LEFT(AF19,LEN("É diag."))="É diag."</formula>
    </cfRule>
  </conditionalFormatting>
  <conditionalFormatting sqref="AF19">
    <cfRule type="beginsWith" dxfId="10000" priority="2274" operator="beginsWith" text="É form.">
      <formula>LEFT(AF19,LEN("É form."))="É form."</formula>
    </cfRule>
  </conditionalFormatting>
  <conditionalFormatting sqref="AG19">
    <cfRule type="beginsWith" dxfId="9999" priority="2251" operator="beginsWith" text="Co-int.">
      <formula>LEFT(AG19,LEN("Co-int."))="Co-int."</formula>
    </cfRule>
  </conditionalFormatting>
  <conditionalFormatting sqref="AG19">
    <cfRule type="beginsWith" dxfId="9998" priority="2252" operator="beginsWith" text="C d'Œ">
      <formula>LEFT(AG19,LEN("C d'Œ"))="C d'Œ"</formula>
    </cfRule>
  </conditionalFormatting>
  <conditionalFormatting sqref="AG19">
    <cfRule type="beginsWith" dxfId="9997" priority="2253" operator="beginsWith" text="C cont.">
      <formula>LEFT(AG19,LEN("C cont."))="C cont."</formula>
    </cfRule>
  </conditionalFormatting>
  <conditionalFormatting sqref="AG19">
    <cfRule type="beginsWith" dxfId="9996" priority="2254" operator="beginsWith" text="É som.">
      <formula>LEFT(AG19,LEN("É som."))="É som."</formula>
    </cfRule>
  </conditionalFormatting>
  <conditionalFormatting sqref="AG19">
    <cfRule type="beginsWith" dxfId="9995" priority="2255" operator="beginsWith" text="PPLU">
      <formula>LEFT(AG19,LEN("PPLU"))="PPLU"</formula>
    </cfRule>
  </conditionalFormatting>
  <conditionalFormatting sqref="AG19">
    <cfRule type="beginsWith" dxfId="9994" priority="2256" operator="beginsWith" text="PPP">
      <formula>LEFT(AG19,LEN("PPP"))="PPP"</formula>
    </cfRule>
  </conditionalFormatting>
  <conditionalFormatting sqref="AG19">
    <cfRule type="beginsWith" dxfId="9993" priority="2257" operator="beginsWith" text="PPRO">
      <formula>LEFT(AG19,LEN("PPRO"))="PPRO"</formula>
    </cfRule>
  </conditionalFormatting>
  <conditionalFormatting sqref="AG19">
    <cfRule type="beginsWith" dxfId="9992" priority="2258" operator="beginsWith" text="CCF">
      <formula>LEFT(AG19,LEN("CCF"))="CCF"</formula>
    </cfRule>
  </conditionalFormatting>
  <conditionalFormatting sqref="AG19">
    <cfRule type="beginsWith" dxfId="9991" priority="2259" operator="beginsWith" text="PFMP+">
      <formula>LEFT(AG19,LEN("PFMP+"))="PFMP+"</formula>
    </cfRule>
  </conditionalFormatting>
  <conditionalFormatting sqref="AG19">
    <cfRule type="beginsWith" dxfId="9990" priority="2260" operator="beginsWith" text="PFMP">
      <formula>LEFT(AG19,LEN("PFMP"))="PFMP"</formula>
    </cfRule>
  </conditionalFormatting>
  <conditionalFormatting sqref="AG19">
    <cfRule type="beginsWith" dxfId="9989" priority="2261" operator="beginsWith" text="É diag.">
      <formula>LEFT(AG19,LEN("É diag."))="É diag."</formula>
    </cfRule>
  </conditionalFormatting>
  <conditionalFormatting sqref="AG19">
    <cfRule type="beginsWith" dxfId="9988" priority="2262" operator="beginsWith" text="É form.">
      <formula>LEFT(AG19,LEN("É form."))="É form."</formula>
    </cfRule>
  </conditionalFormatting>
  <conditionalFormatting sqref="AH19">
    <cfRule type="beginsWith" dxfId="9987" priority="2239" operator="beginsWith" text="Co-int.">
      <formula>LEFT(AH19,LEN("Co-int."))="Co-int."</formula>
    </cfRule>
  </conditionalFormatting>
  <conditionalFormatting sqref="AH19">
    <cfRule type="beginsWith" dxfId="9986" priority="2240" operator="beginsWith" text="C d'Œ">
      <formula>LEFT(AH19,LEN("C d'Œ"))="C d'Œ"</formula>
    </cfRule>
  </conditionalFormatting>
  <conditionalFormatting sqref="AH19">
    <cfRule type="beginsWith" dxfId="9985" priority="2241" operator="beginsWith" text="C cont.">
      <formula>LEFT(AH19,LEN("C cont."))="C cont."</formula>
    </cfRule>
  </conditionalFormatting>
  <conditionalFormatting sqref="AH19">
    <cfRule type="beginsWith" dxfId="9984" priority="2242" operator="beginsWith" text="É som.">
      <formula>LEFT(AH19,LEN("É som."))="É som."</formula>
    </cfRule>
  </conditionalFormatting>
  <conditionalFormatting sqref="AH19">
    <cfRule type="beginsWith" dxfId="9983" priority="2243" operator="beginsWith" text="PPLU">
      <formula>LEFT(AH19,LEN("PPLU"))="PPLU"</formula>
    </cfRule>
  </conditionalFormatting>
  <conditionalFormatting sqref="AH19">
    <cfRule type="beginsWith" dxfId="9982" priority="2244" operator="beginsWith" text="PPP">
      <formula>LEFT(AH19,LEN("PPP"))="PPP"</formula>
    </cfRule>
  </conditionalFormatting>
  <conditionalFormatting sqref="AH19">
    <cfRule type="beginsWith" dxfId="9981" priority="2245" operator="beginsWith" text="PPRO">
      <formula>LEFT(AH19,LEN("PPRO"))="PPRO"</formula>
    </cfRule>
  </conditionalFormatting>
  <conditionalFormatting sqref="AH19">
    <cfRule type="beginsWith" dxfId="9980" priority="2246" operator="beginsWith" text="CCF">
      <formula>LEFT(AH19,LEN("CCF"))="CCF"</formula>
    </cfRule>
  </conditionalFormatting>
  <conditionalFormatting sqref="AH19">
    <cfRule type="beginsWith" dxfId="9979" priority="2247" operator="beginsWith" text="PFMP+">
      <formula>LEFT(AH19,LEN("PFMP+"))="PFMP+"</formula>
    </cfRule>
  </conditionalFormatting>
  <conditionalFormatting sqref="AH19">
    <cfRule type="beginsWith" dxfId="9978" priority="2248" operator="beginsWith" text="PFMP">
      <formula>LEFT(AH19,LEN("PFMP"))="PFMP"</formula>
    </cfRule>
  </conditionalFormatting>
  <conditionalFormatting sqref="AH19">
    <cfRule type="beginsWith" dxfId="9977" priority="2249" operator="beginsWith" text="É diag.">
      <formula>LEFT(AH19,LEN("É diag."))="É diag."</formula>
    </cfRule>
  </conditionalFormatting>
  <conditionalFormatting sqref="AH19">
    <cfRule type="beginsWith" dxfId="9976" priority="2250" operator="beginsWith" text="É form.">
      <formula>LEFT(AH19,LEN("É form."))="É form."</formula>
    </cfRule>
  </conditionalFormatting>
  <conditionalFormatting sqref="AI19">
    <cfRule type="beginsWith" dxfId="9975" priority="2227" operator="beginsWith" text="Co-int.">
      <formula>LEFT(AI19,LEN("Co-int."))="Co-int."</formula>
    </cfRule>
  </conditionalFormatting>
  <conditionalFormatting sqref="AI19">
    <cfRule type="beginsWith" dxfId="9974" priority="2228" operator="beginsWith" text="C d'Œ">
      <formula>LEFT(AI19,LEN("C d'Œ"))="C d'Œ"</formula>
    </cfRule>
  </conditionalFormatting>
  <conditionalFormatting sqref="AI19">
    <cfRule type="beginsWith" dxfId="9973" priority="2229" operator="beginsWith" text="C cont.">
      <formula>LEFT(AI19,LEN("C cont."))="C cont."</formula>
    </cfRule>
  </conditionalFormatting>
  <conditionalFormatting sqref="AI19">
    <cfRule type="beginsWith" dxfId="9972" priority="2230" operator="beginsWith" text="É som.">
      <formula>LEFT(AI19,LEN("É som."))="É som."</formula>
    </cfRule>
  </conditionalFormatting>
  <conditionalFormatting sqref="AI19">
    <cfRule type="beginsWith" dxfId="9971" priority="2231" operator="beginsWith" text="PPLU">
      <formula>LEFT(AI19,LEN("PPLU"))="PPLU"</formula>
    </cfRule>
  </conditionalFormatting>
  <conditionalFormatting sqref="AI19">
    <cfRule type="beginsWith" dxfId="9970" priority="2232" operator="beginsWith" text="PPP">
      <formula>LEFT(AI19,LEN("PPP"))="PPP"</formula>
    </cfRule>
  </conditionalFormatting>
  <conditionalFormatting sqref="AI19">
    <cfRule type="beginsWith" dxfId="9969" priority="2233" operator="beginsWith" text="PPRO">
      <formula>LEFT(AI19,LEN("PPRO"))="PPRO"</formula>
    </cfRule>
  </conditionalFormatting>
  <conditionalFormatting sqref="AI19">
    <cfRule type="beginsWith" dxfId="9968" priority="2234" operator="beginsWith" text="CCF">
      <formula>LEFT(AI19,LEN("CCF"))="CCF"</formula>
    </cfRule>
  </conditionalFormatting>
  <conditionalFormatting sqref="AI19">
    <cfRule type="beginsWith" dxfId="9967" priority="2235" operator="beginsWith" text="PFMP+">
      <formula>LEFT(AI19,LEN("PFMP+"))="PFMP+"</formula>
    </cfRule>
  </conditionalFormatting>
  <conditionalFormatting sqref="AI19">
    <cfRule type="beginsWith" dxfId="9966" priority="2236" operator="beginsWith" text="PFMP">
      <formula>LEFT(AI19,LEN("PFMP"))="PFMP"</formula>
    </cfRule>
  </conditionalFormatting>
  <conditionalFormatting sqref="AI19">
    <cfRule type="beginsWith" dxfId="9965" priority="2237" operator="beginsWith" text="É diag.">
      <formula>LEFT(AI19,LEN("É diag."))="É diag."</formula>
    </cfRule>
  </conditionalFormatting>
  <conditionalFormatting sqref="AI19">
    <cfRule type="beginsWith" dxfId="9964" priority="2238" operator="beginsWith" text="É form.">
      <formula>LEFT(AI19,LEN("É form."))="É form."</formula>
    </cfRule>
  </conditionalFormatting>
  <conditionalFormatting sqref="AJ19">
    <cfRule type="beginsWith" dxfId="9963" priority="2215" operator="beginsWith" text="Co-int.">
      <formula>LEFT(AJ19,LEN("Co-int."))="Co-int."</formula>
    </cfRule>
  </conditionalFormatting>
  <conditionalFormatting sqref="AJ19">
    <cfRule type="beginsWith" dxfId="9962" priority="2216" operator="beginsWith" text="C d'Œ">
      <formula>LEFT(AJ19,LEN("C d'Œ"))="C d'Œ"</formula>
    </cfRule>
  </conditionalFormatting>
  <conditionalFormatting sqref="AJ19">
    <cfRule type="beginsWith" dxfId="9961" priority="2217" operator="beginsWith" text="C cont.">
      <formula>LEFT(AJ19,LEN("C cont."))="C cont."</formula>
    </cfRule>
  </conditionalFormatting>
  <conditionalFormatting sqref="AJ19">
    <cfRule type="beginsWith" dxfId="9960" priority="2218" operator="beginsWith" text="É som.">
      <formula>LEFT(AJ19,LEN("É som."))="É som."</formula>
    </cfRule>
  </conditionalFormatting>
  <conditionalFormatting sqref="AJ19">
    <cfRule type="beginsWith" dxfId="9959" priority="2219" operator="beginsWith" text="PPLU">
      <formula>LEFT(AJ19,LEN("PPLU"))="PPLU"</formula>
    </cfRule>
  </conditionalFormatting>
  <conditionalFormatting sqref="AJ19">
    <cfRule type="beginsWith" dxfId="9958" priority="2220" operator="beginsWith" text="PPP">
      <formula>LEFT(AJ19,LEN("PPP"))="PPP"</formula>
    </cfRule>
  </conditionalFormatting>
  <conditionalFormatting sqref="AJ19">
    <cfRule type="beginsWith" dxfId="9957" priority="2221" operator="beginsWith" text="PPRO">
      <formula>LEFT(AJ19,LEN("PPRO"))="PPRO"</formula>
    </cfRule>
  </conditionalFormatting>
  <conditionalFormatting sqref="AJ19">
    <cfRule type="beginsWith" dxfId="9956" priority="2222" operator="beginsWith" text="CCF">
      <formula>LEFT(AJ19,LEN("CCF"))="CCF"</formula>
    </cfRule>
  </conditionalFormatting>
  <conditionalFormatting sqref="AJ19">
    <cfRule type="beginsWith" dxfId="9955" priority="2223" operator="beginsWith" text="PFMP+">
      <formula>LEFT(AJ19,LEN("PFMP+"))="PFMP+"</formula>
    </cfRule>
  </conditionalFormatting>
  <conditionalFormatting sqref="AJ19">
    <cfRule type="beginsWith" dxfId="9954" priority="2224" operator="beginsWith" text="PFMP">
      <formula>LEFT(AJ19,LEN("PFMP"))="PFMP"</formula>
    </cfRule>
  </conditionalFormatting>
  <conditionalFormatting sqref="AJ19">
    <cfRule type="beginsWith" dxfId="9953" priority="2225" operator="beginsWith" text="É diag.">
      <formula>LEFT(AJ19,LEN("É diag."))="É diag."</formula>
    </cfRule>
  </conditionalFormatting>
  <conditionalFormatting sqref="AJ19">
    <cfRule type="beginsWith" dxfId="9952" priority="2226" operator="beginsWith" text="É form.">
      <formula>LEFT(AJ19,LEN("É form."))="É form."</formula>
    </cfRule>
  </conditionalFormatting>
  <conditionalFormatting sqref="AK19">
    <cfRule type="beginsWith" dxfId="9951" priority="2203" operator="beginsWith" text="Co-int.">
      <formula>LEFT(AK19,LEN("Co-int."))="Co-int."</formula>
    </cfRule>
  </conditionalFormatting>
  <conditionalFormatting sqref="AK19">
    <cfRule type="beginsWith" dxfId="9950" priority="2204" operator="beginsWith" text="C d'Œ">
      <formula>LEFT(AK19,LEN("C d'Œ"))="C d'Œ"</formula>
    </cfRule>
  </conditionalFormatting>
  <conditionalFormatting sqref="AK19">
    <cfRule type="beginsWith" dxfId="9949" priority="2205" operator="beginsWith" text="C cont.">
      <formula>LEFT(AK19,LEN("C cont."))="C cont."</formula>
    </cfRule>
  </conditionalFormatting>
  <conditionalFormatting sqref="AK19">
    <cfRule type="beginsWith" dxfId="9948" priority="2206" operator="beginsWith" text="É som.">
      <formula>LEFT(AK19,LEN("É som."))="É som."</formula>
    </cfRule>
  </conditionalFormatting>
  <conditionalFormatting sqref="AK19">
    <cfRule type="beginsWith" dxfId="9947" priority="2207" operator="beginsWith" text="PPLU">
      <formula>LEFT(AK19,LEN("PPLU"))="PPLU"</formula>
    </cfRule>
  </conditionalFormatting>
  <conditionalFormatting sqref="AK19">
    <cfRule type="beginsWith" dxfId="9946" priority="2208" operator="beginsWith" text="PPP">
      <formula>LEFT(AK19,LEN("PPP"))="PPP"</formula>
    </cfRule>
  </conditionalFormatting>
  <conditionalFormatting sqref="AK19">
    <cfRule type="beginsWith" dxfId="9945" priority="2209" operator="beginsWith" text="PPRO">
      <formula>LEFT(AK19,LEN("PPRO"))="PPRO"</formula>
    </cfRule>
  </conditionalFormatting>
  <conditionalFormatting sqref="AK19">
    <cfRule type="beginsWith" dxfId="9944" priority="2210" operator="beginsWith" text="CCF">
      <formula>LEFT(AK19,LEN("CCF"))="CCF"</formula>
    </cfRule>
  </conditionalFormatting>
  <conditionalFormatting sqref="AK19">
    <cfRule type="beginsWith" dxfId="9943" priority="2211" operator="beginsWith" text="PFMP+">
      <formula>LEFT(AK19,LEN("PFMP+"))="PFMP+"</formula>
    </cfRule>
  </conditionalFormatting>
  <conditionalFormatting sqref="AK19">
    <cfRule type="beginsWith" dxfId="9942" priority="2212" operator="beginsWith" text="PFMP">
      <formula>LEFT(AK19,LEN("PFMP"))="PFMP"</formula>
    </cfRule>
  </conditionalFormatting>
  <conditionalFormatting sqref="AK19">
    <cfRule type="beginsWith" dxfId="9941" priority="2213" operator="beginsWith" text="É diag.">
      <formula>LEFT(AK19,LEN("É diag."))="É diag."</formula>
    </cfRule>
  </conditionalFormatting>
  <conditionalFormatting sqref="AK19">
    <cfRule type="beginsWith" dxfId="9940" priority="2214" operator="beginsWith" text="É form.">
      <formula>LEFT(AK19,LEN("É form."))="É form."</formula>
    </cfRule>
  </conditionalFormatting>
  <conditionalFormatting sqref="AL19">
    <cfRule type="beginsWith" dxfId="9939" priority="2191" operator="beginsWith" text="Co-int.">
      <formula>LEFT(AL19,LEN("Co-int."))="Co-int."</formula>
    </cfRule>
  </conditionalFormatting>
  <conditionalFormatting sqref="AL19">
    <cfRule type="beginsWith" dxfId="9938" priority="2192" operator="beginsWith" text="C d'Œ">
      <formula>LEFT(AL19,LEN("C d'Œ"))="C d'Œ"</formula>
    </cfRule>
  </conditionalFormatting>
  <conditionalFormatting sqref="AL19">
    <cfRule type="beginsWith" dxfId="9937" priority="2193" operator="beginsWith" text="C cont.">
      <formula>LEFT(AL19,LEN("C cont."))="C cont."</formula>
    </cfRule>
  </conditionalFormatting>
  <conditionalFormatting sqref="AL19">
    <cfRule type="beginsWith" dxfId="9936" priority="2194" operator="beginsWith" text="É som.">
      <formula>LEFT(AL19,LEN("É som."))="É som."</formula>
    </cfRule>
  </conditionalFormatting>
  <conditionalFormatting sqref="AL19">
    <cfRule type="beginsWith" dxfId="9935" priority="2195" operator="beginsWith" text="PPLU">
      <formula>LEFT(AL19,LEN("PPLU"))="PPLU"</formula>
    </cfRule>
  </conditionalFormatting>
  <conditionalFormatting sqref="AL19">
    <cfRule type="beginsWith" dxfId="9934" priority="2196" operator="beginsWith" text="PPP">
      <formula>LEFT(AL19,LEN("PPP"))="PPP"</formula>
    </cfRule>
  </conditionalFormatting>
  <conditionalFormatting sqref="AL19">
    <cfRule type="beginsWith" dxfId="9933" priority="2197" operator="beginsWith" text="PPRO">
      <formula>LEFT(AL19,LEN("PPRO"))="PPRO"</formula>
    </cfRule>
  </conditionalFormatting>
  <conditionalFormatting sqref="AL19">
    <cfRule type="beginsWith" dxfId="9932" priority="2198" operator="beginsWith" text="CCF">
      <formula>LEFT(AL19,LEN("CCF"))="CCF"</formula>
    </cfRule>
  </conditionalFormatting>
  <conditionalFormatting sqref="AL19">
    <cfRule type="beginsWith" dxfId="9931" priority="2199" operator="beginsWith" text="PFMP+">
      <formula>LEFT(AL19,LEN("PFMP+"))="PFMP+"</formula>
    </cfRule>
  </conditionalFormatting>
  <conditionalFormatting sqref="AL19">
    <cfRule type="beginsWith" dxfId="9930" priority="2200" operator="beginsWith" text="PFMP">
      <formula>LEFT(AL19,LEN("PFMP"))="PFMP"</formula>
    </cfRule>
  </conditionalFormatting>
  <conditionalFormatting sqref="AL19">
    <cfRule type="beginsWith" dxfId="9929" priority="2201" operator="beginsWith" text="É diag.">
      <formula>LEFT(AL19,LEN("É diag."))="É diag."</formula>
    </cfRule>
  </conditionalFormatting>
  <conditionalFormatting sqref="AL19">
    <cfRule type="beginsWith" dxfId="9928" priority="2202" operator="beginsWith" text="É form.">
      <formula>LEFT(AL19,LEN("É form."))="É form."</formula>
    </cfRule>
  </conditionalFormatting>
  <conditionalFormatting sqref="BG19">
    <cfRule type="beginsWith" dxfId="9927" priority="2179" operator="beginsWith" text="Co-int.">
      <formula>LEFT(BG19,LEN("Co-int."))="Co-int."</formula>
    </cfRule>
  </conditionalFormatting>
  <conditionalFormatting sqref="BG19">
    <cfRule type="beginsWith" dxfId="9926" priority="2180" operator="beginsWith" text="C d'Œ">
      <formula>LEFT(BG19,LEN("C d'Œ"))="C d'Œ"</formula>
    </cfRule>
  </conditionalFormatting>
  <conditionalFormatting sqref="BG19">
    <cfRule type="beginsWith" dxfId="9925" priority="2181" operator="beginsWith" text="C cont.">
      <formula>LEFT(BG19,LEN("C cont."))="C cont."</formula>
    </cfRule>
  </conditionalFormatting>
  <conditionalFormatting sqref="BG19">
    <cfRule type="beginsWith" dxfId="9924" priority="2182" operator="beginsWith" text="É som.">
      <formula>LEFT(BG19,LEN("É som."))="É som."</formula>
    </cfRule>
  </conditionalFormatting>
  <conditionalFormatting sqref="BG19">
    <cfRule type="beginsWith" dxfId="9923" priority="2183" operator="beginsWith" text="PPLU">
      <formula>LEFT(BG19,LEN("PPLU"))="PPLU"</formula>
    </cfRule>
  </conditionalFormatting>
  <conditionalFormatting sqref="BG19">
    <cfRule type="beginsWith" dxfId="9922" priority="2184" operator="beginsWith" text="PPP">
      <formula>LEFT(BG19,LEN("PPP"))="PPP"</formula>
    </cfRule>
  </conditionalFormatting>
  <conditionalFormatting sqref="BG19">
    <cfRule type="beginsWith" dxfId="9921" priority="2185" operator="beginsWith" text="PPRO">
      <formula>LEFT(BG19,LEN("PPRO"))="PPRO"</formula>
    </cfRule>
  </conditionalFormatting>
  <conditionalFormatting sqref="BG19">
    <cfRule type="beginsWith" dxfId="9920" priority="2186" operator="beginsWith" text="CCF">
      <formula>LEFT(BG19,LEN("CCF"))="CCF"</formula>
    </cfRule>
  </conditionalFormatting>
  <conditionalFormatting sqref="BG19">
    <cfRule type="beginsWith" dxfId="9919" priority="2187" operator="beginsWith" text="PFMP+">
      <formula>LEFT(BG19,LEN("PFMP+"))="PFMP+"</formula>
    </cfRule>
  </conditionalFormatting>
  <conditionalFormatting sqref="BG19">
    <cfRule type="beginsWith" dxfId="9918" priority="2188" operator="beginsWith" text="PFMP">
      <formula>LEFT(BG19,LEN("PFMP"))="PFMP"</formula>
    </cfRule>
  </conditionalFormatting>
  <conditionalFormatting sqref="BG19">
    <cfRule type="beginsWith" dxfId="9917" priority="2189" operator="beginsWith" text="É diag.">
      <formula>LEFT(BG19,LEN("É diag."))="É diag."</formula>
    </cfRule>
  </conditionalFormatting>
  <conditionalFormatting sqref="BG19">
    <cfRule type="beginsWith" dxfId="9916" priority="2190" operator="beginsWith" text="É form.">
      <formula>LEFT(BG19,LEN("É form."))="É form."</formula>
    </cfRule>
  </conditionalFormatting>
  <conditionalFormatting sqref="BH19">
    <cfRule type="beginsWith" dxfId="9915" priority="2167" operator="beginsWith" text="Co-int.">
      <formula>LEFT(BH19,LEN("Co-int."))="Co-int."</formula>
    </cfRule>
  </conditionalFormatting>
  <conditionalFormatting sqref="BH19">
    <cfRule type="beginsWith" dxfId="9914" priority="2168" operator="beginsWith" text="C d'Œ">
      <formula>LEFT(BH19,LEN("C d'Œ"))="C d'Œ"</formula>
    </cfRule>
  </conditionalFormatting>
  <conditionalFormatting sqref="BH19">
    <cfRule type="beginsWith" dxfId="9913" priority="2169" operator="beginsWith" text="C cont.">
      <formula>LEFT(BH19,LEN("C cont."))="C cont."</formula>
    </cfRule>
  </conditionalFormatting>
  <conditionalFormatting sqref="BH19">
    <cfRule type="beginsWith" dxfId="9912" priority="2170" operator="beginsWith" text="É som.">
      <formula>LEFT(BH19,LEN("É som."))="É som."</formula>
    </cfRule>
  </conditionalFormatting>
  <conditionalFormatting sqref="BH19">
    <cfRule type="beginsWith" dxfId="9911" priority="2171" operator="beginsWith" text="PPLU">
      <formula>LEFT(BH19,LEN("PPLU"))="PPLU"</formula>
    </cfRule>
  </conditionalFormatting>
  <conditionalFormatting sqref="BH19">
    <cfRule type="beginsWith" dxfId="9910" priority="2172" operator="beginsWith" text="PPP">
      <formula>LEFT(BH19,LEN("PPP"))="PPP"</formula>
    </cfRule>
  </conditionalFormatting>
  <conditionalFormatting sqref="BH19">
    <cfRule type="beginsWith" dxfId="9909" priority="2173" operator="beginsWith" text="PPRO">
      <formula>LEFT(BH19,LEN("PPRO"))="PPRO"</formula>
    </cfRule>
  </conditionalFormatting>
  <conditionalFormatting sqref="BH19">
    <cfRule type="beginsWith" dxfId="9908" priority="2174" operator="beginsWith" text="CCF">
      <formula>LEFT(BH19,LEN("CCF"))="CCF"</formula>
    </cfRule>
  </conditionalFormatting>
  <conditionalFormatting sqref="BH19">
    <cfRule type="beginsWith" dxfId="9907" priority="2175" operator="beginsWith" text="PFMP+">
      <formula>LEFT(BH19,LEN("PFMP+"))="PFMP+"</formula>
    </cfRule>
  </conditionalFormatting>
  <conditionalFormatting sqref="BH19">
    <cfRule type="beginsWith" dxfId="9906" priority="2176" operator="beginsWith" text="PFMP">
      <formula>LEFT(BH19,LEN("PFMP"))="PFMP"</formula>
    </cfRule>
  </conditionalFormatting>
  <conditionalFormatting sqref="BH19">
    <cfRule type="beginsWith" dxfId="9905" priority="2177" operator="beginsWith" text="É diag.">
      <formula>LEFT(BH19,LEN("É diag."))="É diag."</formula>
    </cfRule>
  </conditionalFormatting>
  <conditionalFormatting sqref="BH19">
    <cfRule type="beginsWith" dxfId="9904" priority="2178" operator="beginsWith" text="É form.">
      <formula>LEFT(BH19,LEN("É form."))="É form."</formula>
    </cfRule>
  </conditionalFormatting>
  <conditionalFormatting sqref="BI19">
    <cfRule type="beginsWith" dxfId="9903" priority="2155" operator="beginsWith" text="Co-int.">
      <formula>LEFT(BI19,LEN("Co-int."))="Co-int."</formula>
    </cfRule>
  </conditionalFormatting>
  <conditionalFormatting sqref="BI19">
    <cfRule type="beginsWith" dxfId="9902" priority="2156" operator="beginsWith" text="C d'Œ">
      <formula>LEFT(BI19,LEN("C d'Œ"))="C d'Œ"</formula>
    </cfRule>
  </conditionalFormatting>
  <conditionalFormatting sqref="BI19">
    <cfRule type="beginsWith" dxfId="9901" priority="2157" operator="beginsWith" text="C cont.">
      <formula>LEFT(BI19,LEN("C cont."))="C cont."</formula>
    </cfRule>
  </conditionalFormatting>
  <conditionalFormatting sqref="BI19">
    <cfRule type="beginsWith" dxfId="9900" priority="2158" operator="beginsWith" text="É som.">
      <formula>LEFT(BI19,LEN("É som."))="É som."</formula>
    </cfRule>
  </conditionalFormatting>
  <conditionalFormatting sqref="BI19">
    <cfRule type="beginsWith" dxfId="9899" priority="2159" operator="beginsWith" text="PPLU">
      <formula>LEFT(BI19,LEN("PPLU"))="PPLU"</formula>
    </cfRule>
  </conditionalFormatting>
  <conditionalFormatting sqref="BI19">
    <cfRule type="beginsWith" dxfId="9898" priority="2160" operator="beginsWith" text="PPP">
      <formula>LEFT(BI19,LEN("PPP"))="PPP"</formula>
    </cfRule>
  </conditionalFormatting>
  <conditionalFormatting sqref="BI19">
    <cfRule type="beginsWith" dxfId="9897" priority="2161" operator="beginsWith" text="PPRO">
      <formula>LEFT(BI19,LEN("PPRO"))="PPRO"</formula>
    </cfRule>
  </conditionalFormatting>
  <conditionalFormatting sqref="BI19">
    <cfRule type="beginsWith" dxfId="9896" priority="2162" operator="beginsWith" text="CCF">
      <formula>LEFT(BI19,LEN("CCF"))="CCF"</formula>
    </cfRule>
  </conditionalFormatting>
  <conditionalFormatting sqref="BI19">
    <cfRule type="beginsWith" dxfId="9895" priority="2163" operator="beginsWith" text="PFMP+">
      <formula>LEFT(BI19,LEN("PFMP+"))="PFMP+"</formula>
    </cfRule>
  </conditionalFormatting>
  <conditionalFormatting sqref="BI19">
    <cfRule type="beginsWith" dxfId="9894" priority="2164" operator="beginsWith" text="PFMP">
      <formula>LEFT(BI19,LEN("PFMP"))="PFMP"</formula>
    </cfRule>
  </conditionalFormatting>
  <conditionalFormatting sqref="BI19">
    <cfRule type="beginsWith" dxfId="9893" priority="2165" operator="beginsWith" text="É diag.">
      <formula>LEFT(BI19,LEN("É diag."))="É diag."</formula>
    </cfRule>
  </conditionalFormatting>
  <conditionalFormatting sqref="BI19">
    <cfRule type="beginsWith" dxfId="9892" priority="2166" operator="beginsWith" text="É form.">
      <formula>LEFT(BI19,LEN("É form."))="É form."</formula>
    </cfRule>
  </conditionalFormatting>
  <conditionalFormatting sqref="BJ19">
    <cfRule type="beginsWith" dxfId="9891" priority="2143" operator="beginsWith" text="Co-int.">
      <formula>LEFT(BJ19,LEN("Co-int."))="Co-int."</formula>
    </cfRule>
  </conditionalFormatting>
  <conditionalFormatting sqref="BJ19">
    <cfRule type="beginsWith" dxfId="9890" priority="2144" operator="beginsWith" text="C d'Œ">
      <formula>LEFT(BJ19,LEN("C d'Œ"))="C d'Œ"</formula>
    </cfRule>
  </conditionalFormatting>
  <conditionalFormatting sqref="BJ19">
    <cfRule type="beginsWith" dxfId="9889" priority="2145" operator="beginsWith" text="C cont.">
      <formula>LEFT(BJ19,LEN("C cont."))="C cont."</formula>
    </cfRule>
  </conditionalFormatting>
  <conditionalFormatting sqref="BJ19">
    <cfRule type="beginsWith" dxfId="9888" priority="2146" operator="beginsWith" text="É som.">
      <formula>LEFT(BJ19,LEN("É som."))="É som."</formula>
    </cfRule>
  </conditionalFormatting>
  <conditionalFormatting sqref="BJ19">
    <cfRule type="beginsWith" dxfId="9887" priority="2147" operator="beginsWith" text="PPLU">
      <formula>LEFT(BJ19,LEN("PPLU"))="PPLU"</formula>
    </cfRule>
  </conditionalFormatting>
  <conditionalFormatting sqref="BJ19">
    <cfRule type="beginsWith" dxfId="9886" priority="2148" operator="beginsWith" text="PPP">
      <formula>LEFT(BJ19,LEN("PPP"))="PPP"</formula>
    </cfRule>
  </conditionalFormatting>
  <conditionalFormatting sqref="BJ19">
    <cfRule type="beginsWith" dxfId="9885" priority="2149" operator="beginsWith" text="PPRO">
      <formula>LEFT(BJ19,LEN("PPRO"))="PPRO"</formula>
    </cfRule>
  </conditionalFormatting>
  <conditionalFormatting sqref="BJ19">
    <cfRule type="beginsWith" dxfId="9884" priority="2150" operator="beginsWith" text="CCF">
      <formula>LEFT(BJ19,LEN("CCF"))="CCF"</formula>
    </cfRule>
  </conditionalFormatting>
  <conditionalFormatting sqref="BJ19">
    <cfRule type="beginsWith" dxfId="9883" priority="2151" operator="beginsWith" text="PFMP+">
      <formula>LEFT(BJ19,LEN("PFMP+"))="PFMP+"</formula>
    </cfRule>
  </conditionalFormatting>
  <conditionalFormatting sqref="BJ19">
    <cfRule type="beginsWith" dxfId="9882" priority="2152" operator="beginsWith" text="PFMP">
      <formula>LEFT(BJ19,LEN("PFMP"))="PFMP"</formula>
    </cfRule>
  </conditionalFormatting>
  <conditionalFormatting sqref="BJ19">
    <cfRule type="beginsWith" dxfId="9881" priority="2153" operator="beginsWith" text="É diag.">
      <formula>LEFT(BJ19,LEN("É diag."))="É diag."</formula>
    </cfRule>
  </conditionalFormatting>
  <conditionalFormatting sqref="BJ19">
    <cfRule type="beginsWith" dxfId="9880" priority="2154" operator="beginsWith" text="É form.">
      <formula>LEFT(BJ19,LEN("É form."))="É form."</formula>
    </cfRule>
  </conditionalFormatting>
  <conditionalFormatting sqref="BK19">
    <cfRule type="beginsWith" dxfId="9879" priority="2131" operator="beginsWith" text="Co-int.">
      <formula>LEFT(BK19,LEN("Co-int."))="Co-int."</formula>
    </cfRule>
  </conditionalFormatting>
  <conditionalFormatting sqref="BK19">
    <cfRule type="beginsWith" dxfId="9878" priority="2132" operator="beginsWith" text="C d'Œ">
      <formula>LEFT(BK19,LEN("C d'Œ"))="C d'Œ"</formula>
    </cfRule>
  </conditionalFormatting>
  <conditionalFormatting sqref="BK19">
    <cfRule type="beginsWith" dxfId="9877" priority="2133" operator="beginsWith" text="C cont.">
      <formula>LEFT(BK19,LEN("C cont."))="C cont."</formula>
    </cfRule>
  </conditionalFormatting>
  <conditionalFormatting sqref="BK19">
    <cfRule type="beginsWith" dxfId="9876" priority="2134" operator="beginsWith" text="É som.">
      <formula>LEFT(BK19,LEN("É som."))="É som."</formula>
    </cfRule>
  </conditionalFormatting>
  <conditionalFormatting sqref="BK19">
    <cfRule type="beginsWith" dxfId="9875" priority="2135" operator="beginsWith" text="PPLU">
      <formula>LEFT(BK19,LEN("PPLU"))="PPLU"</formula>
    </cfRule>
  </conditionalFormatting>
  <conditionalFormatting sqref="BK19">
    <cfRule type="beginsWith" dxfId="9874" priority="2136" operator="beginsWith" text="PPP">
      <formula>LEFT(BK19,LEN("PPP"))="PPP"</formula>
    </cfRule>
  </conditionalFormatting>
  <conditionalFormatting sqref="BK19">
    <cfRule type="beginsWith" dxfId="9873" priority="2137" operator="beginsWith" text="PPRO">
      <formula>LEFT(BK19,LEN("PPRO"))="PPRO"</formula>
    </cfRule>
  </conditionalFormatting>
  <conditionalFormatting sqref="BK19">
    <cfRule type="beginsWith" dxfId="9872" priority="2138" operator="beginsWith" text="CCF">
      <formula>LEFT(BK19,LEN("CCF"))="CCF"</formula>
    </cfRule>
  </conditionalFormatting>
  <conditionalFormatting sqref="BK19">
    <cfRule type="beginsWith" dxfId="9871" priority="2139" operator="beginsWith" text="PFMP+">
      <formula>LEFT(BK19,LEN("PFMP+"))="PFMP+"</formula>
    </cfRule>
  </conditionalFormatting>
  <conditionalFormatting sqref="BK19">
    <cfRule type="beginsWith" dxfId="9870" priority="2140" operator="beginsWith" text="PFMP">
      <formula>LEFT(BK19,LEN("PFMP"))="PFMP"</formula>
    </cfRule>
  </conditionalFormatting>
  <conditionalFormatting sqref="BK19">
    <cfRule type="beginsWith" dxfId="9869" priority="2141" operator="beginsWith" text="É diag.">
      <formula>LEFT(BK19,LEN("É diag."))="É diag."</formula>
    </cfRule>
  </conditionalFormatting>
  <conditionalFormatting sqref="BK19">
    <cfRule type="beginsWith" dxfId="9868" priority="2142" operator="beginsWith" text="É form.">
      <formula>LEFT(BK19,LEN("É form."))="É form."</formula>
    </cfRule>
  </conditionalFormatting>
  <conditionalFormatting sqref="BL19">
    <cfRule type="beginsWith" dxfId="9867" priority="2119" operator="beginsWith" text="Co-int.">
      <formula>LEFT(BL19,LEN("Co-int."))="Co-int."</formula>
    </cfRule>
  </conditionalFormatting>
  <conditionalFormatting sqref="BL19">
    <cfRule type="beginsWith" dxfId="9866" priority="2120" operator="beginsWith" text="C d'Œ">
      <formula>LEFT(BL19,LEN("C d'Œ"))="C d'Œ"</formula>
    </cfRule>
  </conditionalFormatting>
  <conditionalFormatting sqref="BL19">
    <cfRule type="beginsWith" dxfId="9865" priority="2121" operator="beginsWith" text="C cont.">
      <formula>LEFT(BL19,LEN("C cont."))="C cont."</formula>
    </cfRule>
  </conditionalFormatting>
  <conditionalFormatting sqref="BL19">
    <cfRule type="beginsWith" dxfId="9864" priority="2122" operator="beginsWith" text="É som.">
      <formula>LEFT(BL19,LEN("É som."))="É som."</formula>
    </cfRule>
  </conditionalFormatting>
  <conditionalFormatting sqref="BL19">
    <cfRule type="beginsWith" dxfId="9863" priority="2123" operator="beginsWith" text="PPLU">
      <formula>LEFT(BL19,LEN("PPLU"))="PPLU"</formula>
    </cfRule>
  </conditionalFormatting>
  <conditionalFormatting sqref="BL19">
    <cfRule type="beginsWith" dxfId="9862" priority="2124" operator="beginsWith" text="PPP">
      <formula>LEFT(BL19,LEN("PPP"))="PPP"</formula>
    </cfRule>
  </conditionalFormatting>
  <conditionalFormatting sqref="BL19">
    <cfRule type="beginsWith" dxfId="9861" priority="2125" operator="beginsWith" text="PPRO">
      <formula>LEFT(BL19,LEN("PPRO"))="PPRO"</formula>
    </cfRule>
  </conditionalFormatting>
  <conditionalFormatting sqref="BL19">
    <cfRule type="beginsWith" dxfId="9860" priority="2126" operator="beginsWith" text="CCF">
      <formula>LEFT(BL19,LEN("CCF"))="CCF"</formula>
    </cfRule>
  </conditionalFormatting>
  <conditionalFormatting sqref="BL19">
    <cfRule type="beginsWith" dxfId="9859" priority="2127" operator="beginsWith" text="PFMP+">
      <formula>LEFT(BL19,LEN("PFMP+"))="PFMP+"</formula>
    </cfRule>
  </conditionalFormatting>
  <conditionalFormatting sqref="BL19">
    <cfRule type="beginsWith" dxfId="9858" priority="2128" operator="beginsWith" text="PFMP">
      <formula>LEFT(BL19,LEN("PFMP"))="PFMP"</formula>
    </cfRule>
  </conditionalFormatting>
  <conditionalFormatting sqref="BL19">
    <cfRule type="beginsWith" dxfId="9857" priority="2129" operator="beginsWith" text="É diag.">
      <formula>LEFT(BL19,LEN("É diag."))="É diag."</formula>
    </cfRule>
  </conditionalFormatting>
  <conditionalFormatting sqref="BL19">
    <cfRule type="beginsWith" dxfId="9856" priority="2130" operator="beginsWith" text="É form.">
      <formula>LEFT(BL19,LEN("É form."))="É form."</formula>
    </cfRule>
  </conditionalFormatting>
  <conditionalFormatting sqref="BN19">
    <cfRule type="beginsWith" dxfId="9855" priority="2095" operator="beginsWith" text="Co-int.">
      <formula>LEFT(BN19,LEN("Co-int."))="Co-int."</formula>
    </cfRule>
  </conditionalFormatting>
  <conditionalFormatting sqref="BN19">
    <cfRule type="beginsWith" dxfId="9854" priority="2096" operator="beginsWith" text="C d'Œ">
      <formula>LEFT(BN19,LEN("C d'Œ"))="C d'Œ"</formula>
    </cfRule>
  </conditionalFormatting>
  <conditionalFormatting sqref="BN19">
    <cfRule type="beginsWith" dxfId="9853" priority="2097" operator="beginsWith" text="C cont.">
      <formula>LEFT(BN19,LEN("C cont."))="C cont."</formula>
    </cfRule>
  </conditionalFormatting>
  <conditionalFormatting sqref="BN19">
    <cfRule type="beginsWith" dxfId="9852" priority="2098" operator="beginsWith" text="É som.">
      <formula>LEFT(BN19,LEN("É som."))="É som."</formula>
    </cfRule>
  </conditionalFormatting>
  <conditionalFormatting sqref="BN19">
    <cfRule type="beginsWith" dxfId="9851" priority="2099" operator="beginsWith" text="PPLU">
      <formula>LEFT(BN19,LEN("PPLU"))="PPLU"</formula>
    </cfRule>
  </conditionalFormatting>
  <conditionalFormatting sqref="BN19">
    <cfRule type="beginsWith" dxfId="9850" priority="2100" operator="beginsWith" text="PPP">
      <formula>LEFT(BN19,LEN("PPP"))="PPP"</formula>
    </cfRule>
  </conditionalFormatting>
  <conditionalFormatting sqref="BN19">
    <cfRule type="beginsWith" dxfId="9849" priority="2101" operator="beginsWith" text="PPRO">
      <formula>LEFT(BN19,LEN("PPRO"))="PPRO"</formula>
    </cfRule>
  </conditionalFormatting>
  <conditionalFormatting sqref="BN19">
    <cfRule type="beginsWith" dxfId="9848" priority="2102" operator="beginsWith" text="CCF">
      <formula>LEFT(BN19,LEN("CCF"))="CCF"</formula>
    </cfRule>
  </conditionalFormatting>
  <conditionalFormatting sqref="BN19">
    <cfRule type="beginsWith" dxfId="9847" priority="2103" operator="beginsWith" text="PFMP+">
      <formula>LEFT(BN19,LEN("PFMP+"))="PFMP+"</formula>
    </cfRule>
  </conditionalFormatting>
  <conditionalFormatting sqref="BN19">
    <cfRule type="beginsWith" dxfId="9846" priority="2104" operator="beginsWith" text="PFMP">
      <formula>LEFT(BN19,LEN("PFMP"))="PFMP"</formula>
    </cfRule>
  </conditionalFormatting>
  <conditionalFormatting sqref="BN19">
    <cfRule type="beginsWith" dxfId="9845" priority="2105" operator="beginsWith" text="É diag.">
      <formula>LEFT(BN19,LEN("É diag."))="É diag."</formula>
    </cfRule>
  </conditionalFormatting>
  <conditionalFormatting sqref="BN19">
    <cfRule type="beginsWith" dxfId="9844" priority="2106" operator="beginsWith" text="É form.">
      <formula>LEFT(BN19,LEN("É form."))="É form."</formula>
    </cfRule>
  </conditionalFormatting>
  <conditionalFormatting sqref="BO19">
    <cfRule type="beginsWith" dxfId="9843" priority="2083" operator="beginsWith" text="Co-int.">
      <formula>LEFT(BO19,LEN("Co-int."))="Co-int."</formula>
    </cfRule>
  </conditionalFormatting>
  <conditionalFormatting sqref="BO19">
    <cfRule type="beginsWith" dxfId="9842" priority="2084" operator="beginsWith" text="C d'Œ">
      <formula>LEFT(BO19,LEN("C d'Œ"))="C d'Œ"</formula>
    </cfRule>
  </conditionalFormatting>
  <conditionalFormatting sqref="BO19">
    <cfRule type="beginsWith" dxfId="9841" priority="2085" operator="beginsWith" text="C cont.">
      <formula>LEFT(BO19,LEN("C cont."))="C cont."</formula>
    </cfRule>
  </conditionalFormatting>
  <conditionalFormatting sqref="BO19">
    <cfRule type="beginsWith" dxfId="9840" priority="2086" operator="beginsWith" text="É som.">
      <formula>LEFT(BO19,LEN("É som."))="É som."</formula>
    </cfRule>
  </conditionalFormatting>
  <conditionalFormatting sqref="BO19">
    <cfRule type="beginsWith" dxfId="9839" priority="2087" operator="beginsWith" text="PPLU">
      <formula>LEFT(BO19,LEN("PPLU"))="PPLU"</formula>
    </cfRule>
  </conditionalFormatting>
  <conditionalFormatting sqref="BO19">
    <cfRule type="beginsWith" dxfId="9838" priority="2088" operator="beginsWith" text="PPP">
      <formula>LEFT(BO19,LEN("PPP"))="PPP"</formula>
    </cfRule>
  </conditionalFormatting>
  <conditionalFormatting sqref="BO19">
    <cfRule type="beginsWith" dxfId="9837" priority="2089" operator="beginsWith" text="PPRO">
      <formula>LEFT(BO19,LEN("PPRO"))="PPRO"</formula>
    </cfRule>
  </conditionalFormatting>
  <conditionalFormatting sqref="BO19">
    <cfRule type="beginsWith" dxfId="9836" priority="2090" operator="beginsWith" text="CCF">
      <formula>LEFT(BO19,LEN("CCF"))="CCF"</formula>
    </cfRule>
  </conditionalFormatting>
  <conditionalFormatting sqref="BO19">
    <cfRule type="beginsWith" dxfId="9835" priority="2091" operator="beginsWith" text="PFMP+">
      <formula>LEFT(BO19,LEN("PFMP+"))="PFMP+"</formula>
    </cfRule>
  </conditionalFormatting>
  <conditionalFormatting sqref="BO19">
    <cfRule type="beginsWith" dxfId="9834" priority="2092" operator="beginsWith" text="PFMP">
      <formula>LEFT(BO19,LEN("PFMP"))="PFMP"</formula>
    </cfRule>
  </conditionalFormatting>
  <conditionalFormatting sqref="BO19">
    <cfRule type="beginsWith" dxfId="9833" priority="2093" operator="beginsWith" text="É diag.">
      <formula>LEFT(BO19,LEN("É diag."))="É diag."</formula>
    </cfRule>
  </conditionalFormatting>
  <conditionalFormatting sqref="BO19">
    <cfRule type="beginsWith" dxfId="9832" priority="2094" operator="beginsWith" text="É form.">
      <formula>LEFT(BO19,LEN("É form."))="É form."</formula>
    </cfRule>
  </conditionalFormatting>
  <conditionalFormatting sqref="BF37:BF39">
    <cfRule type="cellIs" dxfId="9831" priority="2067" operator="between">
      <formula>15</formula>
      <formula>20</formula>
    </cfRule>
  </conditionalFormatting>
  <conditionalFormatting sqref="BF37:BF39">
    <cfRule type="cellIs" dxfId="9830" priority="2068" operator="between">
      <formula>10</formula>
      <formula>14.999</formula>
    </cfRule>
  </conditionalFormatting>
  <conditionalFormatting sqref="BF37:BF39">
    <cfRule type="cellIs" dxfId="9829" priority="2069" operator="between">
      <formula>5</formula>
      <formula>9.999</formula>
    </cfRule>
  </conditionalFormatting>
  <conditionalFormatting sqref="BF37:BF39">
    <cfRule type="cellIs" dxfId="9828" priority="2070" operator="between">
      <formula>0</formula>
      <formula>4.999</formula>
    </cfRule>
  </conditionalFormatting>
  <conditionalFormatting sqref="BE37:BE39">
    <cfRule type="cellIs" dxfId="9827" priority="2063" operator="between">
      <formula>15</formula>
      <formula>20</formula>
    </cfRule>
  </conditionalFormatting>
  <conditionalFormatting sqref="BE37:BE39">
    <cfRule type="cellIs" dxfId="9826" priority="2064" operator="between">
      <formula>10</formula>
      <formula>14.999</formula>
    </cfRule>
  </conditionalFormatting>
  <conditionalFormatting sqref="BE37:BE39">
    <cfRule type="cellIs" dxfId="9825" priority="2065" operator="between">
      <formula>5</formula>
      <formula>9.999</formula>
    </cfRule>
  </conditionalFormatting>
  <conditionalFormatting sqref="BE37:BE39">
    <cfRule type="cellIs" dxfId="9824" priority="2066" operator="between">
      <formula>0</formula>
      <formula>4.999</formula>
    </cfRule>
  </conditionalFormatting>
  <conditionalFormatting sqref="BF41:BF43">
    <cfRule type="cellIs" dxfId="9823" priority="2059" operator="between">
      <formula>15</formula>
      <formula>20</formula>
    </cfRule>
  </conditionalFormatting>
  <conditionalFormatting sqref="BF41:BF43">
    <cfRule type="cellIs" dxfId="9822" priority="2060" operator="between">
      <formula>10</formula>
      <formula>14.999</formula>
    </cfRule>
  </conditionalFormatting>
  <conditionalFormatting sqref="BF41:BF43">
    <cfRule type="cellIs" dxfId="9821" priority="2061" operator="between">
      <formula>5</formula>
      <formula>9.999</formula>
    </cfRule>
  </conditionalFormatting>
  <conditionalFormatting sqref="BF41:BF43">
    <cfRule type="cellIs" dxfId="9820" priority="2062" operator="between">
      <formula>0</formula>
      <formula>4.999</formula>
    </cfRule>
  </conditionalFormatting>
  <conditionalFormatting sqref="BE41:BE43">
    <cfRule type="cellIs" dxfId="9819" priority="2055" operator="between">
      <formula>15</formula>
      <formula>20</formula>
    </cfRule>
  </conditionalFormatting>
  <conditionalFormatting sqref="BE41:BE43">
    <cfRule type="cellIs" dxfId="9818" priority="2056" operator="between">
      <formula>10</formula>
      <formula>14.999</formula>
    </cfRule>
  </conditionalFormatting>
  <conditionalFormatting sqref="BE41:BE43">
    <cfRule type="cellIs" dxfId="9817" priority="2057" operator="between">
      <formula>5</formula>
      <formula>9.999</formula>
    </cfRule>
  </conditionalFormatting>
  <conditionalFormatting sqref="BE41:BE43">
    <cfRule type="cellIs" dxfId="9816" priority="2058" operator="between">
      <formula>0</formula>
      <formula>4.999</formula>
    </cfRule>
  </conditionalFormatting>
  <conditionalFormatting sqref="BF47:BF49">
    <cfRule type="cellIs" dxfId="9815" priority="2051" operator="between">
      <formula>15</formula>
      <formula>20</formula>
    </cfRule>
  </conditionalFormatting>
  <conditionalFormatting sqref="BF47:BF49">
    <cfRule type="cellIs" dxfId="9814" priority="2052" operator="between">
      <formula>10</formula>
      <formula>14.999</formula>
    </cfRule>
  </conditionalFormatting>
  <conditionalFormatting sqref="BF47:BF49">
    <cfRule type="cellIs" dxfId="9813" priority="2053" operator="between">
      <formula>5</formula>
      <formula>9.999</formula>
    </cfRule>
  </conditionalFormatting>
  <conditionalFormatting sqref="BF47:BF49">
    <cfRule type="cellIs" dxfId="9812" priority="2054" operator="between">
      <formula>0</formula>
      <formula>4.999</formula>
    </cfRule>
  </conditionalFormatting>
  <conditionalFormatting sqref="BE47:BE49">
    <cfRule type="cellIs" dxfId="9811" priority="2047" operator="between">
      <formula>15</formula>
      <formula>20</formula>
    </cfRule>
  </conditionalFormatting>
  <conditionalFormatting sqref="BE47:BE49">
    <cfRule type="cellIs" dxfId="9810" priority="2048" operator="between">
      <formula>10</formula>
      <formula>14.999</formula>
    </cfRule>
  </conditionalFormatting>
  <conditionalFormatting sqref="BE47:BE49">
    <cfRule type="cellIs" dxfId="9809" priority="2049" operator="between">
      <formula>5</formula>
      <formula>9.999</formula>
    </cfRule>
  </conditionalFormatting>
  <conditionalFormatting sqref="BE47:BE49">
    <cfRule type="cellIs" dxfId="9808" priority="2050" operator="between">
      <formula>0</formula>
      <formula>4.999</formula>
    </cfRule>
  </conditionalFormatting>
  <conditionalFormatting sqref="BF51:BF53">
    <cfRule type="cellIs" dxfId="9807" priority="2043" operator="between">
      <formula>15</formula>
      <formula>20</formula>
    </cfRule>
  </conditionalFormatting>
  <conditionalFormatting sqref="BF51:BF53">
    <cfRule type="cellIs" dxfId="9806" priority="2044" operator="between">
      <formula>10</formula>
      <formula>14.999</formula>
    </cfRule>
  </conditionalFormatting>
  <conditionalFormatting sqref="BF51:BF53">
    <cfRule type="cellIs" dxfId="9805" priority="2045" operator="between">
      <formula>5</formula>
      <formula>9.999</formula>
    </cfRule>
  </conditionalFormatting>
  <conditionalFormatting sqref="BF51:BF53">
    <cfRule type="cellIs" dxfId="9804" priority="2046" operator="between">
      <formula>0</formula>
      <formula>4.999</formula>
    </cfRule>
  </conditionalFormatting>
  <conditionalFormatting sqref="BE51:BE53">
    <cfRule type="cellIs" dxfId="9803" priority="2039" operator="between">
      <formula>15</formula>
      <formula>20</formula>
    </cfRule>
  </conditionalFormatting>
  <conditionalFormatting sqref="BE51:BE53">
    <cfRule type="cellIs" dxfId="9802" priority="2040" operator="between">
      <formula>10</formula>
      <formula>14.999</formula>
    </cfRule>
  </conditionalFormatting>
  <conditionalFormatting sqref="BE51:BE53">
    <cfRule type="cellIs" dxfId="9801" priority="2041" operator="between">
      <formula>5</formula>
      <formula>9.999</formula>
    </cfRule>
  </conditionalFormatting>
  <conditionalFormatting sqref="BE51:BE53">
    <cfRule type="cellIs" dxfId="9800" priority="2042" operator="between">
      <formula>0</formula>
      <formula>4.999</formula>
    </cfRule>
  </conditionalFormatting>
  <conditionalFormatting sqref="BF55:BF57">
    <cfRule type="cellIs" dxfId="9799" priority="2035" operator="between">
      <formula>15</formula>
      <formula>20</formula>
    </cfRule>
  </conditionalFormatting>
  <conditionalFormatting sqref="BF55:BF57">
    <cfRule type="cellIs" dxfId="9798" priority="2036" operator="between">
      <formula>10</formula>
      <formula>14.999</formula>
    </cfRule>
  </conditionalFormatting>
  <conditionalFormatting sqref="BF55:BF57">
    <cfRule type="cellIs" dxfId="9797" priority="2037" operator="between">
      <formula>5</formula>
      <formula>9.999</formula>
    </cfRule>
  </conditionalFormatting>
  <conditionalFormatting sqref="BF55:BF57">
    <cfRule type="cellIs" dxfId="9796" priority="2038" operator="between">
      <formula>0</formula>
      <formula>4.999</formula>
    </cfRule>
  </conditionalFormatting>
  <conditionalFormatting sqref="BE55:BE57">
    <cfRule type="cellIs" dxfId="9795" priority="2031" operator="between">
      <formula>15</formula>
      <formula>20</formula>
    </cfRule>
  </conditionalFormatting>
  <conditionalFormatting sqref="BE55:BE57">
    <cfRule type="cellIs" dxfId="9794" priority="2032" operator="between">
      <formula>10</formula>
      <formula>14.999</formula>
    </cfRule>
  </conditionalFormatting>
  <conditionalFormatting sqref="BE55:BE57">
    <cfRule type="cellIs" dxfId="9793" priority="2033" operator="between">
      <formula>5</formula>
      <formula>9.999</formula>
    </cfRule>
  </conditionalFormatting>
  <conditionalFormatting sqref="BE55:BE57">
    <cfRule type="cellIs" dxfId="9792" priority="2034" operator="between">
      <formula>0</formula>
      <formula>4.999</formula>
    </cfRule>
  </conditionalFormatting>
  <conditionalFormatting sqref="BF61:BF63">
    <cfRule type="cellIs" dxfId="9791" priority="2027" operator="between">
      <formula>15</formula>
      <formula>20</formula>
    </cfRule>
  </conditionalFormatting>
  <conditionalFormatting sqref="BF61:BF63">
    <cfRule type="cellIs" dxfId="9790" priority="2028" operator="between">
      <formula>10</formula>
      <formula>14.999</formula>
    </cfRule>
  </conditionalFormatting>
  <conditionalFormatting sqref="BF61:BF63">
    <cfRule type="cellIs" dxfId="9789" priority="2029" operator="between">
      <formula>5</formula>
      <formula>9.999</formula>
    </cfRule>
  </conditionalFormatting>
  <conditionalFormatting sqref="BF61:BF63">
    <cfRule type="cellIs" dxfId="9788" priority="2030" operator="between">
      <formula>0</formula>
      <formula>4.999</formula>
    </cfRule>
  </conditionalFormatting>
  <conditionalFormatting sqref="BE61:BE63">
    <cfRule type="cellIs" dxfId="9787" priority="2023" operator="between">
      <formula>15</formula>
      <formula>20</formula>
    </cfRule>
  </conditionalFormatting>
  <conditionalFormatting sqref="BE61:BE63">
    <cfRule type="cellIs" dxfId="9786" priority="2024" operator="between">
      <formula>10</formula>
      <formula>14.999</formula>
    </cfRule>
  </conditionalFormatting>
  <conditionalFormatting sqref="BE61:BE63">
    <cfRule type="cellIs" dxfId="9785" priority="2025" operator="between">
      <formula>5</formula>
      <formula>9.999</formula>
    </cfRule>
  </conditionalFormatting>
  <conditionalFormatting sqref="BE61:BE63">
    <cfRule type="cellIs" dxfId="9784" priority="2026" operator="between">
      <formula>0</formula>
      <formula>4.999</formula>
    </cfRule>
  </conditionalFormatting>
  <conditionalFormatting sqref="BF67:BF69">
    <cfRule type="cellIs" dxfId="9783" priority="2019" operator="between">
      <formula>15</formula>
      <formula>20</formula>
    </cfRule>
  </conditionalFormatting>
  <conditionalFormatting sqref="BF67:BF69">
    <cfRule type="cellIs" dxfId="9782" priority="2020" operator="between">
      <formula>10</formula>
      <formula>14.999</formula>
    </cfRule>
  </conditionalFormatting>
  <conditionalFormatting sqref="BF67:BF69">
    <cfRule type="cellIs" dxfId="9781" priority="2021" operator="between">
      <formula>5</formula>
      <formula>9.999</formula>
    </cfRule>
  </conditionalFormatting>
  <conditionalFormatting sqref="BF67:BF69">
    <cfRule type="cellIs" dxfId="9780" priority="2022" operator="between">
      <formula>0</formula>
      <formula>4.999</formula>
    </cfRule>
  </conditionalFormatting>
  <conditionalFormatting sqref="BE67:BE69">
    <cfRule type="cellIs" dxfId="9779" priority="2015" operator="between">
      <formula>15</formula>
      <formula>20</formula>
    </cfRule>
  </conditionalFormatting>
  <conditionalFormatting sqref="BE67:BE69">
    <cfRule type="cellIs" dxfId="9778" priority="2016" operator="between">
      <formula>10</formula>
      <formula>14.999</formula>
    </cfRule>
  </conditionalFormatting>
  <conditionalFormatting sqref="BE67:BE69">
    <cfRule type="cellIs" dxfId="9777" priority="2017" operator="between">
      <formula>5</formula>
      <formula>9.999</formula>
    </cfRule>
  </conditionalFormatting>
  <conditionalFormatting sqref="BE67:BE69">
    <cfRule type="cellIs" dxfId="9776" priority="2018" operator="between">
      <formula>0</formula>
      <formula>4.999</formula>
    </cfRule>
  </conditionalFormatting>
  <conditionalFormatting sqref="BF71:BF73">
    <cfRule type="cellIs" dxfId="9775" priority="2011" operator="between">
      <formula>15</formula>
      <formula>20</formula>
    </cfRule>
  </conditionalFormatting>
  <conditionalFormatting sqref="BF71:BF73">
    <cfRule type="cellIs" dxfId="9774" priority="2012" operator="between">
      <formula>10</formula>
      <formula>14.999</formula>
    </cfRule>
  </conditionalFormatting>
  <conditionalFormatting sqref="BF71:BF73">
    <cfRule type="cellIs" dxfId="9773" priority="2013" operator="between">
      <formula>5</formula>
      <formula>9.999</formula>
    </cfRule>
  </conditionalFormatting>
  <conditionalFormatting sqref="BF71:BF73">
    <cfRule type="cellIs" dxfId="9772" priority="2014" operator="between">
      <formula>0</formula>
      <formula>4.999</formula>
    </cfRule>
  </conditionalFormatting>
  <conditionalFormatting sqref="BE71:BE73">
    <cfRule type="cellIs" dxfId="9771" priority="2007" operator="between">
      <formula>15</formula>
      <formula>20</formula>
    </cfRule>
  </conditionalFormatting>
  <conditionalFormatting sqref="BE71:BE73">
    <cfRule type="cellIs" dxfId="9770" priority="2008" operator="between">
      <formula>10</formula>
      <formula>14.999</formula>
    </cfRule>
  </conditionalFormatting>
  <conditionalFormatting sqref="BE71:BE73">
    <cfRule type="cellIs" dxfId="9769" priority="2009" operator="between">
      <formula>5</formula>
      <formula>9.999</formula>
    </cfRule>
  </conditionalFormatting>
  <conditionalFormatting sqref="BE71:BE73">
    <cfRule type="cellIs" dxfId="9768" priority="2010" operator="between">
      <formula>0</formula>
      <formula>4.999</formula>
    </cfRule>
  </conditionalFormatting>
  <conditionalFormatting sqref="BF33:BF35">
    <cfRule type="cellIs" dxfId="9767" priority="2003" operator="between">
      <formula>15</formula>
      <formula>20</formula>
    </cfRule>
  </conditionalFormatting>
  <conditionalFormatting sqref="BF33:BF35">
    <cfRule type="cellIs" dxfId="9766" priority="2004" operator="between">
      <formula>10</formula>
      <formula>14.999</formula>
    </cfRule>
  </conditionalFormatting>
  <conditionalFormatting sqref="BF33:BF35">
    <cfRule type="cellIs" dxfId="9765" priority="2005" operator="between">
      <formula>5</formula>
      <formula>9.999</formula>
    </cfRule>
  </conditionalFormatting>
  <conditionalFormatting sqref="BF33:BF35">
    <cfRule type="cellIs" dxfId="9764" priority="2006" operator="between">
      <formula>0</formula>
      <formula>4.999</formula>
    </cfRule>
  </conditionalFormatting>
  <conditionalFormatting sqref="BE33:BE35">
    <cfRule type="cellIs" dxfId="9763" priority="1999" operator="between">
      <formula>15</formula>
      <formula>20</formula>
    </cfRule>
  </conditionalFormatting>
  <conditionalFormatting sqref="BE33:BE35">
    <cfRule type="cellIs" dxfId="9762" priority="2000" operator="between">
      <formula>10</formula>
      <formula>14.999</formula>
    </cfRule>
  </conditionalFormatting>
  <conditionalFormatting sqref="BE33:BE35">
    <cfRule type="cellIs" dxfId="9761" priority="2001" operator="between">
      <formula>5</formula>
      <formula>9.999</formula>
    </cfRule>
  </conditionalFormatting>
  <conditionalFormatting sqref="BE33:BE35">
    <cfRule type="cellIs" dxfId="9760" priority="2002" operator="between">
      <formula>0</formula>
      <formula>4.999</formula>
    </cfRule>
  </conditionalFormatting>
  <conditionalFormatting sqref="BE19">
    <cfRule type="beginsWith" dxfId="9759" priority="1987" operator="beginsWith" text="Co-int.">
      <formula>LEFT(BE19,LEN("Co-int."))="Co-int."</formula>
    </cfRule>
  </conditionalFormatting>
  <conditionalFormatting sqref="BE19">
    <cfRule type="beginsWith" dxfId="9758" priority="1988" operator="beginsWith" text="C d'Œ">
      <formula>LEFT(BE19,LEN("C d'Œ"))="C d'Œ"</formula>
    </cfRule>
  </conditionalFormatting>
  <conditionalFormatting sqref="BE19">
    <cfRule type="beginsWith" dxfId="9757" priority="1989" operator="beginsWith" text="C cont.">
      <formula>LEFT(BE19,LEN("C cont."))="C cont."</formula>
    </cfRule>
  </conditionalFormatting>
  <conditionalFormatting sqref="BE19">
    <cfRule type="beginsWith" dxfId="9756" priority="1990" operator="beginsWith" text="É som.">
      <formula>LEFT(BE19,LEN("É som."))="É som."</formula>
    </cfRule>
  </conditionalFormatting>
  <conditionalFormatting sqref="BE19">
    <cfRule type="beginsWith" dxfId="9755" priority="1991" operator="beginsWith" text="PPLU">
      <formula>LEFT(BE19,LEN("PPLU"))="PPLU"</formula>
    </cfRule>
  </conditionalFormatting>
  <conditionalFormatting sqref="BE19">
    <cfRule type="beginsWith" dxfId="9754" priority="1992" operator="beginsWith" text="PPP">
      <formula>LEFT(BE19,LEN("PPP"))="PPP"</formula>
    </cfRule>
  </conditionalFormatting>
  <conditionalFormatting sqref="BE19">
    <cfRule type="beginsWith" dxfId="9753" priority="1993" operator="beginsWith" text="PPRO">
      <formula>LEFT(BE19,LEN("PPRO"))="PPRO"</formula>
    </cfRule>
  </conditionalFormatting>
  <conditionalFormatting sqref="BE19">
    <cfRule type="beginsWith" dxfId="9752" priority="1994" operator="beginsWith" text="CCF">
      <formula>LEFT(BE19,LEN("CCF"))="CCF"</formula>
    </cfRule>
  </conditionalFormatting>
  <conditionalFormatting sqref="BE19">
    <cfRule type="beginsWith" dxfId="9751" priority="1995" operator="beginsWith" text="PFMP+">
      <formula>LEFT(BE19,LEN("PFMP+"))="PFMP+"</formula>
    </cfRule>
  </conditionalFormatting>
  <conditionalFormatting sqref="BE19">
    <cfRule type="beginsWith" dxfId="9750" priority="1996" operator="beginsWith" text="PFMP">
      <formula>LEFT(BE19,LEN("PFMP"))="PFMP"</formula>
    </cfRule>
  </conditionalFormatting>
  <conditionalFormatting sqref="BE19">
    <cfRule type="beginsWith" dxfId="9749" priority="1997" operator="beginsWith" text="É diag.">
      <formula>LEFT(BE19,LEN("É diag."))="É diag."</formula>
    </cfRule>
  </conditionalFormatting>
  <conditionalFormatting sqref="BE19">
    <cfRule type="beginsWith" dxfId="9748" priority="1998" operator="beginsWith" text="É form.">
      <formula>LEFT(BE19,LEN("É form."))="É form."</formula>
    </cfRule>
  </conditionalFormatting>
  <conditionalFormatting sqref="BF19">
    <cfRule type="beginsWith" dxfId="9747" priority="1975" operator="beginsWith" text="Co-int.">
      <formula>LEFT(BF19,LEN("Co-int."))="Co-int."</formula>
    </cfRule>
  </conditionalFormatting>
  <conditionalFormatting sqref="BF19">
    <cfRule type="beginsWith" dxfId="9746" priority="1976" operator="beginsWith" text="C d'Œ">
      <formula>LEFT(BF19,LEN("C d'Œ"))="C d'Œ"</formula>
    </cfRule>
  </conditionalFormatting>
  <conditionalFormatting sqref="BF19">
    <cfRule type="beginsWith" dxfId="9745" priority="1977" operator="beginsWith" text="C cont.">
      <formula>LEFT(BF19,LEN("C cont."))="C cont."</formula>
    </cfRule>
  </conditionalFormatting>
  <conditionalFormatting sqref="BF19">
    <cfRule type="beginsWith" dxfId="9744" priority="1978" operator="beginsWith" text="É som.">
      <formula>LEFT(BF19,LEN("É som."))="É som."</formula>
    </cfRule>
  </conditionalFormatting>
  <conditionalFormatting sqref="BF19">
    <cfRule type="beginsWith" dxfId="9743" priority="1979" operator="beginsWith" text="PPLU">
      <formula>LEFT(BF19,LEN("PPLU"))="PPLU"</formula>
    </cfRule>
  </conditionalFormatting>
  <conditionalFormatting sqref="BF19">
    <cfRule type="beginsWith" dxfId="9742" priority="1980" operator="beginsWith" text="PPP">
      <formula>LEFT(BF19,LEN("PPP"))="PPP"</formula>
    </cfRule>
  </conditionalFormatting>
  <conditionalFormatting sqref="BF19">
    <cfRule type="beginsWith" dxfId="9741" priority="1981" operator="beginsWith" text="PPRO">
      <formula>LEFT(BF19,LEN("PPRO"))="PPRO"</formula>
    </cfRule>
  </conditionalFormatting>
  <conditionalFormatting sqref="BF19">
    <cfRule type="beginsWith" dxfId="9740" priority="1982" operator="beginsWith" text="CCF">
      <formula>LEFT(BF19,LEN("CCF"))="CCF"</formula>
    </cfRule>
  </conditionalFormatting>
  <conditionalFormatting sqref="BF19">
    <cfRule type="beginsWith" dxfId="9739" priority="1983" operator="beginsWith" text="PFMP+">
      <formula>LEFT(BF19,LEN("PFMP+"))="PFMP+"</formula>
    </cfRule>
  </conditionalFormatting>
  <conditionalFormatting sqref="BF19">
    <cfRule type="beginsWith" dxfId="9738" priority="1984" operator="beginsWith" text="PFMP">
      <formula>LEFT(BF19,LEN("PFMP"))="PFMP"</formula>
    </cfRule>
  </conditionalFormatting>
  <conditionalFormatting sqref="BF19">
    <cfRule type="beginsWith" dxfId="9737" priority="1985" operator="beginsWith" text="É diag.">
      <formula>LEFT(BF19,LEN("É diag."))="É diag."</formula>
    </cfRule>
  </conditionalFormatting>
  <conditionalFormatting sqref="BF19">
    <cfRule type="beginsWith" dxfId="9736" priority="1986" operator="beginsWith" text="É form.">
      <formula>LEFT(BF19,LEN("É form."))="É form."</formula>
    </cfRule>
  </conditionalFormatting>
  <conditionalFormatting sqref="BD37:BD39">
    <cfRule type="cellIs" dxfId="9735" priority="1971" operator="between">
      <formula>15</formula>
      <formula>20</formula>
    </cfRule>
  </conditionalFormatting>
  <conditionalFormatting sqref="BD37:BD39">
    <cfRule type="cellIs" dxfId="9734" priority="1972" operator="between">
      <formula>10</formula>
      <formula>14.999</formula>
    </cfRule>
  </conditionalFormatting>
  <conditionalFormatting sqref="BD37:BD39">
    <cfRule type="cellIs" dxfId="9733" priority="1973" operator="between">
      <formula>5</formula>
      <formula>9.999</formula>
    </cfRule>
  </conditionalFormatting>
  <conditionalFormatting sqref="BD37:BD39">
    <cfRule type="cellIs" dxfId="9732" priority="1974" operator="between">
      <formula>0</formula>
      <formula>4.999</formula>
    </cfRule>
  </conditionalFormatting>
  <conditionalFormatting sqref="BC37:BC39">
    <cfRule type="cellIs" dxfId="9731" priority="1967" operator="between">
      <formula>15</formula>
      <formula>20</formula>
    </cfRule>
  </conditionalFormatting>
  <conditionalFormatting sqref="BC37:BC39">
    <cfRule type="cellIs" dxfId="9730" priority="1968" operator="between">
      <formula>10</formula>
      <formula>14.999</formula>
    </cfRule>
  </conditionalFormatting>
  <conditionalFormatting sqref="BC37:BC39">
    <cfRule type="cellIs" dxfId="9729" priority="1969" operator="between">
      <formula>5</formula>
      <formula>9.999</formula>
    </cfRule>
  </conditionalFormatting>
  <conditionalFormatting sqref="BC37:BC39">
    <cfRule type="cellIs" dxfId="9728" priority="1970" operator="between">
      <formula>0</formula>
      <formula>4.999</formula>
    </cfRule>
  </conditionalFormatting>
  <conditionalFormatting sqref="BD41:BD43">
    <cfRule type="cellIs" dxfId="9727" priority="1963" operator="between">
      <formula>15</formula>
      <formula>20</formula>
    </cfRule>
  </conditionalFormatting>
  <conditionalFormatting sqref="BD41:BD43">
    <cfRule type="cellIs" dxfId="9726" priority="1964" operator="between">
      <formula>10</formula>
      <formula>14.999</formula>
    </cfRule>
  </conditionalFormatting>
  <conditionalFormatting sqref="BD41:BD43">
    <cfRule type="cellIs" dxfId="9725" priority="1965" operator="between">
      <formula>5</formula>
      <formula>9.999</formula>
    </cfRule>
  </conditionalFormatting>
  <conditionalFormatting sqref="BD41:BD43">
    <cfRule type="cellIs" dxfId="9724" priority="1966" operator="between">
      <formula>0</formula>
      <formula>4.999</formula>
    </cfRule>
  </conditionalFormatting>
  <conditionalFormatting sqref="BC41:BC43">
    <cfRule type="cellIs" dxfId="9723" priority="1959" operator="between">
      <formula>15</formula>
      <formula>20</formula>
    </cfRule>
  </conditionalFormatting>
  <conditionalFormatting sqref="BC41:BC43">
    <cfRule type="cellIs" dxfId="9722" priority="1960" operator="between">
      <formula>10</formula>
      <formula>14.999</formula>
    </cfRule>
  </conditionalFormatting>
  <conditionalFormatting sqref="BC41:BC43">
    <cfRule type="cellIs" dxfId="9721" priority="1961" operator="between">
      <formula>5</formula>
      <formula>9.999</formula>
    </cfRule>
  </conditionalFormatting>
  <conditionalFormatting sqref="BC41:BC43">
    <cfRule type="cellIs" dxfId="9720" priority="1962" operator="between">
      <formula>0</formula>
      <formula>4.999</formula>
    </cfRule>
  </conditionalFormatting>
  <conditionalFormatting sqref="BD47:BD49">
    <cfRule type="cellIs" dxfId="9719" priority="1955" operator="between">
      <formula>15</formula>
      <formula>20</formula>
    </cfRule>
  </conditionalFormatting>
  <conditionalFormatting sqref="BD47:BD49">
    <cfRule type="cellIs" dxfId="9718" priority="1956" operator="between">
      <formula>10</formula>
      <formula>14.999</formula>
    </cfRule>
  </conditionalFormatting>
  <conditionalFormatting sqref="BD47:BD49">
    <cfRule type="cellIs" dxfId="9717" priority="1957" operator="between">
      <formula>5</formula>
      <formula>9.999</formula>
    </cfRule>
  </conditionalFormatting>
  <conditionalFormatting sqref="BD47:BD49">
    <cfRule type="cellIs" dxfId="9716" priority="1958" operator="between">
      <formula>0</formula>
      <formula>4.999</formula>
    </cfRule>
  </conditionalFormatting>
  <conditionalFormatting sqref="BC47:BC49">
    <cfRule type="cellIs" dxfId="9715" priority="1951" operator="between">
      <formula>15</formula>
      <formula>20</formula>
    </cfRule>
  </conditionalFormatting>
  <conditionalFormatting sqref="BC47:BC49">
    <cfRule type="cellIs" dxfId="9714" priority="1952" operator="between">
      <formula>10</formula>
      <formula>14.999</formula>
    </cfRule>
  </conditionalFormatting>
  <conditionalFormatting sqref="BC47:BC49">
    <cfRule type="cellIs" dxfId="9713" priority="1953" operator="between">
      <formula>5</formula>
      <formula>9.999</formula>
    </cfRule>
  </conditionalFormatting>
  <conditionalFormatting sqref="BC47:BC49">
    <cfRule type="cellIs" dxfId="9712" priority="1954" operator="between">
      <formula>0</formula>
      <formula>4.999</formula>
    </cfRule>
  </conditionalFormatting>
  <conditionalFormatting sqref="BD51:BD53">
    <cfRule type="cellIs" dxfId="9711" priority="1947" operator="between">
      <formula>15</formula>
      <formula>20</formula>
    </cfRule>
  </conditionalFormatting>
  <conditionalFormatting sqref="BD51:BD53">
    <cfRule type="cellIs" dxfId="9710" priority="1948" operator="between">
      <formula>10</formula>
      <formula>14.999</formula>
    </cfRule>
  </conditionalFormatting>
  <conditionalFormatting sqref="BD51:BD53">
    <cfRule type="cellIs" dxfId="9709" priority="1949" operator="between">
      <formula>5</formula>
      <formula>9.999</formula>
    </cfRule>
  </conditionalFormatting>
  <conditionalFormatting sqref="BD51:BD53">
    <cfRule type="cellIs" dxfId="9708" priority="1950" operator="between">
      <formula>0</formula>
      <formula>4.999</formula>
    </cfRule>
  </conditionalFormatting>
  <conditionalFormatting sqref="BC51:BC53">
    <cfRule type="cellIs" dxfId="9707" priority="1943" operator="between">
      <formula>15</formula>
      <formula>20</formula>
    </cfRule>
  </conditionalFormatting>
  <conditionalFormatting sqref="BC51:BC53">
    <cfRule type="cellIs" dxfId="9706" priority="1944" operator="between">
      <formula>10</formula>
      <formula>14.999</formula>
    </cfRule>
  </conditionalFormatting>
  <conditionalFormatting sqref="BC51:BC53">
    <cfRule type="cellIs" dxfId="9705" priority="1945" operator="between">
      <formula>5</formula>
      <formula>9.999</formula>
    </cfRule>
  </conditionalFormatting>
  <conditionalFormatting sqref="BC51:BC53">
    <cfRule type="cellIs" dxfId="9704" priority="1946" operator="between">
      <formula>0</formula>
      <formula>4.999</formula>
    </cfRule>
  </conditionalFormatting>
  <conditionalFormatting sqref="BD55:BD57">
    <cfRule type="cellIs" dxfId="9703" priority="1939" operator="between">
      <formula>15</formula>
      <formula>20</formula>
    </cfRule>
  </conditionalFormatting>
  <conditionalFormatting sqref="BD55:BD57">
    <cfRule type="cellIs" dxfId="9702" priority="1940" operator="between">
      <formula>10</formula>
      <formula>14.999</formula>
    </cfRule>
  </conditionalFormatting>
  <conditionalFormatting sqref="BD55:BD57">
    <cfRule type="cellIs" dxfId="9701" priority="1941" operator="between">
      <formula>5</formula>
      <formula>9.999</formula>
    </cfRule>
  </conditionalFormatting>
  <conditionalFormatting sqref="BD55:BD57">
    <cfRule type="cellIs" dxfId="9700" priority="1942" operator="between">
      <formula>0</formula>
      <formula>4.999</formula>
    </cfRule>
  </conditionalFormatting>
  <conditionalFormatting sqref="BC55:BC57">
    <cfRule type="cellIs" dxfId="9699" priority="1935" operator="between">
      <formula>15</formula>
      <formula>20</formula>
    </cfRule>
  </conditionalFormatting>
  <conditionalFormatting sqref="BC55:BC57">
    <cfRule type="cellIs" dxfId="9698" priority="1936" operator="between">
      <formula>10</formula>
      <formula>14.999</formula>
    </cfRule>
  </conditionalFormatting>
  <conditionalFormatting sqref="BC55:BC57">
    <cfRule type="cellIs" dxfId="9697" priority="1937" operator="between">
      <formula>5</formula>
      <formula>9.999</formula>
    </cfRule>
  </conditionalFormatting>
  <conditionalFormatting sqref="BC55:BC57">
    <cfRule type="cellIs" dxfId="9696" priority="1938" operator="between">
      <formula>0</formula>
      <formula>4.999</formula>
    </cfRule>
  </conditionalFormatting>
  <conditionalFormatting sqref="BD61:BD63">
    <cfRule type="cellIs" dxfId="9695" priority="1931" operator="between">
      <formula>15</formula>
      <formula>20</formula>
    </cfRule>
  </conditionalFormatting>
  <conditionalFormatting sqref="BD61:BD63">
    <cfRule type="cellIs" dxfId="9694" priority="1932" operator="between">
      <formula>10</formula>
      <formula>14.999</formula>
    </cfRule>
  </conditionalFormatting>
  <conditionalFormatting sqref="BD61:BD63">
    <cfRule type="cellIs" dxfId="9693" priority="1933" operator="between">
      <formula>5</formula>
      <formula>9.999</formula>
    </cfRule>
  </conditionalFormatting>
  <conditionalFormatting sqref="BD61:BD63">
    <cfRule type="cellIs" dxfId="9692" priority="1934" operator="between">
      <formula>0</formula>
      <formula>4.999</formula>
    </cfRule>
  </conditionalFormatting>
  <conditionalFormatting sqref="BC61:BC63">
    <cfRule type="cellIs" dxfId="9691" priority="1927" operator="between">
      <formula>15</formula>
      <formula>20</formula>
    </cfRule>
  </conditionalFormatting>
  <conditionalFormatting sqref="BC61:BC63">
    <cfRule type="cellIs" dxfId="9690" priority="1928" operator="between">
      <formula>10</formula>
      <formula>14.999</formula>
    </cfRule>
  </conditionalFormatting>
  <conditionalFormatting sqref="BC61:BC63">
    <cfRule type="cellIs" dxfId="9689" priority="1929" operator="between">
      <formula>5</formula>
      <formula>9.999</formula>
    </cfRule>
  </conditionalFormatting>
  <conditionalFormatting sqref="BC61:BC63">
    <cfRule type="cellIs" dxfId="9688" priority="1930" operator="between">
      <formula>0</formula>
      <formula>4.999</formula>
    </cfRule>
  </conditionalFormatting>
  <conditionalFormatting sqref="BD67:BD69">
    <cfRule type="cellIs" dxfId="9687" priority="1923" operator="between">
      <formula>15</formula>
      <formula>20</formula>
    </cfRule>
  </conditionalFormatting>
  <conditionalFormatting sqref="BD67:BD69">
    <cfRule type="cellIs" dxfId="9686" priority="1924" operator="between">
      <formula>10</formula>
      <formula>14.999</formula>
    </cfRule>
  </conditionalFormatting>
  <conditionalFormatting sqref="BD67:BD69">
    <cfRule type="cellIs" dxfId="9685" priority="1925" operator="between">
      <formula>5</formula>
      <formula>9.999</formula>
    </cfRule>
  </conditionalFormatting>
  <conditionalFormatting sqref="BD67:BD69">
    <cfRule type="cellIs" dxfId="9684" priority="1926" operator="between">
      <formula>0</formula>
      <formula>4.999</formula>
    </cfRule>
  </conditionalFormatting>
  <conditionalFormatting sqref="BC67:BC69">
    <cfRule type="cellIs" dxfId="9683" priority="1919" operator="between">
      <formula>15</formula>
      <formula>20</formula>
    </cfRule>
  </conditionalFormatting>
  <conditionalFormatting sqref="BC67:BC69">
    <cfRule type="cellIs" dxfId="9682" priority="1920" operator="between">
      <formula>10</formula>
      <formula>14.999</formula>
    </cfRule>
  </conditionalFormatting>
  <conditionalFormatting sqref="BC67:BC69">
    <cfRule type="cellIs" dxfId="9681" priority="1921" operator="between">
      <formula>5</formula>
      <formula>9.999</formula>
    </cfRule>
  </conditionalFormatting>
  <conditionalFormatting sqref="BC67:BC69">
    <cfRule type="cellIs" dxfId="9680" priority="1922" operator="between">
      <formula>0</formula>
      <formula>4.999</formula>
    </cfRule>
  </conditionalFormatting>
  <conditionalFormatting sqref="BD71:BD73">
    <cfRule type="cellIs" dxfId="9679" priority="1915" operator="between">
      <formula>15</formula>
      <formula>20</formula>
    </cfRule>
  </conditionalFormatting>
  <conditionalFormatting sqref="BD71:BD73">
    <cfRule type="cellIs" dxfId="9678" priority="1916" operator="between">
      <formula>10</formula>
      <formula>14.999</formula>
    </cfRule>
  </conditionalFormatting>
  <conditionalFormatting sqref="BD71:BD73">
    <cfRule type="cellIs" dxfId="9677" priority="1917" operator="between">
      <formula>5</formula>
      <formula>9.999</formula>
    </cfRule>
  </conditionalFormatting>
  <conditionalFormatting sqref="BD71:BD73">
    <cfRule type="cellIs" dxfId="9676" priority="1918" operator="between">
      <formula>0</formula>
      <formula>4.999</formula>
    </cfRule>
  </conditionalFormatting>
  <conditionalFormatting sqref="BC71:BC73">
    <cfRule type="cellIs" dxfId="9675" priority="1911" operator="between">
      <formula>15</formula>
      <formula>20</formula>
    </cfRule>
  </conditionalFormatting>
  <conditionalFormatting sqref="BC71:BC73">
    <cfRule type="cellIs" dxfId="9674" priority="1912" operator="between">
      <formula>10</formula>
      <formula>14.999</formula>
    </cfRule>
  </conditionalFormatting>
  <conditionalFormatting sqref="BC71:BC73">
    <cfRule type="cellIs" dxfId="9673" priority="1913" operator="between">
      <formula>5</formula>
      <formula>9.999</formula>
    </cfRule>
  </conditionalFormatting>
  <conditionalFormatting sqref="BC71:BC73">
    <cfRule type="cellIs" dxfId="9672" priority="1914" operator="between">
      <formula>0</formula>
      <formula>4.999</formula>
    </cfRule>
  </conditionalFormatting>
  <conditionalFormatting sqref="BD33:BD35">
    <cfRule type="cellIs" dxfId="9671" priority="1907" operator="between">
      <formula>15</formula>
      <formula>20</formula>
    </cfRule>
  </conditionalFormatting>
  <conditionalFormatting sqref="BD33:BD35">
    <cfRule type="cellIs" dxfId="9670" priority="1908" operator="between">
      <formula>10</formula>
      <formula>14.999</formula>
    </cfRule>
  </conditionalFormatting>
  <conditionalFormatting sqref="BD33:BD35">
    <cfRule type="cellIs" dxfId="9669" priority="1909" operator="between">
      <formula>5</formula>
      <formula>9.999</formula>
    </cfRule>
  </conditionalFormatting>
  <conditionalFormatting sqref="BD33:BD35">
    <cfRule type="cellIs" dxfId="9668" priority="1910" operator="between">
      <formula>0</formula>
      <formula>4.999</formula>
    </cfRule>
  </conditionalFormatting>
  <conditionalFormatting sqref="BC33:BC35">
    <cfRule type="cellIs" dxfId="9667" priority="1903" operator="between">
      <formula>15</formula>
      <formula>20</formula>
    </cfRule>
  </conditionalFormatting>
  <conditionalFormatting sqref="BC33:BC35">
    <cfRule type="cellIs" dxfId="9666" priority="1904" operator="between">
      <formula>10</formula>
      <formula>14.999</formula>
    </cfRule>
  </conditionalFormatting>
  <conditionalFormatting sqref="BC33:BC35">
    <cfRule type="cellIs" dxfId="9665" priority="1905" operator="between">
      <formula>5</formula>
      <formula>9.999</formula>
    </cfRule>
  </conditionalFormatting>
  <conditionalFormatting sqref="BC33:BC35">
    <cfRule type="cellIs" dxfId="9664" priority="1906" operator="between">
      <formula>0</formula>
      <formula>4.999</formula>
    </cfRule>
  </conditionalFormatting>
  <conditionalFormatting sqref="BC19">
    <cfRule type="beginsWith" dxfId="9663" priority="1891" operator="beginsWith" text="Co-int.">
      <formula>LEFT(BC19,LEN("Co-int."))="Co-int."</formula>
    </cfRule>
  </conditionalFormatting>
  <conditionalFormatting sqref="BC19">
    <cfRule type="beginsWith" dxfId="9662" priority="1892" operator="beginsWith" text="C d'Œ">
      <formula>LEFT(BC19,LEN("C d'Œ"))="C d'Œ"</formula>
    </cfRule>
  </conditionalFormatting>
  <conditionalFormatting sqref="BC19">
    <cfRule type="beginsWith" dxfId="9661" priority="1893" operator="beginsWith" text="C cont.">
      <formula>LEFT(BC19,LEN("C cont."))="C cont."</formula>
    </cfRule>
  </conditionalFormatting>
  <conditionalFormatting sqref="BC19">
    <cfRule type="beginsWith" dxfId="9660" priority="1894" operator="beginsWith" text="É som.">
      <formula>LEFT(BC19,LEN("É som."))="É som."</formula>
    </cfRule>
  </conditionalFormatting>
  <conditionalFormatting sqref="BC19">
    <cfRule type="beginsWith" dxfId="9659" priority="1895" operator="beginsWith" text="PPLU">
      <formula>LEFT(BC19,LEN("PPLU"))="PPLU"</formula>
    </cfRule>
  </conditionalFormatting>
  <conditionalFormatting sqref="BC19">
    <cfRule type="beginsWith" dxfId="9658" priority="1896" operator="beginsWith" text="PPP">
      <formula>LEFT(BC19,LEN("PPP"))="PPP"</formula>
    </cfRule>
  </conditionalFormatting>
  <conditionalFormatting sqref="BC19">
    <cfRule type="beginsWith" dxfId="9657" priority="1897" operator="beginsWith" text="PPRO">
      <formula>LEFT(BC19,LEN("PPRO"))="PPRO"</formula>
    </cfRule>
  </conditionalFormatting>
  <conditionalFormatting sqref="BC19">
    <cfRule type="beginsWith" dxfId="9656" priority="1898" operator="beginsWith" text="CCF">
      <formula>LEFT(BC19,LEN("CCF"))="CCF"</formula>
    </cfRule>
  </conditionalFormatting>
  <conditionalFormatting sqref="BC19">
    <cfRule type="beginsWith" dxfId="9655" priority="1899" operator="beginsWith" text="PFMP+">
      <formula>LEFT(BC19,LEN("PFMP+"))="PFMP+"</formula>
    </cfRule>
  </conditionalFormatting>
  <conditionalFormatting sqref="BC19">
    <cfRule type="beginsWith" dxfId="9654" priority="1900" operator="beginsWith" text="PFMP">
      <formula>LEFT(BC19,LEN("PFMP"))="PFMP"</formula>
    </cfRule>
  </conditionalFormatting>
  <conditionalFormatting sqref="BC19">
    <cfRule type="beginsWith" dxfId="9653" priority="1901" operator="beginsWith" text="É diag.">
      <formula>LEFT(BC19,LEN("É diag."))="É diag."</formula>
    </cfRule>
  </conditionalFormatting>
  <conditionalFormatting sqref="BC19">
    <cfRule type="beginsWith" dxfId="9652" priority="1902" operator="beginsWith" text="É form.">
      <formula>LEFT(BC19,LEN("É form."))="É form."</formula>
    </cfRule>
  </conditionalFormatting>
  <conditionalFormatting sqref="BD19">
    <cfRule type="beginsWith" dxfId="9651" priority="1879" operator="beginsWith" text="Co-int.">
      <formula>LEFT(BD19,LEN("Co-int."))="Co-int."</formula>
    </cfRule>
  </conditionalFormatting>
  <conditionalFormatting sqref="BD19">
    <cfRule type="beginsWith" dxfId="9650" priority="1880" operator="beginsWith" text="C d'Œ">
      <formula>LEFT(BD19,LEN("C d'Œ"))="C d'Œ"</formula>
    </cfRule>
  </conditionalFormatting>
  <conditionalFormatting sqref="BD19">
    <cfRule type="beginsWith" dxfId="9649" priority="1881" operator="beginsWith" text="C cont.">
      <formula>LEFT(BD19,LEN("C cont."))="C cont."</formula>
    </cfRule>
  </conditionalFormatting>
  <conditionalFormatting sqref="BD19">
    <cfRule type="beginsWith" dxfId="9648" priority="1882" operator="beginsWith" text="É som.">
      <formula>LEFT(BD19,LEN("É som."))="É som."</formula>
    </cfRule>
  </conditionalFormatting>
  <conditionalFormatting sqref="BD19">
    <cfRule type="beginsWith" dxfId="9647" priority="1883" operator="beginsWith" text="PPLU">
      <formula>LEFT(BD19,LEN("PPLU"))="PPLU"</formula>
    </cfRule>
  </conditionalFormatting>
  <conditionalFormatting sqref="BD19">
    <cfRule type="beginsWith" dxfId="9646" priority="1884" operator="beginsWith" text="PPP">
      <formula>LEFT(BD19,LEN("PPP"))="PPP"</formula>
    </cfRule>
  </conditionalFormatting>
  <conditionalFormatting sqref="BD19">
    <cfRule type="beginsWith" dxfId="9645" priority="1885" operator="beginsWith" text="PPRO">
      <formula>LEFT(BD19,LEN("PPRO"))="PPRO"</formula>
    </cfRule>
  </conditionalFormatting>
  <conditionalFormatting sqref="BD19">
    <cfRule type="beginsWith" dxfId="9644" priority="1886" operator="beginsWith" text="CCF">
      <formula>LEFT(BD19,LEN("CCF"))="CCF"</formula>
    </cfRule>
  </conditionalFormatting>
  <conditionalFormatting sqref="BD19">
    <cfRule type="beginsWith" dxfId="9643" priority="1887" operator="beginsWith" text="PFMP+">
      <formula>LEFT(BD19,LEN("PFMP+"))="PFMP+"</formula>
    </cfRule>
  </conditionalFormatting>
  <conditionalFormatting sqref="BD19">
    <cfRule type="beginsWith" dxfId="9642" priority="1888" operator="beginsWith" text="PFMP">
      <formula>LEFT(BD19,LEN("PFMP"))="PFMP"</formula>
    </cfRule>
  </conditionalFormatting>
  <conditionalFormatting sqref="BD19">
    <cfRule type="beginsWith" dxfId="9641" priority="1889" operator="beginsWith" text="É diag.">
      <formula>LEFT(BD19,LEN("É diag."))="É diag."</formula>
    </cfRule>
  </conditionalFormatting>
  <conditionalFormatting sqref="BD19">
    <cfRule type="beginsWith" dxfId="9640" priority="1890" operator="beginsWith" text="É form.">
      <formula>LEFT(BD19,LEN("É form."))="É form."</formula>
    </cfRule>
  </conditionalFormatting>
  <conditionalFormatting sqref="BB37:BB39">
    <cfRule type="cellIs" dxfId="9639" priority="1875" operator="between">
      <formula>15</formula>
      <formula>20</formula>
    </cfRule>
  </conditionalFormatting>
  <conditionalFormatting sqref="BB37:BB39">
    <cfRule type="cellIs" dxfId="9638" priority="1876" operator="between">
      <formula>10</formula>
      <formula>14.999</formula>
    </cfRule>
  </conditionalFormatting>
  <conditionalFormatting sqref="BB37:BB39">
    <cfRule type="cellIs" dxfId="9637" priority="1877" operator="between">
      <formula>5</formula>
      <formula>9.999</formula>
    </cfRule>
  </conditionalFormatting>
  <conditionalFormatting sqref="BB37:BB39">
    <cfRule type="cellIs" dxfId="9636" priority="1878" operator="between">
      <formula>0</formula>
      <formula>4.999</formula>
    </cfRule>
  </conditionalFormatting>
  <conditionalFormatting sqref="BA37:BA39">
    <cfRule type="cellIs" dxfId="9635" priority="1871" operator="between">
      <formula>15</formula>
      <formula>20</formula>
    </cfRule>
  </conditionalFormatting>
  <conditionalFormatting sqref="BA37:BA39">
    <cfRule type="cellIs" dxfId="9634" priority="1872" operator="between">
      <formula>10</formula>
      <formula>14.999</formula>
    </cfRule>
  </conditionalFormatting>
  <conditionalFormatting sqref="BA37:BA39">
    <cfRule type="cellIs" dxfId="9633" priority="1873" operator="between">
      <formula>5</formula>
      <formula>9.999</formula>
    </cfRule>
  </conditionalFormatting>
  <conditionalFormatting sqref="BA37:BA39">
    <cfRule type="cellIs" dxfId="9632" priority="1874" operator="between">
      <formula>0</formula>
      <formula>4.999</formula>
    </cfRule>
  </conditionalFormatting>
  <conditionalFormatting sqref="BB41:BB43">
    <cfRule type="cellIs" dxfId="9631" priority="1867" operator="between">
      <formula>15</formula>
      <formula>20</formula>
    </cfRule>
  </conditionalFormatting>
  <conditionalFormatting sqref="BB41:BB43">
    <cfRule type="cellIs" dxfId="9630" priority="1868" operator="between">
      <formula>10</formula>
      <formula>14.999</formula>
    </cfRule>
  </conditionalFormatting>
  <conditionalFormatting sqref="BB41:BB43">
    <cfRule type="cellIs" dxfId="9629" priority="1869" operator="between">
      <formula>5</formula>
      <formula>9.999</formula>
    </cfRule>
  </conditionalFormatting>
  <conditionalFormatting sqref="BB41:BB43">
    <cfRule type="cellIs" dxfId="9628" priority="1870" operator="between">
      <formula>0</formula>
      <formula>4.999</formula>
    </cfRule>
  </conditionalFormatting>
  <conditionalFormatting sqref="BA41:BA43">
    <cfRule type="cellIs" dxfId="9627" priority="1863" operator="between">
      <formula>15</formula>
      <formula>20</formula>
    </cfRule>
  </conditionalFormatting>
  <conditionalFormatting sqref="BA41:BA43">
    <cfRule type="cellIs" dxfId="9626" priority="1864" operator="between">
      <formula>10</formula>
      <formula>14.999</formula>
    </cfRule>
  </conditionalFormatting>
  <conditionalFormatting sqref="BA41:BA43">
    <cfRule type="cellIs" dxfId="9625" priority="1865" operator="between">
      <formula>5</formula>
      <formula>9.999</formula>
    </cfRule>
  </conditionalFormatting>
  <conditionalFormatting sqref="BA41:BA43">
    <cfRule type="cellIs" dxfId="9624" priority="1866" operator="between">
      <formula>0</formula>
      <formula>4.999</formula>
    </cfRule>
  </conditionalFormatting>
  <conditionalFormatting sqref="BB47:BB49">
    <cfRule type="cellIs" dxfId="9623" priority="1859" operator="between">
      <formula>15</formula>
      <formula>20</formula>
    </cfRule>
  </conditionalFormatting>
  <conditionalFormatting sqref="BB47:BB49">
    <cfRule type="cellIs" dxfId="9622" priority="1860" operator="between">
      <formula>10</formula>
      <formula>14.999</formula>
    </cfRule>
  </conditionalFormatting>
  <conditionalFormatting sqref="BB47:BB49">
    <cfRule type="cellIs" dxfId="9621" priority="1861" operator="between">
      <formula>5</formula>
      <formula>9.999</formula>
    </cfRule>
  </conditionalFormatting>
  <conditionalFormatting sqref="BB47:BB49">
    <cfRule type="cellIs" dxfId="9620" priority="1862" operator="between">
      <formula>0</formula>
      <formula>4.999</formula>
    </cfRule>
  </conditionalFormatting>
  <conditionalFormatting sqref="BA47:BA49">
    <cfRule type="cellIs" dxfId="9619" priority="1855" operator="between">
      <formula>15</formula>
      <formula>20</formula>
    </cfRule>
  </conditionalFormatting>
  <conditionalFormatting sqref="BA47:BA49">
    <cfRule type="cellIs" dxfId="9618" priority="1856" operator="between">
      <formula>10</formula>
      <formula>14.999</formula>
    </cfRule>
  </conditionalFormatting>
  <conditionalFormatting sqref="BA47:BA49">
    <cfRule type="cellIs" dxfId="9617" priority="1857" operator="between">
      <formula>5</formula>
      <formula>9.999</formula>
    </cfRule>
  </conditionalFormatting>
  <conditionalFormatting sqref="BA47:BA49">
    <cfRule type="cellIs" dxfId="9616" priority="1858" operator="between">
      <formula>0</formula>
      <formula>4.999</formula>
    </cfRule>
  </conditionalFormatting>
  <conditionalFormatting sqref="BB51:BB53">
    <cfRule type="cellIs" dxfId="9615" priority="1851" operator="between">
      <formula>15</formula>
      <formula>20</formula>
    </cfRule>
  </conditionalFormatting>
  <conditionalFormatting sqref="BB51:BB53">
    <cfRule type="cellIs" dxfId="9614" priority="1852" operator="between">
      <formula>10</formula>
      <formula>14.999</formula>
    </cfRule>
  </conditionalFormatting>
  <conditionalFormatting sqref="BB51:BB53">
    <cfRule type="cellIs" dxfId="9613" priority="1853" operator="between">
      <formula>5</formula>
      <formula>9.999</formula>
    </cfRule>
  </conditionalFormatting>
  <conditionalFormatting sqref="BB51:BB53">
    <cfRule type="cellIs" dxfId="9612" priority="1854" operator="between">
      <formula>0</formula>
      <formula>4.999</formula>
    </cfRule>
  </conditionalFormatting>
  <conditionalFormatting sqref="BA51:BA53">
    <cfRule type="cellIs" dxfId="9611" priority="1847" operator="between">
      <formula>15</formula>
      <formula>20</formula>
    </cfRule>
  </conditionalFormatting>
  <conditionalFormatting sqref="BA51:BA53">
    <cfRule type="cellIs" dxfId="9610" priority="1848" operator="between">
      <formula>10</formula>
      <formula>14.999</formula>
    </cfRule>
  </conditionalFormatting>
  <conditionalFormatting sqref="BA51:BA53">
    <cfRule type="cellIs" dxfId="9609" priority="1849" operator="between">
      <formula>5</formula>
      <formula>9.999</formula>
    </cfRule>
  </conditionalFormatting>
  <conditionalFormatting sqref="BA51:BA53">
    <cfRule type="cellIs" dxfId="9608" priority="1850" operator="between">
      <formula>0</formula>
      <formula>4.999</formula>
    </cfRule>
  </conditionalFormatting>
  <conditionalFormatting sqref="BB55:BB57">
    <cfRule type="cellIs" dxfId="9607" priority="1843" operator="between">
      <formula>15</formula>
      <formula>20</formula>
    </cfRule>
  </conditionalFormatting>
  <conditionalFormatting sqref="BB55:BB57">
    <cfRule type="cellIs" dxfId="9606" priority="1844" operator="between">
      <formula>10</formula>
      <formula>14.999</formula>
    </cfRule>
  </conditionalFormatting>
  <conditionalFormatting sqref="BB55:BB57">
    <cfRule type="cellIs" dxfId="9605" priority="1845" operator="between">
      <formula>5</formula>
      <formula>9.999</formula>
    </cfRule>
  </conditionalFormatting>
  <conditionalFormatting sqref="BB55:BB57">
    <cfRule type="cellIs" dxfId="9604" priority="1846" operator="between">
      <formula>0</formula>
      <formula>4.999</formula>
    </cfRule>
  </conditionalFormatting>
  <conditionalFormatting sqref="BA55:BA57">
    <cfRule type="cellIs" dxfId="9603" priority="1839" operator="between">
      <formula>15</formula>
      <formula>20</formula>
    </cfRule>
  </conditionalFormatting>
  <conditionalFormatting sqref="BA55:BA57">
    <cfRule type="cellIs" dxfId="9602" priority="1840" operator="between">
      <formula>10</formula>
      <formula>14.999</formula>
    </cfRule>
  </conditionalFormatting>
  <conditionalFormatting sqref="BA55:BA57">
    <cfRule type="cellIs" dxfId="9601" priority="1841" operator="between">
      <formula>5</formula>
      <formula>9.999</formula>
    </cfRule>
  </conditionalFormatting>
  <conditionalFormatting sqref="BA55:BA57">
    <cfRule type="cellIs" dxfId="9600" priority="1842" operator="between">
      <formula>0</formula>
      <formula>4.999</formula>
    </cfRule>
  </conditionalFormatting>
  <conditionalFormatting sqref="BB61:BB63">
    <cfRule type="cellIs" dxfId="9599" priority="1835" operator="between">
      <formula>15</formula>
      <formula>20</formula>
    </cfRule>
  </conditionalFormatting>
  <conditionalFormatting sqref="BB61:BB63">
    <cfRule type="cellIs" dxfId="9598" priority="1836" operator="between">
      <formula>10</formula>
      <formula>14.999</formula>
    </cfRule>
  </conditionalFormatting>
  <conditionalFormatting sqref="BB61:BB63">
    <cfRule type="cellIs" dxfId="9597" priority="1837" operator="between">
      <formula>5</formula>
      <formula>9.999</formula>
    </cfRule>
  </conditionalFormatting>
  <conditionalFormatting sqref="BB61:BB63">
    <cfRule type="cellIs" dxfId="9596" priority="1838" operator="between">
      <formula>0</formula>
      <formula>4.999</formula>
    </cfRule>
  </conditionalFormatting>
  <conditionalFormatting sqref="BA61:BA63">
    <cfRule type="cellIs" dxfId="9595" priority="1831" operator="between">
      <formula>15</formula>
      <formula>20</formula>
    </cfRule>
  </conditionalFormatting>
  <conditionalFormatting sqref="BA61:BA63">
    <cfRule type="cellIs" dxfId="9594" priority="1832" operator="between">
      <formula>10</formula>
      <formula>14.999</formula>
    </cfRule>
  </conditionalFormatting>
  <conditionalFormatting sqref="BA61:BA63">
    <cfRule type="cellIs" dxfId="9593" priority="1833" operator="between">
      <formula>5</formula>
      <formula>9.999</formula>
    </cfRule>
  </conditionalFormatting>
  <conditionalFormatting sqref="BA61:BA63">
    <cfRule type="cellIs" dxfId="9592" priority="1834" operator="between">
      <formula>0</formula>
      <formula>4.999</formula>
    </cfRule>
  </conditionalFormatting>
  <conditionalFormatting sqref="BB67:BB69">
    <cfRule type="cellIs" dxfId="9591" priority="1827" operator="between">
      <formula>15</formula>
      <formula>20</formula>
    </cfRule>
  </conditionalFormatting>
  <conditionalFormatting sqref="BB67:BB69">
    <cfRule type="cellIs" dxfId="9590" priority="1828" operator="between">
      <formula>10</formula>
      <formula>14.999</formula>
    </cfRule>
  </conditionalFormatting>
  <conditionalFormatting sqref="BB67:BB69">
    <cfRule type="cellIs" dxfId="9589" priority="1829" operator="between">
      <formula>5</formula>
      <formula>9.999</formula>
    </cfRule>
  </conditionalFormatting>
  <conditionalFormatting sqref="BB67:BB69">
    <cfRule type="cellIs" dxfId="9588" priority="1830" operator="between">
      <formula>0</formula>
      <formula>4.999</formula>
    </cfRule>
  </conditionalFormatting>
  <conditionalFormatting sqref="BA67:BA69">
    <cfRule type="cellIs" dxfId="9587" priority="1823" operator="between">
      <formula>15</formula>
      <formula>20</formula>
    </cfRule>
  </conditionalFormatting>
  <conditionalFormatting sqref="BA67:BA69">
    <cfRule type="cellIs" dxfId="9586" priority="1824" operator="between">
      <formula>10</formula>
      <formula>14.999</formula>
    </cfRule>
  </conditionalFormatting>
  <conditionalFormatting sqref="BA67:BA69">
    <cfRule type="cellIs" dxfId="9585" priority="1825" operator="between">
      <formula>5</formula>
      <formula>9.999</formula>
    </cfRule>
  </conditionalFormatting>
  <conditionalFormatting sqref="BA67:BA69">
    <cfRule type="cellIs" dxfId="9584" priority="1826" operator="between">
      <formula>0</formula>
      <formula>4.999</formula>
    </cfRule>
  </conditionalFormatting>
  <conditionalFormatting sqref="BB71:BB73">
    <cfRule type="cellIs" dxfId="9583" priority="1819" operator="between">
      <formula>15</formula>
      <formula>20</formula>
    </cfRule>
  </conditionalFormatting>
  <conditionalFormatting sqref="BB71:BB73">
    <cfRule type="cellIs" dxfId="9582" priority="1820" operator="between">
      <formula>10</formula>
      <formula>14.999</formula>
    </cfRule>
  </conditionalFormatting>
  <conditionalFormatting sqref="BB71:BB73">
    <cfRule type="cellIs" dxfId="9581" priority="1821" operator="between">
      <formula>5</formula>
      <formula>9.999</formula>
    </cfRule>
  </conditionalFormatting>
  <conditionalFormatting sqref="BB71:BB73">
    <cfRule type="cellIs" dxfId="9580" priority="1822" operator="between">
      <formula>0</formula>
      <formula>4.999</formula>
    </cfRule>
  </conditionalFormatting>
  <conditionalFormatting sqref="BA71:BA73">
    <cfRule type="cellIs" dxfId="9579" priority="1815" operator="between">
      <formula>15</formula>
      <formula>20</formula>
    </cfRule>
  </conditionalFormatting>
  <conditionalFormatting sqref="BA71:BA73">
    <cfRule type="cellIs" dxfId="9578" priority="1816" operator="between">
      <formula>10</formula>
      <formula>14.999</formula>
    </cfRule>
  </conditionalFormatting>
  <conditionalFormatting sqref="BA71:BA73">
    <cfRule type="cellIs" dxfId="9577" priority="1817" operator="between">
      <formula>5</formula>
      <formula>9.999</formula>
    </cfRule>
  </conditionalFormatting>
  <conditionalFormatting sqref="BA71:BA73">
    <cfRule type="cellIs" dxfId="9576" priority="1818" operator="between">
      <formula>0</formula>
      <formula>4.999</formula>
    </cfRule>
  </conditionalFormatting>
  <conditionalFormatting sqref="BB33:BB35">
    <cfRule type="cellIs" dxfId="9575" priority="1811" operator="between">
      <formula>15</formula>
      <formula>20</formula>
    </cfRule>
  </conditionalFormatting>
  <conditionalFormatting sqref="BB33:BB35">
    <cfRule type="cellIs" dxfId="9574" priority="1812" operator="between">
      <formula>10</formula>
      <formula>14.999</formula>
    </cfRule>
  </conditionalFormatting>
  <conditionalFormatting sqref="BB33:BB35">
    <cfRule type="cellIs" dxfId="9573" priority="1813" operator="between">
      <formula>5</formula>
      <formula>9.999</formula>
    </cfRule>
  </conditionalFormatting>
  <conditionalFormatting sqref="BB33:BB35">
    <cfRule type="cellIs" dxfId="9572" priority="1814" operator="between">
      <formula>0</formula>
      <formula>4.999</formula>
    </cfRule>
  </conditionalFormatting>
  <conditionalFormatting sqref="BA33:BA35">
    <cfRule type="cellIs" dxfId="9571" priority="1807" operator="between">
      <formula>15</formula>
      <formula>20</formula>
    </cfRule>
  </conditionalFormatting>
  <conditionalFormatting sqref="BA33:BA35">
    <cfRule type="cellIs" dxfId="9570" priority="1808" operator="between">
      <formula>10</formula>
      <formula>14.999</formula>
    </cfRule>
  </conditionalFormatting>
  <conditionalFormatting sqref="BA33:BA35">
    <cfRule type="cellIs" dxfId="9569" priority="1809" operator="between">
      <formula>5</formula>
      <formula>9.999</formula>
    </cfRule>
  </conditionalFormatting>
  <conditionalFormatting sqref="BA33:BA35">
    <cfRule type="cellIs" dxfId="9568" priority="1810" operator="between">
      <formula>0</formula>
      <formula>4.999</formula>
    </cfRule>
  </conditionalFormatting>
  <conditionalFormatting sqref="BA19">
    <cfRule type="beginsWith" dxfId="9567" priority="1795" operator="beginsWith" text="Co-int.">
      <formula>LEFT(BA19,LEN("Co-int."))="Co-int."</formula>
    </cfRule>
  </conditionalFormatting>
  <conditionalFormatting sqref="BA19">
    <cfRule type="beginsWith" dxfId="9566" priority="1796" operator="beginsWith" text="C d'Œ">
      <formula>LEFT(BA19,LEN("C d'Œ"))="C d'Œ"</formula>
    </cfRule>
  </conditionalFormatting>
  <conditionalFormatting sqref="BA19">
    <cfRule type="beginsWith" dxfId="9565" priority="1797" operator="beginsWith" text="C cont.">
      <formula>LEFT(BA19,LEN("C cont."))="C cont."</formula>
    </cfRule>
  </conditionalFormatting>
  <conditionalFormatting sqref="BA19">
    <cfRule type="beginsWith" dxfId="9564" priority="1798" operator="beginsWith" text="É som.">
      <formula>LEFT(BA19,LEN("É som."))="É som."</formula>
    </cfRule>
  </conditionalFormatting>
  <conditionalFormatting sqref="BA19">
    <cfRule type="beginsWith" dxfId="9563" priority="1799" operator="beginsWith" text="PPLU">
      <formula>LEFT(BA19,LEN("PPLU"))="PPLU"</formula>
    </cfRule>
  </conditionalFormatting>
  <conditionalFormatting sqref="BA19">
    <cfRule type="beginsWith" dxfId="9562" priority="1800" operator="beginsWith" text="PPP">
      <formula>LEFT(BA19,LEN("PPP"))="PPP"</formula>
    </cfRule>
  </conditionalFormatting>
  <conditionalFormatting sqref="BA19">
    <cfRule type="beginsWith" dxfId="9561" priority="1801" operator="beginsWith" text="PPRO">
      <formula>LEFT(BA19,LEN("PPRO"))="PPRO"</formula>
    </cfRule>
  </conditionalFormatting>
  <conditionalFormatting sqref="BA19">
    <cfRule type="beginsWith" dxfId="9560" priority="1802" operator="beginsWith" text="CCF">
      <formula>LEFT(BA19,LEN("CCF"))="CCF"</formula>
    </cfRule>
  </conditionalFormatting>
  <conditionalFormatting sqref="BA19">
    <cfRule type="beginsWith" dxfId="9559" priority="1803" operator="beginsWith" text="PFMP+">
      <formula>LEFT(BA19,LEN("PFMP+"))="PFMP+"</formula>
    </cfRule>
  </conditionalFormatting>
  <conditionalFormatting sqref="BA19">
    <cfRule type="beginsWith" dxfId="9558" priority="1804" operator="beginsWith" text="PFMP">
      <formula>LEFT(BA19,LEN("PFMP"))="PFMP"</formula>
    </cfRule>
  </conditionalFormatting>
  <conditionalFormatting sqref="BA19">
    <cfRule type="beginsWith" dxfId="9557" priority="1805" operator="beginsWith" text="É diag.">
      <formula>LEFT(BA19,LEN("É diag."))="É diag."</formula>
    </cfRule>
  </conditionalFormatting>
  <conditionalFormatting sqref="BA19">
    <cfRule type="beginsWith" dxfId="9556" priority="1806" operator="beginsWith" text="É form.">
      <formula>LEFT(BA19,LEN("É form."))="É form."</formula>
    </cfRule>
  </conditionalFormatting>
  <conditionalFormatting sqref="BB19">
    <cfRule type="beginsWith" dxfId="9555" priority="1783" operator="beginsWith" text="Co-int.">
      <formula>LEFT(BB19,LEN("Co-int."))="Co-int."</formula>
    </cfRule>
  </conditionalFormatting>
  <conditionalFormatting sqref="BB19">
    <cfRule type="beginsWith" dxfId="9554" priority="1784" operator="beginsWith" text="C d'Œ">
      <formula>LEFT(BB19,LEN("C d'Œ"))="C d'Œ"</formula>
    </cfRule>
  </conditionalFormatting>
  <conditionalFormatting sqref="BB19">
    <cfRule type="beginsWith" dxfId="9553" priority="1785" operator="beginsWith" text="C cont.">
      <formula>LEFT(BB19,LEN("C cont."))="C cont."</formula>
    </cfRule>
  </conditionalFormatting>
  <conditionalFormatting sqref="BB19">
    <cfRule type="beginsWith" dxfId="9552" priority="1786" operator="beginsWith" text="É som.">
      <formula>LEFT(BB19,LEN("É som."))="É som."</formula>
    </cfRule>
  </conditionalFormatting>
  <conditionalFormatting sqref="BB19">
    <cfRule type="beginsWith" dxfId="9551" priority="1787" operator="beginsWith" text="PPLU">
      <formula>LEFT(BB19,LEN("PPLU"))="PPLU"</formula>
    </cfRule>
  </conditionalFormatting>
  <conditionalFormatting sqref="BB19">
    <cfRule type="beginsWith" dxfId="9550" priority="1788" operator="beginsWith" text="PPP">
      <formula>LEFT(BB19,LEN("PPP"))="PPP"</formula>
    </cfRule>
  </conditionalFormatting>
  <conditionalFormatting sqref="BB19">
    <cfRule type="beginsWith" dxfId="9549" priority="1789" operator="beginsWith" text="PPRO">
      <formula>LEFT(BB19,LEN("PPRO"))="PPRO"</formula>
    </cfRule>
  </conditionalFormatting>
  <conditionalFormatting sqref="BB19">
    <cfRule type="beginsWith" dxfId="9548" priority="1790" operator="beginsWith" text="CCF">
      <formula>LEFT(BB19,LEN("CCF"))="CCF"</formula>
    </cfRule>
  </conditionalFormatting>
  <conditionalFormatting sqref="BB19">
    <cfRule type="beginsWith" dxfId="9547" priority="1791" operator="beginsWith" text="PFMP+">
      <formula>LEFT(BB19,LEN("PFMP+"))="PFMP+"</formula>
    </cfRule>
  </conditionalFormatting>
  <conditionalFormatting sqref="BB19">
    <cfRule type="beginsWith" dxfId="9546" priority="1792" operator="beginsWith" text="PFMP">
      <formula>LEFT(BB19,LEN("PFMP"))="PFMP"</formula>
    </cfRule>
  </conditionalFormatting>
  <conditionalFormatting sqref="BB19">
    <cfRule type="beginsWith" dxfId="9545" priority="1793" operator="beginsWith" text="É diag.">
      <formula>LEFT(BB19,LEN("É diag."))="É diag."</formula>
    </cfRule>
  </conditionalFormatting>
  <conditionalFormatting sqref="BB19">
    <cfRule type="beginsWith" dxfId="9544" priority="1794" operator="beginsWith" text="É form.">
      <formula>LEFT(BB19,LEN("É form."))="É form."</formula>
    </cfRule>
  </conditionalFormatting>
  <conditionalFormatting sqref="AZ37:AZ39">
    <cfRule type="cellIs" dxfId="9543" priority="1779" operator="between">
      <formula>15</formula>
      <formula>20</formula>
    </cfRule>
  </conditionalFormatting>
  <conditionalFormatting sqref="AZ37:AZ39">
    <cfRule type="cellIs" dxfId="9542" priority="1780" operator="between">
      <formula>10</formula>
      <formula>14.999</formula>
    </cfRule>
  </conditionalFormatting>
  <conditionalFormatting sqref="AZ37:AZ39">
    <cfRule type="cellIs" dxfId="9541" priority="1781" operator="between">
      <formula>5</formula>
      <formula>9.999</formula>
    </cfRule>
  </conditionalFormatting>
  <conditionalFormatting sqref="AZ37:AZ39">
    <cfRule type="cellIs" dxfId="9540" priority="1782" operator="between">
      <formula>0</formula>
      <formula>4.999</formula>
    </cfRule>
  </conditionalFormatting>
  <conditionalFormatting sqref="AY37:AY39">
    <cfRule type="cellIs" dxfId="9539" priority="1775" operator="between">
      <formula>15</formula>
      <formula>20</formula>
    </cfRule>
  </conditionalFormatting>
  <conditionalFormatting sqref="AY37:AY39">
    <cfRule type="cellIs" dxfId="9538" priority="1776" operator="between">
      <formula>10</formula>
      <formula>14.999</formula>
    </cfRule>
  </conditionalFormatting>
  <conditionalFormatting sqref="AY37:AY39">
    <cfRule type="cellIs" dxfId="9537" priority="1777" operator="between">
      <formula>5</formula>
      <formula>9.999</formula>
    </cfRule>
  </conditionalFormatting>
  <conditionalFormatting sqref="AY37:AY39">
    <cfRule type="cellIs" dxfId="9536" priority="1778" operator="between">
      <formula>0</formula>
      <formula>4.999</formula>
    </cfRule>
  </conditionalFormatting>
  <conditionalFormatting sqref="AZ41:AZ43">
    <cfRule type="cellIs" dxfId="9535" priority="1771" operator="between">
      <formula>15</formula>
      <formula>20</formula>
    </cfRule>
  </conditionalFormatting>
  <conditionalFormatting sqref="AZ41:AZ43">
    <cfRule type="cellIs" dxfId="9534" priority="1772" operator="between">
      <formula>10</formula>
      <formula>14.999</formula>
    </cfRule>
  </conditionalFormatting>
  <conditionalFormatting sqref="AZ41:AZ43">
    <cfRule type="cellIs" dxfId="9533" priority="1773" operator="between">
      <formula>5</formula>
      <formula>9.999</formula>
    </cfRule>
  </conditionalFormatting>
  <conditionalFormatting sqref="AZ41:AZ43">
    <cfRule type="cellIs" dxfId="9532" priority="1774" operator="between">
      <formula>0</formula>
      <formula>4.999</formula>
    </cfRule>
  </conditionalFormatting>
  <conditionalFormatting sqref="AY41:AY43">
    <cfRule type="cellIs" dxfId="9531" priority="1767" operator="between">
      <formula>15</formula>
      <formula>20</formula>
    </cfRule>
  </conditionalFormatting>
  <conditionalFormatting sqref="AY41:AY43">
    <cfRule type="cellIs" dxfId="9530" priority="1768" operator="between">
      <formula>10</formula>
      <formula>14.999</formula>
    </cfRule>
  </conditionalFormatting>
  <conditionalFormatting sqref="AY41:AY43">
    <cfRule type="cellIs" dxfId="9529" priority="1769" operator="between">
      <formula>5</formula>
      <formula>9.999</formula>
    </cfRule>
  </conditionalFormatting>
  <conditionalFormatting sqref="AY41:AY43">
    <cfRule type="cellIs" dxfId="9528" priority="1770" operator="between">
      <formula>0</formula>
      <formula>4.999</formula>
    </cfRule>
  </conditionalFormatting>
  <conditionalFormatting sqref="AZ47:AZ49">
    <cfRule type="cellIs" dxfId="9527" priority="1763" operator="between">
      <formula>15</formula>
      <formula>20</formula>
    </cfRule>
  </conditionalFormatting>
  <conditionalFormatting sqref="AZ47:AZ49">
    <cfRule type="cellIs" dxfId="9526" priority="1764" operator="between">
      <formula>10</formula>
      <formula>14.999</formula>
    </cfRule>
  </conditionalFormatting>
  <conditionalFormatting sqref="AZ47:AZ49">
    <cfRule type="cellIs" dxfId="9525" priority="1765" operator="between">
      <formula>5</formula>
      <formula>9.999</formula>
    </cfRule>
  </conditionalFormatting>
  <conditionalFormatting sqref="AZ47:AZ49">
    <cfRule type="cellIs" dxfId="9524" priority="1766" operator="between">
      <formula>0</formula>
      <formula>4.999</formula>
    </cfRule>
  </conditionalFormatting>
  <conditionalFormatting sqref="AY47:AY49">
    <cfRule type="cellIs" dxfId="9523" priority="1759" operator="between">
      <formula>15</formula>
      <formula>20</formula>
    </cfRule>
  </conditionalFormatting>
  <conditionalFormatting sqref="AY47:AY49">
    <cfRule type="cellIs" dxfId="9522" priority="1760" operator="between">
      <formula>10</formula>
      <formula>14.999</formula>
    </cfRule>
  </conditionalFormatting>
  <conditionalFormatting sqref="AY47:AY49">
    <cfRule type="cellIs" dxfId="9521" priority="1761" operator="between">
      <formula>5</formula>
      <formula>9.999</formula>
    </cfRule>
  </conditionalFormatting>
  <conditionalFormatting sqref="AY47:AY49">
    <cfRule type="cellIs" dxfId="9520" priority="1762" operator="between">
      <formula>0</formula>
      <formula>4.999</formula>
    </cfRule>
  </conditionalFormatting>
  <conditionalFormatting sqref="AZ51:AZ53">
    <cfRule type="cellIs" dxfId="9519" priority="1755" operator="between">
      <formula>15</formula>
      <formula>20</formula>
    </cfRule>
  </conditionalFormatting>
  <conditionalFormatting sqref="AZ51:AZ53">
    <cfRule type="cellIs" dxfId="9518" priority="1756" operator="between">
      <formula>10</formula>
      <formula>14.999</formula>
    </cfRule>
  </conditionalFormatting>
  <conditionalFormatting sqref="AZ51:AZ53">
    <cfRule type="cellIs" dxfId="9517" priority="1757" operator="between">
      <formula>5</formula>
      <formula>9.999</formula>
    </cfRule>
  </conditionalFormatting>
  <conditionalFormatting sqref="AZ51:AZ53">
    <cfRule type="cellIs" dxfId="9516" priority="1758" operator="between">
      <formula>0</formula>
      <formula>4.999</formula>
    </cfRule>
  </conditionalFormatting>
  <conditionalFormatting sqref="AY51:AY53">
    <cfRule type="cellIs" dxfId="9515" priority="1751" operator="between">
      <formula>15</formula>
      <formula>20</formula>
    </cfRule>
  </conditionalFormatting>
  <conditionalFormatting sqref="AY51:AY53">
    <cfRule type="cellIs" dxfId="9514" priority="1752" operator="between">
      <formula>10</formula>
      <formula>14.999</formula>
    </cfRule>
  </conditionalFormatting>
  <conditionalFormatting sqref="AY51:AY53">
    <cfRule type="cellIs" dxfId="9513" priority="1753" operator="between">
      <formula>5</formula>
      <formula>9.999</formula>
    </cfRule>
  </conditionalFormatting>
  <conditionalFormatting sqref="AY51:AY53">
    <cfRule type="cellIs" dxfId="9512" priority="1754" operator="between">
      <formula>0</formula>
      <formula>4.999</formula>
    </cfRule>
  </conditionalFormatting>
  <conditionalFormatting sqref="AZ55:AZ57">
    <cfRule type="cellIs" dxfId="9511" priority="1747" operator="between">
      <formula>15</formula>
      <formula>20</formula>
    </cfRule>
  </conditionalFormatting>
  <conditionalFormatting sqref="AZ55:AZ57">
    <cfRule type="cellIs" dxfId="9510" priority="1748" operator="between">
      <formula>10</formula>
      <formula>14.999</formula>
    </cfRule>
  </conditionalFormatting>
  <conditionalFormatting sqref="AZ55:AZ57">
    <cfRule type="cellIs" dxfId="9509" priority="1749" operator="between">
      <formula>5</formula>
      <formula>9.999</formula>
    </cfRule>
  </conditionalFormatting>
  <conditionalFormatting sqref="AZ55:AZ57">
    <cfRule type="cellIs" dxfId="9508" priority="1750" operator="between">
      <formula>0</formula>
      <formula>4.999</formula>
    </cfRule>
  </conditionalFormatting>
  <conditionalFormatting sqref="AY55:AY57">
    <cfRule type="cellIs" dxfId="9507" priority="1743" operator="between">
      <formula>15</formula>
      <formula>20</formula>
    </cfRule>
  </conditionalFormatting>
  <conditionalFormatting sqref="AY55:AY57">
    <cfRule type="cellIs" dxfId="9506" priority="1744" operator="between">
      <formula>10</formula>
      <formula>14.999</formula>
    </cfRule>
  </conditionalFormatting>
  <conditionalFormatting sqref="AY55:AY57">
    <cfRule type="cellIs" dxfId="9505" priority="1745" operator="between">
      <formula>5</formula>
      <formula>9.999</formula>
    </cfRule>
  </conditionalFormatting>
  <conditionalFormatting sqref="AY55:AY57">
    <cfRule type="cellIs" dxfId="9504" priority="1746" operator="between">
      <formula>0</formula>
      <formula>4.999</formula>
    </cfRule>
  </conditionalFormatting>
  <conditionalFormatting sqref="AZ61:AZ63">
    <cfRule type="cellIs" dxfId="9503" priority="1739" operator="between">
      <formula>15</formula>
      <formula>20</formula>
    </cfRule>
  </conditionalFormatting>
  <conditionalFormatting sqref="AZ61:AZ63">
    <cfRule type="cellIs" dxfId="9502" priority="1740" operator="between">
      <formula>10</formula>
      <formula>14.999</formula>
    </cfRule>
  </conditionalFormatting>
  <conditionalFormatting sqref="AZ61:AZ63">
    <cfRule type="cellIs" dxfId="9501" priority="1741" operator="between">
      <formula>5</formula>
      <formula>9.999</formula>
    </cfRule>
  </conditionalFormatting>
  <conditionalFormatting sqref="AZ61:AZ63">
    <cfRule type="cellIs" dxfId="9500" priority="1742" operator="between">
      <formula>0</formula>
      <formula>4.999</formula>
    </cfRule>
  </conditionalFormatting>
  <conditionalFormatting sqref="AY61:AY63">
    <cfRule type="cellIs" dxfId="9499" priority="1735" operator="between">
      <formula>15</formula>
      <formula>20</formula>
    </cfRule>
  </conditionalFormatting>
  <conditionalFormatting sqref="AY61:AY63">
    <cfRule type="cellIs" dxfId="9498" priority="1736" operator="between">
      <formula>10</formula>
      <formula>14.999</formula>
    </cfRule>
  </conditionalFormatting>
  <conditionalFormatting sqref="AY61:AY63">
    <cfRule type="cellIs" dxfId="9497" priority="1737" operator="between">
      <formula>5</formula>
      <formula>9.999</formula>
    </cfRule>
  </conditionalFormatting>
  <conditionalFormatting sqref="AY61:AY63">
    <cfRule type="cellIs" dxfId="9496" priority="1738" operator="between">
      <formula>0</formula>
      <formula>4.999</formula>
    </cfRule>
  </conditionalFormatting>
  <conditionalFormatting sqref="AZ67:AZ69">
    <cfRule type="cellIs" dxfId="9495" priority="1731" operator="between">
      <formula>15</formula>
      <formula>20</formula>
    </cfRule>
  </conditionalFormatting>
  <conditionalFormatting sqref="AZ67:AZ69">
    <cfRule type="cellIs" dxfId="9494" priority="1732" operator="between">
      <formula>10</formula>
      <formula>14.999</formula>
    </cfRule>
  </conditionalFormatting>
  <conditionalFormatting sqref="AZ67:AZ69">
    <cfRule type="cellIs" dxfId="9493" priority="1733" operator="between">
      <formula>5</formula>
      <formula>9.999</formula>
    </cfRule>
  </conditionalFormatting>
  <conditionalFormatting sqref="AZ67:AZ69">
    <cfRule type="cellIs" dxfId="9492" priority="1734" operator="between">
      <formula>0</formula>
      <formula>4.999</formula>
    </cfRule>
  </conditionalFormatting>
  <conditionalFormatting sqref="AY67:AY69">
    <cfRule type="cellIs" dxfId="9491" priority="1727" operator="between">
      <formula>15</formula>
      <formula>20</formula>
    </cfRule>
  </conditionalFormatting>
  <conditionalFormatting sqref="AY67:AY69">
    <cfRule type="cellIs" dxfId="9490" priority="1728" operator="between">
      <formula>10</formula>
      <formula>14.999</formula>
    </cfRule>
  </conditionalFormatting>
  <conditionalFormatting sqref="AY67:AY69">
    <cfRule type="cellIs" dxfId="9489" priority="1729" operator="between">
      <formula>5</formula>
      <formula>9.999</formula>
    </cfRule>
  </conditionalFormatting>
  <conditionalFormatting sqref="AY67:AY69">
    <cfRule type="cellIs" dxfId="9488" priority="1730" operator="between">
      <formula>0</formula>
      <formula>4.999</formula>
    </cfRule>
  </conditionalFormatting>
  <conditionalFormatting sqref="AZ71:AZ73">
    <cfRule type="cellIs" dxfId="9487" priority="1723" operator="between">
      <formula>15</formula>
      <formula>20</formula>
    </cfRule>
  </conditionalFormatting>
  <conditionalFormatting sqref="AZ71:AZ73">
    <cfRule type="cellIs" dxfId="9486" priority="1724" operator="between">
      <formula>10</formula>
      <formula>14.999</formula>
    </cfRule>
  </conditionalFormatting>
  <conditionalFormatting sqref="AZ71:AZ73">
    <cfRule type="cellIs" dxfId="9485" priority="1725" operator="between">
      <formula>5</formula>
      <formula>9.999</formula>
    </cfRule>
  </conditionalFormatting>
  <conditionalFormatting sqref="AZ71:AZ73">
    <cfRule type="cellIs" dxfId="9484" priority="1726" operator="between">
      <formula>0</formula>
      <formula>4.999</formula>
    </cfRule>
  </conditionalFormatting>
  <conditionalFormatting sqref="AY71:AY73">
    <cfRule type="cellIs" dxfId="9483" priority="1719" operator="between">
      <formula>15</formula>
      <formula>20</formula>
    </cfRule>
  </conditionalFormatting>
  <conditionalFormatting sqref="AY71:AY73">
    <cfRule type="cellIs" dxfId="9482" priority="1720" operator="between">
      <formula>10</formula>
      <formula>14.999</formula>
    </cfRule>
  </conditionalFormatting>
  <conditionalFormatting sqref="AY71:AY73">
    <cfRule type="cellIs" dxfId="9481" priority="1721" operator="between">
      <formula>5</formula>
      <formula>9.999</formula>
    </cfRule>
  </conditionalFormatting>
  <conditionalFormatting sqref="AY71:AY73">
    <cfRule type="cellIs" dxfId="9480" priority="1722" operator="between">
      <formula>0</formula>
      <formula>4.999</formula>
    </cfRule>
  </conditionalFormatting>
  <conditionalFormatting sqref="AZ33:AZ35">
    <cfRule type="cellIs" dxfId="9479" priority="1715" operator="between">
      <formula>15</formula>
      <formula>20</formula>
    </cfRule>
  </conditionalFormatting>
  <conditionalFormatting sqref="AZ33:AZ35">
    <cfRule type="cellIs" dxfId="9478" priority="1716" operator="between">
      <formula>10</formula>
      <formula>14.999</formula>
    </cfRule>
  </conditionalFormatting>
  <conditionalFormatting sqref="AZ33:AZ35">
    <cfRule type="cellIs" dxfId="9477" priority="1717" operator="between">
      <formula>5</formula>
      <formula>9.999</formula>
    </cfRule>
  </conditionalFormatting>
  <conditionalFormatting sqref="AZ33:AZ35">
    <cfRule type="cellIs" dxfId="9476" priority="1718" operator="between">
      <formula>0</formula>
      <formula>4.999</formula>
    </cfRule>
  </conditionalFormatting>
  <conditionalFormatting sqref="AY33:AY35">
    <cfRule type="cellIs" dxfId="9475" priority="1711" operator="between">
      <formula>15</formula>
      <formula>20</formula>
    </cfRule>
  </conditionalFormatting>
  <conditionalFormatting sqref="AY33:AY35">
    <cfRule type="cellIs" dxfId="9474" priority="1712" operator="between">
      <formula>10</formula>
      <formula>14.999</formula>
    </cfRule>
  </conditionalFormatting>
  <conditionalFormatting sqref="AY33:AY35">
    <cfRule type="cellIs" dxfId="9473" priority="1713" operator="between">
      <formula>5</formula>
      <formula>9.999</formula>
    </cfRule>
  </conditionalFormatting>
  <conditionalFormatting sqref="AY33:AY35">
    <cfRule type="cellIs" dxfId="9472" priority="1714" operator="between">
      <formula>0</formula>
      <formula>4.999</formula>
    </cfRule>
  </conditionalFormatting>
  <conditionalFormatting sqref="AY19">
    <cfRule type="beginsWith" dxfId="9471" priority="1699" operator="beginsWith" text="Co-int.">
      <formula>LEFT(AY19,LEN("Co-int."))="Co-int."</formula>
    </cfRule>
  </conditionalFormatting>
  <conditionalFormatting sqref="AY19">
    <cfRule type="beginsWith" dxfId="9470" priority="1700" operator="beginsWith" text="C d'Œ">
      <formula>LEFT(AY19,LEN("C d'Œ"))="C d'Œ"</formula>
    </cfRule>
  </conditionalFormatting>
  <conditionalFormatting sqref="AY19">
    <cfRule type="beginsWith" dxfId="9469" priority="1701" operator="beginsWith" text="C cont.">
      <formula>LEFT(AY19,LEN("C cont."))="C cont."</formula>
    </cfRule>
  </conditionalFormatting>
  <conditionalFormatting sqref="AY19">
    <cfRule type="beginsWith" dxfId="9468" priority="1702" operator="beginsWith" text="É som.">
      <formula>LEFT(AY19,LEN("É som."))="É som."</formula>
    </cfRule>
  </conditionalFormatting>
  <conditionalFormatting sqref="AY19">
    <cfRule type="beginsWith" dxfId="9467" priority="1703" operator="beginsWith" text="PPLU">
      <formula>LEFT(AY19,LEN("PPLU"))="PPLU"</formula>
    </cfRule>
  </conditionalFormatting>
  <conditionalFormatting sqref="AY19">
    <cfRule type="beginsWith" dxfId="9466" priority="1704" operator="beginsWith" text="PPP">
      <formula>LEFT(AY19,LEN("PPP"))="PPP"</formula>
    </cfRule>
  </conditionalFormatting>
  <conditionalFormatting sqref="AY19">
    <cfRule type="beginsWith" dxfId="9465" priority="1705" operator="beginsWith" text="PPRO">
      <formula>LEFT(AY19,LEN("PPRO"))="PPRO"</formula>
    </cfRule>
  </conditionalFormatting>
  <conditionalFormatting sqref="AY19">
    <cfRule type="beginsWith" dxfId="9464" priority="1706" operator="beginsWith" text="CCF">
      <formula>LEFT(AY19,LEN("CCF"))="CCF"</formula>
    </cfRule>
  </conditionalFormatting>
  <conditionalFormatting sqref="AY19">
    <cfRule type="beginsWith" dxfId="9463" priority="1707" operator="beginsWith" text="PFMP+">
      <formula>LEFT(AY19,LEN("PFMP+"))="PFMP+"</formula>
    </cfRule>
  </conditionalFormatting>
  <conditionalFormatting sqref="AY19">
    <cfRule type="beginsWith" dxfId="9462" priority="1708" operator="beginsWith" text="PFMP">
      <formula>LEFT(AY19,LEN("PFMP"))="PFMP"</formula>
    </cfRule>
  </conditionalFormatting>
  <conditionalFormatting sqref="AY19">
    <cfRule type="beginsWith" dxfId="9461" priority="1709" operator="beginsWith" text="É diag.">
      <formula>LEFT(AY19,LEN("É diag."))="É diag."</formula>
    </cfRule>
  </conditionalFormatting>
  <conditionalFormatting sqref="AY19">
    <cfRule type="beginsWith" dxfId="9460" priority="1710" operator="beginsWith" text="É form.">
      <formula>LEFT(AY19,LEN("É form."))="É form."</formula>
    </cfRule>
  </conditionalFormatting>
  <conditionalFormatting sqref="AZ19">
    <cfRule type="beginsWith" dxfId="9459" priority="1687" operator="beginsWith" text="Co-int.">
      <formula>LEFT(AZ19,LEN("Co-int."))="Co-int."</formula>
    </cfRule>
  </conditionalFormatting>
  <conditionalFormatting sqref="AZ19">
    <cfRule type="beginsWith" dxfId="9458" priority="1688" operator="beginsWith" text="C d'Œ">
      <formula>LEFT(AZ19,LEN("C d'Œ"))="C d'Œ"</formula>
    </cfRule>
  </conditionalFormatting>
  <conditionalFormatting sqref="AZ19">
    <cfRule type="beginsWith" dxfId="9457" priority="1689" operator="beginsWith" text="C cont.">
      <formula>LEFT(AZ19,LEN("C cont."))="C cont."</formula>
    </cfRule>
  </conditionalFormatting>
  <conditionalFormatting sqref="AZ19">
    <cfRule type="beginsWith" dxfId="9456" priority="1690" operator="beginsWith" text="É som.">
      <formula>LEFT(AZ19,LEN("É som."))="É som."</formula>
    </cfRule>
  </conditionalFormatting>
  <conditionalFormatting sqref="AZ19">
    <cfRule type="beginsWith" dxfId="9455" priority="1691" operator="beginsWith" text="PPLU">
      <formula>LEFT(AZ19,LEN("PPLU"))="PPLU"</formula>
    </cfRule>
  </conditionalFormatting>
  <conditionalFormatting sqref="AZ19">
    <cfRule type="beginsWith" dxfId="9454" priority="1692" operator="beginsWith" text="PPP">
      <formula>LEFT(AZ19,LEN("PPP"))="PPP"</formula>
    </cfRule>
  </conditionalFormatting>
  <conditionalFormatting sqref="AZ19">
    <cfRule type="beginsWith" dxfId="9453" priority="1693" operator="beginsWith" text="PPRO">
      <formula>LEFT(AZ19,LEN("PPRO"))="PPRO"</formula>
    </cfRule>
  </conditionalFormatting>
  <conditionalFormatting sqref="AZ19">
    <cfRule type="beginsWith" dxfId="9452" priority="1694" operator="beginsWith" text="CCF">
      <formula>LEFT(AZ19,LEN("CCF"))="CCF"</formula>
    </cfRule>
  </conditionalFormatting>
  <conditionalFormatting sqref="AZ19">
    <cfRule type="beginsWith" dxfId="9451" priority="1695" operator="beginsWith" text="PFMP+">
      <formula>LEFT(AZ19,LEN("PFMP+"))="PFMP+"</formula>
    </cfRule>
  </conditionalFormatting>
  <conditionalFormatting sqref="AZ19">
    <cfRule type="beginsWith" dxfId="9450" priority="1696" operator="beginsWith" text="PFMP">
      <formula>LEFT(AZ19,LEN("PFMP"))="PFMP"</formula>
    </cfRule>
  </conditionalFormatting>
  <conditionalFormatting sqref="AZ19">
    <cfRule type="beginsWith" dxfId="9449" priority="1697" operator="beginsWith" text="É diag.">
      <formula>LEFT(AZ19,LEN("É diag."))="É diag."</formula>
    </cfRule>
  </conditionalFormatting>
  <conditionalFormatting sqref="AZ19">
    <cfRule type="beginsWith" dxfId="9448" priority="1698" operator="beginsWith" text="É form.">
      <formula>LEFT(AZ19,LEN("É form."))="É form."</formula>
    </cfRule>
  </conditionalFormatting>
  <conditionalFormatting sqref="AX37:AX39">
    <cfRule type="cellIs" dxfId="9447" priority="1683" operator="between">
      <formula>15</formula>
      <formula>20</formula>
    </cfRule>
  </conditionalFormatting>
  <conditionalFormatting sqref="AX37:AX39">
    <cfRule type="cellIs" dxfId="9446" priority="1684" operator="between">
      <formula>10</formula>
      <formula>14.999</formula>
    </cfRule>
  </conditionalFormatting>
  <conditionalFormatting sqref="AX37:AX39">
    <cfRule type="cellIs" dxfId="9445" priority="1685" operator="between">
      <formula>5</formula>
      <formula>9.999</formula>
    </cfRule>
  </conditionalFormatting>
  <conditionalFormatting sqref="AX37:AX39">
    <cfRule type="cellIs" dxfId="9444" priority="1686" operator="between">
      <formula>0</formula>
      <formula>4.999</formula>
    </cfRule>
  </conditionalFormatting>
  <conditionalFormatting sqref="AW37:AW39">
    <cfRule type="cellIs" dxfId="9443" priority="1679" operator="between">
      <formula>15</formula>
      <formula>20</formula>
    </cfRule>
  </conditionalFormatting>
  <conditionalFormatting sqref="AW37:AW39">
    <cfRule type="cellIs" dxfId="9442" priority="1680" operator="between">
      <formula>10</formula>
      <formula>14.999</formula>
    </cfRule>
  </conditionalFormatting>
  <conditionalFormatting sqref="AW37:AW39">
    <cfRule type="cellIs" dxfId="9441" priority="1681" operator="between">
      <formula>5</formula>
      <formula>9.999</formula>
    </cfRule>
  </conditionalFormatting>
  <conditionalFormatting sqref="AW37:AW39">
    <cfRule type="cellIs" dxfId="9440" priority="1682" operator="between">
      <formula>0</formula>
      <formula>4.999</formula>
    </cfRule>
  </conditionalFormatting>
  <conditionalFormatting sqref="AX41:AX43">
    <cfRule type="cellIs" dxfId="9439" priority="1675" operator="between">
      <formula>15</formula>
      <formula>20</formula>
    </cfRule>
  </conditionalFormatting>
  <conditionalFormatting sqref="AX41:AX43">
    <cfRule type="cellIs" dxfId="9438" priority="1676" operator="between">
      <formula>10</formula>
      <formula>14.999</formula>
    </cfRule>
  </conditionalFormatting>
  <conditionalFormatting sqref="AX41:AX43">
    <cfRule type="cellIs" dxfId="9437" priority="1677" operator="between">
      <formula>5</formula>
      <formula>9.999</formula>
    </cfRule>
  </conditionalFormatting>
  <conditionalFormatting sqref="AX41:AX43">
    <cfRule type="cellIs" dxfId="9436" priority="1678" operator="between">
      <formula>0</formula>
      <formula>4.999</formula>
    </cfRule>
  </conditionalFormatting>
  <conditionalFormatting sqref="AW41:AW43">
    <cfRule type="cellIs" dxfId="9435" priority="1671" operator="between">
      <formula>15</formula>
      <formula>20</formula>
    </cfRule>
  </conditionalFormatting>
  <conditionalFormatting sqref="AW41:AW43">
    <cfRule type="cellIs" dxfId="9434" priority="1672" operator="between">
      <formula>10</formula>
      <formula>14.999</formula>
    </cfRule>
  </conditionalFormatting>
  <conditionalFormatting sqref="AW41:AW43">
    <cfRule type="cellIs" dxfId="9433" priority="1673" operator="between">
      <formula>5</formula>
      <formula>9.999</formula>
    </cfRule>
  </conditionalFormatting>
  <conditionalFormatting sqref="AW41:AW43">
    <cfRule type="cellIs" dxfId="9432" priority="1674" operator="between">
      <formula>0</formula>
      <formula>4.999</formula>
    </cfRule>
  </conditionalFormatting>
  <conditionalFormatting sqref="AX47:AX49">
    <cfRule type="cellIs" dxfId="9431" priority="1667" operator="between">
      <formula>15</formula>
      <formula>20</formula>
    </cfRule>
  </conditionalFormatting>
  <conditionalFormatting sqref="AX47:AX49">
    <cfRule type="cellIs" dxfId="9430" priority="1668" operator="between">
      <formula>10</formula>
      <formula>14.999</formula>
    </cfRule>
  </conditionalFormatting>
  <conditionalFormatting sqref="AX47:AX49">
    <cfRule type="cellIs" dxfId="9429" priority="1669" operator="between">
      <formula>5</formula>
      <formula>9.999</formula>
    </cfRule>
  </conditionalFormatting>
  <conditionalFormatting sqref="AX47:AX49">
    <cfRule type="cellIs" dxfId="9428" priority="1670" operator="between">
      <formula>0</formula>
      <formula>4.999</formula>
    </cfRule>
  </conditionalFormatting>
  <conditionalFormatting sqref="AW47:AW49">
    <cfRule type="cellIs" dxfId="9427" priority="1663" operator="between">
      <formula>15</formula>
      <formula>20</formula>
    </cfRule>
  </conditionalFormatting>
  <conditionalFormatting sqref="AW47:AW49">
    <cfRule type="cellIs" dxfId="9426" priority="1664" operator="between">
      <formula>10</formula>
      <formula>14.999</formula>
    </cfRule>
  </conditionalFormatting>
  <conditionalFormatting sqref="AW47:AW49">
    <cfRule type="cellIs" dxfId="9425" priority="1665" operator="between">
      <formula>5</formula>
      <formula>9.999</formula>
    </cfRule>
  </conditionalFormatting>
  <conditionalFormatting sqref="AW47:AW49">
    <cfRule type="cellIs" dxfId="9424" priority="1666" operator="between">
      <formula>0</formula>
      <formula>4.999</formula>
    </cfRule>
  </conditionalFormatting>
  <conditionalFormatting sqref="AX51:AX53">
    <cfRule type="cellIs" dxfId="9423" priority="1659" operator="between">
      <formula>15</formula>
      <formula>20</formula>
    </cfRule>
  </conditionalFormatting>
  <conditionalFormatting sqref="AX51:AX53">
    <cfRule type="cellIs" dxfId="9422" priority="1660" operator="between">
      <formula>10</formula>
      <formula>14.999</formula>
    </cfRule>
  </conditionalFormatting>
  <conditionalFormatting sqref="AX51:AX53">
    <cfRule type="cellIs" dxfId="9421" priority="1661" operator="between">
      <formula>5</formula>
      <formula>9.999</formula>
    </cfRule>
  </conditionalFormatting>
  <conditionalFormatting sqref="AX51:AX53">
    <cfRule type="cellIs" dxfId="9420" priority="1662" operator="between">
      <formula>0</formula>
      <formula>4.999</formula>
    </cfRule>
  </conditionalFormatting>
  <conditionalFormatting sqref="AW51:AW53">
    <cfRule type="cellIs" dxfId="9419" priority="1655" operator="between">
      <formula>15</formula>
      <formula>20</formula>
    </cfRule>
  </conditionalFormatting>
  <conditionalFormatting sqref="AW51:AW53">
    <cfRule type="cellIs" dxfId="9418" priority="1656" operator="between">
      <formula>10</formula>
      <formula>14.999</formula>
    </cfRule>
  </conditionalFormatting>
  <conditionalFormatting sqref="AW51:AW53">
    <cfRule type="cellIs" dxfId="9417" priority="1657" operator="between">
      <formula>5</formula>
      <formula>9.999</formula>
    </cfRule>
  </conditionalFormatting>
  <conditionalFormatting sqref="AW51:AW53">
    <cfRule type="cellIs" dxfId="9416" priority="1658" operator="between">
      <formula>0</formula>
      <formula>4.999</formula>
    </cfRule>
  </conditionalFormatting>
  <conditionalFormatting sqref="AX55:AX57">
    <cfRule type="cellIs" dxfId="9415" priority="1651" operator="between">
      <formula>15</formula>
      <formula>20</formula>
    </cfRule>
  </conditionalFormatting>
  <conditionalFormatting sqref="AX55:AX57">
    <cfRule type="cellIs" dxfId="9414" priority="1652" operator="between">
      <formula>10</formula>
      <formula>14.999</formula>
    </cfRule>
  </conditionalFormatting>
  <conditionalFormatting sqref="AX55:AX57">
    <cfRule type="cellIs" dxfId="9413" priority="1653" operator="between">
      <formula>5</formula>
      <formula>9.999</formula>
    </cfRule>
  </conditionalFormatting>
  <conditionalFormatting sqref="AX55:AX57">
    <cfRule type="cellIs" dxfId="9412" priority="1654" operator="between">
      <formula>0</formula>
      <formula>4.999</formula>
    </cfRule>
  </conditionalFormatting>
  <conditionalFormatting sqref="AW55:AW57">
    <cfRule type="cellIs" dxfId="9411" priority="1647" operator="between">
      <formula>15</formula>
      <formula>20</formula>
    </cfRule>
  </conditionalFormatting>
  <conditionalFormatting sqref="AW55:AW57">
    <cfRule type="cellIs" dxfId="9410" priority="1648" operator="between">
      <formula>10</formula>
      <formula>14.999</formula>
    </cfRule>
  </conditionalFormatting>
  <conditionalFormatting sqref="AW55:AW57">
    <cfRule type="cellIs" dxfId="9409" priority="1649" operator="between">
      <formula>5</formula>
      <formula>9.999</formula>
    </cfRule>
  </conditionalFormatting>
  <conditionalFormatting sqref="AW55:AW57">
    <cfRule type="cellIs" dxfId="9408" priority="1650" operator="between">
      <formula>0</formula>
      <formula>4.999</formula>
    </cfRule>
  </conditionalFormatting>
  <conditionalFormatting sqref="AX61:AX63">
    <cfRule type="cellIs" dxfId="9407" priority="1643" operator="between">
      <formula>15</formula>
      <formula>20</formula>
    </cfRule>
  </conditionalFormatting>
  <conditionalFormatting sqref="AX61:AX63">
    <cfRule type="cellIs" dxfId="9406" priority="1644" operator="between">
      <formula>10</formula>
      <formula>14.999</formula>
    </cfRule>
  </conditionalFormatting>
  <conditionalFormatting sqref="AX61:AX63">
    <cfRule type="cellIs" dxfId="9405" priority="1645" operator="between">
      <formula>5</formula>
      <formula>9.999</formula>
    </cfRule>
  </conditionalFormatting>
  <conditionalFormatting sqref="AX61:AX63">
    <cfRule type="cellIs" dxfId="9404" priority="1646" operator="between">
      <formula>0</formula>
      <formula>4.999</formula>
    </cfRule>
  </conditionalFormatting>
  <conditionalFormatting sqref="AW61:AW63">
    <cfRule type="cellIs" dxfId="9403" priority="1639" operator="between">
      <formula>15</formula>
      <formula>20</formula>
    </cfRule>
  </conditionalFormatting>
  <conditionalFormatting sqref="AW61:AW63">
    <cfRule type="cellIs" dxfId="9402" priority="1640" operator="between">
      <formula>10</formula>
      <formula>14.999</formula>
    </cfRule>
  </conditionalFormatting>
  <conditionalFormatting sqref="AW61:AW63">
    <cfRule type="cellIs" dxfId="9401" priority="1641" operator="between">
      <formula>5</formula>
      <formula>9.999</formula>
    </cfRule>
  </conditionalFormatting>
  <conditionalFormatting sqref="AW61:AW63">
    <cfRule type="cellIs" dxfId="9400" priority="1642" operator="between">
      <formula>0</formula>
      <formula>4.999</formula>
    </cfRule>
  </conditionalFormatting>
  <conditionalFormatting sqref="AX67:AX69">
    <cfRule type="cellIs" dxfId="9399" priority="1635" operator="between">
      <formula>15</formula>
      <formula>20</formula>
    </cfRule>
  </conditionalFormatting>
  <conditionalFormatting sqref="AX67:AX69">
    <cfRule type="cellIs" dxfId="9398" priority="1636" operator="between">
      <formula>10</formula>
      <formula>14.999</formula>
    </cfRule>
  </conditionalFormatting>
  <conditionalFormatting sqref="AX67:AX69">
    <cfRule type="cellIs" dxfId="9397" priority="1637" operator="between">
      <formula>5</formula>
      <formula>9.999</formula>
    </cfRule>
  </conditionalFormatting>
  <conditionalFormatting sqref="AX67:AX69">
    <cfRule type="cellIs" dxfId="9396" priority="1638" operator="between">
      <formula>0</formula>
      <formula>4.999</formula>
    </cfRule>
  </conditionalFormatting>
  <conditionalFormatting sqref="AW67:AW69">
    <cfRule type="cellIs" dxfId="9395" priority="1631" operator="between">
      <formula>15</formula>
      <formula>20</formula>
    </cfRule>
  </conditionalFormatting>
  <conditionalFormatting sqref="AW67:AW69">
    <cfRule type="cellIs" dxfId="9394" priority="1632" operator="between">
      <formula>10</formula>
      <formula>14.999</formula>
    </cfRule>
  </conditionalFormatting>
  <conditionalFormatting sqref="AW67:AW69">
    <cfRule type="cellIs" dxfId="9393" priority="1633" operator="between">
      <formula>5</formula>
      <formula>9.999</formula>
    </cfRule>
  </conditionalFormatting>
  <conditionalFormatting sqref="AW67:AW69">
    <cfRule type="cellIs" dxfId="9392" priority="1634" operator="between">
      <formula>0</formula>
      <formula>4.999</formula>
    </cfRule>
  </conditionalFormatting>
  <conditionalFormatting sqref="AX71:AX73">
    <cfRule type="cellIs" dxfId="9391" priority="1627" operator="between">
      <formula>15</formula>
      <formula>20</formula>
    </cfRule>
  </conditionalFormatting>
  <conditionalFormatting sqref="AX71:AX73">
    <cfRule type="cellIs" dxfId="9390" priority="1628" operator="between">
      <formula>10</formula>
      <formula>14.999</formula>
    </cfRule>
  </conditionalFormatting>
  <conditionalFormatting sqref="AX71:AX73">
    <cfRule type="cellIs" dxfId="9389" priority="1629" operator="between">
      <formula>5</formula>
      <formula>9.999</formula>
    </cfRule>
  </conditionalFormatting>
  <conditionalFormatting sqref="AX71:AX73">
    <cfRule type="cellIs" dxfId="9388" priority="1630" operator="between">
      <formula>0</formula>
      <formula>4.999</formula>
    </cfRule>
  </conditionalFormatting>
  <conditionalFormatting sqref="AW71:AW73">
    <cfRule type="cellIs" dxfId="9387" priority="1623" operator="between">
      <formula>15</formula>
      <formula>20</formula>
    </cfRule>
  </conditionalFormatting>
  <conditionalFormatting sqref="AW71:AW73">
    <cfRule type="cellIs" dxfId="9386" priority="1624" operator="between">
      <formula>10</formula>
      <formula>14.999</formula>
    </cfRule>
  </conditionalFormatting>
  <conditionalFormatting sqref="AW71:AW73">
    <cfRule type="cellIs" dxfId="9385" priority="1625" operator="between">
      <formula>5</formula>
      <formula>9.999</formula>
    </cfRule>
  </conditionalFormatting>
  <conditionalFormatting sqref="AW71:AW73">
    <cfRule type="cellIs" dxfId="9384" priority="1626" operator="between">
      <formula>0</formula>
      <formula>4.999</formula>
    </cfRule>
  </conditionalFormatting>
  <conditionalFormatting sqref="AX33:AX35">
    <cfRule type="cellIs" dxfId="9383" priority="1619" operator="between">
      <formula>15</formula>
      <formula>20</formula>
    </cfRule>
  </conditionalFormatting>
  <conditionalFormatting sqref="AX33:AX35">
    <cfRule type="cellIs" dxfId="9382" priority="1620" operator="between">
      <formula>10</formula>
      <formula>14.999</formula>
    </cfRule>
  </conditionalFormatting>
  <conditionalFormatting sqref="AX33:AX35">
    <cfRule type="cellIs" dxfId="9381" priority="1621" operator="between">
      <formula>5</formula>
      <formula>9.999</formula>
    </cfRule>
  </conditionalFormatting>
  <conditionalFormatting sqref="AX33:AX35">
    <cfRule type="cellIs" dxfId="9380" priority="1622" operator="between">
      <formula>0</formula>
      <formula>4.999</formula>
    </cfRule>
  </conditionalFormatting>
  <conditionalFormatting sqref="AW33:AW35">
    <cfRule type="cellIs" dxfId="9379" priority="1615" operator="between">
      <formula>15</formula>
      <formula>20</formula>
    </cfRule>
  </conditionalFormatting>
  <conditionalFormatting sqref="AW33:AW35">
    <cfRule type="cellIs" dxfId="9378" priority="1616" operator="between">
      <formula>10</formula>
      <formula>14.999</formula>
    </cfRule>
  </conditionalFormatting>
  <conditionalFormatting sqref="AW33:AW35">
    <cfRule type="cellIs" dxfId="9377" priority="1617" operator="between">
      <formula>5</formula>
      <formula>9.999</formula>
    </cfRule>
  </conditionalFormatting>
  <conditionalFormatting sqref="AW33:AW35">
    <cfRule type="cellIs" dxfId="9376" priority="1618" operator="between">
      <formula>0</formula>
      <formula>4.999</formula>
    </cfRule>
  </conditionalFormatting>
  <conditionalFormatting sqref="AW19">
    <cfRule type="beginsWith" dxfId="9375" priority="1603" operator="beginsWith" text="Co-int.">
      <formula>LEFT(AW19,LEN("Co-int."))="Co-int."</formula>
    </cfRule>
  </conditionalFormatting>
  <conditionalFormatting sqref="AW19">
    <cfRule type="beginsWith" dxfId="9374" priority="1604" operator="beginsWith" text="C d'Œ">
      <formula>LEFT(AW19,LEN("C d'Œ"))="C d'Œ"</formula>
    </cfRule>
  </conditionalFormatting>
  <conditionalFormatting sqref="AW19">
    <cfRule type="beginsWith" dxfId="9373" priority="1605" operator="beginsWith" text="C cont.">
      <formula>LEFT(AW19,LEN("C cont."))="C cont."</formula>
    </cfRule>
  </conditionalFormatting>
  <conditionalFormatting sqref="AW19">
    <cfRule type="beginsWith" dxfId="9372" priority="1606" operator="beginsWith" text="É som.">
      <formula>LEFT(AW19,LEN("É som."))="É som."</formula>
    </cfRule>
  </conditionalFormatting>
  <conditionalFormatting sqref="AW19">
    <cfRule type="beginsWith" dxfId="9371" priority="1607" operator="beginsWith" text="PPLU">
      <formula>LEFT(AW19,LEN("PPLU"))="PPLU"</formula>
    </cfRule>
  </conditionalFormatting>
  <conditionalFormatting sqref="AW19">
    <cfRule type="beginsWith" dxfId="9370" priority="1608" operator="beginsWith" text="PPP">
      <formula>LEFT(AW19,LEN("PPP"))="PPP"</formula>
    </cfRule>
  </conditionalFormatting>
  <conditionalFormatting sqref="AW19">
    <cfRule type="beginsWith" dxfId="9369" priority="1609" operator="beginsWith" text="PPRO">
      <formula>LEFT(AW19,LEN("PPRO"))="PPRO"</formula>
    </cfRule>
  </conditionalFormatting>
  <conditionalFormatting sqref="AW19">
    <cfRule type="beginsWith" dxfId="9368" priority="1610" operator="beginsWith" text="CCF">
      <formula>LEFT(AW19,LEN("CCF"))="CCF"</formula>
    </cfRule>
  </conditionalFormatting>
  <conditionalFormatting sqref="AW19">
    <cfRule type="beginsWith" dxfId="9367" priority="1611" operator="beginsWith" text="PFMP+">
      <formula>LEFT(AW19,LEN("PFMP+"))="PFMP+"</formula>
    </cfRule>
  </conditionalFormatting>
  <conditionalFormatting sqref="AW19">
    <cfRule type="beginsWith" dxfId="9366" priority="1612" operator="beginsWith" text="PFMP">
      <formula>LEFT(AW19,LEN("PFMP"))="PFMP"</formula>
    </cfRule>
  </conditionalFormatting>
  <conditionalFormatting sqref="AW19">
    <cfRule type="beginsWith" dxfId="9365" priority="1613" operator="beginsWith" text="É diag.">
      <formula>LEFT(AW19,LEN("É diag."))="É diag."</formula>
    </cfRule>
  </conditionalFormatting>
  <conditionalFormatting sqref="AW19">
    <cfRule type="beginsWith" dxfId="9364" priority="1614" operator="beginsWith" text="É form.">
      <formula>LEFT(AW19,LEN("É form."))="É form."</formula>
    </cfRule>
  </conditionalFormatting>
  <conditionalFormatting sqref="AX19">
    <cfRule type="beginsWith" dxfId="9363" priority="1591" operator="beginsWith" text="Co-int.">
      <formula>LEFT(AX19,LEN("Co-int."))="Co-int."</formula>
    </cfRule>
  </conditionalFormatting>
  <conditionalFormatting sqref="AX19">
    <cfRule type="beginsWith" dxfId="9362" priority="1592" operator="beginsWith" text="C d'Œ">
      <formula>LEFT(AX19,LEN("C d'Œ"))="C d'Œ"</formula>
    </cfRule>
  </conditionalFormatting>
  <conditionalFormatting sqref="AX19">
    <cfRule type="beginsWith" dxfId="9361" priority="1593" operator="beginsWith" text="C cont.">
      <formula>LEFT(AX19,LEN("C cont."))="C cont."</formula>
    </cfRule>
  </conditionalFormatting>
  <conditionalFormatting sqref="AX19">
    <cfRule type="beginsWith" dxfId="9360" priority="1594" operator="beginsWith" text="É som.">
      <formula>LEFT(AX19,LEN("É som."))="É som."</formula>
    </cfRule>
  </conditionalFormatting>
  <conditionalFormatting sqref="AX19">
    <cfRule type="beginsWith" dxfId="9359" priority="1595" operator="beginsWith" text="PPLU">
      <formula>LEFT(AX19,LEN("PPLU"))="PPLU"</formula>
    </cfRule>
  </conditionalFormatting>
  <conditionalFormatting sqref="AX19">
    <cfRule type="beginsWith" dxfId="9358" priority="1596" operator="beginsWith" text="PPP">
      <formula>LEFT(AX19,LEN("PPP"))="PPP"</formula>
    </cfRule>
  </conditionalFormatting>
  <conditionalFormatting sqref="AX19">
    <cfRule type="beginsWith" dxfId="9357" priority="1597" operator="beginsWith" text="PPRO">
      <formula>LEFT(AX19,LEN("PPRO"))="PPRO"</formula>
    </cfRule>
  </conditionalFormatting>
  <conditionalFormatting sqref="AX19">
    <cfRule type="beginsWith" dxfId="9356" priority="1598" operator="beginsWith" text="CCF">
      <formula>LEFT(AX19,LEN("CCF"))="CCF"</formula>
    </cfRule>
  </conditionalFormatting>
  <conditionalFormatting sqref="AX19">
    <cfRule type="beginsWith" dxfId="9355" priority="1599" operator="beginsWith" text="PFMP+">
      <formula>LEFT(AX19,LEN("PFMP+"))="PFMP+"</formula>
    </cfRule>
  </conditionalFormatting>
  <conditionalFormatting sqref="AX19">
    <cfRule type="beginsWith" dxfId="9354" priority="1600" operator="beginsWith" text="PFMP">
      <formula>LEFT(AX19,LEN("PFMP"))="PFMP"</formula>
    </cfRule>
  </conditionalFormatting>
  <conditionalFormatting sqref="AX19">
    <cfRule type="beginsWith" dxfId="9353" priority="1601" operator="beginsWith" text="É diag.">
      <formula>LEFT(AX19,LEN("É diag."))="É diag."</formula>
    </cfRule>
  </conditionalFormatting>
  <conditionalFormatting sqref="AX19">
    <cfRule type="beginsWith" dxfId="9352" priority="1602" operator="beginsWith" text="É form.">
      <formula>LEFT(AX19,LEN("É form."))="É form."</formula>
    </cfRule>
  </conditionalFormatting>
  <conditionalFormatting sqref="AV37:AV39">
    <cfRule type="cellIs" dxfId="9351" priority="1587" operator="between">
      <formula>15</formula>
      <formula>20</formula>
    </cfRule>
  </conditionalFormatting>
  <conditionalFormatting sqref="AV37:AV39">
    <cfRule type="cellIs" dxfId="9350" priority="1588" operator="between">
      <formula>10</formula>
      <formula>14.999</formula>
    </cfRule>
  </conditionalFormatting>
  <conditionalFormatting sqref="AV37:AV39">
    <cfRule type="cellIs" dxfId="9349" priority="1589" operator="between">
      <formula>5</formula>
      <formula>9.999</formula>
    </cfRule>
  </conditionalFormatting>
  <conditionalFormatting sqref="AV37:AV39">
    <cfRule type="cellIs" dxfId="9348" priority="1590" operator="between">
      <formula>0</formula>
      <formula>4.999</formula>
    </cfRule>
  </conditionalFormatting>
  <conditionalFormatting sqref="AU37:AU39">
    <cfRule type="cellIs" dxfId="9347" priority="1583" operator="between">
      <formula>15</formula>
      <formula>20</formula>
    </cfRule>
  </conditionalFormatting>
  <conditionalFormatting sqref="AU37:AU39">
    <cfRule type="cellIs" dxfId="9346" priority="1584" operator="between">
      <formula>10</formula>
      <formula>14.999</formula>
    </cfRule>
  </conditionalFormatting>
  <conditionalFormatting sqref="AU37:AU39">
    <cfRule type="cellIs" dxfId="9345" priority="1585" operator="between">
      <formula>5</formula>
      <formula>9.999</formula>
    </cfRule>
  </conditionalFormatting>
  <conditionalFormatting sqref="AU37:AU39">
    <cfRule type="cellIs" dxfId="9344" priority="1586" operator="between">
      <formula>0</formula>
      <formula>4.999</formula>
    </cfRule>
  </conditionalFormatting>
  <conditionalFormatting sqref="AV41:AV43">
    <cfRule type="cellIs" dxfId="9343" priority="1579" operator="between">
      <formula>15</formula>
      <formula>20</formula>
    </cfRule>
  </conditionalFormatting>
  <conditionalFormatting sqref="AV41:AV43">
    <cfRule type="cellIs" dxfId="9342" priority="1580" operator="between">
      <formula>10</formula>
      <formula>14.999</formula>
    </cfRule>
  </conditionalFormatting>
  <conditionalFormatting sqref="AV41:AV43">
    <cfRule type="cellIs" dxfId="9341" priority="1581" operator="between">
      <formula>5</formula>
      <formula>9.999</formula>
    </cfRule>
  </conditionalFormatting>
  <conditionalFormatting sqref="AV41:AV43">
    <cfRule type="cellIs" dxfId="9340" priority="1582" operator="between">
      <formula>0</formula>
      <formula>4.999</formula>
    </cfRule>
  </conditionalFormatting>
  <conditionalFormatting sqref="AU41:AU43">
    <cfRule type="cellIs" dxfId="9339" priority="1575" operator="between">
      <formula>15</formula>
      <formula>20</formula>
    </cfRule>
  </conditionalFormatting>
  <conditionalFormatting sqref="AU41:AU43">
    <cfRule type="cellIs" dxfId="9338" priority="1576" operator="between">
      <formula>10</formula>
      <formula>14.999</formula>
    </cfRule>
  </conditionalFormatting>
  <conditionalFormatting sqref="AU41:AU43">
    <cfRule type="cellIs" dxfId="9337" priority="1577" operator="between">
      <formula>5</formula>
      <formula>9.999</formula>
    </cfRule>
  </conditionalFormatting>
  <conditionalFormatting sqref="AU41:AU43">
    <cfRule type="cellIs" dxfId="9336" priority="1578" operator="between">
      <formula>0</formula>
      <formula>4.999</formula>
    </cfRule>
  </conditionalFormatting>
  <conditionalFormatting sqref="AV47:AV49">
    <cfRule type="cellIs" dxfId="9335" priority="1571" operator="between">
      <formula>15</formula>
      <formula>20</formula>
    </cfRule>
  </conditionalFormatting>
  <conditionalFormatting sqref="AV47:AV49">
    <cfRule type="cellIs" dxfId="9334" priority="1572" operator="between">
      <formula>10</formula>
      <formula>14.999</formula>
    </cfRule>
  </conditionalFormatting>
  <conditionalFormatting sqref="AV47:AV49">
    <cfRule type="cellIs" dxfId="9333" priority="1573" operator="between">
      <formula>5</formula>
      <formula>9.999</formula>
    </cfRule>
  </conditionalFormatting>
  <conditionalFormatting sqref="AV47:AV49">
    <cfRule type="cellIs" dxfId="9332" priority="1574" operator="between">
      <formula>0</formula>
      <formula>4.999</formula>
    </cfRule>
  </conditionalFormatting>
  <conditionalFormatting sqref="AU47:AU49">
    <cfRule type="cellIs" dxfId="9331" priority="1567" operator="between">
      <formula>15</formula>
      <formula>20</formula>
    </cfRule>
  </conditionalFormatting>
  <conditionalFormatting sqref="AU47:AU49">
    <cfRule type="cellIs" dxfId="9330" priority="1568" operator="between">
      <formula>10</formula>
      <formula>14.999</formula>
    </cfRule>
  </conditionalFormatting>
  <conditionalFormatting sqref="AU47:AU49">
    <cfRule type="cellIs" dxfId="9329" priority="1569" operator="between">
      <formula>5</formula>
      <formula>9.999</formula>
    </cfRule>
  </conditionalFormatting>
  <conditionalFormatting sqref="AU47:AU49">
    <cfRule type="cellIs" dxfId="9328" priority="1570" operator="between">
      <formula>0</formula>
      <formula>4.999</formula>
    </cfRule>
  </conditionalFormatting>
  <conditionalFormatting sqref="AV51:AV53">
    <cfRule type="cellIs" dxfId="9327" priority="1563" operator="between">
      <formula>15</formula>
      <formula>20</formula>
    </cfRule>
  </conditionalFormatting>
  <conditionalFormatting sqref="AV51:AV53">
    <cfRule type="cellIs" dxfId="9326" priority="1564" operator="between">
      <formula>10</formula>
      <formula>14.999</formula>
    </cfRule>
  </conditionalFormatting>
  <conditionalFormatting sqref="AV51:AV53">
    <cfRule type="cellIs" dxfId="9325" priority="1565" operator="between">
      <formula>5</formula>
      <formula>9.999</formula>
    </cfRule>
  </conditionalFormatting>
  <conditionalFormatting sqref="AV51:AV53">
    <cfRule type="cellIs" dxfId="9324" priority="1566" operator="between">
      <formula>0</formula>
      <formula>4.999</formula>
    </cfRule>
  </conditionalFormatting>
  <conditionalFormatting sqref="AU51:AU53">
    <cfRule type="cellIs" dxfId="9323" priority="1559" operator="between">
      <formula>15</formula>
      <formula>20</formula>
    </cfRule>
  </conditionalFormatting>
  <conditionalFormatting sqref="AU51:AU53">
    <cfRule type="cellIs" dxfId="9322" priority="1560" operator="between">
      <formula>10</formula>
      <formula>14.999</formula>
    </cfRule>
  </conditionalFormatting>
  <conditionalFormatting sqref="AU51:AU53">
    <cfRule type="cellIs" dxfId="9321" priority="1561" operator="between">
      <formula>5</formula>
      <formula>9.999</formula>
    </cfRule>
  </conditionalFormatting>
  <conditionalFormatting sqref="AU51:AU53">
    <cfRule type="cellIs" dxfId="9320" priority="1562" operator="between">
      <formula>0</formula>
      <formula>4.999</formula>
    </cfRule>
  </conditionalFormatting>
  <conditionalFormatting sqref="AV55:AV57">
    <cfRule type="cellIs" dxfId="9319" priority="1555" operator="between">
      <formula>15</formula>
      <formula>20</formula>
    </cfRule>
  </conditionalFormatting>
  <conditionalFormatting sqref="AV55:AV57">
    <cfRule type="cellIs" dxfId="9318" priority="1556" operator="between">
      <formula>10</formula>
      <formula>14.999</formula>
    </cfRule>
  </conditionalFormatting>
  <conditionalFormatting sqref="AV55:AV57">
    <cfRule type="cellIs" dxfId="9317" priority="1557" operator="between">
      <formula>5</formula>
      <formula>9.999</formula>
    </cfRule>
  </conditionalFormatting>
  <conditionalFormatting sqref="AV55:AV57">
    <cfRule type="cellIs" dxfId="9316" priority="1558" operator="between">
      <formula>0</formula>
      <formula>4.999</formula>
    </cfRule>
  </conditionalFormatting>
  <conditionalFormatting sqref="AU55:AU57">
    <cfRule type="cellIs" dxfId="9315" priority="1551" operator="between">
      <formula>15</formula>
      <formula>20</formula>
    </cfRule>
  </conditionalFormatting>
  <conditionalFormatting sqref="AU55:AU57">
    <cfRule type="cellIs" dxfId="9314" priority="1552" operator="between">
      <formula>10</formula>
      <formula>14.999</formula>
    </cfRule>
  </conditionalFormatting>
  <conditionalFormatting sqref="AU55:AU57">
    <cfRule type="cellIs" dxfId="9313" priority="1553" operator="between">
      <formula>5</formula>
      <formula>9.999</formula>
    </cfRule>
  </conditionalFormatting>
  <conditionalFormatting sqref="AU55:AU57">
    <cfRule type="cellIs" dxfId="9312" priority="1554" operator="between">
      <formula>0</formula>
      <formula>4.999</formula>
    </cfRule>
  </conditionalFormatting>
  <conditionalFormatting sqref="AV61:AV63">
    <cfRule type="cellIs" dxfId="9311" priority="1547" operator="between">
      <formula>15</formula>
      <formula>20</formula>
    </cfRule>
  </conditionalFormatting>
  <conditionalFormatting sqref="AV61:AV63">
    <cfRule type="cellIs" dxfId="9310" priority="1548" operator="between">
      <formula>10</formula>
      <formula>14.999</formula>
    </cfRule>
  </conditionalFormatting>
  <conditionalFormatting sqref="AV61:AV63">
    <cfRule type="cellIs" dxfId="9309" priority="1549" operator="between">
      <formula>5</formula>
      <formula>9.999</formula>
    </cfRule>
  </conditionalFormatting>
  <conditionalFormatting sqref="AV61:AV63">
    <cfRule type="cellIs" dxfId="9308" priority="1550" operator="between">
      <formula>0</formula>
      <formula>4.999</formula>
    </cfRule>
  </conditionalFormatting>
  <conditionalFormatting sqref="AU61:AU63">
    <cfRule type="cellIs" dxfId="9307" priority="1543" operator="between">
      <formula>15</formula>
      <formula>20</formula>
    </cfRule>
  </conditionalFormatting>
  <conditionalFormatting sqref="AU61:AU63">
    <cfRule type="cellIs" dxfId="9306" priority="1544" operator="between">
      <formula>10</formula>
      <formula>14.999</formula>
    </cfRule>
  </conditionalFormatting>
  <conditionalFormatting sqref="AU61:AU63">
    <cfRule type="cellIs" dxfId="9305" priority="1545" operator="between">
      <formula>5</formula>
      <formula>9.999</formula>
    </cfRule>
  </conditionalFormatting>
  <conditionalFormatting sqref="AU61:AU63">
    <cfRule type="cellIs" dxfId="9304" priority="1546" operator="between">
      <formula>0</formula>
      <formula>4.999</formula>
    </cfRule>
  </conditionalFormatting>
  <conditionalFormatting sqref="AV67:AV69">
    <cfRule type="cellIs" dxfId="9303" priority="1539" operator="between">
      <formula>15</formula>
      <formula>20</formula>
    </cfRule>
  </conditionalFormatting>
  <conditionalFormatting sqref="AV67:AV69">
    <cfRule type="cellIs" dxfId="9302" priority="1540" operator="between">
      <formula>10</formula>
      <formula>14.999</formula>
    </cfRule>
  </conditionalFormatting>
  <conditionalFormatting sqref="AV67:AV69">
    <cfRule type="cellIs" dxfId="9301" priority="1541" operator="between">
      <formula>5</formula>
      <formula>9.999</formula>
    </cfRule>
  </conditionalFormatting>
  <conditionalFormatting sqref="AV67:AV69">
    <cfRule type="cellIs" dxfId="9300" priority="1542" operator="between">
      <formula>0</formula>
      <formula>4.999</formula>
    </cfRule>
  </conditionalFormatting>
  <conditionalFormatting sqref="AU67:AU69">
    <cfRule type="cellIs" dxfId="9299" priority="1535" operator="between">
      <formula>15</formula>
      <formula>20</formula>
    </cfRule>
  </conditionalFormatting>
  <conditionalFormatting sqref="AU67:AU69">
    <cfRule type="cellIs" dxfId="9298" priority="1536" operator="between">
      <formula>10</formula>
      <formula>14.999</formula>
    </cfRule>
  </conditionalFormatting>
  <conditionalFormatting sqref="AU67:AU69">
    <cfRule type="cellIs" dxfId="9297" priority="1537" operator="between">
      <formula>5</formula>
      <formula>9.999</formula>
    </cfRule>
  </conditionalFormatting>
  <conditionalFormatting sqref="AU67:AU69">
    <cfRule type="cellIs" dxfId="9296" priority="1538" operator="between">
      <formula>0</formula>
      <formula>4.999</formula>
    </cfRule>
  </conditionalFormatting>
  <conditionalFormatting sqref="AV71:AV73">
    <cfRule type="cellIs" dxfId="9295" priority="1531" operator="between">
      <formula>15</formula>
      <formula>20</formula>
    </cfRule>
  </conditionalFormatting>
  <conditionalFormatting sqref="AV71:AV73">
    <cfRule type="cellIs" dxfId="9294" priority="1532" operator="between">
      <formula>10</formula>
      <formula>14.999</formula>
    </cfRule>
  </conditionalFormatting>
  <conditionalFormatting sqref="AV71:AV73">
    <cfRule type="cellIs" dxfId="9293" priority="1533" operator="between">
      <formula>5</formula>
      <formula>9.999</formula>
    </cfRule>
  </conditionalFormatting>
  <conditionalFormatting sqref="AV71:AV73">
    <cfRule type="cellIs" dxfId="9292" priority="1534" operator="between">
      <formula>0</formula>
      <formula>4.999</formula>
    </cfRule>
  </conditionalFormatting>
  <conditionalFormatting sqref="AU71:AU73">
    <cfRule type="cellIs" dxfId="9291" priority="1527" operator="between">
      <formula>15</formula>
      <formula>20</formula>
    </cfRule>
  </conditionalFormatting>
  <conditionalFormatting sqref="AU71:AU73">
    <cfRule type="cellIs" dxfId="9290" priority="1528" operator="between">
      <formula>10</formula>
      <formula>14.999</formula>
    </cfRule>
  </conditionalFormatting>
  <conditionalFormatting sqref="AU71:AU73">
    <cfRule type="cellIs" dxfId="9289" priority="1529" operator="between">
      <formula>5</formula>
      <formula>9.999</formula>
    </cfRule>
  </conditionalFormatting>
  <conditionalFormatting sqref="AU71:AU73">
    <cfRule type="cellIs" dxfId="9288" priority="1530" operator="between">
      <formula>0</formula>
      <formula>4.999</formula>
    </cfRule>
  </conditionalFormatting>
  <conditionalFormatting sqref="AV33:AV35">
    <cfRule type="cellIs" dxfId="9287" priority="1523" operator="between">
      <formula>15</formula>
      <formula>20</formula>
    </cfRule>
  </conditionalFormatting>
  <conditionalFormatting sqref="AV33:AV35">
    <cfRule type="cellIs" dxfId="9286" priority="1524" operator="between">
      <formula>10</formula>
      <formula>14.999</formula>
    </cfRule>
  </conditionalFormatting>
  <conditionalFormatting sqref="AV33:AV35">
    <cfRule type="cellIs" dxfId="9285" priority="1525" operator="between">
      <formula>5</formula>
      <formula>9.999</formula>
    </cfRule>
  </conditionalFormatting>
  <conditionalFormatting sqref="AV33:AV35">
    <cfRule type="cellIs" dxfId="9284" priority="1526" operator="between">
      <formula>0</formula>
      <formula>4.999</formula>
    </cfRule>
  </conditionalFormatting>
  <conditionalFormatting sqref="AU33:AU35">
    <cfRule type="cellIs" dxfId="9283" priority="1519" operator="between">
      <formula>15</formula>
      <formula>20</formula>
    </cfRule>
  </conditionalFormatting>
  <conditionalFormatting sqref="AU33:AU35">
    <cfRule type="cellIs" dxfId="9282" priority="1520" operator="between">
      <formula>10</formula>
      <formula>14.999</formula>
    </cfRule>
  </conditionalFormatting>
  <conditionalFormatting sqref="AU33:AU35">
    <cfRule type="cellIs" dxfId="9281" priority="1521" operator="between">
      <formula>5</formula>
      <formula>9.999</formula>
    </cfRule>
  </conditionalFormatting>
  <conditionalFormatting sqref="AU33:AU35">
    <cfRule type="cellIs" dxfId="9280" priority="1522" operator="between">
      <formula>0</formula>
      <formula>4.999</formula>
    </cfRule>
  </conditionalFormatting>
  <conditionalFormatting sqref="AU19">
    <cfRule type="beginsWith" dxfId="9279" priority="1507" operator="beginsWith" text="Co-int.">
      <formula>LEFT(AU19,LEN("Co-int."))="Co-int."</formula>
    </cfRule>
  </conditionalFormatting>
  <conditionalFormatting sqref="AU19">
    <cfRule type="beginsWith" dxfId="9278" priority="1508" operator="beginsWith" text="C d'Œ">
      <formula>LEFT(AU19,LEN("C d'Œ"))="C d'Œ"</formula>
    </cfRule>
  </conditionalFormatting>
  <conditionalFormatting sqref="AU19">
    <cfRule type="beginsWith" dxfId="9277" priority="1509" operator="beginsWith" text="C cont.">
      <formula>LEFT(AU19,LEN("C cont."))="C cont."</formula>
    </cfRule>
  </conditionalFormatting>
  <conditionalFormatting sqref="AU19">
    <cfRule type="beginsWith" dxfId="9276" priority="1510" operator="beginsWith" text="É som.">
      <formula>LEFT(AU19,LEN("É som."))="É som."</formula>
    </cfRule>
  </conditionalFormatting>
  <conditionalFormatting sqref="AU19">
    <cfRule type="beginsWith" dxfId="9275" priority="1511" operator="beginsWith" text="PPLU">
      <formula>LEFT(AU19,LEN("PPLU"))="PPLU"</formula>
    </cfRule>
  </conditionalFormatting>
  <conditionalFormatting sqref="AU19">
    <cfRule type="beginsWith" dxfId="9274" priority="1512" operator="beginsWith" text="PPP">
      <formula>LEFT(AU19,LEN("PPP"))="PPP"</formula>
    </cfRule>
  </conditionalFormatting>
  <conditionalFormatting sqref="AU19">
    <cfRule type="beginsWith" dxfId="9273" priority="1513" operator="beginsWith" text="PPRO">
      <formula>LEFT(AU19,LEN("PPRO"))="PPRO"</formula>
    </cfRule>
  </conditionalFormatting>
  <conditionalFormatting sqref="AU19">
    <cfRule type="beginsWith" dxfId="9272" priority="1514" operator="beginsWith" text="CCF">
      <formula>LEFT(AU19,LEN("CCF"))="CCF"</formula>
    </cfRule>
  </conditionalFormatting>
  <conditionalFormatting sqref="AU19">
    <cfRule type="beginsWith" dxfId="9271" priority="1515" operator="beginsWith" text="PFMP+">
      <formula>LEFT(AU19,LEN("PFMP+"))="PFMP+"</formula>
    </cfRule>
  </conditionalFormatting>
  <conditionalFormatting sqref="AU19">
    <cfRule type="beginsWith" dxfId="9270" priority="1516" operator="beginsWith" text="PFMP">
      <formula>LEFT(AU19,LEN("PFMP"))="PFMP"</formula>
    </cfRule>
  </conditionalFormatting>
  <conditionalFormatting sqref="AU19">
    <cfRule type="beginsWith" dxfId="9269" priority="1517" operator="beginsWith" text="É diag.">
      <formula>LEFT(AU19,LEN("É diag."))="É diag."</formula>
    </cfRule>
  </conditionalFormatting>
  <conditionalFormatting sqref="AU19">
    <cfRule type="beginsWith" dxfId="9268" priority="1518" operator="beginsWith" text="É form.">
      <formula>LEFT(AU19,LEN("É form."))="É form."</formula>
    </cfRule>
  </conditionalFormatting>
  <conditionalFormatting sqref="AV19">
    <cfRule type="beginsWith" dxfId="9267" priority="1495" operator="beginsWith" text="Co-int.">
      <formula>LEFT(AV19,LEN("Co-int."))="Co-int."</formula>
    </cfRule>
  </conditionalFormatting>
  <conditionalFormatting sqref="AV19">
    <cfRule type="beginsWith" dxfId="9266" priority="1496" operator="beginsWith" text="C d'Œ">
      <formula>LEFT(AV19,LEN("C d'Œ"))="C d'Œ"</formula>
    </cfRule>
  </conditionalFormatting>
  <conditionalFormatting sqref="AV19">
    <cfRule type="beginsWith" dxfId="9265" priority="1497" operator="beginsWith" text="C cont.">
      <formula>LEFT(AV19,LEN("C cont."))="C cont."</formula>
    </cfRule>
  </conditionalFormatting>
  <conditionalFormatting sqref="AV19">
    <cfRule type="beginsWith" dxfId="9264" priority="1498" operator="beginsWith" text="É som.">
      <formula>LEFT(AV19,LEN("É som."))="É som."</formula>
    </cfRule>
  </conditionalFormatting>
  <conditionalFormatting sqref="AV19">
    <cfRule type="beginsWith" dxfId="9263" priority="1499" operator="beginsWith" text="PPLU">
      <formula>LEFT(AV19,LEN("PPLU"))="PPLU"</formula>
    </cfRule>
  </conditionalFormatting>
  <conditionalFormatting sqref="AV19">
    <cfRule type="beginsWith" dxfId="9262" priority="1500" operator="beginsWith" text="PPP">
      <formula>LEFT(AV19,LEN("PPP"))="PPP"</formula>
    </cfRule>
  </conditionalFormatting>
  <conditionalFormatting sqref="AV19">
    <cfRule type="beginsWith" dxfId="9261" priority="1501" operator="beginsWith" text="PPRO">
      <formula>LEFT(AV19,LEN("PPRO"))="PPRO"</formula>
    </cfRule>
  </conditionalFormatting>
  <conditionalFormatting sqref="AV19">
    <cfRule type="beginsWith" dxfId="9260" priority="1502" operator="beginsWith" text="CCF">
      <formula>LEFT(AV19,LEN("CCF"))="CCF"</formula>
    </cfRule>
  </conditionalFormatting>
  <conditionalFormatting sqref="AV19">
    <cfRule type="beginsWith" dxfId="9259" priority="1503" operator="beginsWith" text="PFMP+">
      <formula>LEFT(AV19,LEN("PFMP+"))="PFMP+"</formula>
    </cfRule>
  </conditionalFormatting>
  <conditionalFormatting sqref="AV19">
    <cfRule type="beginsWith" dxfId="9258" priority="1504" operator="beginsWith" text="PFMP">
      <formula>LEFT(AV19,LEN("PFMP"))="PFMP"</formula>
    </cfRule>
  </conditionalFormatting>
  <conditionalFormatting sqref="AV19">
    <cfRule type="beginsWith" dxfId="9257" priority="1505" operator="beginsWith" text="É diag.">
      <formula>LEFT(AV19,LEN("É diag."))="É diag."</formula>
    </cfRule>
  </conditionalFormatting>
  <conditionalFormatting sqref="AV19">
    <cfRule type="beginsWith" dxfId="9256" priority="1506" operator="beginsWith" text="É form.">
      <formula>LEFT(AV19,LEN("É form."))="É form."</formula>
    </cfRule>
  </conditionalFormatting>
  <conditionalFormatting sqref="AT37:AT39">
    <cfRule type="cellIs" dxfId="9255" priority="1491" operator="between">
      <formula>15</formula>
      <formula>20</formula>
    </cfRule>
  </conditionalFormatting>
  <conditionalFormatting sqref="AT37:AT39">
    <cfRule type="cellIs" dxfId="9254" priority="1492" operator="between">
      <formula>10</formula>
      <formula>14.999</formula>
    </cfRule>
  </conditionalFormatting>
  <conditionalFormatting sqref="AT37:AT39">
    <cfRule type="cellIs" dxfId="9253" priority="1493" operator="between">
      <formula>5</formula>
      <formula>9.999</formula>
    </cfRule>
  </conditionalFormatting>
  <conditionalFormatting sqref="AT37:AT39">
    <cfRule type="cellIs" dxfId="9252" priority="1494" operator="between">
      <formula>0</formula>
      <formula>4.999</formula>
    </cfRule>
  </conditionalFormatting>
  <conditionalFormatting sqref="AS37:AS39">
    <cfRule type="cellIs" dxfId="9251" priority="1487" operator="between">
      <formula>15</formula>
      <formula>20</formula>
    </cfRule>
  </conditionalFormatting>
  <conditionalFormatting sqref="AS37:AS39">
    <cfRule type="cellIs" dxfId="9250" priority="1488" operator="between">
      <formula>10</formula>
      <formula>14.999</formula>
    </cfRule>
  </conditionalFormatting>
  <conditionalFormatting sqref="AS37:AS39">
    <cfRule type="cellIs" dxfId="9249" priority="1489" operator="between">
      <formula>5</formula>
      <formula>9.999</formula>
    </cfRule>
  </conditionalFormatting>
  <conditionalFormatting sqref="AS37:AS39">
    <cfRule type="cellIs" dxfId="9248" priority="1490" operator="between">
      <formula>0</formula>
      <formula>4.999</formula>
    </cfRule>
  </conditionalFormatting>
  <conditionalFormatting sqref="AT41:AT43">
    <cfRule type="cellIs" dxfId="9247" priority="1483" operator="between">
      <formula>15</formula>
      <formula>20</formula>
    </cfRule>
  </conditionalFormatting>
  <conditionalFormatting sqref="AT41:AT43">
    <cfRule type="cellIs" dxfId="9246" priority="1484" operator="between">
      <formula>10</formula>
      <formula>14.999</formula>
    </cfRule>
  </conditionalFormatting>
  <conditionalFormatting sqref="AT41:AT43">
    <cfRule type="cellIs" dxfId="9245" priority="1485" operator="between">
      <formula>5</formula>
      <formula>9.999</formula>
    </cfRule>
  </conditionalFormatting>
  <conditionalFormatting sqref="AT41:AT43">
    <cfRule type="cellIs" dxfId="9244" priority="1486" operator="between">
      <formula>0</formula>
      <formula>4.999</formula>
    </cfRule>
  </conditionalFormatting>
  <conditionalFormatting sqref="AS41:AS43">
    <cfRule type="cellIs" dxfId="9243" priority="1479" operator="between">
      <formula>15</formula>
      <formula>20</formula>
    </cfRule>
  </conditionalFormatting>
  <conditionalFormatting sqref="AS41:AS43">
    <cfRule type="cellIs" dxfId="9242" priority="1480" operator="between">
      <formula>10</formula>
      <formula>14.999</formula>
    </cfRule>
  </conditionalFormatting>
  <conditionalFormatting sqref="AS41:AS43">
    <cfRule type="cellIs" dxfId="9241" priority="1481" operator="between">
      <formula>5</formula>
      <formula>9.999</formula>
    </cfRule>
  </conditionalFormatting>
  <conditionalFormatting sqref="AS41:AS43">
    <cfRule type="cellIs" dxfId="9240" priority="1482" operator="between">
      <formula>0</formula>
      <formula>4.999</formula>
    </cfRule>
  </conditionalFormatting>
  <conditionalFormatting sqref="AT47:AT49">
    <cfRule type="cellIs" dxfId="9239" priority="1475" operator="between">
      <formula>15</formula>
      <formula>20</formula>
    </cfRule>
  </conditionalFormatting>
  <conditionalFormatting sqref="AT47:AT49">
    <cfRule type="cellIs" dxfId="9238" priority="1476" operator="between">
      <formula>10</formula>
      <formula>14.999</formula>
    </cfRule>
  </conditionalFormatting>
  <conditionalFormatting sqref="AT47:AT49">
    <cfRule type="cellIs" dxfId="9237" priority="1477" operator="between">
      <formula>5</formula>
      <formula>9.999</formula>
    </cfRule>
  </conditionalFormatting>
  <conditionalFormatting sqref="AT47:AT49">
    <cfRule type="cellIs" dxfId="9236" priority="1478" operator="between">
      <formula>0</formula>
      <formula>4.999</formula>
    </cfRule>
  </conditionalFormatting>
  <conditionalFormatting sqref="AS47:AS49">
    <cfRule type="cellIs" dxfId="9235" priority="1471" operator="between">
      <formula>15</formula>
      <formula>20</formula>
    </cfRule>
  </conditionalFormatting>
  <conditionalFormatting sqref="AS47:AS49">
    <cfRule type="cellIs" dxfId="9234" priority="1472" operator="between">
      <formula>10</formula>
      <formula>14.999</formula>
    </cfRule>
  </conditionalFormatting>
  <conditionalFormatting sqref="AS47:AS49">
    <cfRule type="cellIs" dxfId="9233" priority="1473" operator="between">
      <formula>5</formula>
      <formula>9.999</formula>
    </cfRule>
  </conditionalFormatting>
  <conditionalFormatting sqref="AS47:AS49">
    <cfRule type="cellIs" dxfId="9232" priority="1474" operator="between">
      <formula>0</formula>
      <formula>4.999</formula>
    </cfRule>
  </conditionalFormatting>
  <conditionalFormatting sqref="AT51:AT53">
    <cfRule type="cellIs" dxfId="9231" priority="1467" operator="between">
      <formula>15</formula>
      <formula>20</formula>
    </cfRule>
  </conditionalFormatting>
  <conditionalFormatting sqref="AT51:AT53">
    <cfRule type="cellIs" dxfId="9230" priority="1468" operator="between">
      <formula>10</formula>
      <formula>14.999</formula>
    </cfRule>
  </conditionalFormatting>
  <conditionalFormatting sqref="AT51:AT53">
    <cfRule type="cellIs" dxfId="9229" priority="1469" operator="between">
      <formula>5</formula>
      <formula>9.999</formula>
    </cfRule>
  </conditionalFormatting>
  <conditionalFormatting sqref="AT51:AT53">
    <cfRule type="cellIs" dxfId="9228" priority="1470" operator="between">
      <formula>0</formula>
      <formula>4.999</formula>
    </cfRule>
  </conditionalFormatting>
  <conditionalFormatting sqref="AS51:AS53">
    <cfRule type="cellIs" dxfId="9227" priority="1463" operator="between">
      <formula>15</formula>
      <formula>20</formula>
    </cfRule>
  </conditionalFormatting>
  <conditionalFormatting sqref="AS51:AS53">
    <cfRule type="cellIs" dxfId="9226" priority="1464" operator="between">
      <formula>10</formula>
      <formula>14.999</formula>
    </cfRule>
  </conditionalFormatting>
  <conditionalFormatting sqref="AS51:AS53">
    <cfRule type="cellIs" dxfId="9225" priority="1465" operator="between">
      <formula>5</formula>
      <formula>9.999</formula>
    </cfRule>
  </conditionalFormatting>
  <conditionalFormatting sqref="AS51:AS53">
    <cfRule type="cellIs" dxfId="9224" priority="1466" operator="between">
      <formula>0</formula>
      <formula>4.999</formula>
    </cfRule>
  </conditionalFormatting>
  <conditionalFormatting sqref="AT55:AT57">
    <cfRule type="cellIs" dxfId="9223" priority="1459" operator="between">
      <formula>15</formula>
      <formula>20</formula>
    </cfRule>
  </conditionalFormatting>
  <conditionalFormatting sqref="AT55:AT57">
    <cfRule type="cellIs" dxfId="9222" priority="1460" operator="between">
      <formula>10</formula>
      <formula>14.999</formula>
    </cfRule>
  </conditionalFormatting>
  <conditionalFormatting sqref="AT55:AT57">
    <cfRule type="cellIs" dxfId="9221" priority="1461" operator="between">
      <formula>5</formula>
      <formula>9.999</formula>
    </cfRule>
  </conditionalFormatting>
  <conditionalFormatting sqref="AT55:AT57">
    <cfRule type="cellIs" dxfId="9220" priority="1462" operator="between">
      <formula>0</formula>
      <formula>4.999</formula>
    </cfRule>
  </conditionalFormatting>
  <conditionalFormatting sqref="AS55:AS57">
    <cfRule type="cellIs" dxfId="9219" priority="1455" operator="between">
      <formula>15</formula>
      <formula>20</formula>
    </cfRule>
  </conditionalFormatting>
  <conditionalFormatting sqref="AS55:AS57">
    <cfRule type="cellIs" dxfId="9218" priority="1456" operator="between">
      <formula>10</formula>
      <formula>14.999</formula>
    </cfRule>
  </conditionalFormatting>
  <conditionalFormatting sqref="AS55:AS57">
    <cfRule type="cellIs" dxfId="9217" priority="1457" operator="between">
      <formula>5</formula>
      <formula>9.999</formula>
    </cfRule>
  </conditionalFormatting>
  <conditionalFormatting sqref="AS55:AS57">
    <cfRule type="cellIs" dxfId="9216" priority="1458" operator="between">
      <formula>0</formula>
      <formula>4.999</formula>
    </cfRule>
  </conditionalFormatting>
  <conditionalFormatting sqref="AT61:AT63">
    <cfRule type="cellIs" dxfId="9215" priority="1451" operator="between">
      <formula>15</formula>
      <formula>20</formula>
    </cfRule>
  </conditionalFormatting>
  <conditionalFormatting sqref="AT61:AT63">
    <cfRule type="cellIs" dxfId="9214" priority="1452" operator="between">
      <formula>10</formula>
      <formula>14.999</formula>
    </cfRule>
  </conditionalFormatting>
  <conditionalFormatting sqref="AT61:AT63">
    <cfRule type="cellIs" dxfId="9213" priority="1453" operator="between">
      <formula>5</formula>
      <formula>9.999</formula>
    </cfRule>
  </conditionalFormatting>
  <conditionalFormatting sqref="AT61:AT63">
    <cfRule type="cellIs" dxfId="9212" priority="1454" operator="between">
      <formula>0</formula>
      <formula>4.999</formula>
    </cfRule>
  </conditionalFormatting>
  <conditionalFormatting sqref="AS61:AS63">
    <cfRule type="cellIs" dxfId="9211" priority="1447" operator="between">
      <formula>15</formula>
      <formula>20</formula>
    </cfRule>
  </conditionalFormatting>
  <conditionalFormatting sqref="AS61:AS63">
    <cfRule type="cellIs" dxfId="9210" priority="1448" operator="between">
      <formula>10</formula>
      <formula>14.999</formula>
    </cfRule>
  </conditionalFormatting>
  <conditionalFormatting sqref="AS61:AS63">
    <cfRule type="cellIs" dxfId="9209" priority="1449" operator="between">
      <formula>5</formula>
      <formula>9.999</formula>
    </cfRule>
  </conditionalFormatting>
  <conditionalFormatting sqref="AS61:AS63">
    <cfRule type="cellIs" dxfId="9208" priority="1450" operator="between">
      <formula>0</formula>
      <formula>4.999</formula>
    </cfRule>
  </conditionalFormatting>
  <conditionalFormatting sqref="AT67:AT69">
    <cfRule type="cellIs" dxfId="9207" priority="1443" operator="between">
      <formula>15</formula>
      <formula>20</formula>
    </cfRule>
  </conditionalFormatting>
  <conditionalFormatting sqref="AT67:AT69">
    <cfRule type="cellIs" dxfId="9206" priority="1444" operator="between">
      <formula>10</formula>
      <formula>14.999</formula>
    </cfRule>
  </conditionalFormatting>
  <conditionalFormatting sqref="AT67:AT69">
    <cfRule type="cellIs" dxfId="9205" priority="1445" operator="between">
      <formula>5</formula>
      <formula>9.999</formula>
    </cfRule>
  </conditionalFormatting>
  <conditionalFormatting sqref="AT67:AT69">
    <cfRule type="cellIs" dxfId="9204" priority="1446" operator="between">
      <formula>0</formula>
      <formula>4.999</formula>
    </cfRule>
  </conditionalFormatting>
  <conditionalFormatting sqref="AS67:AS69">
    <cfRule type="cellIs" dxfId="9203" priority="1439" operator="between">
      <formula>15</formula>
      <formula>20</formula>
    </cfRule>
  </conditionalFormatting>
  <conditionalFormatting sqref="AS67:AS69">
    <cfRule type="cellIs" dxfId="9202" priority="1440" operator="between">
      <formula>10</formula>
      <formula>14.999</formula>
    </cfRule>
  </conditionalFormatting>
  <conditionalFormatting sqref="AS67:AS69">
    <cfRule type="cellIs" dxfId="9201" priority="1441" operator="between">
      <formula>5</formula>
      <formula>9.999</formula>
    </cfRule>
  </conditionalFormatting>
  <conditionalFormatting sqref="AS67:AS69">
    <cfRule type="cellIs" dxfId="9200" priority="1442" operator="between">
      <formula>0</formula>
      <formula>4.999</formula>
    </cfRule>
  </conditionalFormatting>
  <conditionalFormatting sqref="AT71:AT73">
    <cfRule type="cellIs" dxfId="9199" priority="1435" operator="between">
      <formula>15</formula>
      <formula>20</formula>
    </cfRule>
  </conditionalFormatting>
  <conditionalFormatting sqref="AT71:AT73">
    <cfRule type="cellIs" dxfId="9198" priority="1436" operator="between">
      <formula>10</formula>
      <formula>14.999</formula>
    </cfRule>
  </conditionalFormatting>
  <conditionalFormatting sqref="AT71:AT73">
    <cfRule type="cellIs" dxfId="9197" priority="1437" operator="between">
      <formula>5</formula>
      <formula>9.999</formula>
    </cfRule>
  </conditionalFormatting>
  <conditionalFormatting sqref="AT71:AT73">
    <cfRule type="cellIs" dxfId="9196" priority="1438" operator="between">
      <formula>0</formula>
      <formula>4.999</formula>
    </cfRule>
  </conditionalFormatting>
  <conditionalFormatting sqref="AS71:AS73">
    <cfRule type="cellIs" dxfId="9195" priority="1431" operator="between">
      <formula>15</formula>
      <formula>20</formula>
    </cfRule>
  </conditionalFormatting>
  <conditionalFormatting sqref="AS71:AS73">
    <cfRule type="cellIs" dxfId="9194" priority="1432" operator="between">
      <formula>10</formula>
      <formula>14.999</formula>
    </cfRule>
  </conditionalFormatting>
  <conditionalFormatting sqref="AS71:AS73">
    <cfRule type="cellIs" dxfId="9193" priority="1433" operator="between">
      <formula>5</formula>
      <formula>9.999</formula>
    </cfRule>
  </conditionalFormatting>
  <conditionalFormatting sqref="AS71:AS73">
    <cfRule type="cellIs" dxfId="9192" priority="1434" operator="between">
      <formula>0</formula>
      <formula>4.999</formula>
    </cfRule>
  </conditionalFormatting>
  <conditionalFormatting sqref="AT33:AT35">
    <cfRule type="cellIs" dxfId="9191" priority="1427" operator="between">
      <formula>15</formula>
      <formula>20</formula>
    </cfRule>
  </conditionalFormatting>
  <conditionalFormatting sqref="AT33:AT35">
    <cfRule type="cellIs" dxfId="9190" priority="1428" operator="between">
      <formula>10</formula>
      <formula>14.999</formula>
    </cfRule>
  </conditionalFormatting>
  <conditionalFormatting sqref="AT33:AT35">
    <cfRule type="cellIs" dxfId="9189" priority="1429" operator="between">
      <formula>5</formula>
      <formula>9.999</formula>
    </cfRule>
  </conditionalFormatting>
  <conditionalFormatting sqref="AT33:AT35">
    <cfRule type="cellIs" dxfId="9188" priority="1430" operator="between">
      <formula>0</formula>
      <formula>4.999</formula>
    </cfRule>
  </conditionalFormatting>
  <conditionalFormatting sqref="AS33:AS35">
    <cfRule type="cellIs" dxfId="9187" priority="1423" operator="between">
      <formula>15</formula>
      <formula>20</formula>
    </cfRule>
  </conditionalFormatting>
  <conditionalFormatting sqref="AS33:AS35">
    <cfRule type="cellIs" dxfId="9186" priority="1424" operator="between">
      <formula>10</formula>
      <formula>14.999</formula>
    </cfRule>
  </conditionalFormatting>
  <conditionalFormatting sqref="AS33:AS35">
    <cfRule type="cellIs" dxfId="9185" priority="1425" operator="between">
      <formula>5</formula>
      <formula>9.999</formula>
    </cfRule>
  </conditionalFormatting>
  <conditionalFormatting sqref="AS33:AS35">
    <cfRule type="cellIs" dxfId="9184" priority="1426" operator="between">
      <formula>0</formula>
      <formula>4.999</formula>
    </cfRule>
  </conditionalFormatting>
  <conditionalFormatting sqref="AS19">
    <cfRule type="beginsWith" dxfId="9183" priority="1411" operator="beginsWith" text="Co-int.">
      <formula>LEFT(AS19,LEN("Co-int."))="Co-int."</formula>
    </cfRule>
  </conditionalFormatting>
  <conditionalFormatting sqref="AS19">
    <cfRule type="beginsWith" dxfId="9182" priority="1412" operator="beginsWith" text="C d'Œ">
      <formula>LEFT(AS19,LEN("C d'Œ"))="C d'Œ"</formula>
    </cfRule>
  </conditionalFormatting>
  <conditionalFormatting sqref="AS19">
    <cfRule type="beginsWith" dxfId="9181" priority="1413" operator="beginsWith" text="C cont.">
      <formula>LEFT(AS19,LEN("C cont."))="C cont."</formula>
    </cfRule>
  </conditionalFormatting>
  <conditionalFormatting sqref="AS19">
    <cfRule type="beginsWith" dxfId="9180" priority="1414" operator="beginsWith" text="É som.">
      <formula>LEFT(AS19,LEN("É som."))="É som."</formula>
    </cfRule>
  </conditionalFormatting>
  <conditionalFormatting sqref="AS19">
    <cfRule type="beginsWith" dxfId="9179" priority="1415" operator="beginsWith" text="PPLU">
      <formula>LEFT(AS19,LEN("PPLU"))="PPLU"</formula>
    </cfRule>
  </conditionalFormatting>
  <conditionalFormatting sqref="AS19">
    <cfRule type="beginsWith" dxfId="9178" priority="1416" operator="beginsWith" text="PPP">
      <formula>LEFT(AS19,LEN("PPP"))="PPP"</formula>
    </cfRule>
  </conditionalFormatting>
  <conditionalFormatting sqref="AS19">
    <cfRule type="beginsWith" dxfId="9177" priority="1417" operator="beginsWith" text="PPRO">
      <formula>LEFT(AS19,LEN("PPRO"))="PPRO"</formula>
    </cfRule>
  </conditionalFormatting>
  <conditionalFormatting sqref="AS19">
    <cfRule type="beginsWith" dxfId="9176" priority="1418" operator="beginsWith" text="CCF">
      <formula>LEFT(AS19,LEN("CCF"))="CCF"</formula>
    </cfRule>
  </conditionalFormatting>
  <conditionalFormatting sqref="AS19">
    <cfRule type="beginsWith" dxfId="9175" priority="1419" operator="beginsWith" text="PFMP+">
      <formula>LEFT(AS19,LEN("PFMP+"))="PFMP+"</formula>
    </cfRule>
  </conditionalFormatting>
  <conditionalFormatting sqref="AS19">
    <cfRule type="beginsWith" dxfId="9174" priority="1420" operator="beginsWith" text="PFMP">
      <formula>LEFT(AS19,LEN("PFMP"))="PFMP"</formula>
    </cfRule>
  </conditionalFormatting>
  <conditionalFormatting sqref="AS19">
    <cfRule type="beginsWith" dxfId="9173" priority="1421" operator="beginsWith" text="É diag.">
      <formula>LEFT(AS19,LEN("É diag."))="É diag."</formula>
    </cfRule>
  </conditionalFormatting>
  <conditionalFormatting sqref="AS19">
    <cfRule type="beginsWith" dxfId="9172" priority="1422" operator="beginsWith" text="É form.">
      <formula>LEFT(AS19,LEN("É form."))="É form."</formula>
    </cfRule>
  </conditionalFormatting>
  <conditionalFormatting sqref="AT19">
    <cfRule type="beginsWith" dxfId="9171" priority="1399" operator="beginsWith" text="Co-int.">
      <formula>LEFT(AT19,LEN("Co-int."))="Co-int."</formula>
    </cfRule>
  </conditionalFormatting>
  <conditionalFormatting sqref="AT19">
    <cfRule type="beginsWith" dxfId="9170" priority="1400" operator="beginsWith" text="C d'Œ">
      <formula>LEFT(AT19,LEN("C d'Œ"))="C d'Œ"</formula>
    </cfRule>
  </conditionalFormatting>
  <conditionalFormatting sqref="AT19">
    <cfRule type="beginsWith" dxfId="9169" priority="1401" operator="beginsWith" text="C cont.">
      <formula>LEFT(AT19,LEN("C cont."))="C cont."</formula>
    </cfRule>
  </conditionalFormatting>
  <conditionalFormatting sqref="AT19">
    <cfRule type="beginsWith" dxfId="9168" priority="1402" operator="beginsWith" text="É som.">
      <formula>LEFT(AT19,LEN("É som."))="É som."</formula>
    </cfRule>
  </conditionalFormatting>
  <conditionalFormatting sqref="AT19">
    <cfRule type="beginsWith" dxfId="9167" priority="1403" operator="beginsWith" text="PPLU">
      <formula>LEFT(AT19,LEN("PPLU"))="PPLU"</formula>
    </cfRule>
  </conditionalFormatting>
  <conditionalFormatting sqref="AT19">
    <cfRule type="beginsWith" dxfId="9166" priority="1404" operator="beginsWith" text="PPP">
      <formula>LEFT(AT19,LEN("PPP"))="PPP"</formula>
    </cfRule>
  </conditionalFormatting>
  <conditionalFormatting sqref="AT19">
    <cfRule type="beginsWith" dxfId="9165" priority="1405" operator="beginsWith" text="PPRO">
      <formula>LEFT(AT19,LEN("PPRO"))="PPRO"</formula>
    </cfRule>
  </conditionalFormatting>
  <conditionalFormatting sqref="AT19">
    <cfRule type="beginsWith" dxfId="9164" priority="1406" operator="beginsWith" text="CCF">
      <formula>LEFT(AT19,LEN("CCF"))="CCF"</formula>
    </cfRule>
  </conditionalFormatting>
  <conditionalFormatting sqref="AT19">
    <cfRule type="beginsWith" dxfId="9163" priority="1407" operator="beginsWith" text="PFMP+">
      <formula>LEFT(AT19,LEN("PFMP+"))="PFMP+"</formula>
    </cfRule>
  </conditionalFormatting>
  <conditionalFormatting sqref="AT19">
    <cfRule type="beginsWith" dxfId="9162" priority="1408" operator="beginsWith" text="PFMP">
      <formula>LEFT(AT19,LEN("PFMP"))="PFMP"</formula>
    </cfRule>
  </conditionalFormatting>
  <conditionalFormatting sqref="AT19">
    <cfRule type="beginsWith" dxfId="9161" priority="1409" operator="beginsWith" text="É diag.">
      <formula>LEFT(AT19,LEN("É diag."))="É diag."</formula>
    </cfRule>
  </conditionalFormatting>
  <conditionalFormatting sqref="AT19">
    <cfRule type="beginsWith" dxfId="9160" priority="1410" operator="beginsWith" text="É form.">
      <formula>LEFT(AT19,LEN("É form."))="É form."</formula>
    </cfRule>
  </conditionalFormatting>
  <conditionalFormatting sqref="AR37:AR39">
    <cfRule type="cellIs" dxfId="9159" priority="1395" operator="between">
      <formula>15</formula>
      <formula>20</formula>
    </cfRule>
  </conditionalFormatting>
  <conditionalFormatting sqref="AR37:AR39">
    <cfRule type="cellIs" dxfId="9158" priority="1396" operator="between">
      <formula>10</formula>
      <formula>14.999</formula>
    </cfRule>
  </conditionalFormatting>
  <conditionalFormatting sqref="AR37:AR39">
    <cfRule type="cellIs" dxfId="9157" priority="1397" operator="between">
      <formula>5</formula>
      <formula>9.999</formula>
    </cfRule>
  </conditionalFormatting>
  <conditionalFormatting sqref="AR37:AR39">
    <cfRule type="cellIs" dxfId="9156" priority="1398" operator="between">
      <formula>0</formula>
      <formula>4.999</formula>
    </cfRule>
  </conditionalFormatting>
  <conditionalFormatting sqref="AQ37:AQ39">
    <cfRule type="cellIs" dxfId="9155" priority="1391" operator="between">
      <formula>15</formula>
      <formula>20</formula>
    </cfRule>
  </conditionalFormatting>
  <conditionalFormatting sqref="AQ37:AQ39">
    <cfRule type="cellIs" dxfId="9154" priority="1392" operator="between">
      <formula>10</formula>
      <formula>14.999</formula>
    </cfRule>
  </conditionalFormatting>
  <conditionalFormatting sqref="AQ37:AQ39">
    <cfRule type="cellIs" dxfId="9153" priority="1393" operator="between">
      <formula>5</formula>
      <formula>9.999</formula>
    </cfRule>
  </conditionalFormatting>
  <conditionalFormatting sqref="AQ37:AQ39">
    <cfRule type="cellIs" dxfId="9152" priority="1394" operator="between">
      <formula>0</formula>
      <formula>4.999</formula>
    </cfRule>
  </conditionalFormatting>
  <conditionalFormatting sqref="AR41:AR43">
    <cfRule type="cellIs" dxfId="9151" priority="1387" operator="between">
      <formula>15</formula>
      <formula>20</formula>
    </cfRule>
  </conditionalFormatting>
  <conditionalFormatting sqref="AR41:AR43">
    <cfRule type="cellIs" dxfId="9150" priority="1388" operator="between">
      <formula>10</formula>
      <formula>14.999</formula>
    </cfRule>
  </conditionalFormatting>
  <conditionalFormatting sqref="AR41:AR43">
    <cfRule type="cellIs" dxfId="9149" priority="1389" operator="between">
      <formula>5</formula>
      <formula>9.999</formula>
    </cfRule>
  </conditionalFormatting>
  <conditionalFormatting sqref="AR41:AR43">
    <cfRule type="cellIs" dxfId="9148" priority="1390" operator="between">
      <formula>0</formula>
      <formula>4.999</formula>
    </cfRule>
  </conditionalFormatting>
  <conditionalFormatting sqref="AQ41:AQ43">
    <cfRule type="cellIs" dxfId="9147" priority="1383" operator="between">
      <formula>15</formula>
      <formula>20</formula>
    </cfRule>
  </conditionalFormatting>
  <conditionalFormatting sqref="AQ41:AQ43">
    <cfRule type="cellIs" dxfId="9146" priority="1384" operator="between">
      <formula>10</formula>
      <formula>14.999</formula>
    </cfRule>
  </conditionalFormatting>
  <conditionalFormatting sqref="AQ41:AQ43">
    <cfRule type="cellIs" dxfId="9145" priority="1385" operator="between">
      <formula>5</formula>
      <formula>9.999</formula>
    </cfRule>
  </conditionalFormatting>
  <conditionalFormatting sqref="AQ41:AQ43">
    <cfRule type="cellIs" dxfId="9144" priority="1386" operator="between">
      <formula>0</formula>
      <formula>4.999</formula>
    </cfRule>
  </conditionalFormatting>
  <conditionalFormatting sqref="AR47:AR49">
    <cfRule type="cellIs" dxfId="9143" priority="1379" operator="between">
      <formula>15</formula>
      <formula>20</formula>
    </cfRule>
  </conditionalFormatting>
  <conditionalFormatting sqref="AR47:AR49">
    <cfRule type="cellIs" dxfId="9142" priority="1380" operator="between">
      <formula>10</formula>
      <formula>14.999</formula>
    </cfRule>
  </conditionalFormatting>
  <conditionalFormatting sqref="AR47:AR49">
    <cfRule type="cellIs" dxfId="9141" priority="1381" operator="between">
      <formula>5</formula>
      <formula>9.999</formula>
    </cfRule>
  </conditionalFormatting>
  <conditionalFormatting sqref="AR47:AR49">
    <cfRule type="cellIs" dxfId="9140" priority="1382" operator="between">
      <formula>0</formula>
      <formula>4.999</formula>
    </cfRule>
  </conditionalFormatting>
  <conditionalFormatting sqref="AQ47:AQ49">
    <cfRule type="cellIs" dxfId="9139" priority="1375" operator="between">
      <formula>15</formula>
      <formula>20</formula>
    </cfRule>
  </conditionalFormatting>
  <conditionalFormatting sqref="AQ47:AQ49">
    <cfRule type="cellIs" dxfId="9138" priority="1376" operator="between">
      <formula>10</formula>
      <formula>14.999</formula>
    </cfRule>
  </conditionalFormatting>
  <conditionalFormatting sqref="AQ47:AQ49">
    <cfRule type="cellIs" dxfId="9137" priority="1377" operator="between">
      <formula>5</formula>
      <formula>9.999</formula>
    </cfRule>
  </conditionalFormatting>
  <conditionalFormatting sqref="AQ47:AQ49">
    <cfRule type="cellIs" dxfId="9136" priority="1378" operator="between">
      <formula>0</formula>
      <formula>4.999</formula>
    </cfRule>
  </conditionalFormatting>
  <conditionalFormatting sqref="AR51:AR53">
    <cfRule type="cellIs" dxfId="9135" priority="1371" operator="between">
      <formula>15</formula>
      <formula>20</formula>
    </cfRule>
  </conditionalFormatting>
  <conditionalFormatting sqref="AR51:AR53">
    <cfRule type="cellIs" dxfId="9134" priority="1372" operator="between">
      <formula>10</formula>
      <formula>14.999</formula>
    </cfRule>
  </conditionalFormatting>
  <conditionalFormatting sqref="AR51:AR53">
    <cfRule type="cellIs" dxfId="9133" priority="1373" operator="between">
      <formula>5</formula>
      <formula>9.999</formula>
    </cfRule>
  </conditionalFormatting>
  <conditionalFormatting sqref="AR51:AR53">
    <cfRule type="cellIs" dxfId="9132" priority="1374" operator="between">
      <formula>0</formula>
      <formula>4.999</formula>
    </cfRule>
  </conditionalFormatting>
  <conditionalFormatting sqref="AQ51:AQ53">
    <cfRule type="cellIs" dxfId="9131" priority="1367" operator="between">
      <formula>15</formula>
      <formula>20</formula>
    </cfRule>
  </conditionalFormatting>
  <conditionalFormatting sqref="AQ51:AQ53">
    <cfRule type="cellIs" dxfId="9130" priority="1368" operator="between">
      <formula>10</formula>
      <formula>14.999</formula>
    </cfRule>
  </conditionalFormatting>
  <conditionalFormatting sqref="AQ51:AQ53">
    <cfRule type="cellIs" dxfId="9129" priority="1369" operator="between">
      <formula>5</formula>
      <formula>9.999</formula>
    </cfRule>
  </conditionalFormatting>
  <conditionalFormatting sqref="AQ51:AQ53">
    <cfRule type="cellIs" dxfId="9128" priority="1370" operator="between">
      <formula>0</formula>
      <formula>4.999</formula>
    </cfRule>
  </conditionalFormatting>
  <conditionalFormatting sqref="AR55:AR57">
    <cfRule type="cellIs" dxfId="9127" priority="1363" operator="between">
      <formula>15</formula>
      <formula>20</formula>
    </cfRule>
  </conditionalFormatting>
  <conditionalFormatting sqref="AR55:AR57">
    <cfRule type="cellIs" dxfId="9126" priority="1364" operator="between">
      <formula>10</formula>
      <formula>14.999</formula>
    </cfRule>
  </conditionalFormatting>
  <conditionalFormatting sqref="AR55:AR57">
    <cfRule type="cellIs" dxfId="9125" priority="1365" operator="between">
      <formula>5</formula>
      <formula>9.999</formula>
    </cfRule>
  </conditionalFormatting>
  <conditionalFormatting sqref="AR55:AR57">
    <cfRule type="cellIs" dxfId="9124" priority="1366" operator="between">
      <formula>0</formula>
      <formula>4.999</formula>
    </cfRule>
  </conditionalFormatting>
  <conditionalFormatting sqref="AQ55:AQ57">
    <cfRule type="cellIs" dxfId="9123" priority="1359" operator="between">
      <formula>15</formula>
      <formula>20</formula>
    </cfRule>
  </conditionalFormatting>
  <conditionalFormatting sqref="AQ55:AQ57">
    <cfRule type="cellIs" dxfId="9122" priority="1360" operator="between">
      <formula>10</formula>
      <formula>14.999</formula>
    </cfRule>
  </conditionalFormatting>
  <conditionalFormatting sqref="AQ55:AQ57">
    <cfRule type="cellIs" dxfId="9121" priority="1361" operator="between">
      <formula>5</formula>
      <formula>9.999</formula>
    </cfRule>
  </conditionalFormatting>
  <conditionalFormatting sqref="AQ55:AQ57">
    <cfRule type="cellIs" dxfId="9120" priority="1362" operator="between">
      <formula>0</formula>
      <formula>4.999</formula>
    </cfRule>
  </conditionalFormatting>
  <conditionalFormatting sqref="AR61:AR63">
    <cfRule type="cellIs" dxfId="9119" priority="1355" operator="between">
      <formula>15</formula>
      <formula>20</formula>
    </cfRule>
  </conditionalFormatting>
  <conditionalFormatting sqref="AR61:AR63">
    <cfRule type="cellIs" dxfId="9118" priority="1356" operator="between">
      <formula>10</formula>
      <formula>14.999</formula>
    </cfRule>
  </conditionalFormatting>
  <conditionalFormatting sqref="AR61:AR63">
    <cfRule type="cellIs" dxfId="9117" priority="1357" operator="between">
      <formula>5</formula>
      <formula>9.999</formula>
    </cfRule>
  </conditionalFormatting>
  <conditionalFormatting sqref="AR61:AR63">
    <cfRule type="cellIs" dxfId="9116" priority="1358" operator="between">
      <formula>0</formula>
      <formula>4.999</formula>
    </cfRule>
  </conditionalFormatting>
  <conditionalFormatting sqref="AQ61:AQ63">
    <cfRule type="cellIs" dxfId="9115" priority="1351" operator="between">
      <formula>15</formula>
      <formula>20</formula>
    </cfRule>
  </conditionalFormatting>
  <conditionalFormatting sqref="AQ61:AQ63">
    <cfRule type="cellIs" dxfId="9114" priority="1352" operator="between">
      <formula>10</formula>
      <formula>14.999</formula>
    </cfRule>
  </conditionalFormatting>
  <conditionalFormatting sqref="AQ61:AQ63">
    <cfRule type="cellIs" dxfId="9113" priority="1353" operator="between">
      <formula>5</formula>
      <formula>9.999</formula>
    </cfRule>
  </conditionalFormatting>
  <conditionalFormatting sqref="AQ61:AQ63">
    <cfRule type="cellIs" dxfId="9112" priority="1354" operator="between">
      <formula>0</formula>
      <formula>4.999</formula>
    </cfRule>
  </conditionalFormatting>
  <conditionalFormatting sqref="AR67:AR69">
    <cfRule type="cellIs" dxfId="9111" priority="1347" operator="between">
      <formula>15</formula>
      <formula>20</formula>
    </cfRule>
  </conditionalFormatting>
  <conditionalFormatting sqref="AR67:AR69">
    <cfRule type="cellIs" dxfId="9110" priority="1348" operator="between">
      <formula>10</formula>
      <formula>14.999</formula>
    </cfRule>
  </conditionalFormatting>
  <conditionalFormatting sqref="AR67:AR69">
    <cfRule type="cellIs" dxfId="9109" priority="1349" operator="between">
      <formula>5</formula>
      <formula>9.999</formula>
    </cfRule>
  </conditionalFormatting>
  <conditionalFormatting sqref="AR67:AR69">
    <cfRule type="cellIs" dxfId="9108" priority="1350" operator="between">
      <formula>0</formula>
      <formula>4.999</formula>
    </cfRule>
  </conditionalFormatting>
  <conditionalFormatting sqref="AQ67:AQ69">
    <cfRule type="cellIs" dxfId="9107" priority="1343" operator="between">
      <formula>15</formula>
      <formula>20</formula>
    </cfRule>
  </conditionalFormatting>
  <conditionalFormatting sqref="AQ67:AQ69">
    <cfRule type="cellIs" dxfId="9106" priority="1344" operator="between">
      <formula>10</formula>
      <formula>14.999</formula>
    </cfRule>
  </conditionalFormatting>
  <conditionalFormatting sqref="AQ67:AQ69">
    <cfRule type="cellIs" dxfId="9105" priority="1345" operator="between">
      <formula>5</formula>
      <formula>9.999</formula>
    </cfRule>
  </conditionalFormatting>
  <conditionalFormatting sqref="AQ67:AQ69">
    <cfRule type="cellIs" dxfId="9104" priority="1346" operator="between">
      <formula>0</formula>
      <formula>4.999</formula>
    </cfRule>
  </conditionalFormatting>
  <conditionalFormatting sqref="AR71:AR73">
    <cfRule type="cellIs" dxfId="9103" priority="1339" operator="between">
      <formula>15</formula>
      <formula>20</formula>
    </cfRule>
  </conditionalFormatting>
  <conditionalFormatting sqref="AR71:AR73">
    <cfRule type="cellIs" dxfId="9102" priority="1340" operator="between">
      <formula>10</formula>
      <formula>14.999</formula>
    </cfRule>
  </conditionalFormatting>
  <conditionalFormatting sqref="AR71:AR73">
    <cfRule type="cellIs" dxfId="9101" priority="1341" operator="between">
      <formula>5</formula>
      <formula>9.999</formula>
    </cfRule>
  </conditionalFormatting>
  <conditionalFormatting sqref="AR71:AR73">
    <cfRule type="cellIs" dxfId="9100" priority="1342" operator="between">
      <formula>0</formula>
      <formula>4.999</formula>
    </cfRule>
  </conditionalFormatting>
  <conditionalFormatting sqref="AQ71:AQ73">
    <cfRule type="cellIs" dxfId="9099" priority="1335" operator="between">
      <formula>15</formula>
      <formula>20</formula>
    </cfRule>
  </conditionalFormatting>
  <conditionalFormatting sqref="AQ71:AQ73">
    <cfRule type="cellIs" dxfId="9098" priority="1336" operator="between">
      <formula>10</formula>
      <formula>14.999</formula>
    </cfRule>
  </conditionalFormatting>
  <conditionalFormatting sqref="AQ71:AQ73">
    <cfRule type="cellIs" dxfId="9097" priority="1337" operator="between">
      <formula>5</formula>
      <formula>9.999</formula>
    </cfRule>
  </conditionalFormatting>
  <conditionalFormatting sqref="AQ71:AQ73">
    <cfRule type="cellIs" dxfId="9096" priority="1338" operator="between">
      <formula>0</formula>
      <formula>4.999</formula>
    </cfRule>
  </conditionalFormatting>
  <conditionalFormatting sqref="AR33:AR35">
    <cfRule type="cellIs" dxfId="9095" priority="1331" operator="between">
      <formula>15</formula>
      <formula>20</formula>
    </cfRule>
  </conditionalFormatting>
  <conditionalFormatting sqref="AR33:AR35">
    <cfRule type="cellIs" dxfId="9094" priority="1332" operator="between">
      <formula>10</formula>
      <formula>14.999</formula>
    </cfRule>
  </conditionalFormatting>
  <conditionalFormatting sqref="AR33:AR35">
    <cfRule type="cellIs" dxfId="9093" priority="1333" operator="between">
      <formula>5</formula>
      <formula>9.999</formula>
    </cfRule>
  </conditionalFormatting>
  <conditionalFormatting sqref="AR33:AR35">
    <cfRule type="cellIs" dxfId="9092" priority="1334" operator="between">
      <formula>0</formula>
      <formula>4.999</formula>
    </cfRule>
  </conditionalFormatting>
  <conditionalFormatting sqref="AQ33:AQ35">
    <cfRule type="cellIs" dxfId="9091" priority="1327" operator="between">
      <formula>15</formula>
      <formula>20</formula>
    </cfRule>
  </conditionalFormatting>
  <conditionalFormatting sqref="AQ33:AQ35">
    <cfRule type="cellIs" dxfId="9090" priority="1328" operator="between">
      <formula>10</formula>
      <formula>14.999</formula>
    </cfRule>
  </conditionalFormatting>
  <conditionalFormatting sqref="AQ33:AQ35">
    <cfRule type="cellIs" dxfId="9089" priority="1329" operator="between">
      <formula>5</formula>
      <formula>9.999</formula>
    </cfRule>
  </conditionalFormatting>
  <conditionalFormatting sqref="AQ33:AQ35">
    <cfRule type="cellIs" dxfId="9088" priority="1330" operator="between">
      <formula>0</formula>
      <formula>4.999</formula>
    </cfRule>
  </conditionalFormatting>
  <conditionalFormatting sqref="AQ19">
    <cfRule type="beginsWith" dxfId="9087" priority="1315" operator="beginsWith" text="Co-int.">
      <formula>LEFT(AQ19,LEN("Co-int."))="Co-int."</formula>
    </cfRule>
  </conditionalFormatting>
  <conditionalFormatting sqref="AQ19">
    <cfRule type="beginsWith" dxfId="9086" priority="1316" operator="beginsWith" text="C d'Œ">
      <formula>LEFT(AQ19,LEN("C d'Œ"))="C d'Œ"</formula>
    </cfRule>
  </conditionalFormatting>
  <conditionalFormatting sqref="AQ19">
    <cfRule type="beginsWith" dxfId="9085" priority="1317" operator="beginsWith" text="C cont.">
      <formula>LEFT(AQ19,LEN("C cont."))="C cont."</formula>
    </cfRule>
  </conditionalFormatting>
  <conditionalFormatting sqref="AQ19">
    <cfRule type="beginsWith" dxfId="9084" priority="1318" operator="beginsWith" text="É som.">
      <formula>LEFT(AQ19,LEN("É som."))="É som."</formula>
    </cfRule>
  </conditionalFormatting>
  <conditionalFormatting sqref="AQ19">
    <cfRule type="beginsWith" dxfId="9083" priority="1319" operator="beginsWith" text="PPLU">
      <formula>LEFT(AQ19,LEN("PPLU"))="PPLU"</formula>
    </cfRule>
  </conditionalFormatting>
  <conditionalFormatting sqref="AQ19">
    <cfRule type="beginsWith" dxfId="9082" priority="1320" operator="beginsWith" text="PPP">
      <formula>LEFT(AQ19,LEN("PPP"))="PPP"</formula>
    </cfRule>
  </conditionalFormatting>
  <conditionalFormatting sqref="AQ19">
    <cfRule type="beginsWith" dxfId="9081" priority="1321" operator="beginsWith" text="PPRO">
      <formula>LEFT(AQ19,LEN("PPRO"))="PPRO"</formula>
    </cfRule>
  </conditionalFormatting>
  <conditionalFormatting sqref="AQ19">
    <cfRule type="beginsWith" dxfId="9080" priority="1322" operator="beginsWith" text="CCF">
      <formula>LEFT(AQ19,LEN("CCF"))="CCF"</formula>
    </cfRule>
  </conditionalFormatting>
  <conditionalFormatting sqref="AQ19">
    <cfRule type="beginsWith" dxfId="9079" priority="1323" operator="beginsWith" text="PFMP+">
      <formula>LEFT(AQ19,LEN("PFMP+"))="PFMP+"</formula>
    </cfRule>
  </conditionalFormatting>
  <conditionalFormatting sqref="AQ19">
    <cfRule type="beginsWith" dxfId="9078" priority="1324" operator="beginsWith" text="PFMP">
      <formula>LEFT(AQ19,LEN("PFMP"))="PFMP"</formula>
    </cfRule>
  </conditionalFormatting>
  <conditionalFormatting sqref="AQ19">
    <cfRule type="beginsWith" dxfId="9077" priority="1325" operator="beginsWith" text="É diag.">
      <formula>LEFT(AQ19,LEN("É diag."))="É diag."</formula>
    </cfRule>
  </conditionalFormatting>
  <conditionalFormatting sqref="AQ19">
    <cfRule type="beginsWith" dxfId="9076" priority="1326" operator="beginsWith" text="É form.">
      <formula>LEFT(AQ19,LEN("É form."))="É form."</formula>
    </cfRule>
  </conditionalFormatting>
  <conditionalFormatting sqref="AR19">
    <cfRule type="beginsWith" dxfId="9075" priority="1303" operator="beginsWith" text="Co-int.">
      <formula>LEFT(AR19,LEN("Co-int."))="Co-int."</formula>
    </cfRule>
  </conditionalFormatting>
  <conditionalFormatting sqref="AR19">
    <cfRule type="beginsWith" dxfId="9074" priority="1304" operator="beginsWith" text="C d'Œ">
      <formula>LEFT(AR19,LEN("C d'Œ"))="C d'Œ"</formula>
    </cfRule>
  </conditionalFormatting>
  <conditionalFormatting sqref="AR19">
    <cfRule type="beginsWith" dxfId="9073" priority="1305" operator="beginsWith" text="C cont.">
      <formula>LEFT(AR19,LEN("C cont."))="C cont."</formula>
    </cfRule>
  </conditionalFormatting>
  <conditionalFormatting sqref="AR19">
    <cfRule type="beginsWith" dxfId="9072" priority="1306" operator="beginsWith" text="É som.">
      <formula>LEFT(AR19,LEN("É som."))="É som."</formula>
    </cfRule>
  </conditionalFormatting>
  <conditionalFormatting sqref="AR19">
    <cfRule type="beginsWith" dxfId="9071" priority="1307" operator="beginsWith" text="PPLU">
      <formula>LEFT(AR19,LEN("PPLU"))="PPLU"</formula>
    </cfRule>
  </conditionalFormatting>
  <conditionalFormatting sqref="AR19">
    <cfRule type="beginsWith" dxfId="9070" priority="1308" operator="beginsWith" text="PPP">
      <formula>LEFT(AR19,LEN("PPP"))="PPP"</formula>
    </cfRule>
  </conditionalFormatting>
  <conditionalFormatting sqref="AR19">
    <cfRule type="beginsWith" dxfId="9069" priority="1309" operator="beginsWith" text="PPRO">
      <formula>LEFT(AR19,LEN("PPRO"))="PPRO"</formula>
    </cfRule>
  </conditionalFormatting>
  <conditionalFormatting sqref="AR19">
    <cfRule type="beginsWith" dxfId="9068" priority="1310" operator="beginsWith" text="CCF">
      <formula>LEFT(AR19,LEN("CCF"))="CCF"</formula>
    </cfRule>
  </conditionalFormatting>
  <conditionalFormatting sqref="AR19">
    <cfRule type="beginsWith" dxfId="9067" priority="1311" operator="beginsWith" text="PFMP+">
      <formula>LEFT(AR19,LEN("PFMP+"))="PFMP+"</formula>
    </cfRule>
  </conditionalFormatting>
  <conditionalFormatting sqref="AR19">
    <cfRule type="beginsWith" dxfId="9066" priority="1312" operator="beginsWith" text="PFMP">
      <formula>LEFT(AR19,LEN("PFMP"))="PFMP"</formula>
    </cfRule>
  </conditionalFormatting>
  <conditionalFormatting sqref="AR19">
    <cfRule type="beginsWith" dxfId="9065" priority="1313" operator="beginsWith" text="É diag.">
      <formula>LEFT(AR19,LEN("É diag."))="É diag."</formula>
    </cfRule>
  </conditionalFormatting>
  <conditionalFormatting sqref="AR19">
    <cfRule type="beginsWith" dxfId="9064" priority="1314" operator="beginsWith" text="É form.">
      <formula>LEFT(AR19,LEN("É form."))="É form."</formula>
    </cfRule>
  </conditionalFormatting>
  <conditionalFormatting sqref="AP37:AP39">
    <cfRule type="cellIs" dxfId="9063" priority="1299" operator="between">
      <formula>15</formula>
      <formula>20</formula>
    </cfRule>
  </conditionalFormatting>
  <conditionalFormatting sqref="AP37:AP39">
    <cfRule type="cellIs" dxfId="9062" priority="1300" operator="between">
      <formula>10</formula>
      <formula>14.999</formula>
    </cfRule>
  </conditionalFormatting>
  <conditionalFormatting sqref="AP37:AP39">
    <cfRule type="cellIs" dxfId="9061" priority="1301" operator="between">
      <formula>5</formula>
      <formula>9.999</formula>
    </cfRule>
  </conditionalFormatting>
  <conditionalFormatting sqref="AP37:AP39">
    <cfRule type="cellIs" dxfId="9060" priority="1302" operator="between">
      <formula>0</formula>
      <formula>4.999</formula>
    </cfRule>
  </conditionalFormatting>
  <conditionalFormatting sqref="AO37:AO39">
    <cfRule type="cellIs" dxfId="9059" priority="1295" operator="between">
      <formula>15</formula>
      <formula>20</formula>
    </cfRule>
  </conditionalFormatting>
  <conditionalFormatting sqref="AO37:AO39">
    <cfRule type="cellIs" dxfId="9058" priority="1296" operator="between">
      <formula>10</formula>
      <formula>14.999</formula>
    </cfRule>
  </conditionalFormatting>
  <conditionalFormatting sqref="AO37:AO39">
    <cfRule type="cellIs" dxfId="9057" priority="1297" operator="between">
      <formula>5</formula>
      <formula>9.999</formula>
    </cfRule>
  </conditionalFormatting>
  <conditionalFormatting sqref="AO37:AO39">
    <cfRule type="cellIs" dxfId="9056" priority="1298" operator="between">
      <formula>0</formula>
      <formula>4.999</formula>
    </cfRule>
  </conditionalFormatting>
  <conditionalFormatting sqref="AP41:AP43">
    <cfRule type="cellIs" dxfId="9055" priority="1291" operator="between">
      <formula>15</formula>
      <formula>20</formula>
    </cfRule>
  </conditionalFormatting>
  <conditionalFormatting sqref="AP41:AP43">
    <cfRule type="cellIs" dxfId="9054" priority="1292" operator="between">
      <formula>10</formula>
      <formula>14.999</formula>
    </cfRule>
  </conditionalFormatting>
  <conditionalFormatting sqref="AP41:AP43">
    <cfRule type="cellIs" dxfId="9053" priority="1293" operator="between">
      <formula>5</formula>
      <formula>9.999</formula>
    </cfRule>
  </conditionalFormatting>
  <conditionalFormatting sqref="AP41:AP43">
    <cfRule type="cellIs" dxfId="9052" priority="1294" operator="between">
      <formula>0</formula>
      <formula>4.999</formula>
    </cfRule>
  </conditionalFormatting>
  <conditionalFormatting sqref="AO41:AO43">
    <cfRule type="cellIs" dxfId="9051" priority="1287" operator="between">
      <formula>15</formula>
      <formula>20</formula>
    </cfRule>
  </conditionalFormatting>
  <conditionalFormatting sqref="AO41:AO43">
    <cfRule type="cellIs" dxfId="9050" priority="1288" operator="between">
      <formula>10</formula>
      <formula>14.999</formula>
    </cfRule>
  </conditionalFormatting>
  <conditionalFormatting sqref="AO41:AO43">
    <cfRule type="cellIs" dxfId="9049" priority="1289" operator="between">
      <formula>5</formula>
      <formula>9.999</formula>
    </cfRule>
  </conditionalFormatting>
  <conditionalFormatting sqref="AO41:AO43">
    <cfRule type="cellIs" dxfId="9048" priority="1290" operator="between">
      <formula>0</formula>
      <formula>4.999</formula>
    </cfRule>
  </conditionalFormatting>
  <conditionalFormatting sqref="AP47:AP49">
    <cfRule type="cellIs" dxfId="9047" priority="1283" operator="between">
      <formula>15</formula>
      <formula>20</formula>
    </cfRule>
  </conditionalFormatting>
  <conditionalFormatting sqref="AP47:AP49">
    <cfRule type="cellIs" dxfId="9046" priority="1284" operator="between">
      <formula>10</formula>
      <formula>14.999</formula>
    </cfRule>
  </conditionalFormatting>
  <conditionalFormatting sqref="AP47:AP49">
    <cfRule type="cellIs" dxfId="9045" priority="1285" operator="between">
      <formula>5</formula>
      <formula>9.999</formula>
    </cfRule>
  </conditionalFormatting>
  <conditionalFormatting sqref="AP47:AP49">
    <cfRule type="cellIs" dxfId="9044" priority="1286" operator="between">
      <formula>0</formula>
      <formula>4.999</formula>
    </cfRule>
  </conditionalFormatting>
  <conditionalFormatting sqref="AO47:AO49">
    <cfRule type="cellIs" dxfId="9043" priority="1279" operator="between">
      <formula>15</formula>
      <formula>20</formula>
    </cfRule>
  </conditionalFormatting>
  <conditionalFormatting sqref="AO47:AO49">
    <cfRule type="cellIs" dxfId="9042" priority="1280" operator="between">
      <formula>10</formula>
      <formula>14.999</formula>
    </cfRule>
  </conditionalFormatting>
  <conditionalFormatting sqref="AO47:AO49">
    <cfRule type="cellIs" dxfId="9041" priority="1281" operator="between">
      <formula>5</formula>
      <formula>9.999</formula>
    </cfRule>
  </conditionalFormatting>
  <conditionalFormatting sqref="AO47:AO49">
    <cfRule type="cellIs" dxfId="9040" priority="1282" operator="between">
      <formula>0</formula>
      <formula>4.999</formula>
    </cfRule>
  </conditionalFormatting>
  <conditionalFormatting sqref="AP51:AP53">
    <cfRule type="cellIs" dxfId="9039" priority="1275" operator="between">
      <formula>15</formula>
      <formula>20</formula>
    </cfRule>
  </conditionalFormatting>
  <conditionalFormatting sqref="AP51:AP53">
    <cfRule type="cellIs" dxfId="9038" priority="1276" operator="between">
      <formula>10</formula>
      <formula>14.999</formula>
    </cfRule>
  </conditionalFormatting>
  <conditionalFormatting sqref="AP51:AP53">
    <cfRule type="cellIs" dxfId="9037" priority="1277" operator="between">
      <formula>5</formula>
      <formula>9.999</formula>
    </cfRule>
  </conditionalFormatting>
  <conditionalFormatting sqref="AP51:AP53">
    <cfRule type="cellIs" dxfId="9036" priority="1278" operator="between">
      <formula>0</formula>
      <formula>4.999</formula>
    </cfRule>
  </conditionalFormatting>
  <conditionalFormatting sqref="AO51:AO53">
    <cfRule type="cellIs" dxfId="9035" priority="1271" operator="between">
      <formula>15</formula>
      <formula>20</formula>
    </cfRule>
  </conditionalFormatting>
  <conditionalFormatting sqref="AO51:AO53">
    <cfRule type="cellIs" dxfId="9034" priority="1272" operator="between">
      <formula>10</formula>
      <formula>14.999</formula>
    </cfRule>
  </conditionalFormatting>
  <conditionalFormatting sqref="AO51:AO53">
    <cfRule type="cellIs" dxfId="9033" priority="1273" operator="between">
      <formula>5</formula>
      <formula>9.999</formula>
    </cfRule>
  </conditionalFormatting>
  <conditionalFormatting sqref="AO51:AO53">
    <cfRule type="cellIs" dxfId="9032" priority="1274" operator="between">
      <formula>0</formula>
      <formula>4.999</formula>
    </cfRule>
  </conditionalFormatting>
  <conditionalFormatting sqref="AP55:AP57">
    <cfRule type="cellIs" dxfId="9031" priority="1267" operator="between">
      <formula>15</formula>
      <formula>20</formula>
    </cfRule>
  </conditionalFormatting>
  <conditionalFormatting sqref="AP55:AP57">
    <cfRule type="cellIs" dxfId="9030" priority="1268" operator="between">
      <formula>10</formula>
      <formula>14.999</formula>
    </cfRule>
  </conditionalFormatting>
  <conditionalFormatting sqref="AP55:AP57">
    <cfRule type="cellIs" dxfId="9029" priority="1269" operator="between">
      <formula>5</formula>
      <formula>9.999</formula>
    </cfRule>
  </conditionalFormatting>
  <conditionalFormatting sqref="AP55:AP57">
    <cfRule type="cellIs" dxfId="9028" priority="1270" operator="between">
      <formula>0</formula>
      <formula>4.999</formula>
    </cfRule>
  </conditionalFormatting>
  <conditionalFormatting sqref="AO55:AO57">
    <cfRule type="cellIs" dxfId="9027" priority="1263" operator="between">
      <formula>15</formula>
      <formula>20</formula>
    </cfRule>
  </conditionalFormatting>
  <conditionalFormatting sqref="AO55:AO57">
    <cfRule type="cellIs" dxfId="9026" priority="1264" operator="between">
      <formula>10</formula>
      <formula>14.999</formula>
    </cfRule>
  </conditionalFormatting>
  <conditionalFormatting sqref="AO55:AO57">
    <cfRule type="cellIs" dxfId="9025" priority="1265" operator="between">
      <formula>5</formula>
      <formula>9.999</formula>
    </cfRule>
  </conditionalFormatting>
  <conditionalFormatting sqref="AO55:AO57">
    <cfRule type="cellIs" dxfId="9024" priority="1266" operator="between">
      <formula>0</formula>
      <formula>4.999</formula>
    </cfRule>
  </conditionalFormatting>
  <conditionalFormatting sqref="AP61:AP63">
    <cfRule type="cellIs" dxfId="9023" priority="1259" operator="between">
      <formula>15</formula>
      <formula>20</formula>
    </cfRule>
  </conditionalFormatting>
  <conditionalFormatting sqref="AP61:AP63">
    <cfRule type="cellIs" dxfId="9022" priority="1260" operator="between">
      <formula>10</formula>
      <formula>14.999</formula>
    </cfRule>
  </conditionalFormatting>
  <conditionalFormatting sqref="AP61:AP63">
    <cfRule type="cellIs" dxfId="9021" priority="1261" operator="between">
      <formula>5</formula>
      <formula>9.999</formula>
    </cfRule>
  </conditionalFormatting>
  <conditionalFormatting sqref="AP61:AP63">
    <cfRule type="cellIs" dxfId="9020" priority="1262" operator="between">
      <formula>0</formula>
      <formula>4.999</formula>
    </cfRule>
  </conditionalFormatting>
  <conditionalFormatting sqref="AO61:AO63">
    <cfRule type="cellIs" dxfId="9019" priority="1255" operator="between">
      <formula>15</formula>
      <formula>20</formula>
    </cfRule>
  </conditionalFormatting>
  <conditionalFormatting sqref="AO61:AO63">
    <cfRule type="cellIs" dxfId="9018" priority="1256" operator="between">
      <formula>10</formula>
      <formula>14.999</formula>
    </cfRule>
  </conditionalFormatting>
  <conditionalFormatting sqref="AO61:AO63">
    <cfRule type="cellIs" dxfId="9017" priority="1257" operator="between">
      <formula>5</formula>
      <formula>9.999</formula>
    </cfRule>
  </conditionalFormatting>
  <conditionalFormatting sqref="AO61:AO63">
    <cfRule type="cellIs" dxfId="9016" priority="1258" operator="between">
      <formula>0</formula>
      <formula>4.999</formula>
    </cfRule>
  </conditionalFormatting>
  <conditionalFormatting sqref="AP67:AP69">
    <cfRule type="cellIs" dxfId="9015" priority="1251" operator="between">
      <formula>15</formula>
      <formula>20</formula>
    </cfRule>
  </conditionalFormatting>
  <conditionalFormatting sqref="AP67:AP69">
    <cfRule type="cellIs" dxfId="9014" priority="1252" operator="between">
      <formula>10</formula>
      <formula>14.999</formula>
    </cfRule>
  </conditionalFormatting>
  <conditionalFormatting sqref="AP67:AP69">
    <cfRule type="cellIs" dxfId="9013" priority="1253" operator="between">
      <formula>5</formula>
      <formula>9.999</formula>
    </cfRule>
  </conditionalFormatting>
  <conditionalFormatting sqref="AP67:AP69">
    <cfRule type="cellIs" dxfId="9012" priority="1254" operator="between">
      <formula>0</formula>
      <formula>4.999</formula>
    </cfRule>
  </conditionalFormatting>
  <conditionalFormatting sqref="AO67:AO69">
    <cfRule type="cellIs" dxfId="9011" priority="1247" operator="between">
      <formula>15</formula>
      <formula>20</formula>
    </cfRule>
  </conditionalFormatting>
  <conditionalFormatting sqref="AO67:AO69">
    <cfRule type="cellIs" dxfId="9010" priority="1248" operator="between">
      <formula>10</formula>
      <formula>14.999</formula>
    </cfRule>
  </conditionalFormatting>
  <conditionalFormatting sqref="AO67:AO69">
    <cfRule type="cellIs" dxfId="9009" priority="1249" operator="between">
      <formula>5</formula>
      <formula>9.999</formula>
    </cfRule>
  </conditionalFormatting>
  <conditionalFormatting sqref="AO67:AO69">
    <cfRule type="cellIs" dxfId="9008" priority="1250" operator="between">
      <formula>0</formula>
      <formula>4.999</formula>
    </cfRule>
  </conditionalFormatting>
  <conditionalFormatting sqref="AP71:AP73">
    <cfRule type="cellIs" dxfId="9007" priority="1243" operator="between">
      <formula>15</formula>
      <formula>20</formula>
    </cfRule>
  </conditionalFormatting>
  <conditionalFormatting sqref="AP71:AP73">
    <cfRule type="cellIs" dxfId="9006" priority="1244" operator="between">
      <formula>10</formula>
      <formula>14.999</formula>
    </cfRule>
  </conditionalFormatting>
  <conditionalFormatting sqref="AP71:AP73">
    <cfRule type="cellIs" dxfId="9005" priority="1245" operator="between">
      <formula>5</formula>
      <formula>9.999</formula>
    </cfRule>
  </conditionalFormatting>
  <conditionalFormatting sqref="AP71:AP73">
    <cfRule type="cellIs" dxfId="9004" priority="1246" operator="between">
      <formula>0</formula>
      <formula>4.999</formula>
    </cfRule>
  </conditionalFormatting>
  <conditionalFormatting sqref="AO71:AO73">
    <cfRule type="cellIs" dxfId="9003" priority="1239" operator="between">
      <formula>15</formula>
      <formula>20</formula>
    </cfRule>
  </conditionalFormatting>
  <conditionalFormatting sqref="AO71:AO73">
    <cfRule type="cellIs" dxfId="9002" priority="1240" operator="between">
      <formula>10</formula>
      <formula>14.999</formula>
    </cfRule>
  </conditionalFormatting>
  <conditionalFormatting sqref="AO71:AO73">
    <cfRule type="cellIs" dxfId="9001" priority="1241" operator="between">
      <formula>5</formula>
      <formula>9.999</formula>
    </cfRule>
  </conditionalFormatting>
  <conditionalFormatting sqref="AO71:AO73">
    <cfRule type="cellIs" dxfId="9000" priority="1242" operator="between">
      <formula>0</formula>
      <formula>4.999</formula>
    </cfRule>
  </conditionalFormatting>
  <conditionalFormatting sqref="AP33:AP35">
    <cfRule type="cellIs" dxfId="8999" priority="1235" operator="between">
      <formula>15</formula>
      <formula>20</formula>
    </cfRule>
  </conditionalFormatting>
  <conditionalFormatting sqref="AP33:AP35">
    <cfRule type="cellIs" dxfId="8998" priority="1236" operator="between">
      <formula>10</formula>
      <formula>14.999</formula>
    </cfRule>
  </conditionalFormatting>
  <conditionalFormatting sqref="AP33:AP35">
    <cfRule type="cellIs" dxfId="8997" priority="1237" operator="between">
      <formula>5</formula>
      <formula>9.999</formula>
    </cfRule>
  </conditionalFormatting>
  <conditionalFormatting sqref="AP33:AP35">
    <cfRule type="cellIs" dxfId="8996" priority="1238" operator="between">
      <formula>0</formula>
      <formula>4.999</formula>
    </cfRule>
  </conditionalFormatting>
  <conditionalFormatting sqref="AO33:AO35">
    <cfRule type="cellIs" dxfId="8995" priority="1231" operator="between">
      <formula>15</formula>
      <formula>20</formula>
    </cfRule>
  </conditionalFormatting>
  <conditionalFormatting sqref="AO33:AO35">
    <cfRule type="cellIs" dxfId="8994" priority="1232" operator="between">
      <formula>10</formula>
      <formula>14.999</formula>
    </cfRule>
  </conditionalFormatting>
  <conditionalFormatting sqref="AO33:AO35">
    <cfRule type="cellIs" dxfId="8993" priority="1233" operator="between">
      <formula>5</formula>
      <formula>9.999</formula>
    </cfRule>
  </conditionalFormatting>
  <conditionalFormatting sqref="AO33:AO35">
    <cfRule type="cellIs" dxfId="8992" priority="1234" operator="between">
      <formula>0</formula>
      <formula>4.999</formula>
    </cfRule>
  </conditionalFormatting>
  <conditionalFormatting sqref="AO19">
    <cfRule type="beginsWith" dxfId="8991" priority="1219" operator="beginsWith" text="Co-int.">
      <formula>LEFT(AO19,LEN("Co-int."))="Co-int."</formula>
    </cfRule>
  </conditionalFormatting>
  <conditionalFormatting sqref="AO19">
    <cfRule type="beginsWith" dxfId="8990" priority="1220" operator="beginsWith" text="C d'Œ">
      <formula>LEFT(AO19,LEN("C d'Œ"))="C d'Œ"</formula>
    </cfRule>
  </conditionalFormatting>
  <conditionalFormatting sqref="AO19">
    <cfRule type="beginsWith" dxfId="8989" priority="1221" operator="beginsWith" text="C cont.">
      <formula>LEFT(AO19,LEN("C cont."))="C cont."</formula>
    </cfRule>
  </conditionalFormatting>
  <conditionalFormatting sqref="AO19">
    <cfRule type="beginsWith" dxfId="8988" priority="1222" operator="beginsWith" text="É som.">
      <formula>LEFT(AO19,LEN("É som."))="É som."</formula>
    </cfRule>
  </conditionalFormatting>
  <conditionalFormatting sqref="AO19">
    <cfRule type="beginsWith" dxfId="8987" priority="1223" operator="beginsWith" text="PPLU">
      <formula>LEFT(AO19,LEN("PPLU"))="PPLU"</formula>
    </cfRule>
  </conditionalFormatting>
  <conditionalFormatting sqref="AO19">
    <cfRule type="beginsWith" dxfId="8986" priority="1224" operator="beginsWith" text="PPP">
      <formula>LEFT(AO19,LEN("PPP"))="PPP"</formula>
    </cfRule>
  </conditionalFormatting>
  <conditionalFormatting sqref="AO19">
    <cfRule type="beginsWith" dxfId="8985" priority="1225" operator="beginsWith" text="PPRO">
      <formula>LEFT(AO19,LEN("PPRO"))="PPRO"</formula>
    </cfRule>
  </conditionalFormatting>
  <conditionalFormatting sqref="AO19">
    <cfRule type="beginsWith" dxfId="8984" priority="1226" operator="beginsWith" text="CCF">
      <formula>LEFT(AO19,LEN("CCF"))="CCF"</formula>
    </cfRule>
  </conditionalFormatting>
  <conditionalFormatting sqref="AO19">
    <cfRule type="beginsWith" dxfId="8983" priority="1227" operator="beginsWith" text="PFMP+">
      <formula>LEFT(AO19,LEN("PFMP+"))="PFMP+"</formula>
    </cfRule>
  </conditionalFormatting>
  <conditionalFormatting sqref="AO19">
    <cfRule type="beginsWith" dxfId="8982" priority="1228" operator="beginsWith" text="PFMP">
      <formula>LEFT(AO19,LEN("PFMP"))="PFMP"</formula>
    </cfRule>
  </conditionalFormatting>
  <conditionalFormatting sqref="AO19">
    <cfRule type="beginsWith" dxfId="8981" priority="1229" operator="beginsWith" text="É diag.">
      <formula>LEFT(AO19,LEN("É diag."))="É diag."</formula>
    </cfRule>
  </conditionalFormatting>
  <conditionalFormatting sqref="AO19">
    <cfRule type="beginsWith" dxfId="8980" priority="1230" operator="beginsWith" text="É form.">
      <formula>LEFT(AO19,LEN("É form."))="É form."</formula>
    </cfRule>
  </conditionalFormatting>
  <conditionalFormatting sqref="AP19">
    <cfRule type="beginsWith" dxfId="8979" priority="1207" operator="beginsWith" text="Co-int.">
      <formula>LEFT(AP19,LEN("Co-int."))="Co-int."</formula>
    </cfRule>
  </conditionalFormatting>
  <conditionalFormatting sqref="AP19">
    <cfRule type="beginsWith" dxfId="8978" priority="1208" operator="beginsWith" text="C d'Œ">
      <formula>LEFT(AP19,LEN("C d'Œ"))="C d'Œ"</formula>
    </cfRule>
  </conditionalFormatting>
  <conditionalFormatting sqref="AP19">
    <cfRule type="beginsWith" dxfId="8977" priority="1209" operator="beginsWith" text="C cont.">
      <formula>LEFT(AP19,LEN("C cont."))="C cont."</formula>
    </cfRule>
  </conditionalFormatting>
  <conditionalFormatting sqref="AP19">
    <cfRule type="beginsWith" dxfId="8976" priority="1210" operator="beginsWith" text="É som.">
      <formula>LEFT(AP19,LEN("É som."))="É som."</formula>
    </cfRule>
  </conditionalFormatting>
  <conditionalFormatting sqref="AP19">
    <cfRule type="beginsWith" dxfId="8975" priority="1211" operator="beginsWith" text="PPLU">
      <formula>LEFT(AP19,LEN("PPLU"))="PPLU"</formula>
    </cfRule>
  </conditionalFormatting>
  <conditionalFormatting sqref="AP19">
    <cfRule type="beginsWith" dxfId="8974" priority="1212" operator="beginsWith" text="PPP">
      <formula>LEFT(AP19,LEN("PPP"))="PPP"</formula>
    </cfRule>
  </conditionalFormatting>
  <conditionalFormatting sqref="AP19">
    <cfRule type="beginsWith" dxfId="8973" priority="1213" operator="beginsWith" text="PPRO">
      <formula>LEFT(AP19,LEN("PPRO"))="PPRO"</formula>
    </cfRule>
  </conditionalFormatting>
  <conditionalFormatting sqref="AP19">
    <cfRule type="beginsWith" dxfId="8972" priority="1214" operator="beginsWith" text="CCF">
      <formula>LEFT(AP19,LEN("CCF"))="CCF"</formula>
    </cfRule>
  </conditionalFormatting>
  <conditionalFormatting sqref="AP19">
    <cfRule type="beginsWith" dxfId="8971" priority="1215" operator="beginsWith" text="PFMP+">
      <formula>LEFT(AP19,LEN("PFMP+"))="PFMP+"</formula>
    </cfRule>
  </conditionalFormatting>
  <conditionalFormatting sqref="AP19">
    <cfRule type="beginsWith" dxfId="8970" priority="1216" operator="beginsWith" text="PFMP">
      <formula>LEFT(AP19,LEN("PFMP"))="PFMP"</formula>
    </cfRule>
  </conditionalFormatting>
  <conditionalFormatting sqref="AP19">
    <cfRule type="beginsWith" dxfId="8969" priority="1217" operator="beginsWith" text="É diag.">
      <formula>LEFT(AP19,LEN("É diag."))="É diag."</formula>
    </cfRule>
  </conditionalFormatting>
  <conditionalFormatting sqref="AP19">
    <cfRule type="beginsWith" dxfId="8968" priority="1218" operator="beginsWith" text="É form.">
      <formula>LEFT(AP19,LEN("É form."))="É form."</formula>
    </cfRule>
  </conditionalFormatting>
  <conditionalFormatting sqref="AN37:AN39">
    <cfRule type="cellIs" dxfId="8967" priority="1203" operator="between">
      <formula>15</formula>
      <formula>20</formula>
    </cfRule>
  </conditionalFormatting>
  <conditionalFormatting sqref="AN37:AN39">
    <cfRule type="cellIs" dxfId="8966" priority="1204" operator="between">
      <formula>10</formula>
      <formula>14.999</formula>
    </cfRule>
  </conditionalFormatting>
  <conditionalFormatting sqref="AN37:AN39">
    <cfRule type="cellIs" dxfId="8965" priority="1205" operator="between">
      <formula>5</formula>
      <formula>9.999</formula>
    </cfRule>
  </conditionalFormatting>
  <conditionalFormatting sqref="AN37:AN39">
    <cfRule type="cellIs" dxfId="8964" priority="1206" operator="between">
      <formula>0</formula>
      <formula>4.999</formula>
    </cfRule>
  </conditionalFormatting>
  <conditionalFormatting sqref="AM37:AM39">
    <cfRule type="cellIs" dxfId="8963" priority="1199" operator="between">
      <formula>15</formula>
      <formula>20</formula>
    </cfRule>
  </conditionalFormatting>
  <conditionalFormatting sqref="AM37:AM39">
    <cfRule type="cellIs" dxfId="8962" priority="1200" operator="between">
      <formula>10</formula>
      <formula>14.999</formula>
    </cfRule>
  </conditionalFormatting>
  <conditionalFormatting sqref="AM37:AM39">
    <cfRule type="cellIs" dxfId="8961" priority="1201" operator="between">
      <formula>5</formula>
      <formula>9.999</formula>
    </cfRule>
  </conditionalFormatting>
  <conditionalFormatting sqref="AM37:AM39">
    <cfRule type="cellIs" dxfId="8960" priority="1202" operator="between">
      <formula>0</formula>
      <formula>4.999</formula>
    </cfRule>
  </conditionalFormatting>
  <conditionalFormatting sqref="AN41:AN43">
    <cfRule type="cellIs" dxfId="8959" priority="1195" operator="between">
      <formula>15</formula>
      <formula>20</formula>
    </cfRule>
  </conditionalFormatting>
  <conditionalFormatting sqref="AN41:AN43">
    <cfRule type="cellIs" dxfId="8958" priority="1196" operator="between">
      <formula>10</formula>
      <formula>14.999</formula>
    </cfRule>
  </conditionalFormatting>
  <conditionalFormatting sqref="AN41:AN43">
    <cfRule type="cellIs" dxfId="8957" priority="1197" operator="between">
      <formula>5</formula>
      <formula>9.999</formula>
    </cfRule>
  </conditionalFormatting>
  <conditionalFormatting sqref="AN41:AN43">
    <cfRule type="cellIs" dxfId="8956" priority="1198" operator="between">
      <formula>0</formula>
      <formula>4.999</formula>
    </cfRule>
  </conditionalFormatting>
  <conditionalFormatting sqref="AM41:AM43">
    <cfRule type="cellIs" dxfId="8955" priority="1191" operator="between">
      <formula>15</formula>
      <formula>20</formula>
    </cfRule>
  </conditionalFormatting>
  <conditionalFormatting sqref="AM41:AM43">
    <cfRule type="cellIs" dxfId="8954" priority="1192" operator="between">
      <formula>10</formula>
      <formula>14.999</formula>
    </cfRule>
  </conditionalFormatting>
  <conditionalFormatting sqref="AM41:AM43">
    <cfRule type="cellIs" dxfId="8953" priority="1193" operator="between">
      <formula>5</formula>
      <formula>9.999</formula>
    </cfRule>
  </conditionalFormatting>
  <conditionalFormatting sqref="AM41:AM43">
    <cfRule type="cellIs" dxfId="8952" priority="1194" operator="between">
      <formula>0</formula>
      <formula>4.999</formula>
    </cfRule>
  </conditionalFormatting>
  <conditionalFormatting sqref="AN47:AN49">
    <cfRule type="cellIs" dxfId="8951" priority="1187" operator="between">
      <formula>15</formula>
      <formula>20</formula>
    </cfRule>
  </conditionalFormatting>
  <conditionalFormatting sqref="AN47:AN49">
    <cfRule type="cellIs" dxfId="8950" priority="1188" operator="between">
      <formula>10</formula>
      <formula>14.999</formula>
    </cfRule>
  </conditionalFormatting>
  <conditionalFormatting sqref="AN47:AN49">
    <cfRule type="cellIs" dxfId="8949" priority="1189" operator="between">
      <formula>5</formula>
      <formula>9.999</formula>
    </cfRule>
  </conditionalFormatting>
  <conditionalFormatting sqref="AN47:AN49">
    <cfRule type="cellIs" dxfId="8948" priority="1190" operator="between">
      <formula>0</formula>
      <formula>4.999</formula>
    </cfRule>
  </conditionalFormatting>
  <conditionalFormatting sqref="AM47:AM49">
    <cfRule type="cellIs" dxfId="8947" priority="1183" operator="between">
      <formula>15</formula>
      <formula>20</formula>
    </cfRule>
  </conditionalFormatting>
  <conditionalFormatting sqref="AM47:AM49">
    <cfRule type="cellIs" dxfId="8946" priority="1184" operator="between">
      <formula>10</formula>
      <formula>14.999</formula>
    </cfRule>
  </conditionalFormatting>
  <conditionalFormatting sqref="AM47:AM49">
    <cfRule type="cellIs" dxfId="8945" priority="1185" operator="between">
      <formula>5</formula>
      <formula>9.999</formula>
    </cfRule>
  </conditionalFormatting>
  <conditionalFormatting sqref="AM47:AM49">
    <cfRule type="cellIs" dxfId="8944" priority="1186" operator="between">
      <formula>0</formula>
      <formula>4.999</formula>
    </cfRule>
  </conditionalFormatting>
  <conditionalFormatting sqref="AN51:AN53">
    <cfRule type="cellIs" dxfId="8943" priority="1179" operator="between">
      <formula>15</formula>
      <formula>20</formula>
    </cfRule>
  </conditionalFormatting>
  <conditionalFormatting sqref="AN51:AN53">
    <cfRule type="cellIs" dxfId="8942" priority="1180" operator="between">
      <formula>10</formula>
      <formula>14.999</formula>
    </cfRule>
  </conditionalFormatting>
  <conditionalFormatting sqref="AN51:AN53">
    <cfRule type="cellIs" dxfId="8941" priority="1181" operator="between">
      <formula>5</formula>
      <formula>9.999</formula>
    </cfRule>
  </conditionalFormatting>
  <conditionalFormatting sqref="AN51:AN53">
    <cfRule type="cellIs" dxfId="8940" priority="1182" operator="between">
      <formula>0</formula>
      <formula>4.999</formula>
    </cfRule>
  </conditionalFormatting>
  <conditionalFormatting sqref="AM51:AM53">
    <cfRule type="cellIs" dxfId="8939" priority="1175" operator="between">
      <formula>15</formula>
      <formula>20</formula>
    </cfRule>
  </conditionalFormatting>
  <conditionalFormatting sqref="AM51:AM53">
    <cfRule type="cellIs" dxfId="8938" priority="1176" operator="between">
      <formula>10</formula>
      <formula>14.999</formula>
    </cfRule>
  </conditionalFormatting>
  <conditionalFormatting sqref="AM51:AM53">
    <cfRule type="cellIs" dxfId="8937" priority="1177" operator="between">
      <formula>5</formula>
      <formula>9.999</formula>
    </cfRule>
  </conditionalFormatting>
  <conditionalFormatting sqref="AM51:AM53">
    <cfRule type="cellIs" dxfId="8936" priority="1178" operator="between">
      <formula>0</formula>
      <formula>4.999</formula>
    </cfRule>
  </conditionalFormatting>
  <conditionalFormatting sqref="AN55:AN57">
    <cfRule type="cellIs" dxfId="8935" priority="1171" operator="between">
      <formula>15</formula>
      <formula>20</formula>
    </cfRule>
  </conditionalFormatting>
  <conditionalFormatting sqref="AN55:AN57">
    <cfRule type="cellIs" dxfId="8934" priority="1172" operator="between">
      <formula>10</formula>
      <formula>14.999</formula>
    </cfRule>
  </conditionalFormatting>
  <conditionalFormatting sqref="AN55:AN57">
    <cfRule type="cellIs" dxfId="8933" priority="1173" operator="between">
      <formula>5</formula>
      <formula>9.999</formula>
    </cfRule>
  </conditionalFormatting>
  <conditionalFormatting sqref="AN55:AN57">
    <cfRule type="cellIs" dxfId="8932" priority="1174" operator="between">
      <formula>0</formula>
      <formula>4.999</formula>
    </cfRule>
  </conditionalFormatting>
  <conditionalFormatting sqref="AM55:AM57">
    <cfRule type="cellIs" dxfId="8931" priority="1167" operator="between">
      <formula>15</formula>
      <formula>20</formula>
    </cfRule>
  </conditionalFormatting>
  <conditionalFormatting sqref="AM55:AM57">
    <cfRule type="cellIs" dxfId="8930" priority="1168" operator="between">
      <formula>10</formula>
      <formula>14.999</formula>
    </cfRule>
  </conditionalFormatting>
  <conditionalFormatting sqref="AM55:AM57">
    <cfRule type="cellIs" dxfId="8929" priority="1169" operator="between">
      <formula>5</formula>
      <formula>9.999</formula>
    </cfRule>
  </conditionalFormatting>
  <conditionalFormatting sqref="AM55:AM57">
    <cfRule type="cellIs" dxfId="8928" priority="1170" operator="between">
      <formula>0</formula>
      <formula>4.999</formula>
    </cfRule>
  </conditionalFormatting>
  <conditionalFormatting sqref="AN61:AN63">
    <cfRule type="cellIs" dxfId="8927" priority="1163" operator="between">
      <formula>15</formula>
      <formula>20</formula>
    </cfRule>
  </conditionalFormatting>
  <conditionalFormatting sqref="AN61:AN63">
    <cfRule type="cellIs" dxfId="8926" priority="1164" operator="between">
      <formula>10</formula>
      <formula>14.999</formula>
    </cfRule>
  </conditionalFormatting>
  <conditionalFormatting sqref="AN61:AN63">
    <cfRule type="cellIs" dxfId="8925" priority="1165" operator="between">
      <formula>5</formula>
      <formula>9.999</formula>
    </cfRule>
  </conditionalFormatting>
  <conditionalFormatting sqref="AN61:AN63">
    <cfRule type="cellIs" dxfId="8924" priority="1166" operator="between">
      <formula>0</formula>
      <formula>4.999</formula>
    </cfRule>
  </conditionalFormatting>
  <conditionalFormatting sqref="AM61:AM63">
    <cfRule type="cellIs" dxfId="8923" priority="1159" operator="between">
      <formula>15</formula>
      <formula>20</formula>
    </cfRule>
  </conditionalFormatting>
  <conditionalFormatting sqref="AM61:AM63">
    <cfRule type="cellIs" dxfId="8922" priority="1160" operator="between">
      <formula>10</formula>
      <formula>14.999</formula>
    </cfRule>
  </conditionalFormatting>
  <conditionalFormatting sqref="AM61:AM63">
    <cfRule type="cellIs" dxfId="8921" priority="1161" operator="between">
      <formula>5</formula>
      <formula>9.999</formula>
    </cfRule>
  </conditionalFormatting>
  <conditionalFormatting sqref="AM61:AM63">
    <cfRule type="cellIs" dxfId="8920" priority="1162" operator="between">
      <formula>0</formula>
      <formula>4.999</formula>
    </cfRule>
  </conditionalFormatting>
  <conditionalFormatting sqref="AN67:AN69">
    <cfRule type="cellIs" dxfId="8919" priority="1155" operator="between">
      <formula>15</formula>
      <formula>20</formula>
    </cfRule>
  </conditionalFormatting>
  <conditionalFormatting sqref="AN67:AN69">
    <cfRule type="cellIs" dxfId="8918" priority="1156" operator="between">
      <formula>10</formula>
      <formula>14.999</formula>
    </cfRule>
  </conditionalFormatting>
  <conditionalFormatting sqref="AN67:AN69">
    <cfRule type="cellIs" dxfId="8917" priority="1157" operator="between">
      <formula>5</formula>
      <formula>9.999</formula>
    </cfRule>
  </conditionalFormatting>
  <conditionalFormatting sqref="AN67:AN69">
    <cfRule type="cellIs" dxfId="8916" priority="1158" operator="between">
      <formula>0</formula>
      <formula>4.999</formula>
    </cfRule>
  </conditionalFormatting>
  <conditionalFormatting sqref="AM67:AM69">
    <cfRule type="cellIs" dxfId="8915" priority="1151" operator="between">
      <formula>15</formula>
      <formula>20</formula>
    </cfRule>
  </conditionalFormatting>
  <conditionalFormatting sqref="AM67:AM69">
    <cfRule type="cellIs" dxfId="8914" priority="1152" operator="between">
      <formula>10</formula>
      <formula>14.999</formula>
    </cfRule>
  </conditionalFormatting>
  <conditionalFormatting sqref="AM67:AM69">
    <cfRule type="cellIs" dxfId="8913" priority="1153" operator="between">
      <formula>5</formula>
      <formula>9.999</formula>
    </cfRule>
  </conditionalFormatting>
  <conditionalFormatting sqref="AM67:AM69">
    <cfRule type="cellIs" dxfId="8912" priority="1154" operator="between">
      <formula>0</formula>
      <formula>4.999</formula>
    </cfRule>
  </conditionalFormatting>
  <conditionalFormatting sqref="AN71:AN73">
    <cfRule type="cellIs" dxfId="8911" priority="1147" operator="between">
      <formula>15</formula>
      <formula>20</formula>
    </cfRule>
  </conditionalFormatting>
  <conditionalFormatting sqref="AN71:AN73">
    <cfRule type="cellIs" dxfId="8910" priority="1148" operator="between">
      <formula>10</formula>
      <formula>14.999</formula>
    </cfRule>
  </conditionalFormatting>
  <conditionalFormatting sqref="AN71:AN73">
    <cfRule type="cellIs" dxfId="8909" priority="1149" operator="between">
      <formula>5</formula>
      <formula>9.999</formula>
    </cfRule>
  </conditionalFormatting>
  <conditionalFormatting sqref="AN71:AN73">
    <cfRule type="cellIs" dxfId="8908" priority="1150" operator="between">
      <formula>0</formula>
      <formula>4.999</formula>
    </cfRule>
  </conditionalFormatting>
  <conditionalFormatting sqref="AM71:AM73">
    <cfRule type="cellIs" dxfId="8907" priority="1143" operator="between">
      <formula>15</formula>
      <formula>20</formula>
    </cfRule>
  </conditionalFormatting>
  <conditionalFormatting sqref="AM71:AM73">
    <cfRule type="cellIs" dxfId="8906" priority="1144" operator="between">
      <formula>10</formula>
      <formula>14.999</formula>
    </cfRule>
  </conditionalFormatting>
  <conditionalFormatting sqref="AM71:AM73">
    <cfRule type="cellIs" dxfId="8905" priority="1145" operator="between">
      <formula>5</formula>
      <formula>9.999</formula>
    </cfRule>
  </conditionalFormatting>
  <conditionalFormatting sqref="AM71:AM73">
    <cfRule type="cellIs" dxfId="8904" priority="1146" operator="between">
      <formula>0</formula>
      <formula>4.999</formula>
    </cfRule>
  </conditionalFormatting>
  <conditionalFormatting sqref="AN33:AN35">
    <cfRule type="cellIs" dxfId="8903" priority="1139" operator="between">
      <formula>15</formula>
      <formula>20</formula>
    </cfRule>
  </conditionalFormatting>
  <conditionalFormatting sqref="AN33:AN35">
    <cfRule type="cellIs" dxfId="8902" priority="1140" operator="between">
      <formula>10</formula>
      <formula>14.999</formula>
    </cfRule>
  </conditionalFormatting>
  <conditionalFormatting sqref="AN33:AN35">
    <cfRule type="cellIs" dxfId="8901" priority="1141" operator="between">
      <formula>5</formula>
      <formula>9.999</formula>
    </cfRule>
  </conditionalFormatting>
  <conditionalFormatting sqref="AN33:AN35">
    <cfRule type="cellIs" dxfId="8900" priority="1142" operator="between">
      <formula>0</formula>
      <formula>4.999</formula>
    </cfRule>
  </conditionalFormatting>
  <conditionalFormatting sqref="AM33:AM35">
    <cfRule type="cellIs" dxfId="8899" priority="1135" operator="between">
      <formula>15</formula>
      <formula>20</formula>
    </cfRule>
  </conditionalFormatting>
  <conditionalFormatting sqref="AM33:AM35">
    <cfRule type="cellIs" dxfId="8898" priority="1136" operator="between">
      <formula>10</formula>
      <formula>14.999</formula>
    </cfRule>
  </conditionalFormatting>
  <conditionalFormatting sqref="AM33:AM35">
    <cfRule type="cellIs" dxfId="8897" priority="1137" operator="between">
      <formula>5</formula>
      <formula>9.999</formula>
    </cfRule>
  </conditionalFormatting>
  <conditionalFormatting sqref="AM33:AM35">
    <cfRule type="cellIs" dxfId="8896" priority="1138" operator="between">
      <formula>0</formula>
      <formula>4.999</formula>
    </cfRule>
  </conditionalFormatting>
  <conditionalFormatting sqref="AM19">
    <cfRule type="beginsWith" dxfId="8895" priority="1123" operator="beginsWith" text="Co-int.">
      <formula>LEFT(AM19,LEN("Co-int."))="Co-int."</formula>
    </cfRule>
  </conditionalFormatting>
  <conditionalFormatting sqref="AM19">
    <cfRule type="beginsWith" dxfId="8894" priority="1124" operator="beginsWith" text="C d'Œ">
      <formula>LEFT(AM19,LEN("C d'Œ"))="C d'Œ"</formula>
    </cfRule>
  </conditionalFormatting>
  <conditionalFormatting sqref="AM19">
    <cfRule type="beginsWith" dxfId="8893" priority="1125" operator="beginsWith" text="C cont.">
      <formula>LEFT(AM19,LEN("C cont."))="C cont."</formula>
    </cfRule>
  </conditionalFormatting>
  <conditionalFormatting sqref="AM19">
    <cfRule type="beginsWith" dxfId="8892" priority="1126" operator="beginsWith" text="É som.">
      <formula>LEFT(AM19,LEN("É som."))="É som."</formula>
    </cfRule>
  </conditionalFormatting>
  <conditionalFormatting sqref="AM19">
    <cfRule type="beginsWith" dxfId="8891" priority="1127" operator="beginsWith" text="PPLU">
      <formula>LEFT(AM19,LEN("PPLU"))="PPLU"</formula>
    </cfRule>
  </conditionalFormatting>
  <conditionalFormatting sqref="AM19">
    <cfRule type="beginsWith" dxfId="8890" priority="1128" operator="beginsWith" text="PPP">
      <formula>LEFT(AM19,LEN("PPP"))="PPP"</formula>
    </cfRule>
  </conditionalFormatting>
  <conditionalFormatting sqref="AM19">
    <cfRule type="beginsWith" dxfId="8889" priority="1129" operator="beginsWith" text="PPRO">
      <formula>LEFT(AM19,LEN("PPRO"))="PPRO"</formula>
    </cfRule>
  </conditionalFormatting>
  <conditionalFormatting sqref="AM19">
    <cfRule type="beginsWith" dxfId="8888" priority="1130" operator="beginsWith" text="CCF">
      <formula>LEFT(AM19,LEN("CCF"))="CCF"</formula>
    </cfRule>
  </conditionalFormatting>
  <conditionalFormatting sqref="AM19">
    <cfRule type="beginsWith" dxfId="8887" priority="1131" operator="beginsWith" text="PFMP+">
      <formula>LEFT(AM19,LEN("PFMP+"))="PFMP+"</formula>
    </cfRule>
  </conditionalFormatting>
  <conditionalFormatting sqref="AM19">
    <cfRule type="beginsWith" dxfId="8886" priority="1132" operator="beginsWith" text="PFMP">
      <formula>LEFT(AM19,LEN("PFMP"))="PFMP"</formula>
    </cfRule>
  </conditionalFormatting>
  <conditionalFormatting sqref="AM19">
    <cfRule type="beginsWith" dxfId="8885" priority="1133" operator="beginsWith" text="É diag.">
      <formula>LEFT(AM19,LEN("É diag."))="É diag."</formula>
    </cfRule>
  </conditionalFormatting>
  <conditionalFormatting sqref="AM19">
    <cfRule type="beginsWith" dxfId="8884" priority="1134" operator="beginsWith" text="É form.">
      <formula>LEFT(AM19,LEN("É form."))="É form."</formula>
    </cfRule>
  </conditionalFormatting>
  <conditionalFormatting sqref="AN19">
    <cfRule type="beginsWith" dxfId="8883" priority="1111" operator="beginsWith" text="Co-int.">
      <formula>LEFT(AN19,LEN("Co-int."))="Co-int."</formula>
    </cfRule>
  </conditionalFormatting>
  <conditionalFormatting sqref="AN19">
    <cfRule type="beginsWith" dxfId="8882" priority="1112" operator="beginsWith" text="C d'Œ">
      <formula>LEFT(AN19,LEN("C d'Œ"))="C d'Œ"</formula>
    </cfRule>
  </conditionalFormatting>
  <conditionalFormatting sqref="AN19">
    <cfRule type="beginsWith" dxfId="8881" priority="1113" operator="beginsWith" text="C cont.">
      <formula>LEFT(AN19,LEN("C cont."))="C cont."</formula>
    </cfRule>
  </conditionalFormatting>
  <conditionalFormatting sqref="AN19">
    <cfRule type="beginsWith" dxfId="8880" priority="1114" operator="beginsWith" text="É som.">
      <formula>LEFT(AN19,LEN("É som."))="É som."</formula>
    </cfRule>
  </conditionalFormatting>
  <conditionalFormatting sqref="AN19">
    <cfRule type="beginsWith" dxfId="8879" priority="1115" operator="beginsWith" text="PPLU">
      <formula>LEFT(AN19,LEN("PPLU"))="PPLU"</formula>
    </cfRule>
  </conditionalFormatting>
  <conditionalFormatting sqref="AN19">
    <cfRule type="beginsWith" dxfId="8878" priority="1116" operator="beginsWith" text="PPP">
      <formula>LEFT(AN19,LEN("PPP"))="PPP"</formula>
    </cfRule>
  </conditionalFormatting>
  <conditionalFormatting sqref="AN19">
    <cfRule type="beginsWith" dxfId="8877" priority="1117" operator="beginsWith" text="PPRO">
      <formula>LEFT(AN19,LEN("PPRO"))="PPRO"</formula>
    </cfRule>
  </conditionalFormatting>
  <conditionalFormatting sqref="AN19">
    <cfRule type="beginsWith" dxfId="8876" priority="1118" operator="beginsWith" text="CCF">
      <formula>LEFT(AN19,LEN("CCF"))="CCF"</formula>
    </cfRule>
  </conditionalFormatting>
  <conditionalFormatting sqref="AN19">
    <cfRule type="beginsWith" dxfId="8875" priority="1119" operator="beginsWith" text="PFMP+">
      <formula>LEFT(AN19,LEN("PFMP+"))="PFMP+"</formula>
    </cfRule>
  </conditionalFormatting>
  <conditionalFormatting sqref="AN19">
    <cfRule type="beginsWith" dxfId="8874" priority="1120" operator="beginsWith" text="PFMP">
      <formula>LEFT(AN19,LEN("PFMP"))="PFMP"</formula>
    </cfRule>
  </conditionalFormatting>
  <conditionalFormatting sqref="AN19">
    <cfRule type="beginsWith" dxfId="8873" priority="1121" operator="beginsWith" text="É diag.">
      <formula>LEFT(AN19,LEN("É diag."))="É diag."</formula>
    </cfRule>
  </conditionalFormatting>
  <conditionalFormatting sqref="AN19">
    <cfRule type="beginsWith" dxfId="8872" priority="1122" operator="beginsWith" text="É form.">
      <formula>LEFT(AN19,LEN("É form."))="É form."</formula>
    </cfRule>
  </conditionalFormatting>
  <conditionalFormatting sqref="AS15">
    <cfRule type="beginsWith" dxfId="8871" priority="1110" operator="beginsWith" text="?">
      <formula>LEFT(AS15,LEN("?"))="?"</formula>
    </cfRule>
  </conditionalFormatting>
  <conditionalFormatting sqref="BV76 BV79">
    <cfRule type="cellIs" dxfId="8870" priority="1105" operator="greaterThan">
      <formula>3</formula>
    </cfRule>
  </conditionalFormatting>
  <conditionalFormatting sqref="BV76 BV79">
    <cfRule type="cellIs" dxfId="8869" priority="1106" operator="lessThan">
      <formula>1</formula>
    </cfRule>
  </conditionalFormatting>
  <conditionalFormatting sqref="BV76 BV79">
    <cfRule type="cellIs" dxfId="8868" priority="1107" operator="equal">
      <formula>3</formula>
    </cfRule>
  </conditionalFormatting>
  <conditionalFormatting sqref="BV76 BV79">
    <cfRule type="cellIs" dxfId="8867" priority="1108" operator="equal">
      <formula>2</formula>
    </cfRule>
  </conditionalFormatting>
  <conditionalFormatting sqref="BV76 BV79">
    <cfRule type="cellIs" dxfId="8866" priority="1109" operator="equal">
      <formula>#REF!</formula>
    </cfRule>
  </conditionalFormatting>
  <conditionalFormatting sqref="BR75">
    <cfRule type="cellIs" dxfId="8865" priority="772" operator="equal">
      <formula>0</formula>
    </cfRule>
  </conditionalFormatting>
  <conditionalFormatting sqref="BT77">
    <cfRule type="cellIs" dxfId="8864" priority="597" operator="between">
      <formula>15</formula>
      <formula>20</formula>
    </cfRule>
  </conditionalFormatting>
  <conditionalFormatting sqref="BT77">
    <cfRule type="cellIs" dxfId="8863" priority="598" operator="between">
      <formula>10</formula>
      <formula>14.999</formula>
    </cfRule>
  </conditionalFormatting>
  <conditionalFormatting sqref="BT77">
    <cfRule type="cellIs" dxfId="8862" priority="599" operator="between">
      <formula>5</formula>
      <formula>9.999</formula>
    </cfRule>
  </conditionalFormatting>
  <conditionalFormatting sqref="BT77">
    <cfRule type="cellIs" dxfId="8861" priority="600" operator="between">
      <formula>0.001</formula>
      <formula>4.999</formula>
    </cfRule>
  </conditionalFormatting>
  <conditionalFormatting sqref="BT77">
    <cfRule type="cellIs" dxfId="8860" priority="596" operator="equal">
      <formula>0</formula>
    </cfRule>
  </conditionalFormatting>
  <conditionalFormatting sqref="BU77">
    <cfRule type="cellIs" dxfId="8859" priority="591" operator="greaterThan">
      <formula>3</formula>
    </cfRule>
  </conditionalFormatting>
  <conditionalFormatting sqref="BU77">
    <cfRule type="cellIs" dxfId="8858" priority="592" operator="lessThan">
      <formula>1</formula>
    </cfRule>
  </conditionalFormatting>
  <conditionalFormatting sqref="BU77">
    <cfRule type="cellIs" dxfId="8857" priority="593" operator="equal">
      <formula>3</formula>
    </cfRule>
  </conditionalFormatting>
  <conditionalFormatting sqref="BU77">
    <cfRule type="containsText" dxfId="8856" priority="594" operator="containsText" text="2">
      <formula>NOT(ISERROR(SEARCH("2",BU77)))</formula>
    </cfRule>
  </conditionalFormatting>
  <conditionalFormatting sqref="BU77">
    <cfRule type="containsText" dxfId="8855" priority="595" operator="containsText" text="1">
      <formula>NOT(ISERROR(SEARCH("1",BU77)))</formula>
    </cfRule>
  </conditionalFormatting>
  <conditionalFormatting sqref="BU71">
    <cfRule type="cellIs" dxfId="8854" priority="586" operator="greaterThan">
      <formula>3</formula>
    </cfRule>
  </conditionalFormatting>
  <conditionalFormatting sqref="BU71">
    <cfRule type="cellIs" dxfId="8853" priority="587" operator="lessThan">
      <formula>1</formula>
    </cfRule>
  </conditionalFormatting>
  <conditionalFormatting sqref="BU71">
    <cfRule type="cellIs" dxfId="8852" priority="588" operator="equal">
      <formula>3</formula>
    </cfRule>
  </conditionalFormatting>
  <conditionalFormatting sqref="BU71">
    <cfRule type="cellIs" dxfId="8851" priority="589" operator="equal">
      <formula>2</formula>
    </cfRule>
  </conditionalFormatting>
  <conditionalFormatting sqref="BU71">
    <cfRule type="cellIs" dxfId="8850" priority="590" operator="equal">
      <formula>#REF!</formula>
    </cfRule>
  </conditionalFormatting>
  <conditionalFormatting sqref="BT80">
    <cfRule type="cellIs" dxfId="8849" priority="582" operator="between">
      <formula>15</formula>
      <formula>20</formula>
    </cfRule>
  </conditionalFormatting>
  <conditionalFormatting sqref="BT80">
    <cfRule type="cellIs" dxfId="8848" priority="583" operator="between">
      <formula>10</formula>
      <formula>14.999</formula>
    </cfRule>
  </conditionalFormatting>
  <conditionalFormatting sqref="BT80">
    <cfRule type="cellIs" dxfId="8847" priority="584" operator="between">
      <formula>5</formula>
      <formula>9.999</formula>
    </cfRule>
  </conditionalFormatting>
  <conditionalFormatting sqref="BT80">
    <cfRule type="cellIs" dxfId="8846" priority="585" operator="between">
      <formula>0.001</formula>
      <formula>4.999</formula>
    </cfRule>
  </conditionalFormatting>
  <conditionalFormatting sqref="BT80">
    <cfRule type="cellIs" dxfId="8845" priority="581" operator="equal">
      <formula>0</formula>
    </cfRule>
  </conditionalFormatting>
  <conditionalFormatting sqref="BU80">
    <cfRule type="cellIs" dxfId="8844" priority="561" operator="greaterThan">
      <formula>3</formula>
    </cfRule>
  </conditionalFormatting>
  <conditionalFormatting sqref="BU80">
    <cfRule type="cellIs" dxfId="8843" priority="562" operator="lessThan">
      <formula>1</formula>
    </cfRule>
  </conditionalFormatting>
  <conditionalFormatting sqref="BU80">
    <cfRule type="cellIs" dxfId="8842" priority="563" operator="equal">
      <formula>3</formula>
    </cfRule>
  </conditionalFormatting>
  <conditionalFormatting sqref="BU80">
    <cfRule type="containsText" dxfId="8841" priority="564" operator="containsText" text="2">
      <formula>NOT(ISERROR(SEARCH("2",BU80)))</formula>
    </cfRule>
  </conditionalFormatting>
  <conditionalFormatting sqref="BU80">
    <cfRule type="containsText" dxfId="8840" priority="565" operator="containsText" text="1">
      <formula>NOT(ISERROR(SEARCH("1",BU80)))</formula>
    </cfRule>
  </conditionalFormatting>
  <conditionalFormatting sqref="I21">
    <cfRule type="beginsWith" dxfId="8839" priority="549" operator="beginsWith" text="Co-int.">
      <formula>LEFT(I21,LEN("Co-int."))="Co-int."</formula>
    </cfRule>
  </conditionalFormatting>
  <conditionalFormatting sqref="I21">
    <cfRule type="beginsWith" dxfId="8838" priority="550" operator="beginsWith" text="C d'Œ">
      <formula>LEFT(I21,LEN("C d'Œ"))="C d'Œ"</formula>
    </cfRule>
  </conditionalFormatting>
  <conditionalFormatting sqref="I21">
    <cfRule type="beginsWith" dxfId="8837" priority="551" operator="beginsWith" text="C cont.">
      <formula>LEFT(I21,LEN("C cont."))="C cont."</formula>
    </cfRule>
  </conditionalFormatting>
  <conditionalFormatting sqref="I21">
    <cfRule type="beginsWith" dxfId="8836" priority="552" operator="beginsWith" text="É som.">
      <formula>LEFT(I21,LEN("É som."))="É som."</formula>
    </cfRule>
  </conditionalFormatting>
  <conditionalFormatting sqref="I21">
    <cfRule type="beginsWith" dxfId="8835" priority="553" operator="beginsWith" text="PPLU">
      <formula>LEFT(I21,LEN("PPLU"))="PPLU"</formula>
    </cfRule>
  </conditionalFormatting>
  <conditionalFormatting sqref="I21">
    <cfRule type="beginsWith" dxfId="8834" priority="554" operator="beginsWith" text="PPP">
      <formula>LEFT(I21,LEN("PPP"))="PPP"</formula>
    </cfRule>
  </conditionalFormatting>
  <conditionalFormatting sqref="I21">
    <cfRule type="beginsWith" dxfId="8833" priority="555" operator="beginsWith" text="PPRO">
      <formula>LEFT(I21,LEN("PPRO"))="PPRO"</formula>
    </cfRule>
  </conditionalFormatting>
  <conditionalFormatting sqref="I21">
    <cfRule type="beginsWith" dxfId="8832" priority="556" operator="beginsWith" text="CCF">
      <formula>LEFT(I21,LEN("CCF"))="CCF"</formula>
    </cfRule>
  </conditionalFormatting>
  <conditionalFormatting sqref="I21">
    <cfRule type="beginsWith" dxfId="8831" priority="557" operator="beginsWith" text="PFMP+">
      <formula>LEFT(I21,LEN("PFMP+"))="PFMP+"</formula>
    </cfRule>
  </conditionalFormatting>
  <conditionalFormatting sqref="I21">
    <cfRule type="beginsWith" dxfId="8830" priority="558" operator="beginsWith" text="PFMP">
      <formula>LEFT(I21,LEN("PFMP"))="PFMP"</formula>
    </cfRule>
  </conditionalFormatting>
  <conditionalFormatting sqref="I21">
    <cfRule type="beginsWith" dxfId="8829" priority="559" operator="beginsWith" text="É diag.">
      <formula>LEFT(I21,LEN("É diag."))="É diag."</formula>
    </cfRule>
  </conditionalFormatting>
  <conditionalFormatting sqref="I21">
    <cfRule type="beginsWith" dxfId="8828" priority="560" operator="beginsWith" text="É form.">
      <formula>LEFT(I21,LEN("É form."))="É form."</formula>
    </cfRule>
  </conditionalFormatting>
  <conditionalFormatting sqref="K21">
    <cfRule type="beginsWith" dxfId="8827" priority="537" operator="beginsWith" text="Co-int.">
      <formula>LEFT(K21,LEN("Co-int."))="Co-int."</formula>
    </cfRule>
  </conditionalFormatting>
  <conditionalFormatting sqref="K21">
    <cfRule type="beginsWith" dxfId="8826" priority="538" operator="beginsWith" text="C d'Œ">
      <formula>LEFT(K21,LEN("C d'Œ"))="C d'Œ"</formula>
    </cfRule>
  </conditionalFormatting>
  <conditionalFormatting sqref="K21">
    <cfRule type="beginsWith" dxfId="8825" priority="539" operator="beginsWith" text="C cont.">
      <formula>LEFT(K21,LEN("C cont."))="C cont."</formula>
    </cfRule>
  </conditionalFormatting>
  <conditionalFormatting sqref="K21">
    <cfRule type="beginsWith" dxfId="8824" priority="540" operator="beginsWith" text="É som.">
      <formula>LEFT(K21,LEN("É som."))="É som."</formula>
    </cfRule>
  </conditionalFormatting>
  <conditionalFormatting sqref="K21">
    <cfRule type="beginsWith" dxfId="8823" priority="541" operator="beginsWith" text="PPLU">
      <formula>LEFT(K21,LEN("PPLU"))="PPLU"</formula>
    </cfRule>
  </conditionalFormatting>
  <conditionalFormatting sqref="K21">
    <cfRule type="beginsWith" dxfId="8822" priority="542" operator="beginsWith" text="PPP">
      <formula>LEFT(K21,LEN("PPP"))="PPP"</formula>
    </cfRule>
  </conditionalFormatting>
  <conditionalFormatting sqref="K21">
    <cfRule type="beginsWith" dxfId="8821" priority="543" operator="beginsWith" text="PPRO">
      <formula>LEFT(K21,LEN("PPRO"))="PPRO"</formula>
    </cfRule>
  </conditionalFormatting>
  <conditionalFormatting sqref="K21">
    <cfRule type="beginsWith" dxfId="8820" priority="544" operator="beginsWith" text="CCF">
      <formula>LEFT(K21,LEN("CCF"))="CCF"</formula>
    </cfRule>
  </conditionalFormatting>
  <conditionalFormatting sqref="K21">
    <cfRule type="beginsWith" dxfId="8819" priority="545" operator="beginsWith" text="PFMP+">
      <formula>LEFT(K21,LEN("PFMP+"))="PFMP+"</formula>
    </cfRule>
  </conditionalFormatting>
  <conditionalFormatting sqref="K21">
    <cfRule type="beginsWith" dxfId="8818" priority="546" operator="beginsWith" text="PFMP">
      <formula>LEFT(K21,LEN("PFMP"))="PFMP"</formula>
    </cfRule>
  </conditionalFormatting>
  <conditionalFormatting sqref="K21">
    <cfRule type="beginsWith" dxfId="8817" priority="547" operator="beginsWith" text="É diag.">
      <formula>LEFT(K21,LEN("É diag."))="É diag."</formula>
    </cfRule>
  </conditionalFormatting>
  <conditionalFormatting sqref="K21">
    <cfRule type="beginsWith" dxfId="8816" priority="548" operator="beginsWith" text="É form.">
      <formula>LEFT(K21,LEN("É form."))="É form."</formula>
    </cfRule>
  </conditionalFormatting>
  <conditionalFormatting sqref="L21">
    <cfRule type="beginsWith" dxfId="8815" priority="525" operator="beginsWith" text="Co-int.">
      <formula>LEFT(L21,LEN("Co-int."))="Co-int."</formula>
    </cfRule>
  </conditionalFormatting>
  <conditionalFormatting sqref="L21">
    <cfRule type="beginsWith" dxfId="8814" priority="526" operator="beginsWith" text="C d'Œ">
      <formula>LEFT(L21,LEN("C d'Œ"))="C d'Œ"</formula>
    </cfRule>
  </conditionalFormatting>
  <conditionalFormatting sqref="L21">
    <cfRule type="beginsWith" dxfId="8813" priority="527" operator="beginsWith" text="C cont.">
      <formula>LEFT(L21,LEN("C cont."))="C cont."</formula>
    </cfRule>
  </conditionalFormatting>
  <conditionalFormatting sqref="L21">
    <cfRule type="beginsWith" dxfId="8812" priority="528" operator="beginsWith" text="É som.">
      <formula>LEFT(L21,LEN("É som."))="É som."</formula>
    </cfRule>
  </conditionalFormatting>
  <conditionalFormatting sqref="L21">
    <cfRule type="beginsWith" dxfId="8811" priority="529" operator="beginsWith" text="PPLU">
      <formula>LEFT(L21,LEN("PPLU"))="PPLU"</formula>
    </cfRule>
  </conditionalFormatting>
  <conditionalFormatting sqref="L21">
    <cfRule type="beginsWith" dxfId="8810" priority="530" operator="beginsWith" text="PPP">
      <formula>LEFT(L21,LEN("PPP"))="PPP"</formula>
    </cfRule>
  </conditionalFormatting>
  <conditionalFormatting sqref="L21">
    <cfRule type="beginsWith" dxfId="8809" priority="531" operator="beginsWith" text="PPRO">
      <formula>LEFT(L21,LEN("PPRO"))="PPRO"</formula>
    </cfRule>
  </conditionalFormatting>
  <conditionalFormatting sqref="L21">
    <cfRule type="beginsWith" dxfId="8808" priority="532" operator="beginsWith" text="CCF">
      <formula>LEFT(L21,LEN("CCF"))="CCF"</formula>
    </cfRule>
  </conditionalFormatting>
  <conditionalFormatting sqref="L21">
    <cfRule type="beginsWith" dxfId="8807" priority="533" operator="beginsWith" text="PFMP+">
      <formula>LEFT(L21,LEN("PFMP+"))="PFMP+"</formula>
    </cfRule>
  </conditionalFormatting>
  <conditionalFormatting sqref="L21">
    <cfRule type="beginsWith" dxfId="8806" priority="534" operator="beginsWith" text="PFMP">
      <formula>LEFT(L21,LEN("PFMP"))="PFMP"</formula>
    </cfRule>
  </conditionalFormatting>
  <conditionalFormatting sqref="L21">
    <cfRule type="beginsWith" dxfId="8805" priority="535" operator="beginsWith" text="É diag.">
      <formula>LEFT(L21,LEN("É diag."))="É diag."</formula>
    </cfRule>
  </conditionalFormatting>
  <conditionalFormatting sqref="L21">
    <cfRule type="beginsWith" dxfId="8804" priority="536" operator="beginsWith" text="É form.">
      <formula>LEFT(L21,LEN("É form."))="É form."</formula>
    </cfRule>
  </conditionalFormatting>
  <conditionalFormatting sqref="J21">
    <cfRule type="beginsWith" dxfId="8803" priority="513" operator="beginsWith" text="Co-int.">
      <formula>LEFT(J21,LEN("Co-int."))="Co-int."</formula>
    </cfRule>
  </conditionalFormatting>
  <conditionalFormatting sqref="J21">
    <cfRule type="beginsWith" dxfId="8802" priority="514" operator="beginsWith" text="C d'Œ">
      <formula>LEFT(J21,LEN("C d'Œ"))="C d'Œ"</formula>
    </cfRule>
  </conditionalFormatting>
  <conditionalFormatting sqref="J21">
    <cfRule type="beginsWith" dxfId="8801" priority="515" operator="beginsWith" text="C cont.">
      <formula>LEFT(J21,LEN("C cont."))="C cont."</formula>
    </cfRule>
  </conditionalFormatting>
  <conditionalFormatting sqref="J21">
    <cfRule type="beginsWith" dxfId="8800" priority="516" operator="beginsWith" text="É som.">
      <formula>LEFT(J21,LEN("É som."))="É som."</formula>
    </cfRule>
  </conditionalFormatting>
  <conditionalFormatting sqref="J21">
    <cfRule type="beginsWith" dxfId="8799" priority="517" operator="beginsWith" text="PPLU">
      <formula>LEFT(J21,LEN("PPLU"))="PPLU"</formula>
    </cfRule>
  </conditionalFormatting>
  <conditionalFormatting sqref="J21">
    <cfRule type="beginsWith" dxfId="8798" priority="518" operator="beginsWith" text="PPP">
      <formula>LEFT(J21,LEN("PPP"))="PPP"</formula>
    </cfRule>
  </conditionalFormatting>
  <conditionalFormatting sqref="J21">
    <cfRule type="beginsWith" dxfId="8797" priority="519" operator="beginsWith" text="PPRO">
      <formula>LEFT(J21,LEN("PPRO"))="PPRO"</formula>
    </cfRule>
  </conditionalFormatting>
  <conditionalFormatting sqref="J21">
    <cfRule type="beginsWith" dxfId="8796" priority="520" operator="beginsWith" text="CCF">
      <formula>LEFT(J21,LEN("CCF"))="CCF"</formula>
    </cfRule>
  </conditionalFormatting>
  <conditionalFormatting sqref="J21">
    <cfRule type="beginsWith" dxfId="8795" priority="521" operator="beginsWith" text="PFMP+">
      <formula>LEFT(J21,LEN("PFMP+"))="PFMP+"</formula>
    </cfRule>
  </conditionalFormatting>
  <conditionalFormatting sqref="J21">
    <cfRule type="beginsWith" dxfId="8794" priority="522" operator="beginsWith" text="PFMP">
      <formula>LEFT(J21,LEN("PFMP"))="PFMP"</formula>
    </cfRule>
  </conditionalFormatting>
  <conditionalFormatting sqref="J21">
    <cfRule type="beginsWith" dxfId="8793" priority="523" operator="beginsWith" text="É diag.">
      <formula>LEFT(J21,LEN("É diag."))="É diag."</formula>
    </cfRule>
  </conditionalFormatting>
  <conditionalFormatting sqref="J21">
    <cfRule type="beginsWith" dxfId="8792" priority="524" operator="beginsWith" text="É form.">
      <formula>LEFT(J21,LEN("É form."))="É form."</formula>
    </cfRule>
  </conditionalFormatting>
  <conditionalFormatting sqref="M21">
    <cfRule type="beginsWith" dxfId="8791" priority="501" operator="beginsWith" text="Co-int.">
      <formula>LEFT(M21,LEN("Co-int."))="Co-int."</formula>
    </cfRule>
  </conditionalFormatting>
  <conditionalFormatting sqref="M21">
    <cfRule type="beginsWith" dxfId="8790" priority="502" operator="beginsWith" text="C d'Œ">
      <formula>LEFT(M21,LEN("C d'Œ"))="C d'Œ"</formula>
    </cfRule>
  </conditionalFormatting>
  <conditionalFormatting sqref="M21">
    <cfRule type="beginsWith" dxfId="8789" priority="503" operator="beginsWith" text="C cont.">
      <formula>LEFT(M21,LEN("C cont."))="C cont."</formula>
    </cfRule>
  </conditionalFormatting>
  <conditionalFormatting sqref="M21">
    <cfRule type="beginsWith" dxfId="8788" priority="504" operator="beginsWith" text="É som.">
      <formula>LEFT(M21,LEN("É som."))="É som."</formula>
    </cfRule>
  </conditionalFormatting>
  <conditionalFormatting sqref="M21">
    <cfRule type="beginsWith" dxfId="8787" priority="505" operator="beginsWith" text="PPLU">
      <formula>LEFT(M21,LEN("PPLU"))="PPLU"</formula>
    </cfRule>
  </conditionalFormatting>
  <conditionalFormatting sqref="M21">
    <cfRule type="beginsWith" dxfId="8786" priority="506" operator="beginsWith" text="PPP">
      <formula>LEFT(M21,LEN("PPP"))="PPP"</formula>
    </cfRule>
  </conditionalFormatting>
  <conditionalFormatting sqref="M21">
    <cfRule type="beginsWith" dxfId="8785" priority="507" operator="beginsWith" text="PPRO">
      <formula>LEFT(M21,LEN("PPRO"))="PPRO"</formula>
    </cfRule>
  </conditionalFormatting>
  <conditionalFormatting sqref="M21">
    <cfRule type="beginsWith" dxfId="8784" priority="508" operator="beginsWith" text="CCF">
      <formula>LEFT(M21,LEN("CCF"))="CCF"</formula>
    </cfRule>
  </conditionalFormatting>
  <conditionalFormatting sqref="M21">
    <cfRule type="beginsWith" dxfId="8783" priority="509" operator="beginsWith" text="PFMP+">
      <formula>LEFT(M21,LEN("PFMP+"))="PFMP+"</formula>
    </cfRule>
  </conditionalFormatting>
  <conditionalFormatting sqref="M21">
    <cfRule type="beginsWith" dxfId="8782" priority="510" operator="beginsWith" text="PFMP">
      <formula>LEFT(M21,LEN("PFMP"))="PFMP"</formula>
    </cfRule>
  </conditionalFormatting>
  <conditionalFormatting sqref="M21">
    <cfRule type="beginsWith" dxfId="8781" priority="511" operator="beginsWith" text="É diag.">
      <formula>LEFT(M21,LEN("É diag."))="É diag."</formula>
    </cfRule>
  </conditionalFormatting>
  <conditionalFormatting sqref="M21">
    <cfRule type="beginsWith" dxfId="8780" priority="512" operator="beginsWith" text="É form.">
      <formula>LEFT(M21,LEN("É form."))="É form."</formula>
    </cfRule>
  </conditionalFormatting>
  <conditionalFormatting sqref="N21">
    <cfRule type="beginsWith" dxfId="8779" priority="489" operator="beginsWith" text="Co-int.">
      <formula>LEFT(N21,LEN("Co-int."))="Co-int."</formula>
    </cfRule>
  </conditionalFormatting>
  <conditionalFormatting sqref="N21">
    <cfRule type="beginsWith" dxfId="8778" priority="490" operator="beginsWith" text="C d'Œ">
      <formula>LEFT(N21,LEN("C d'Œ"))="C d'Œ"</formula>
    </cfRule>
  </conditionalFormatting>
  <conditionalFormatting sqref="N21">
    <cfRule type="beginsWith" dxfId="8777" priority="491" operator="beginsWith" text="C cont.">
      <formula>LEFT(N21,LEN("C cont."))="C cont."</formula>
    </cfRule>
  </conditionalFormatting>
  <conditionalFormatting sqref="N21">
    <cfRule type="beginsWith" dxfId="8776" priority="492" operator="beginsWith" text="É som.">
      <formula>LEFT(N21,LEN("É som."))="É som."</formula>
    </cfRule>
  </conditionalFormatting>
  <conditionalFormatting sqref="N21">
    <cfRule type="beginsWith" dxfId="8775" priority="493" operator="beginsWith" text="PPLU">
      <formula>LEFT(N21,LEN("PPLU"))="PPLU"</formula>
    </cfRule>
  </conditionalFormatting>
  <conditionalFormatting sqref="N21">
    <cfRule type="beginsWith" dxfId="8774" priority="494" operator="beginsWith" text="PPP">
      <formula>LEFT(N21,LEN("PPP"))="PPP"</formula>
    </cfRule>
  </conditionalFormatting>
  <conditionalFormatting sqref="N21">
    <cfRule type="beginsWith" dxfId="8773" priority="495" operator="beginsWith" text="PPRO">
      <formula>LEFT(N21,LEN("PPRO"))="PPRO"</formula>
    </cfRule>
  </conditionalFormatting>
  <conditionalFormatting sqref="N21">
    <cfRule type="beginsWith" dxfId="8772" priority="496" operator="beginsWith" text="CCF">
      <formula>LEFT(N21,LEN("CCF"))="CCF"</formula>
    </cfRule>
  </conditionalFormatting>
  <conditionalFormatting sqref="N21">
    <cfRule type="beginsWith" dxfId="8771" priority="497" operator="beginsWith" text="PFMP+">
      <formula>LEFT(N21,LEN("PFMP+"))="PFMP+"</formula>
    </cfRule>
  </conditionalFormatting>
  <conditionalFormatting sqref="N21">
    <cfRule type="beginsWith" dxfId="8770" priority="498" operator="beginsWith" text="PFMP">
      <formula>LEFT(N21,LEN("PFMP"))="PFMP"</formula>
    </cfRule>
  </conditionalFormatting>
  <conditionalFormatting sqref="N21">
    <cfRule type="beginsWith" dxfId="8769" priority="499" operator="beginsWith" text="É diag.">
      <formula>LEFT(N21,LEN("É diag."))="É diag."</formula>
    </cfRule>
  </conditionalFormatting>
  <conditionalFormatting sqref="N21">
    <cfRule type="beginsWith" dxfId="8768" priority="500" operator="beginsWith" text="É form.">
      <formula>LEFT(N21,LEN("É form."))="É form."</formula>
    </cfRule>
  </conditionalFormatting>
  <conditionalFormatting sqref="O21">
    <cfRule type="beginsWith" dxfId="8767" priority="477" operator="beginsWith" text="Co-int.">
      <formula>LEFT(O21,LEN("Co-int."))="Co-int."</formula>
    </cfRule>
  </conditionalFormatting>
  <conditionalFormatting sqref="O21">
    <cfRule type="beginsWith" dxfId="8766" priority="478" operator="beginsWith" text="C d'Œ">
      <formula>LEFT(O21,LEN("C d'Œ"))="C d'Œ"</formula>
    </cfRule>
  </conditionalFormatting>
  <conditionalFormatting sqref="O21">
    <cfRule type="beginsWith" dxfId="8765" priority="479" operator="beginsWith" text="C cont.">
      <formula>LEFT(O21,LEN("C cont."))="C cont."</formula>
    </cfRule>
  </conditionalFormatting>
  <conditionalFormatting sqref="O21">
    <cfRule type="beginsWith" dxfId="8764" priority="480" operator="beginsWith" text="É som.">
      <formula>LEFT(O21,LEN("É som."))="É som."</formula>
    </cfRule>
  </conditionalFormatting>
  <conditionalFormatting sqref="O21">
    <cfRule type="beginsWith" dxfId="8763" priority="481" operator="beginsWith" text="PPLU">
      <formula>LEFT(O21,LEN("PPLU"))="PPLU"</formula>
    </cfRule>
  </conditionalFormatting>
  <conditionalFormatting sqref="O21">
    <cfRule type="beginsWith" dxfId="8762" priority="482" operator="beginsWith" text="PPP">
      <formula>LEFT(O21,LEN("PPP"))="PPP"</formula>
    </cfRule>
  </conditionalFormatting>
  <conditionalFormatting sqref="O21">
    <cfRule type="beginsWith" dxfId="8761" priority="483" operator="beginsWith" text="PPRO">
      <formula>LEFT(O21,LEN("PPRO"))="PPRO"</formula>
    </cfRule>
  </conditionalFormatting>
  <conditionalFormatting sqref="O21">
    <cfRule type="beginsWith" dxfId="8760" priority="484" operator="beginsWith" text="CCF">
      <formula>LEFT(O21,LEN("CCF"))="CCF"</formula>
    </cfRule>
  </conditionalFormatting>
  <conditionalFormatting sqref="O21">
    <cfRule type="beginsWith" dxfId="8759" priority="485" operator="beginsWith" text="PFMP+">
      <formula>LEFT(O21,LEN("PFMP+"))="PFMP+"</formula>
    </cfRule>
  </conditionalFormatting>
  <conditionalFormatting sqref="O21">
    <cfRule type="beginsWith" dxfId="8758" priority="486" operator="beginsWith" text="PFMP">
      <formula>LEFT(O21,LEN("PFMP"))="PFMP"</formula>
    </cfRule>
  </conditionalFormatting>
  <conditionalFormatting sqref="O21">
    <cfRule type="beginsWith" dxfId="8757" priority="487" operator="beginsWith" text="É diag.">
      <formula>LEFT(O21,LEN("É diag."))="É diag."</formula>
    </cfRule>
  </conditionalFormatting>
  <conditionalFormatting sqref="O21">
    <cfRule type="beginsWith" dxfId="8756" priority="488" operator="beginsWith" text="É form.">
      <formula>LEFT(O21,LEN("É form."))="É form."</formula>
    </cfRule>
  </conditionalFormatting>
  <conditionalFormatting sqref="I23">
    <cfRule type="beginsWith" dxfId="8755" priority="465" operator="beginsWith" text="Co-int.">
      <formula>LEFT(I23,LEN("Co-int."))="Co-int."</formula>
    </cfRule>
  </conditionalFormatting>
  <conditionalFormatting sqref="I23">
    <cfRule type="beginsWith" dxfId="8754" priority="466" operator="beginsWith" text="C d'Œ">
      <formula>LEFT(I23,LEN("C d'Œ"))="C d'Œ"</formula>
    </cfRule>
  </conditionalFormatting>
  <conditionalFormatting sqref="I23">
    <cfRule type="beginsWith" dxfId="8753" priority="467" operator="beginsWith" text="C cont.">
      <formula>LEFT(I23,LEN("C cont."))="C cont."</formula>
    </cfRule>
  </conditionalFormatting>
  <conditionalFormatting sqref="I23">
    <cfRule type="beginsWith" dxfId="8752" priority="468" operator="beginsWith" text="É som.">
      <formula>LEFT(I23,LEN("É som."))="É som."</formula>
    </cfRule>
  </conditionalFormatting>
  <conditionalFormatting sqref="I23">
    <cfRule type="beginsWith" dxfId="8751" priority="469" operator="beginsWith" text="PPLU">
      <formula>LEFT(I23,LEN("PPLU"))="PPLU"</formula>
    </cfRule>
  </conditionalFormatting>
  <conditionalFormatting sqref="I23">
    <cfRule type="beginsWith" dxfId="8750" priority="470" operator="beginsWith" text="PPP">
      <formula>LEFT(I23,LEN("PPP"))="PPP"</formula>
    </cfRule>
  </conditionalFormatting>
  <conditionalFormatting sqref="I23">
    <cfRule type="beginsWith" dxfId="8749" priority="471" operator="beginsWith" text="PPRO">
      <formula>LEFT(I23,LEN("PPRO"))="PPRO"</formula>
    </cfRule>
  </conditionalFormatting>
  <conditionalFormatting sqref="I23">
    <cfRule type="beginsWith" dxfId="8748" priority="472" operator="beginsWith" text="CCF">
      <formula>LEFT(I23,LEN("CCF"))="CCF"</formula>
    </cfRule>
  </conditionalFormatting>
  <conditionalFormatting sqref="I23">
    <cfRule type="beginsWith" dxfId="8747" priority="473" operator="beginsWith" text="PFMP+">
      <formula>LEFT(I23,LEN("PFMP+"))="PFMP+"</formula>
    </cfRule>
  </conditionalFormatting>
  <conditionalFormatting sqref="I23">
    <cfRule type="beginsWith" dxfId="8746" priority="474" operator="beginsWith" text="PFMP">
      <formula>LEFT(I23,LEN("PFMP"))="PFMP"</formula>
    </cfRule>
  </conditionalFormatting>
  <conditionalFormatting sqref="I23">
    <cfRule type="beginsWith" dxfId="8745" priority="475" operator="beginsWith" text="É diag.">
      <formula>LEFT(I23,LEN("É diag."))="É diag."</formula>
    </cfRule>
  </conditionalFormatting>
  <conditionalFormatting sqref="I23">
    <cfRule type="beginsWith" dxfId="8744" priority="476" operator="beginsWith" text="É form.">
      <formula>LEFT(I23,LEN("É form."))="É form."</formula>
    </cfRule>
  </conditionalFormatting>
  <conditionalFormatting sqref="K23">
    <cfRule type="beginsWith" dxfId="8743" priority="453" operator="beginsWith" text="Co-int.">
      <formula>LEFT(K23,LEN("Co-int."))="Co-int."</formula>
    </cfRule>
  </conditionalFormatting>
  <conditionalFormatting sqref="K23">
    <cfRule type="beginsWith" dxfId="8742" priority="454" operator="beginsWith" text="C d'Œ">
      <formula>LEFT(K23,LEN("C d'Œ"))="C d'Œ"</formula>
    </cfRule>
  </conditionalFormatting>
  <conditionalFormatting sqref="K23">
    <cfRule type="beginsWith" dxfId="8741" priority="455" operator="beginsWith" text="C cont.">
      <formula>LEFT(K23,LEN("C cont."))="C cont."</formula>
    </cfRule>
  </conditionalFormatting>
  <conditionalFormatting sqref="K23">
    <cfRule type="beginsWith" dxfId="8740" priority="456" operator="beginsWith" text="É som.">
      <formula>LEFT(K23,LEN("É som."))="É som."</formula>
    </cfRule>
  </conditionalFormatting>
  <conditionalFormatting sqref="K23">
    <cfRule type="beginsWith" dxfId="8739" priority="457" operator="beginsWith" text="PPLU">
      <formula>LEFT(K23,LEN("PPLU"))="PPLU"</formula>
    </cfRule>
  </conditionalFormatting>
  <conditionalFormatting sqref="K23">
    <cfRule type="beginsWith" dxfId="8738" priority="458" operator="beginsWith" text="PPP">
      <formula>LEFT(K23,LEN("PPP"))="PPP"</formula>
    </cfRule>
  </conditionalFormatting>
  <conditionalFormatting sqref="K23">
    <cfRule type="beginsWith" dxfId="8737" priority="459" operator="beginsWith" text="PPRO">
      <formula>LEFT(K23,LEN("PPRO"))="PPRO"</formula>
    </cfRule>
  </conditionalFormatting>
  <conditionalFormatting sqref="K23">
    <cfRule type="beginsWith" dxfId="8736" priority="460" operator="beginsWith" text="CCF">
      <formula>LEFT(K23,LEN("CCF"))="CCF"</formula>
    </cfRule>
  </conditionalFormatting>
  <conditionalFormatting sqref="K23">
    <cfRule type="beginsWith" dxfId="8735" priority="461" operator="beginsWith" text="PFMP+">
      <formula>LEFT(K23,LEN("PFMP+"))="PFMP+"</formula>
    </cfRule>
  </conditionalFormatting>
  <conditionalFormatting sqref="K23">
    <cfRule type="beginsWith" dxfId="8734" priority="462" operator="beginsWith" text="PFMP">
      <formula>LEFT(K23,LEN("PFMP"))="PFMP"</formula>
    </cfRule>
  </conditionalFormatting>
  <conditionalFormatting sqref="K23">
    <cfRule type="beginsWith" dxfId="8733" priority="463" operator="beginsWith" text="É diag.">
      <formula>LEFT(K23,LEN("É diag."))="É diag."</formula>
    </cfRule>
  </conditionalFormatting>
  <conditionalFormatting sqref="K23">
    <cfRule type="beginsWith" dxfId="8732" priority="464" operator="beginsWith" text="É form.">
      <formula>LEFT(K23,LEN("É form."))="É form."</formula>
    </cfRule>
  </conditionalFormatting>
  <conditionalFormatting sqref="L23">
    <cfRule type="beginsWith" dxfId="8731" priority="441" operator="beginsWith" text="Co-int.">
      <formula>LEFT(L23,LEN("Co-int."))="Co-int."</formula>
    </cfRule>
  </conditionalFormatting>
  <conditionalFormatting sqref="L23">
    <cfRule type="beginsWith" dxfId="8730" priority="442" operator="beginsWith" text="C d'Œ">
      <formula>LEFT(L23,LEN("C d'Œ"))="C d'Œ"</formula>
    </cfRule>
  </conditionalFormatting>
  <conditionalFormatting sqref="L23">
    <cfRule type="beginsWith" dxfId="8729" priority="443" operator="beginsWith" text="C cont.">
      <formula>LEFT(L23,LEN("C cont."))="C cont."</formula>
    </cfRule>
  </conditionalFormatting>
  <conditionalFormatting sqref="L23">
    <cfRule type="beginsWith" dxfId="8728" priority="444" operator="beginsWith" text="É som.">
      <formula>LEFT(L23,LEN("É som."))="É som."</formula>
    </cfRule>
  </conditionalFormatting>
  <conditionalFormatting sqref="L23">
    <cfRule type="beginsWith" dxfId="8727" priority="445" operator="beginsWith" text="PPLU">
      <formula>LEFT(L23,LEN("PPLU"))="PPLU"</formula>
    </cfRule>
  </conditionalFormatting>
  <conditionalFormatting sqref="L23">
    <cfRule type="beginsWith" dxfId="8726" priority="446" operator="beginsWith" text="PPP">
      <formula>LEFT(L23,LEN("PPP"))="PPP"</formula>
    </cfRule>
  </conditionalFormatting>
  <conditionalFormatting sqref="L23">
    <cfRule type="beginsWith" dxfId="8725" priority="447" operator="beginsWith" text="PPRO">
      <formula>LEFT(L23,LEN("PPRO"))="PPRO"</formula>
    </cfRule>
  </conditionalFormatting>
  <conditionalFormatting sqref="L23">
    <cfRule type="beginsWith" dxfId="8724" priority="448" operator="beginsWith" text="CCF">
      <formula>LEFT(L23,LEN("CCF"))="CCF"</formula>
    </cfRule>
  </conditionalFormatting>
  <conditionalFormatting sqref="L23">
    <cfRule type="beginsWith" dxfId="8723" priority="449" operator="beginsWith" text="PFMP+">
      <formula>LEFT(L23,LEN("PFMP+"))="PFMP+"</formula>
    </cfRule>
  </conditionalFormatting>
  <conditionalFormatting sqref="L23">
    <cfRule type="beginsWith" dxfId="8722" priority="450" operator="beginsWith" text="PFMP">
      <formula>LEFT(L23,LEN("PFMP"))="PFMP"</formula>
    </cfRule>
  </conditionalFormatting>
  <conditionalFormatting sqref="L23">
    <cfRule type="beginsWith" dxfId="8721" priority="451" operator="beginsWith" text="É diag.">
      <formula>LEFT(L23,LEN("É diag."))="É diag."</formula>
    </cfRule>
  </conditionalFormatting>
  <conditionalFormatting sqref="L23">
    <cfRule type="beginsWith" dxfId="8720" priority="452" operator="beginsWith" text="É form.">
      <formula>LEFT(L23,LEN("É form."))="É form."</formula>
    </cfRule>
  </conditionalFormatting>
  <conditionalFormatting sqref="J23">
    <cfRule type="beginsWith" dxfId="8719" priority="429" operator="beginsWith" text="Co-int.">
      <formula>LEFT(J23,LEN("Co-int."))="Co-int."</formula>
    </cfRule>
  </conditionalFormatting>
  <conditionalFormatting sqref="J23">
    <cfRule type="beginsWith" dxfId="8718" priority="430" operator="beginsWith" text="C d'Œ">
      <formula>LEFT(J23,LEN("C d'Œ"))="C d'Œ"</formula>
    </cfRule>
  </conditionalFormatting>
  <conditionalFormatting sqref="J23">
    <cfRule type="beginsWith" dxfId="8717" priority="431" operator="beginsWith" text="C cont.">
      <formula>LEFT(J23,LEN("C cont."))="C cont."</formula>
    </cfRule>
  </conditionalFormatting>
  <conditionalFormatting sqref="J23">
    <cfRule type="beginsWith" dxfId="8716" priority="432" operator="beginsWith" text="É som.">
      <formula>LEFT(J23,LEN("É som."))="É som."</formula>
    </cfRule>
  </conditionalFormatting>
  <conditionalFormatting sqref="J23">
    <cfRule type="beginsWith" dxfId="8715" priority="433" operator="beginsWith" text="PPLU">
      <formula>LEFT(J23,LEN("PPLU"))="PPLU"</formula>
    </cfRule>
  </conditionalFormatting>
  <conditionalFormatting sqref="J23">
    <cfRule type="beginsWith" dxfId="8714" priority="434" operator="beginsWith" text="PPP">
      <formula>LEFT(J23,LEN("PPP"))="PPP"</formula>
    </cfRule>
  </conditionalFormatting>
  <conditionalFormatting sqref="J23">
    <cfRule type="beginsWith" dxfId="8713" priority="435" operator="beginsWith" text="PPRO">
      <formula>LEFT(J23,LEN("PPRO"))="PPRO"</formula>
    </cfRule>
  </conditionalFormatting>
  <conditionalFormatting sqref="J23">
    <cfRule type="beginsWith" dxfId="8712" priority="436" operator="beginsWith" text="CCF">
      <formula>LEFT(J23,LEN("CCF"))="CCF"</formula>
    </cfRule>
  </conditionalFormatting>
  <conditionalFormatting sqref="J23">
    <cfRule type="beginsWith" dxfId="8711" priority="437" operator="beginsWith" text="PFMP+">
      <formula>LEFT(J23,LEN("PFMP+"))="PFMP+"</formula>
    </cfRule>
  </conditionalFormatting>
  <conditionalFormatting sqref="J23">
    <cfRule type="beginsWith" dxfId="8710" priority="438" operator="beginsWith" text="PFMP">
      <formula>LEFT(J23,LEN("PFMP"))="PFMP"</formula>
    </cfRule>
  </conditionalFormatting>
  <conditionalFormatting sqref="J23">
    <cfRule type="beginsWith" dxfId="8709" priority="439" operator="beginsWith" text="É diag.">
      <formula>LEFT(J23,LEN("É diag."))="É diag."</formula>
    </cfRule>
  </conditionalFormatting>
  <conditionalFormatting sqref="J23">
    <cfRule type="beginsWith" dxfId="8708" priority="440" operator="beginsWith" text="É form.">
      <formula>LEFT(J23,LEN("É form."))="É form."</formula>
    </cfRule>
  </conditionalFormatting>
  <conditionalFormatting sqref="M23">
    <cfRule type="beginsWith" dxfId="8707" priority="417" operator="beginsWith" text="Co-int.">
      <formula>LEFT(M23,LEN("Co-int."))="Co-int."</formula>
    </cfRule>
  </conditionalFormatting>
  <conditionalFormatting sqref="M23">
    <cfRule type="beginsWith" dxfId="8706" priority="418" operator="beginsWith" text="C d'Œ">
      <formula>LEFT(M23,LEN("C d'Œ"))="C d'Œ"</formula>
    </cfRule>
  </conditionalFormatting>
  <conditionalFormatting sqref="M23">
    <cfRule type="beginsWith" dxfId="8705" priority="419" operator="beginsWith" text="C cont.">
      <formula>LEFT(M23,LEN("C cont."))="C cont."</formula>
    </cfRule>
  </conditionalFormatting>
  <conditionalFormatting sqref="M23">
    <cfRule type="beginsWith" dxfId="8704" priority="420" operator="beginsWith" text="É som.">
      <formula>LEFT(M23,LEN("É som."))="É som."</formula>
    </cfRule>
  </conditionalFormatting>
  <conditionalFormatting sqref="M23">
    <cfRule type="beginsWith" dxfId="8703" priority="421" operator="beginsWith" text="PPLU">
      <formula>LEFT(M23,LEN("PPLU"))="PPLU"</formula>
    </cfRule>
  </conditionalFormatting>
  <conditionalFormatting sqref="M23">
    <cfRule type="beginsWith" dxfId="8702" priority="422" operator="beginsWith" text="PPP">
      <formula>LEFT(M23,LEN("PPP"))="PPP"</formula>
    </cfRule>
  </conditionalFormatting>
  <conditionalFormatting sqref="M23">
    <cfRule type="beginsWith" dxfId="8701" priority="423" operator="beginsWith" text="PPRO">
      <formula>LEFT(M23,LEN("PPRO"))="PPRO"</formula>
    </cfRule>
  </conditionalFormatting>
  <conditionalFormatting sqref="M23">
    <cfRule type="beginsWith" dxfId="8700" priority="424" operator="beginsWith" text="CCF">
      <formula>LEFT(M23,LEN("CCF"))="CCF"</formula>
    </cfRule>
  </conditionalFormatting>
  <conditionalFormatting sqref="M23">
    <cfRule type="beginsWith" dxfId="8699" priority="425" operator="beginsWith" text="PFMP+">
      <formula>LEFT(M23,LEN("PFMP+"))="PFMP+"</formula>
    </cfRule>
  </conditionalFormatting>
  <conditionalFormatting sqref="M23">
    <cfRule type="beginsWith" dxfId="8698" priority="426" operator="beginsWith" text="PFMP">
      <formula>LEFT(M23,LEN("PFMP"))="PFMP"</formula>
    </cfRule>
  </conditionalFormatting>
  <conditionalFormatting sqref="M23">
    <cfRule type="beginsWith" dxfId="8697" priority="427" operator="beginsWith" text="É diag.">
      <formula>LEFT(M23,LEN("É diag."))="É diag."</formula>
    </cfRule>
  </conditionalFormatting>
  <conditionalFormatting sqref="M23">
    <cfRule type="beginsWith" dxfId="8696" priority="428" operator="beginsWith" text="É form.">
      <formula>LEFT(M23,LEN("É form."))="É form."</formula>
    </cfRule>
  </conditionalFormatting>
  <conditionalFormatting sqref="N23">
    <cfRule type="beginsWith" dxfId="8695" priority="405" operator="beginsWith" text="Co-int.">
      <formula>LEFT(N23,LEN("Co-int."))="Co-int."</formula>
    </cfRule>
  </conditionalFormatting>
  <conditionalFormatting sqref="N23">
    <cfRule type="beginsWith" dxfId="8694" priority="406" operator="beginsWith" text="C d'Œ">
      <formula>LEFT(N23,LEN("C d'Œ"))="C d'Œ"</formula>
    </cfRule>
  </conditionalFormatting>
  <conditionalFormatting sqref="N23">
    <cfRule type="beginsWith" dxfId="8693" priority="407" operator="beginsWith" text="C cont.">
      <formula>LEFT(N23,LEN("C cont."))="C cont."</formula>
    </cfRule>
  </conditionalFormatting>
  <conditionalFormatting sqref="N23">
    <cfRule type="beginsWith" dxfId="8692" priority="408" operator="beginsWith" text="É som.">
      <formula>LEFT(N23,LEN("É som."))="É som."</formula>
    </cfRule>
  </conditionalFormatting>
  <conditionalFormatting sqref="N23">
    <cfRule type="beginsWith" dxfId="8691" priority="409" operator="beginsWith" text="PPLU">
      <formula>LEFT(N23,LEN("PPLU"))="PPLU"</formula>
    </cfRule>
  </conditionalFormatting>
  <conditionalFormatting sqref="N23">
    <cfRule type="beginsWith" dxfId="8690" priority="410" operator="beginsWith" text="PPP">
      <formula>LEFT(N23,LEN("PPP"))="PPP"</formula>
    </cfRule>
  </conditionalFormatting>
  <conditionalFormatting sqref="N23">
    <cfRule type="beginsWith" dxfId="8689" priority="411" operator="beginsWith" text="PPRO">
      <formula>LEFT(N23,LEN("PPRO"))="PPRO"</formula>
    </cfRule>
  </conditionalFormatting>
  <conditionalFormatting sqref="N23">
    <cfRule type="beginsWith" dxfId="8688" priority="412" operator="beginsWith" text="CCF">
      <formula>LEFT(N23,LEN("CCF"))="CCF"</formula>
    </cfRule>
  </conditionalFormatting>
  <conditionalFormatting sqref="N23">
    <cfRule type="beginsWith" dxfId="8687" priority="413" operator="beginsWith" text="PFMP+">
      <formula>LEFT(N23,LEN("PFMP+"))="PFMP+"</formula>
    </cfRule>
  </conditionalFormatting>
  <conditionalFormatting sqref="N23">
    <cfRule type="beginsWith" dxfId="8686" priority="414" operator="beginsWith" text="PFMP">
      <formula>LEFT(N23,LEN("PFMP"))="PFMP"</formula>
    </cfRule>
  </conditionalFormatting>
  <conditionalFormatting sqref="N23">
    <cfRule type="beginsWith" dxfId="8685" priority="415" operator="beginsWith" text="É diag.">
      <formula>LEFT(N23,LEN("É diag."))="É diag."</formula>
    </cfRule>
  </conditionalFormatting>
  <conditionalFormatting sqref="N23">
    <cfRule type="beginsWith" dxfId="8684" priority="416" operator="beginsWith" text="É form.">
      <formula>LEFT(N23,LEN("É form."))="É form."</formula>
    </cfRule>
  </conditionalFormatting>
  <conditionalFormatting sqref="O23">
    <cfRule type="beginsWith" dxfId="8683" priority="393" operator="beginsWith" text="Co-int.">
      <formula>LEFT(O23,LEN("Co-int."))="Co-int."</formula>
    </cfRule>
  </conditionalFormatting>
  <conditionalFormatting sqref="O23">
    <cfRule type="beginsWith" dxfId="8682" priority="394" operator="beginsWith" text="C d'Œ">
      <formula>LEFT(O23,LEN("C d'Œ"))="C d'Œ"</formula>
    </cfRule>
  </conditionalFormatting>
  <conditionalFormatting sqref="O23">
    <cfRule type="beginsWith" dxfId="8681" priority="395" operator="beginsWith" text="C cont.">
      <formula>LEFT(O23,LEN("C cont."))="C cont."</formula>
    </cfRule>
  </conditionalFormatting>
  <conditionalFormatting sqref="O23">
    <cfRule type="beginsWith" dxfId="8680" priority="396" operator="beginsWith" text="É som.">
      <formula>LEFT(O23,LEN("É som."))="É som."</formula>
    </cfRule>
  </conditionalFormatting>
  <conditionalFormatting sqref="O23">
    <cfRule type="beginsWith" dxfId="8679" priority="397" operator="beginsWith" text="PPLU">
      <formula>LEFT(O23,LEN("PPLU"))="PPLU"</formula>
    </cfRule>
  </conditionalFormatting>
  <conditionalFormatting sqref="O23">
    <cfRule type="beginsWith" dxfId="8678" priority="398" operator="beginsWith" text="PPP">
      <formula>LEFT(O23,LEN("PPP"))="PPP"</formula>
    </cfRule>
  </conditionalFormatting>
  <conditionalFormatting sqref="O23">
    <cfRule type="beginsWith" dxfId="8677" priority="399" operator="beginsWith" text="PPRO">
      <formula>LEFT(O23,LEN("PPRO"))="PPRO"</formula>
    </cfRule>
  </conditionalFormatting>
  <conditionalFormatting sqref="O23">
    <cfRule type="beginsWith" dxfId="8676" priority="400" operator="beginsWith" text="CCF">
      <formula>LEFT(O23,LEN("CCF"))="CCF"</formula>
    </cfRule>
  </conditionalFormatting>
  <conditionalFormatting sqref="O23">
    <cfRule type="beginsWith" dxfId="8675" priority="401" operator="beginsWith" text="PFMP+">
      <formula>LEFT(O23,LEN("PFMP+"))="PFMP+"</formula>
    </cfRule>
  </conditionalFormatting>
  <conditionalFormatting sqref="O23">
    <cfRule type="beginsWith" dxfId="8674" priority="402" operator="beginsWith" text="PFMP">
      <formula>LEFT(O23,LEN("PFMP"))="PFMP"</formula>
    </cfRule>
  </conditionalFormatting>
  <conditionalFormatting sqref="O23">
    <cfRule type="beginsWith" dxfId="8673" priority="403" operator="beginsWith" text="É diag.">
      <formula>LEFT(O23,LEN("É diag."))="É diag."</formula>
    </cfRule>
  </conditionalFormatting>
  <conditionalFormatting sqref="O23">
    <cfRule type="beginsWith" dxfId="8672" priority="404" operator="beginsWith" text="É form.">
      <formula>LEFT(O23,LEN("É form."))="É form."</formula>
    </cfRule>
  </conditionalFormatting>
  <conditionalFormatting sqref="I25">
    <cfRule type="beginsWith" dxfId="8671" priority="381" operator="beginsWith" text="Co-int.">
      <formula>LEFT(I25,LEN("Co-int."))="Co-int."</formula>
    </cfRule>
  </conditionalFormatting>
  <conditionalFormatting sqref="I25">
    <cfRule type="beginsWith" dxfId="8670" priority="382" operator="beginsWith" text="C d'Œ">
      <formula>LEFT(I25,LEN("C d'Œ"))="C d'Œ"</formula>
    </cfRule>
  </conditionalFormatting>
  <conditionalFormatting sqref="I25">
    <cfRule type="beginsWith" dxfId="8669" priority="383" operator="beginsWith" text="C cont.">
      <formula>LEFT(I25,LEN("C cont."))="C cont."</formula>
    </cfRule>
  </conditionalFormatting>
  <conditionalFormatting sqref="I25">
    <cfRule type="beginsWith" dxfId="8668" priority="384" operator="beginsWith" text="É som.">
      <formula>LEFT(I25,LEN("É som."))="É som."</formula>
    </cfRule>
  </conditionalFormatting>
  <conditionalFormatting sqref="I25">
    <cfRule type="beginsWith" dxfId="8667" priority="385" operator="beginsWith" text="PPLU">
      <formula>LEFT(I25,LEN("PPLU"))="PPLU"</formula>
    </cfRule>
  </conditionalFormatting>
  <conditionalFormatting sqref="I25">
    <cfRule type="beginsWith" dxfId="8666" priority="386" operator="beginsWith" text="PPP">
      <formula>LEFT(I25,LEN("PPP"))="PPP"</formula>
    </cfRule>
  </conditionalFormatting>
  <conditionalFormatting sqref="I25">
    <cfRule type="beginsWith" dxfId="8665" priority="387" operator="beginsWith" text="PPRO">
      <formula>LEFT(I25,LEN("PPRO"))="PPRO"</formula>
    </cfRule>
  </conditionalFormatting>
  <conditionalFormatting sqref="I25">
    <cfRule type="beginsWith" dxfId="8664" priority="388" operator="beginsWith" text="CCF">
      <formula>LEFT(I25,LEN("CCF"))="CCF"</formula>
    </cfRule>
  </conditionalFormatting>
  <conditionalFormatting sqref="I25">
    <cfRule type="beginsWith" dxfId="8663" priority="389" operator="beginsWith" text="PFMP+">
      <formula>LEFT(I25,LEN("PFMP+"))="PFMP+"</formula>
    </cfRule>
  </conditionalFormatting>
  <conditionalFormatting sqref="I25">
    <cfRule type="beginsWith" dxfId="8662" priority="390" operator="beginsWith" text="PFMP">
      <formula>LEFT(I25,LEN("PFMP"))="PFMP"</formula>
    </cfRule>
  </conditionalFormatting>
  <conditionalFormatting sqref="I25">
    <cfRule type="beginsWith" dxfId="8661" priority="391" operator="beginsWith" text="É diag.">
      <formula>LEFT(I25,LEN("É diag."))="É diag."</formula>
    </cfRule>
  </conditionalFormatting>
  <conditionalFormatting sqref="I25">
    <cfRule type="beginsWith" dxfId="8660" priority="392" operator="beginsWith" text="É form.">
      <formula>LEFT(I25,LEN("É form."))="É form."</formula>
    </cfRule>
  </conditionalFormatting>
  <conditionalFormatting sqref="K25">
    <cfRule type="beginsWith" dxfId="8659" priority="369" operator="beginsWith" text="Co-int.">
      <formula>LEFT(K25,LEN("Co-int."))="Co-int."</formula>
    </cfRule>
  </conditionalFormatting>
  <conditionalFormatting sqref="K25">
    <cfRule type="beginsWith" dxfId="8658" priority="370" operator="beginsWith" text="C d'Œ">
      <formula>LEFT(K25,LEN("C d'Œ"))="C d'Œ"</formula>
    </cfRule>
  </conditionalFormatting>
  <conditionalFormatting sqref="K25">
    <cfRule type="beginsWith" dxfId="8657" priority="371" operator="beginsWith" text="C cont.">
      <formula>LEFT(K25,LEN("C cont."))="C cont."</formula>
    </cfRule>
  </conditionalFormatting>
  <conditionalFormatting sqref="K25">
    <cfRule type="beginsWith" dxfId="8656" priority="372" operator="beginsWith" text="É som.">
      <formula>LEFT(K25,LEN("É som."))="É som."</formula>
    </cfRule>
  </conditionalFormatting>
  <conditionalFormatting sqref="K25">
    <cfRule type="beginsWith" dxfId="8655" priority="373" operator="beginsWith" text="PPLU">
      <formula>LEFT(K25,LEN("PPLU"))="PPLU"</formula>
    </cfRule>
  </conditionalFormatting>
  <conditionalFormatting sqref="K25">
    <cfRule type="beginsWith" dxfId="8654" priority="374" operator="beginsWith" text="PPP">
      <formula>LEFT(K25,LEN("PPP"))="PPP"</formula>
    </cfRule>
  </conditionalFormatting>
  <conditionalFormatting sqref="K25">
    <cfRule type="beginsWith" dxfId="8653" priority="375" operator="beginsWith" text="PPRO">
      <formula>LEFT(K25,LEN("PPRO"))="PPRO"</formula>
    </cfRule>
  </conditionalFormatting>
  <conditionalFormatting sqref="K25">
    <cfRule type="beginsWith" dxfId="8652" priority="376" operator="beginsWith" text="CCF">
      <formula>LEFT(K25,LEN("CCF"))="CCF"</formula>
    </cfRule>
  </conditionalFormatting>
  <conditionalFormatting sqref="K25">
    <cfRule type="beginsWith" dxfId="8651" priority="377" operator="beginsWith" text="PFMP+">
      <formula>LEFT(K25,LEN("PFMP+"))="PFMP+"</formula>
    </cfRule>
  </conditionalFormatting>
  <conditionalFormatting sqref="K25">
    <cfRule type="beginsWith" dxfId="8650" priority="378" operator="beginsWith" text="PFMP">
      <formula>LEFT(K25,LEN("PFMP"))="PFMP"</formula>
    </cfRule>
  </conditionalFormatting>
  <conditionalFormatting sqref="K25">
    <cfRule type="beginsWith" dxfId="8649" priority="379" operator="beginsWith" text="É diag.">
      <formula>LEFT(K25,LEN("É diag."))="É diag."</formula>
    </cfRule>
  </conditionalFormatting>
  <conditionalFormatting sqref="K25">
    <cfRule type="beginsWith" dxfId="8648" priority="380" operator="beginsWith" text="É form.">
      <formula>LEFT(K25,LEN("É form."))="É form."</formula>
    </cfRule>
  </conditionalFormatting>
  <conditionalFormatting sqref="L25">
    <cfRule type="beginsWith" dxfId="8647" priority="357" operator="beginsWith" text="Co-int.">
      <formula>LEFT(L25,LEN("Co-int."))="Co-int."</formula>
    </cfRule>
  </conditionalFormatting>
  <conditionalFormatting sqref="L25">
    <cfRule type="beginsWith" dxfId="8646" priority="358" operator="beginsWith" text="C d'Œ">
      <formula>LEFT(L25,LEN("C d'Œ"))="C d'Œ"</formula>
    </cfRule>
  </conditionalFormatting>
  <conditionalFormatting sqref="L25">
    <cfRule type="beginsWith" dxfId="8645" priority="359" operator="beginsWith" text="C cont.">
      <formula>LEFT(L25,LEN("C cont."))="C cont."</formula>
    </cfRule>
  </conditionalFormatting>
  <conditionalFormatting sqref="L25">
    <cfRule type="beginsWith" dxfId="8644" priority="360" operator="beginsWith" text="É som.">
      <formula>LEFT(L25,LEN("É som."))="É som."</formula>
    </cfRule>
  </conditionalFormatting>
  <conditionalFormatting sqref="L25">
    <cfRule type="beginsWith" dxfId="8643" priority="361" operator="beginsWith" text="PPLU">
      <formula>LEFT(L25,LEN("PPLU"))="PPLU"</formula>
    </cfRule>
  </conditionalFormatting>
  <conditionalFormatting sqref="L25">
    <cfRule type="beginsWith" dxfId="8642" priority="362" operator="beginsWith" text="PPP">
      <formula>LEFT(L25,LEN("PPP"))="PPP"</formula>
    </cfRule>
  </conditionalFormatting>
  <conditionalFormatting sqref="L25">
    <cfRule type="beginsWith" dxfId="8641" priority="363" operator="beginsWith" text="PPRO">
      <formula>LEFT(L25,LEN("PPRO"))="PPRO"</formula>
    </cfRule>
  </conditionalFormatting>
  <conditionalFormatting sqref="L25">
    <cfRule type="beginsWith" dxfId="8640" priority="364" operator="beginsWith" text="CCF">
      <formula>LEFT(L25,LEN("CCF"))="CCF"</formula>
    </cfRule>
  </conditionalFormatting>
  <conditionalFormatting sqref="L25">
    <cfRule type="beginsWith" dxfId="8639" priority="365" operator="beginsWith" text="PFMP+">
      <formula>LEFT(L25,LEN("PFMP+"))="PFMP+"</formula>
    </cfRule>
  </conditionalFormatting>
  <conditionalFormatting sqref="L25">
    <cfRule type="beginsWith" dxfId="8638" priority="366" operator="beginsWith" text="PFMP">
      <formula>LEFT(L25,LEN("PFMP"))="PFMP"</formula>
    </cfRule>
  </conditionalFormatting>
  <conditionalFormatting sqref="L25">
    <cfRule type="beginsWith" dxfId="8637" priority="367" operator="beginsWith" text="É diag.">
      <formula>LEFT(L25,LEN("É diag."))="É diag."</formula>
    </cfRule>
  </conditionalFormatting>
  <conditionalFormatting sqref="L25">
    <cfRule type="beginsWith" dxfId="8636" priority="368" operator="beginsWith" text="É form.">
      <formula>LEFT(L25,LEN("É form."))="É form."</formula>
    </cfRule>
  </conditionalFormatting>
  <conditionalFormatting sqref="J25">
    <cfRule type="beginsWith" dxfId="8635" priority="345" operator="beginsWith" text="Co-int.">
      <formula>LEFT(J25,LEN("Co-int."))="Co-int."</formula>
    </cfRule>
  </conditionalFormatting>
  <conditionalFormatting sqref="J25">
    <cfRule type="beginsWith" dxfId="8634" priority="346" operator="beginsWith" text="C d'Œ">
      <formula>LEFT(J25,LEN("C d'Œ"))="C d'Œ"</formula>
    </cfRule>
  </conditionalFormatting>
  <conditionalFormatting sqref="J25">
    <cfRule type="beginsWith" dxfId="8633" priority="347" operator="beginsWith" text="C cont.">
      <formula>LEFT(J25,LEN("C cont."))="C cont."</formula>
    </cfRule>
  </conditionalFormatting>
  <conditionalFormatting sqref="J25">
    <cfRule type="beginsWith" dxfId="8632" priority="348" operator="beginsWith" text="É som.">
      <formula>LEFT(J25,LEN("É som."))="É som."</formula>
    </cfRule>
  </conditionalFormatting>
  <conditionalFormatting sqref="J25">
    <cfRule type="beginsWith" dxfId="8631" priority="349" operator="beginsWith" text="PPLU">
      <formula>LEFT(J25,LEN("PPLU"))="PPLU"</formula>
    </cfRule>
  </conditionalFormatting>
  <conditionalFormatting sqref="J25">
    <cfRule type="beginsWith" dxfId="8630" priority="350" operator="beginsWith" text="PPP">
      <formula>LEFT(J25,LEN("PPP"))="PPP"</formula>
    </cfRule>
  </conditionalFormatting>
  <conditionalFormatting sqref="J25">
    <cfRule type="beginsWith" dxfId="8629" priority="351" operator="beginsWith" text="PPRO">
      <formula>LEFT(J25,LEN("PPRO"))="PPRO"</formula>
    </cfRule>
  </conditionalFormatting>
  <conditionalFormatting sqref="J25">
    <cfRule type="beginsWith" dxfId="8628" priority="352" operator="beginsWith" text="CCF">
      <formula>LEFT(J25,LEN("CCF"))="CCF"</formula>
    </cfRule>
  </conditionalFormatting>
  <conditionalFormatting sqref="J25">
    <cfRule type="beginsWith" dxfId="8627" priority="353" operator="beginsWith" text="PFMP+">
      <formula>LEFT(J25,LEN("PFMP+"))="PFMP+"</formula>
    </cfRule>
  </conditionalFormatting>
  <conditionalFormatting sqref="J25">
    <cfRule type="beginsWith" dxfId="8626" priority="354" operator="beginsWith" text="PFMP">
      <formula>LEFT(J25,LEN("PFMP"))="PFMP"</formula>
    </cfRule>
  </conditionalFormatting>
  <conditionalFormatting sqref="J25">
    <cfRule type="beginsWith" dxfId="8625" priority="355" operator="beginsWith" text="É diag.">
      <formula>LEFT(J25,LEN("É diag."))="É diag."</formula>
    </cfRule>
  </conditionalFormatting>
  <conditionalFormatting sqref="J25">
    <cfRule type="beginsWith" dxfId="8624" priority="356" operator="beginsWith" text="É form.">
      <formula>LEFT(J25,LEN("É form."))="É form."</formula>
    </cfRule>
  </conditionalFormatting>
  <conditionalFormatting sqref="M25">
    <cfRule type="beginsWith" dxfId="8623" priority="333" operator="beginsWith" text="Co-int.">
      <formula>LEFT(M25,LEN("Co-int."))="Co-int."</formula>
    </cfRule>
  </conditionalFormatting>
  <conditionalFormatting sqref="M25">
    <cfRule type="beginsWith" dxfId="8622" priority="334" operator="beginsWith" text="C d'Œ">
      <formula>LEFT(M25,LEN("C d'Œ"))="C d'Œ"</formula>
    </cfRule>
  </conditionalFormatting>
  <conditionalFormatting sqref="M25">
    <cfRule type="beginsWith" dxfId="8621" priority="335" operator="beginsWith" text="C cont.">
      <formula>LEFT(M25,LEN("C cont."))="C cont."</formula>
    </cfRule>
  </conditionalFormatting>
  <conditionalFormatting sqref="M25">
    <cfRule type="beginsWith" dxfId="8620" priority="336" operator="beginsWith" text="É som.">
      <formula>LEFT(M25,LEN("É som."))="É som."</formula>
    </cfRule>
  </conditionalFormatting>
  <conditionalFormatting sqref="M25">
    <cfRule type="beginsWith" dxfId="8619" priority="337" operator="beginsWith" text="PPLU">
      <formula>LEFT(M25,LEN("PPLU"))="PPLU"</formula>
    </cfRule>
  </conditionalFormatting>
  <conditionalFormatting sqref="M25">
    <cfRule type="beginsWith" dxfId="8618" priority="338" operator="beginsWith" text="PPP">
      <formula>LEFT(M25,LEN("PPP"))="PPP"</formula>
    </cfRule>
  </conditionalFormatting>
  <conditionalFormatting sqref="M25">
    <cfRule type="beginsWith" dxfId="8617" priority="339" operator="beginsWith" text="PPRO">
      <formula>LEFT(M25,LEN("PPRO"))="PPRO"</formula>
    </cfRule>
  </conditionalFormatting>
  <conditionalFormatting sqref="M25">
    <cfRule type="beginsWith" dxfId="8616" priority="340" operator="beginsWith" text="CCF">
      <formula>LEFT(M25,LEN("CCF"))="CCF"</formula>
    </cfRule>
  </conditionalFormatting>
  <conditionalFormatting sqref="M25">
    <cfRule type="beginsWith" dxfId="8615" priority="341" operator="beginsWith" text="PFMP+">
      <formula>LEFT(M25,LEN("PFMP+"))="PFMP+"</formula>
    </cfRule>
  </conditionalFormatting>
  <conditionalFormatting sqref="M25">
    <cfRule type="beginsWith" dxfId="8614" priority="342" operator="beginsWith" text="PFMP">
      <formula>LEFT(M25,LEN("PFMP"))="PFMP"</formula>
    </cfRule>
  </conditionalFormatting>
  <conditionalFormatting sqref="M25">
    <cfRule type="beginsWith" dxfId="8613" priority="343" operator="beginsWith" text="É diag.">
      <formula>LEFT(M25,LEN("É diag."))="É diag."</formula>
    </cfRule>
  </conditionalFormatting>
  <conditionalFormatting sqref="M25">
    <cfRule type="beginsWith" dxfId="8612" priority="344" operator="beginsWith" text="É form.">
      <formula>LEFT(M25,LEN("É form."))="É form."</formula>
    </cfRule>
  </conditionalFormatting>
  <conditionalFormatting sqref="N25">
    <cfRule type="beginsWith" dxfId="8611" priority="321" operator="beginsWith" text="Co-int.">
      <formula>LEFT(N25,LEN("Co-int."))="Co-int."</formula>
    </cfRule>
  </conditionalFormatting>
  <conditionalFormatting sqref="N25">
    <cfRule type="beginsWith" dxfId="8610" priority="322" operator="beginsWith" text="C d'Œ">
      <formula>LEFT(N25,LEN("C d'Œ"))="C d'Œ"</formula>
    </cfRule>
  </conditionalFormatting>
  <conditionalFormatting sqref="N25">
    <cfRule type="beginsWith" dxfId="8609" priority="323" operator="beginsWith" text="C cont.">
      <formula>LEFT(N25,LEN("C cont."))="C cont."</formula>
    </cfRule>
  </conditionalFormatting>
  <conditionalFormatting sqref="N25">
    <cfRule type="beginsWith" dxfId="8608" priority="324" operator="beginsWith" text="É som.">
      <formula>LEFT(N25,LEN("É som."))="É som."</formula>
    </cfRule>
  </conditionalFormatting>
  <conditionalFormatting sqref="N25">
    <cfRule type="beginsWith" dxfId="8607" priority="325" operator="beginsWith" text="PPLU">
      <formula>LEFT(N25,LEN("PPLU"))="PPLU"</formula>
    </cfRule>
  </conditionalFormatting>
  <conditionalFormatting sqref="N25">
    <cfRule type="beginsWith" dxfId="8606" priority="326" operator="beginsWith" text="PPP">
      <formula>LEFT(N25,LEN("PPP"))="PPP"</formula>
    </cfRule>
  </conditionalFormatting>
  <conditionalFormatting sqref="N25">
    <cfRule type="beginsWith" dxfId="8605" priority="327" operator="beginsWith" text="PPRO">
      <formula>LEFT(N25,LEN("PPRO"))="PPRO"</formula>
    </cfRule>
  </conditionalFormatting>
  <conditionalFormatting sqref="N25">
    <cfRule type="beginsWith" dxfId="8604" priority="328" operator="beginsWith" text="CCF">
      <formula>LEFT(N25,LEN("CCF"))="CCF"</formula>
    </cfRule>
  </conditionalFormatting>
  <conditionalFormatting sqref="N25">
    <cfRule type="beginsWith" dxfId="8603" priority="329" operator="beginsWith" text="PFMP+">
      <formula>LEFT(N25,LEN("PFMP+"))="PFMP+"</formula>
    </cfRule>
  </conditionalFormatting>
  <conditionalFormatting sqref="N25">
    <cfRule type="beginsWith" dxfId="8602" priority="330" operator="beginsWith" text="PFMP">
      <formula>LEFT(N25,LEN("PFMP"))="PFMP"</formula>
    </cfRule>
  </conditionalFormatting>
  <conditionalFormatting sqref="N25">
    <cfRule type="beginsWith" dxfId="8601" priority="331" operator="beginsWith" text="É diag.">
      <formula>LEFT(N25,LEN("É diag."))="É diag."</formula>
    </cfRule>
  </conditionalFormatting>
  <conditionalFormatting sqref="N25">
    <cfRule type="beginsWith" dxfId="8600" priority="332" operator="beginsWith" text="É form.">
      <formula>LEFT(N25,LEN("É form."))="É form."</formula>
    </cfRule>
  </conditionalFormatting>
  <conditionalFormatting sqref="O25">
    <cfRule type="beginsWith" dxfId="8599" priority="309" operator="beginsWith" text="Co-int.">
      <formula>LEFT(O25,LEN("Co-int."))="Co-int."</formula>
    </cfRule>
  </conditionalFormatting>
  <conditionalFormatting sqref="O25">
    <cfRule type="beginsWith" dxfId="8598" priority="310" operator="beginsWith" text="C d'Œ">
      <formula>LEFT(O25,LEN("C d'Œ"))="C d'Œ"</formula>
    </cfRule>
  </conditionalFormatting>
  <conditionalFormatting sqref="O25">
    <cfRule type="beginsWith" dxfId="8597" priority="311" operator="beginsWith" text="C cont.">
      <formula>LEFT(O25,LEN("C cont."))="C cont."</formula>
    </cfRule>
  </conditionalFormatting>
  <conditionalFormatting sqref="O25">
    <cfRule type="beginsWith" dxfId="8596" priority="312" operator="beginsWith" text="É som.">
      <formula>LEFT(O25,LEN("É som."))="É som."</formula>
    </cfRule>
  </conditionalFormatting>
  <conditionalFormatting sqref="O25">
    <cfRule type="beginsWith" dxfId="8595" priority="313" operator="beginsWith" text="PPLU">
      <formula>LEFT(O25,LEN("PPLU"))="PPLU"</formula>
    </cfRule>
  </conditionalFormatting>
  <conditionalFormatting sqref="O25">
    <cfRule type="beginsWith" dxfId="8594" priority="314" operator="beginsWith" text="PPP">
      <formula>LEFT(O25,LEN("PPP"))="PPP"</formula>
    </cfRule>
  </conditionalFormatting>
  <conditionalFormatting sqref="O25">
    <cfRule type="beginsWith" dxfId="8593" priority="315" operator="beginsWith" text="PPRO">
      <formula>LEFT(O25,LEN("PPRO"))="PPRO"</formula>
    </cfRule>
  </conditionalFormatting>
  <conditionalFormatting sqref="O25">
    <cfRule type="beginsWith" dxfId="8592" priority="316" operator="beginsWith" text="CCF">
      <formula>LEFT(O25,LEN("CCF"))="CCF"</formula>
    </cfRule>
  </conditionalFormatting>
  <conditionalFormatting sqref="O25">
    <cfRule type="beginsWith" dxfId="8591" priority="317" operator="beginsWith" text="PFMP+">
      <formula>LEFT(O25,LEN("PFMP+"))="PFMP+"</formula>
    </cfRule>
  </conditionalFormatting>
  <conditionalFormatting sqref="O25">
    <cfRule type="beginsWith" dxfId="8590" priority="318" operator="beginsWith" text="PFMP">
      <formula>LEFT(O25,LEN("PFMP"))="PFMP"</formula>
    </cfRule>
  </conditionalFormatting>
  <conditionalFormatting sqref="O25">
    <cfRule type="beginsWith" dxfId="8589" priority="319" operator="beginsWith" text="É diag.">
      <formula>LEFT(O25,LEN("É diag."))="É diag."</formula>
    </cfRule>
  </conditionalFormatting>
  <conditionalFormatting sqref="O25">
    <cfRule type="beginsWith" dxfId="8588" priority="320" operator="beginsWith" text="É form.">
      <formula>LEFT(O25,LEN("É form."))="É form."</formula>
    </cfRule>
  </conditionalFormatting>
  <conditionalFormatting sqref="I27">
    <cfRule type="beginsWith" dxfId="8587" priority="297" operator="beginsWith" text="Co-int.">
      <formula>LEFT(I27,LEN("Co-int."))="Co-int."</formula>
    </cfRule>
  </conditionalFormatting>
  <conditionalFormatting sqref="I27">
    <cfRule type="beginsWith" dxfId="8586" priority="298" operator="beginsWith" text="C d'Œ">
      <formula>LEFT(I27,LEN("C d'Œ"))="C d'Œ"</formula>
    </cfRule>
  </conditionalFormatting>
  <conditionalFormatting sqref="I27">
    <cfRule type="beginsWith" dxfId="8585" priority="299" operator="beginsWith" text="C cont.">
      <formula>LEFT(I27,LEN("C cont."))="C cont."</formula>
    </cfRule>
  </conditionalFormatting>
  <conditionalFormatting sqref="I27">
    <cfRule type="beginsWith" dxfId="8584" priority="300" operator="beginsWith" text="É som.">
      <formula>LEFT(I27,LEN("É som."))="É som."</formula>
    </cfRule>
  </conditionalFormatting>
  <conditionalFormatting sqref="I27">
    <cfRule type="beginsWith" dxfId="8583" priority="301" operator="beginsWith" text="PPLU">
      <formula>LEFT(I27,LEN("PPLU"))="PPLU"</formula>
    </cfRule>
  </conditionalFormatting>
  <conditionalFormatting sqref="I27">
    <cfRule type="beginsWith" dxfId="8582" priority="302" operator="beginsWith" text="PPP">
      <formula>LEFT(I27,LEN("PPP"))="PPP"</formula>
    </cfRule>
  </conditionalFormatting>
  <conditionalFormatting sqref="I27">
    <cfRule type="beginsWith" dxfId="8581" priority="303" operator="beginsWith" text="PPRO">
      <formula>LEFT(I27,LEN("PPRO"))="PPRO"</formula>
    </cfRule>
  </conditionalFormatting>
  <conditionalFormatting sqref="I27">
    <cfRule type="beginsWith" dxfId="8580" priority="304" operator="beginsWith" text="CCF">
      <formula>LEFT(I27,LEN("CCF"))="CCF"</formula>
    </cfRule>
  </conditionalFormatting>
  <conditionalFormatting sqref="I27">
    <cfRule type="beginsWith" dxfId="8579" priority="305" operator="beginsWith" text="PFMP+">
      <formula>LEFT(I27,LEN("PFMP+"))="PFMP+"</formula>
    </cfRule>
  </conditionalFormatting>
  <conditionalFormatting sqref="I27">
    <cfRule type="beginsWith" dxfId="8578" priority="306" operator="beginsWith" text="PFMP">
      <formula>LEFT(I27,LEN("PFMP"))="PFMP"</formula>
    </cfRule>
  </conditionalFormatting>
  <conditionalFormatting sqref="I27">
    <cfRule type="beginsWith" dxfId="8577" priority="307" operator="beginsWith" text="É diag.">
      <formula>LEFT(I27,LEN("É diag."))="É diag."</formula>
    </cfRule>
  </conditionalFormatting>
  <conditionalFormatting sqref="I27">
    <cfRule type="beginsWith" dxfId="8576" priority="308" operator="beginsWith" text="É form.">
      <formula>LEFT(I27,LEN("É form."))="É form."</formula>
    </cfRule>
  </conditionalFormatting>
  <conditionalFormatting sqref="K27">
    <cfRule type="beginsWith" dxfId="8575" priority="285" operator="beginsWith" text="Co-int.">
      <formula>LEFT(K27,LEN("Co-int."))="Co-int."</formula>
    </cfRule>
  </conditionalFormatting>
  <conditionalFormatting sqref="K27">
    <cfRule type="beginsWith" dxfId="8574" priority="286" operator="beginsWith" text="C d'Œ">
      <formula>LEFT(K27,LEN("C d'Œ"))="C d'Œ"</formula>
    </cfRule>
  </conditionalFormatting>
  <conditionalFormatting sqref="K27">
    <cfRule type="beginsWith" dxfId="8573" priority="287" operator="beginsWith" text="C cont.">
      <formula>LEFT(K27,LEN("C cont."))="C cont."</formula>
    </cfRule>
  </conditionalFormatting>
  <conditionalFormatting sqref="K27">
    <cfRule type="beginsWith" dxfId="8572" priority="288" operator="beginsWith" text="É som.">
      <formula>LEFT(K27,LEN("É som."))="É som."</formula>
    </cfRule>
  </conditionalFormatting>
  <conditionalFormatting sqref="K27">
    <cfRule type="beginsWith" dxfId="8571" priority="289" operator="beginsWith" text="PPLU">
      <formula>LEFT(K27,LEN("PPLU"))="PPLU"</formula>
    </cfRule>
  </conditionalFormatting>
  <conditionalFormatting sqref="K27">
    <cfRule type="beginsWith" dxfId="8570" priority="290" operator="beginsWith" text="PPP">
      <formula>LEFT(K27,LEN("PPP"))="PPP"</formula>
    </cfRule>
  </conditionalFormatting>
  <conditionalFormatting sqref="K27">
    <cfRule type="beginsWith" dxfId="8569" priority="291" operator="beginsWith" text="PPRO">
      <formula>LEFT(K27,LEN("PPRO"))="PPRO"</formula>
    </cfRule>
  </conditionalFormatting>
  <conditionalFormatting sqref="K27">
    <cfRule type="beginsWith" dxfId="8568" priority="292" operator="beginsWith" text="CCF">
      <formula>LEFT(K27,LEN("CCF"))="CCF"</formula>
    </cfRule>
  </conditionalFormatting>
  <conditionalFormatting sqref="K27">
    <cfRule type="beginsWith" dxfId="8567" priority="293" operator="beginsWith" text="PFMP+">
      <formula>LEFT(K27,LEN("PFMP+"))="PFMP+"</formula>
    </cfRule>
  </conditionalFormatting>
  <conditionalFormatting sqref="K27">
    <cfRule type="beginsWith" dxfId="8566" priority="294" operator="beginsWith" text="PFMP">
      <formula>LEFT(K27,LEN("PFMP"))="PFMP"</formula>
    </cfRule>
  </conditionalFormatting>
  <conditionalFormatting sqref="K27">
    <cfRule type="beginsWith" dxfId="8565" priority="295" operator="beginsWith" text="É diag.">
      <formula>LEFT(K27,LEN("É diag."))="É diag."</formula>
    </cfRule>
  </conditionalFormatting>
  <conditionalFormatting sqref="K27">
    <cfRule type="beginsWith" dxfId="8564" priority="296" operator="beginsWith" text="É form.">
      <formula>LEFT(K27,LEN("É form."))="É form."</formula>
    </cfRule>
  </conditionalFormatting>
  <conditionalFormatting sqref="L27">
    <cfRule type="beginsWith" dxfId="8563" priority="273" operator="beginsWith" text="Co-int.">
      <formula>LEFT(L27,LEN("Co-int."))="Co-int."</formula>
    </cfRule>
  </conditionalFormatting>
  <conditionalFormatting sqref="L27">
    <cfRule type="beginsWith" dxfId="8562" priority="274" operator="beginsWith" text="C d'Œ">
      <formula>LEFT(L27,LEN("C d'Œ"))="C d'Œ"</formula>
    </cfRule>
  </conditionalFormatting>
  <conditionalFormatting sqref="L27">
    <cfRule type="beginsWith" dxfId="8561" priority="275" operator="beginsWith" text="C cont.">
      <formula>LEFT(L27,LEN("C cont."))="C cont."</formula>
    </cfRule>
  </conditionalFormatting>
  <conditionalFormatting sqref="L27">
    <cfRule type="beginsWith" dxfId="8560" priority="276" operator="beginsWith" text="É som.">
      <formula>LEFT(L27,LEN("É som."))="É som."</formula>
    </cfRule>
  </conditionalFormatting>
  <conditionalFormatting sqref="L27">
    <cfRule type="beginsWith" dxfId="8559" priority="277" operator="beginsWith" text="PPLU">
      <formula>LEFT(L27,LEN("PPLU"))="PPLU"</formula>
    </cfRule>
  </conditionalFormatting>
  <conditionalFormatting sqref="L27">
    <cfRule type="beginsWith" dxfId="8558" priority="278" operator="beginsWith" text="PPP">
      <formula>LEFT(L27,LEN("PPP"))="PPP"</formula>
    </cfRule>
  </conditionalFormatting>
  <conditionalFormatting sqref="L27">
    <cfRule type="beginsWith" dxfId="8557" priority="279" operator="beginsWith" text="PPRO">
      <formula>LEFT(L27,LEN("PPRO"))="PPRO"</formula>
    </cfRule>
  </conditionalFormatting>
  <conditionalFormatting sqref="L27">
    <cfRule type="beginsWith" dxfId="8556" priority="280" operator="beginsWith" text="CCF">
      <formula>LEFT(L27,LEN("CCF"))="CCF"</formula>
    </cfRule>
  </conditionalFormatting>
  <conditionalFormatting sqref="L27">
    <cfRule type="beginsWith" dxfId="8555" priority="281" operator="beginsWith" text="PFMP+">
      <formula>LEFT(L27,LEN("PFMP+"))="PFMP+"</formula>
    </cfRule>
  </conditionalFormatting>
  <conditionalFormatting sqref="L27">
    <cfRule type="beginsWith" dxfId="8554" priority="282" operator="beginsWith" text="PFMP">
      <formula>LEFT(L27,LEN("PFMP"))="PFMP"</formula>
    </cfRule>
  </conditionalFormatting>
  <conditionalFormatting sqref="L27">
    <cfRule type="beginsWith" dxfId="8553" priority="283" operator="beginsWith" text="É diag.">
      <formula>LEFT(L27,LEN("É diag."))="É diag."</formula>
    </cfRule>
  </conditionalFormatting>
  <conditionalFormatting sqref="L27">
    <cfRule type="beginsWith" dxfId="8552" priority="284" operator="beginsWith" text="É form.">
      <formula>LEFT(L27,LEN("É form."))="É form."</formula>
    </cfRule>
  </conditionalFormatting>
  <conditionalFormatting sqref="J27">
    <cfRule type="beginsWith" dxfId="8551" priority="261" operator="beginsWith" text="Co-int.">
      <formula>LEFT(J27,LEN("Co-int."))="Co-int."</formula>
    </cfRule>
  </conditionalFormatting>
  <conditionalFormatting sqref="J27">
    <cfRule type="beginsWith" dxfId="8550" priority="262" operator="beginsWith" text="C d'Œ">
      <formula>LEFT(J27,LEN("C d'Œ"))="C d'Œ"</formula>
    </cfRule>
  </conditionalFormatting>
  <conditionalFormatting sqref="J27">
    <cfRule type="beginsWith" dxfId="8549" priority="263" operator="beginsWith" text="C cont.">
      <formula>LEFT(J27,LEN("C cont."))="C cont."</formula>
    </cfRule>
  </conditionalFormatting>
  <conditionalFormatting sqref="J27">
    <cfRule type="beginsWith" dxfId="8548" priority="264" operator="beginsWith" text="É som.">
      <formula>LEFT(J27,LEN("É som."))="É som."</formula>
    </cfRule>
  </conditionalFormatting>
  <conditionalFormatting sqref="J27">
    <cfRule type="beginsWith" dxfId="8547" priority="265" operator="beginsWith" text="PPLU">
      <formula>LEFT(J27,LEN("PPLU"))="PPLU"</formula>
    </cfRule>
  </conditionalFormatting>
  <conditionalFormatting sqref="J27">
    <cfRule type="beginsWith" dxfId="8546" priority="266" operator="beginsWith" text="PPP">
      <formula>LEFT(J27,LEN("PPP"))="PPP"</formula>
    </cfRule>
  </conditionalFormatting>
  <conditionalFormatting sqref="J27">
    <cfRule type="beginsWith" dxfId="8545" priority="267" operator="beginsWith" text="PPRO">
      <formula>LEFT(J27,LEN("PPRO"))="PPRO"</formula>
    </cfRule>
  </conditionalFormatting>
  <conditionalFormatting sqref="J27">
    <cfRule type="beginsWith" dxfId="8544" priority="268" operator="beginsWith" text="CCF">
      <formula>LEFT(J27,LEN("CCF"))="CCF"</formula>
    </cfRule>
  </conditionalFormatting>
  <conditionalFormatting sqref="J27">
    <cfRule type="beginsWith" dxfId="8543" priority="269" operator="beginsWith" text="PFMP+">
      <formula>LEFT(J27,LEN("PFMP+"))="PFMP+"</formula>
    </cfRule>
  </conditionalFormatting>
  <conditionalFormatting sqref="J27">
    <cfRule type="beginsWith" dxfId="8542" priority="270" operator="beginsWith" text="PFMP">
      <formula>LEFT(J27,LEN("PFMP"))="PFMP"</formula>
    </cfRule>
  </conditionalFormatting>
  <conditionalFormatting sqref="J27">
    <cfRule type="beginsWith" dxfId="8541" priority="271" operator="beginsWith" text="É diag.">
      <formula>LEFT(J27,LEN("É diag."))="É diag."</formula>
    </cfRule>
  </conditionalFormatting>
  <conditionalFormatting sqref="J27">
    <cfRule type="beginsWith" dxfId="8540" priority="272" operator="beginsWith" text="É form.">
      <formula>LEFT(J27,LEN("É form."))="É form."</formula>
    </cfRule>
  </conditionalFormatting>
  <conditionalFormatting sqref="M27">
    <cfRule type="beginsWith" dxfId="8539" priority="249" operator="beginsWith" text="Co-int.">
      <formula>LEFT(M27,LEN("Co-int."))="Co-int."</formula>
    </cfRule>
  </conditionalFormatting>
  <conditionalFormatting sqref="M27">
    <cfRule type="beginsWith" dxfId="8538" priority="250" operator="beginsWith" text="C d'Œ">
      <formula>LEFT(M27,LEN("C d'Œ"))="C d'Œ"</formula>
    </cfRule>
  </conditionalFormatting>
  <conditionalFormatting sqref="M27">
    <cfRule type="beginsWith" dxfId="8537" priority="251" operator="beginsWith" text="C cont.">
      <formula>LEFT(M27,LEN("C cont."))="C cont."</formula>
    </cfRule>
  </conditionalFormatting>
  <conditionalFormatting sqref="M27">
    <cfRule type="beginsWith" dxfId="8536" priority="252" operator="beginsWith" text="É som.">
      <formula>LEFT(M27,LEN("É som."))="É som."</formula>
    </cfRule>
  </conditionalFormatting>
  <conditionalFormatting sqref="M27">
    <cfRule type="beginsWith" dxfId="8535" priority="253" operator="beginsWith" text="PPLU">
      <formula>LEFT(M27,LEN("PPLU"))="PPLU"</formula>
    </cfRule>
  </conditionalFormatting>
  <conditionalFormatting sqref="M27">
    <cfRule type="beginsWith" dxfId="8534" priority="254" operator="beginsWith" text="PPP">
      <formula>LEFT(M27,LEN("PPP"))="PPP"</formula>
    </cfRule>
  </conditionalFormatting>
  <conditionalFormatting sqref="M27">
    <cfRule type="beginsWith" dxfId="8533" priority="255" operator="beginsWith" text="PPRO">
      <formula>LEFT(M27,LEN("PPRO"))="PPRO"</formula>
    </cfRule>
  </conditionalFormatting>
  <conditionalFormatting sqref="M27">
    <cfRule type="beginsWith" dxfId="8532" priority="256" operator="beginsWith" text="CCF">
      <formula>LEFT(M27,LEN("CCF"))="CCF"</formula>
    </cfRule>
  </conditionalFormatting>
  <conditionalFormatting sqref="M27">
    <cfRule type="beginsWith" dxfId="8531" priority="257" operator="beginsWith" text="PFMP+">
      <formula>LEFT(M27,LEN("PFMP+"))="PFMP+"</formula>
    </cfRule>
  </conditionalFormatting>
  <conditionalFormatting sqref="M27">
    <cfRule type="beginsWith" dxfId="8530" priority="258" operator="beginsWith" text="PFMP">
      <formula>LEFT(M27,LEN("PFMP"))="PFMP"</formula>
    </cfRule>
  </conditionalFormatting>
  <conditionalFormatting sqref="M27">
    <cfRule type="beginsWith" dxfId="8529" priority="259" operator="beginsWith" text="É diag.">
      <formula>LEFT(M27,LEN("É diag."))="É diag."</formula>
    </cfRule>
  </conditionalFormatting>
  <conditionalFormatting sqref="M27">
    <cfRule type="beginsWith" dxfId="8528" priority="260" operator="beginsWith" text="É form.">
      <formula>LEFT(M27,LEN("É form."))="É form."</formula>
    </cfRule>
  </conditionalFormatting>
  <conditionalFormatting sqref="N27">
    <cfRule type="beginsWith" dxfId="8527" priority="237" operator="beginsWith" text="Co-int.">
      <formula>LEFT(N27,LEN("Co-int."))="Co-int."</formula>
    </cfRule>
  </conditionalFormatting>
  <conditionalFormatting sqref="N27">
    <cfRule type="beginsWith" dxfId="8526" priority="238" operator="beginsWith" text="C d'Œ">
      <formula>LEFT(N27,LEN("C d'Œ"))="C d'Œ"</formula>
    </cfRule>
  </conditionalFormatting>
  <conditionalFormatting sqref="N27">
    <cfRule type="beginsWith" dxfId="8525" priority="239" operator="beginsWith" text="C cont.">
      <formula>LEFT(N27,LEN("C cont."))="C cont."</formula>
    </cfRule>
  </conditionalFormatting>
  <conditionalFormatting sqref="N27">
    <cfRule type="beginsWith" dxfId="8524" priority="240" operator="beginsWith" text="É som.">
      <formula>LEFT(N27,LEN("É som."))="É som."</formula>
    </cfRule>
  </conditionalFormatting>
  <conditionalFormatting sqref="N27">
    <cfRule type="beginsWith" dxfId="8523" priority="241" operator="beginsWith" text="PPLU">
      <formula>LEFT(N27,LEN("PPLU"))="PPLU"</formula>
    </cfRule>
  </conditionalFormatting>
  <conditionalFormatting sqref="N27">
    <cfRule type="beginsWith" dxfId="8522" priority="242" operator="beginsWith" text="PPP">
      <formula>LEFT(N27,LEN("PPP"))="PPP"</formula>
    </cfRule>
  </conditionalFormatting>
  <conditionalFormatting sqref="N27">
    <cfRule type="beginsWith" dxfId="8521" priority="243" operator="beginsWith" text="PPRO">
      <formula>LEFT(N27,LEN("PPRO"))="PPRO"</formula>
    </cfRule>
  </conditionalFormatting>
  <conditionalFormatting sqref="N27">
    <cfRule type="beginsWith" dxfId="8520" priority="244" operator="beginsWith" text="CCF">
      <formula>LEFT(N27,LEN("CCF"))="CCF"</formula>
    </cfRule>
  </conditionalFormatting>
  <conditionalFormatting sqref="N27">
    <cfRule type="beginsWith" dxfId="8519" priority="245" operator="beginsWith" text="PFMP+">
      <formula>LEFT(N27,LEN("PFMP+"))="PFMP+"</formula>
    </cfRule>
  </conditionalFormatting>
  <conditionalFormatting sqref="N27">
    <cfRule type="beginsWith" dxfId="8518" priority="246" operator="beginsWith" text="PFMP">
      <formula>LEFT(N27,LEN("PFMP"))="PFMP"</formula>
    </cfRule>
  </conditionalFormatting>
  <conditionalFormatting sqref="N27">
    <cfRule type="beginsWith" dxfId="8517" priority="247" operator="beginsWith" text="É diag.">
      <formula>LEFT(N27,LEN("É diag."))="É diag."</formula>
    </cfRule>
  </conditionalFormatting>
  <conditionalFormatting sqref="N27">
    <cfRule type="beginsWith" dxfId="8516" priority="248" operator="beginsWith" text="É form.">
      <formula>LEFT(N27,LEN("É form."))="É form."</formula>
    </cfRule>
  </conditionalFormatting>
  <conditionalFormatting sqref="O27">
    <cfRule type="beginsWith" dxfId="8515" priority="225" operator="beginsWith" text="Co-int.">
      <formula>LEFT(O27,LEN("Co-int."))="Co-int."</formula>
    </cfRule>
  </conditionalFormatting>
  <conditionalFormatting sqref="O27">
    <cfRule type="beginsWith" dxfId="8514" priority="226" operator="beginsWith" text="C d'Œ">
      <formula>LEFT(O27,LEN("C d'Œ"))="C d'Œ"</formula>
    </cfRule>
  </conditionalFormatting>
  <conditionalFormatting sqref="O27">
    <cfRule type="beginsWith" dxfId="8513" priority="227" operator="beginsWith" text="C cont.">
      <formula>LEFT(O27,LEN("C cont."))="C cont."</formula>
    </cfRule>
  </conditionalFormatting>
  <conditionalFormatting sqref="O27">
    <cfRule type="beginsWith" dxfId="8512" priority="228" operator="beginsWith" text="É som.">
      <formula>LEFT(O27,LEN("É som."))="É som."</formula>
    </cfRule>
  </conditionalFormatting>
  <conditionalFormatting sqref="O27">
    <cfRule type="beginsWith" dxfId="8511" priority="229" operator="beginsWith" text="PPLU">
      <formula>LEFT(O27,LEN("PPLU"))="PPLU"</formula>
    </cfRule>
  </conditionalFormatting>
  <conditionalFormatting sqref="O27">
    <cfRule type="beginsWith" dxfId="8510" priority="230" operator="beginsWith" text="PPP">
      <formula>LEFT(O27,LEN("PPP"))="PPP"</formula>
    </cfRule>
  </conditionalFormatting>
  <conditionalFormatting sqref="O27">
    <cfRule type="beginsWith" dxfId="8509" priority="231" operator="beginsWith" text="PPRO">
      <formula>LEFT(O27,LEN("PPRO"))="PPRO"</formula>
    </cfRule>
  </conditionalFormatting>
  <conditionalFormatting sqref="O27">
    <cfRule type="beginsWith" dxfId="8508" priority="232" operator="beginsWith" text="CCF">
      <formula>LEFT(O27,LEN("CCF"))="CCF"</formula>
    </cfRule>
  </conditionalFormatting>
  <conditionalFormatting sqref="O27">
    <cfRule type="beginsWith" dxfId="8507" priority="233" operator="beginsWith" text="PFMP+">
      <formula>LEFT(O27,LEN("PFMP+"))="PFMP+"</formula>
    </cfRule>
  </conditionalFormatting>
  <conditionalFormatting sqref="O27">
    <cfRule type="beginsWith" dxfId="8506" priority="234" operator="beginsWith" text="PFMP">
      <formula>LEFT(O27,LEN("PFMP"))="PFMP"</formula>
    </cfRule>
  </conditionalFormatting>
  <conditionalFormatting sqref="O27">
    <cfRule type="beginsWith" dxfId="8505" priority="235" operator="beginsWith" text="É diag.">
      <formula>LEFT(O27,LEN("É diag."))="É diag."</formula>
    </cfRule>
  </conditionalFormatting>
  <conditionalFormatting sqref="O27">
    <cfRule type="beginsWith" dxfId="8504" priority="236" operator="beginsWith" text="É form.">
      <formula>LEFT(O27,LEN("É form."))="É form."</formula>
    </cfRule>
  </conditionalFormatting>
  <conditionalFormatting sqref="J37:J39">
    <cfRule type="cellIs" dxfId="8503" priority="221" operator="between">
      <formula>15</formula>
      <formula>20</formula>
    </cfRule>
  </conditionalFormatting>
  <conditionalFormatting sqref="J37:J39">
    <cfRule type="cellIs" dxfId="8502" priority="222" operator="between">
      <formula>10</formula>
      <formula>14.999</formula>
    </cfRule>
  </conditionalFormatting>
  <conditionalFormatting sqref="J37:J39">
    <cfRule type="cellIs" dxfId="8501" priority="223" operator="between">
      <formula>5</formula>
      <formula>9.999</formula>
    </cfRule>
  </conditionalFormatting>
  <conditionalFormatting sqref="J37:J39">
    <cfRule type="cellIs" dxfId="8500" priority="224" operator="between">
      <formula>0</formula>
      <formula>4.999</formula>
    </cfRule>
  </conditionalFormatting>
  <conditionalFormatting sqref="I37:I39">
    <cfRule type="cellIs" dxfId="8499" priority="217" operator="between">
      <formula>15</formula>
      <formula>20</formula>
    </cfRule>
  </conditionalFormatting>
  <conditionalFormatting sqref="I37:I39">
    <cfRule type="cellIs" dxfId="8498" priority="218" operator="between">
      <formula>10</formula>
      <formula>14.999</formula>
    </cfRule>
  </conditionalFormatting>
  <conditionalFormatting sqref="I37:I39">
    <cfRule type="cellIs" dxfId="8497" priority="219" operator="between">
      <formula>5</formula>
      <formula>9.999</formula>
    </cfRule>
  </conditionalFormatting>
  <conditionalFormatting sqref="I37:I39">
    <cfRule type="cellIs" dxfId="8496" priority="220" operator="between">
      <formula>0</formula>
      <formula>4.999</formula>
    </cfRule>
  </conditionalFormatting>
  <conditionalFormatting sqref="L37:L39">
    <cfRule type="cellIs" dxfId="8495" priority="213" operator="between">
      <formula>15</formula>
      <formula>20</formula>
    </cfRule>
  </conditionalFormatting>
  <conditionalFormatting sqref="L37:L39">
    <cfRule type="cellIs" dxfId="8494" priority="214" operator="between">
      <formula>10</formula>
      <formula>14.999</formula>
    </cfRule>
  </conditionalFormatting>
  <conditionalFormatting sqref="L37:L39">
    <cfRule type="cellIs" dxfId="8493" priority="215" operator="between">
      <formula>5</formula>
      <formula>9.999</formula>
    </cfRule>
  </conditionalFormatting>
  <conditionalFormatting sqref="L37:L39">
    <cfRule type="cellIs" dxfId="8492" priority="216" operator="between">
      <formula>0</formula>
      <formula>4.999</formula>
    </cfRule>
  </conditionalFormatting>
  <conditionalFormatting sqref="K37:K39">
    <cfRule type="cellIs" dxfId="8491" priority="209" operator="between">
      <formula>15</formula>
      <formula>20</formula>
    </cfRule>
  </conditionalFormatting>
  <conditionalFormatting sqref="K37:K39">
    <cfRule type="cellIs" dxfId="8490" priority="210" operator="between">
      <formula>10</formula>
      <formula>14.999</formula>
    </cfRule>
  </conditionalFormatting>
  <conditionalFormatting sqref="K37:K39">
    <cfRule type="cellIs" dxfId="8489" priority="211" operator="between">
      <formula>5</formula>
      <formula>9.999</formula>
    </cfRule>
  </conditionalFormatting>
  <conditionalFormatting sqref="K37:K39">
    <cfRule type="cellIs" dxfId="8488" priority="212" operator="between">
      <formula>0</formula>
      <formula>4.999</formula>
    </cfRule>
  </conditionalFormatting>
  <conditionalFormatting sqref="N37:N39">
    <cfRule type="cellIs" dxfId="8487" priority="205" operator="between">
      <formula>15</formula>
      <formula>20</formula>
    </cfRule>
  </conditionalFormatting>
  <conditionalFormatting sqref="N37:N39">
    <cfRule type="cellIs" dxfId="8486" priority="206" operator="between">
      <formula>10</formula>
      <formula>14.999</formula>
    </cfRule>
  </conditionalFormatting>
  <conditionalFormatting sqref="N37:N39">
    <cfRule type="cellIs" dxfId="8485" priority="207" operator="between">
      <formula>5</formula>
      <formula>9.999</formula>
    </cfRule>
  </conditionalFormatting>
  <conditionalFormatting sqref="N37:N39">
    <cfRule type="cellIs" dxfId="8484" priority="208" operator="between">
      <formula>0</formula>
      <formula>4.999</formula>
    </cfRule>
  </conditionalFormatting>
  <conditionalFormatting sqref="M37:M39">
    <cfRule type="cellIs" dxfId="8483" priority="201" operator="between">
      <formula>15</formula>
      <formula>20</formula>
    </cfRule>
  </conditionalFormatting>
  <conditionalFormatting sqref="M37:M39">
    <cfRule type="cellIs" dxfId="8482" priority="202" operator="between">
      <formula>10</formula>
      <formula>14.999</formula>
    </cfRule>
  </conditionalFormatting>
  <conditionalFormatting sqref="M37:M39">
    <cfRule type="cellIs" dxfId="8481" priority="203" operator="between">
      <formula>5</formula>
      <formula>9.999</formula>
    </cfRule>
  </conditionalFormatting>
  <conditionalFormatting sqref="M37:M39">
    <cfRule type="cellIs" dxfId="8480" priority="204" operator="between">
      <formula>0</formula>
      <formula>4.999</formula>
    </cfRule>
  </conditionalFormatting>
  <conditionalFormatting sqref="O37:O39">
    <cfRule type="cellIs" dxfId="8479" priority="197" operator="between">
      <formula>15</formula>
      <formula>20</formula>
    </cfRule>
  </conditionalFormatting>
  <conditionalFormatting sqref="O37:O39">
    <cfRule type="cellIs" dxfId="8478" priority="198" operator="between">
      <formula>10</formula>
      <formula>14.999</formula>
    </cfRule>
  </conditionalFormatting>
  <conditionalFormatting sqref="O37:O39">
    <cfRule type="cellIs" dxfId="8477" priority="199" operator="between">
      <formula>5</formula>
      <formula>9.999</formula>
    </cfRule>
  </conditionalFormatting>
  <conditionalFormatting sqref="O37:O39">
    <cfRule type="cellIs" dxfId="8476" priority="200" operator="between">
      <formula>0</formula>
      <formula>4.999</formula>
    </cfRule>
  </conditionalFormatting>
  <conditionalFormatting sqref="J41:J43">
    <cfRule type="cellIs" dxfId="8475" priority="193" operator="between">
      <formula>15</formula>
      <formula>20</formula>
    </cfRule>
  </conditionalFormatting>
  <conditionalFormatting sqref="J41:J43">
    <cfRule type="cellIs" dxfId="8474" priority="194" operator="between">
      <formula>10</formula>
      <formula>14.999</formula>
    </cfRule>
  </conditionalFormatting>
  <conditionalFormatting sqref="J41:J43">
    <cfRule type="cellIs" dxfId="8473" priority="195" operator="between">
      <formula>5</formula>
      <formula>9.999</formula>
    </cfRule>
  </conditionalFormatting>
  <conditionalFormatting sqref="J41:J43">
    <cfRule type="cellIs" dxfId="8472" priority="196" operator="between">
      <formula>0</formula>
      <formula>4.999</formula>
    </cfRule>
  </conditionalFormatting>
  <conditionalFormatting sqref="I41:I43">
    <cfRule type="cellIs" dxfId="8471" priority="189" operator="between">
      <formula>15</formula>
      <formula>20</formula>
    </cfRule>
  </conditionalFormatting>
  <conditionalFormatting sqref="I41:I43">
    <cfRule type="cellIs" dxfId="8470" priority="190" operator="between">
      <formula>10</formula>
      <formula>14.999</formula>
    </cfRule>
  </conditionalFormatting>
  <conditionalFormatting sqref="I41:I43">
    <cfRule type="cellIs" dxfId="8469" priority="191" operator="between">
      <formula>5</formula>
      <formula>9.999</formula>
    </cfRule>
  </conditionalFormatting>
  <conditionalFormatting sqref="I41:I43">
    <cfRule type="cellIs" dxfId="8468" priority="192" operator="between">
      <formula>0</formula>
      <formula>4.999</formula>
    </cfRule>
  </conditionalFormatting>
  <conditionalFormatting sqref="L41:L43">
    <cfRule type="cellIs" dxfId="8467" priority="185" operator="between">
      <formula>15</formula>
      <formula>20</formula>
    </cfRule>
  </conditionalFormatting>
  <conditionalFormatting sqref="L41:L43">
    <cfRule type="cellIs" dxfId="8466" priority="186" operator="between">
      <formula>10</formula>
      <formula>14.999</formula>
    </cfRule>
  </conditionalFormatting>
  <conditionalFormatting sqref="L41:L43">
    <cfRule type="cellIs" dxfId="8465" priority="187" operator="between">
      <formula>5</formula>
      <formula>9.999</formula>
    </cfRule>
  </conditionalFormatting>
  <conditionalFormatting sqref="L41:L43">
    <cfRule type="cellIs" dxfId="8464" priority="188" operator="between">
      <formula>0</formula>
      <formula>4.999</formula>
    </cfRule>
  </conditionalFormatting>
  <conditionalFormatting sqref="K41:K43">
    <cfRule type="cellIs" dxfId="8463" priority="181" operator="between">
      <formula>15</formula>
      <formula>20</formula>
    </cfRule>
  </conditionalFormatting>
  <conditionalFormatting sqref="K41:K43">
    <cfRule type="cellIs" dxfId="8462" priority="182" operator="between">
      <formula>10</formula>
      <formula>14.999</formula>
    </cfRule>
  </conditionalFormatting>
  <conditionalFormatting sqref="K41:K43">
    <cfRule type="cellIs" dxfId="8461" priority="183" operator="between">
      <formula>5</formula>
      <formula>9.999</formula>
    </cfRule>
  </conditionalFormatting>
  <conditionalFormatting sqref="K41:K43">
    <cfRule type="cellIs" dxfId="8460" priority="184" operator="between">
      <formula>0</formula>
      <formula>4.999</formula>
    </cfRule>
  </conditionalFormatting>
  <conditionalFormatting sqref="N41:N43">
    <cfRule type="cellIs" dxfId="8459" priority="177" operator="between">
      <formula>15</formula>
      <formula>20</formula>
    </cfRule>
  </conditionalFormatting>
  <conditionalFormatting sqref="N41:N43">
    <cfRule type="cellIs" dxfId="8458" priority="178" operator="between">
      <formula>10</formula>
      <formula>14.999</formula>
    </cfRule>
  </conditionalFormatting>
  <conditionalFormatting sqref="N41:N43">
    <cfRule type="cellIs" dxfId="8457" priority="179" operator="between">
      <formula>5</formula>
      <formula>9.999</formula>
    </cfRule>
  </conditionalFormatting>
  <conditionalFormatting sqref="N41:N43">
    <cfRule type="cellIs" dxfId="8456" priority="180" operator="between">
      <formula>0</formula>
      <formula>4.999</formula>
    </cfRule>
  </conditionalFormatting>
  <conditionalFormatting sqref="M41:M43">
    <cfRule type="cellIs" dxfId="8455" priority="173" operator="between">
      <formula>15</formula>
      <formula>20</formula>
    </cfRule>
  </conditionalFormatting>
  <conditionalFormatting sqref="M41:M43">
    <cfRule type="cellIs" dxfId="8454" priority="174" operator="between">
      <formula>10</formula>
      <formula>14.999</formula>
    </cfRule>
  </conditionalFormatting>
  <conditionalFormatting sqref="M41:M43">
    <cfRule type="cellIs" dxfId="8453" priority="175" operator="between">
      <formula>5</formula>
      <formula>9.999</formula>
    </cfRule>
  </conditionalFormatting>
  <conditionalFormatting sqref="M41:M43">
    <cfRule type="cellIs" dxfId="8452" priority="176" operator="between">
      <formula>0</formula>
      <formula>4.999</formula>
    </cfRule>
  </conditionalFormatting>
  <conditionalFormatting sqref="O41:O43">
    <cfRule type="cellIs" dxfId="8451" priority="169" operator="between">
      <formula>15</formula>
      <formula>20</formula>
    </cfRule>
  </conditionalFormatting>
  <conditionalFormatting sqref="O41:O43">
    <cfRule type="cellIs" dxfId="8450" priority="170" operator="between">
      <formula>10</formula>
      <formula>14.999</formula>
    </cfRule>
  </conditionalFormatting>
  <conditionalFormatting sqref="O41:O43">
    <cfRule type="cellIs" dxfId="8449" priority="171" operator="between">
      <formula>5</formula>
      <formula>9.999</formula>
    </cfRule>
  </conditionalFormatting>
  <conditionalFormatting sqref="O41:O43">
    <cfRule type="cellIs" dxfId="8448" priority="172" operator="between">
      <formula>0</formula>
      <formula>4.999</formula>
    </cfRule>
  </conditionalFormatting>
  <conditionalFormatting sqref="J47:J49">
    <cfRule type="cellIs" dxfId="8447" priority="165" operator="between">
      <formula>15</formula>
      <formula>20</formula>
    </cfRule>
  </conditionalFormatting>
  <conditionalFormatting sqref="J47:J49">
    <cfRule type="cellIs" dxfId="8446" priority="166" operator="between">
      <formula>10</formula>
      <formula>14.999</formula>
    </cfRule>
  </conditionalFormatting>
  <conditionalFormatting sqref="J47:J49">
    <cfRule type="cellIs" dxfId="8445" priority="167" operator="between">
      <formula>5</formula>
      <formula>9.999</formula>
    </cfRule>
  </conditionalFormatting>
  <conditionalFormatting sqref="J47:J49">
    <cfRule type="cellIs" dxfId="8444" priority="168" operator="between">
      <formula>0</formula>
      <formula>4.999</formula>
    </cfRule>
  </conditionalFormatting>
  <conditionalFormatting sqref="I47:I49">
    <cfRule type="cellIs" dxfId="8443" priority="161" operator="between">
      <formula>15</formula>
      <formula>20</formula>
    </cfRule>
  </conditionalFormatting>
  <conditionalFormatting sqref="I47:I49">
    <cfRule type="cellIs" dxfId="8442" priority="162" operator="between">
      <formula>10</formula>
      <formula>14.999</formula>
    </cfRule>
  </conditionalFormatting>
  <conditionalFormatting sqref="I47:I49">
    <cfRule type="cellIs" dxfId="8441" priority="163" operator="between">
      <formula>5</formula>
      <formula>9.999</formula>
    </cfRule>
  </conditionalFormatting>
  <conditionalFormatting sqref="I47:I49">
    <cfRule type="cellIs" dxfId="8440" priority="164" operator="between">
      <formula>0</formula>
      <formula>4.999</formula>
    </cfRule>
  </conditionalFormatting>
  <conditionalFormatting sqref="L47:L49">
    <cfRule type="cellIs" dxfId="8439" priority="157" operator="between">
      <formula>15</formula>
      <formula>20</formula>
    </cfRule>
  </conditionalFormatting>
  <conditionalFormatting sqref="L47:L49">
    <cfRule type="cellIs" dxfId="8438" priority="158" operator="between">
      <formula>10</formula>
      <formula>14.999</formula>
    </cfRule>
  </conditionalFormatting>
  <conditionalFormatting sqref="L47:L49">
    <cfRule type="cellIs" dxfId="8437" priority="159" operator="between">
      <formula>5</formula>
      <formula>9.999</formula>
    </cfRule>
  </conditionalFormatting>
  <conditionalFormatting sqref="L47:L49">
    <cfRule type="cellIs" dxfId="8436" priority="160" operator="between">
      <formula>0</formula>
      <formula>4.999</formula>
    </cfRule>
  </conditionalFormatting>
  <conditionalFormatting sqref="K47:K49">
    <cfRule type="cellIs" dxfId="8435" priority="153" operator="between">
      <formula>15</formula>
      <formula>20</formula>
    </cfRule>
  </conditionalFormatting>
  <conditionalFormatting sqref="K47:K49">
    <cfRule type="cellIs" dxfId="8434" priority="154" operator="between">
      <formula>10</formula>
      <formula>14.999</formula>
    </cfRule>
  </conditionalFormatting>
  <conditionalFormatting sqref="K47:K49">
    <cfRule type="cellIs" dxfId="8433" priority="155" operator="between">
      <formula>5</formula>
      <formula>9.999</formula>
    </cfRule>
  </conditionalFormatting>
  <conditionalFormatting sqref="K47:K49">
    <cfRule type="cellIs" dxfId="8432" priority="156" operator="between">
      <formula>0</formula>
      <formula>4.999</formula>
    </cfRule>
  </conditionalFormatting>
  <conditionalFormatting sqref="N47:N49">
    <cfRule type="cellIs" dxfId="8431" priority="149" operator="between">
      <formula>15</formula>
      <formula>20</formula>
    </cfRule>
  </conditionalFormatting>
  <conditionalFormatting sqref="N47:N49">
    <cfRule type="cellIs" dxfId="8430" priority="150" operator="between">
      <formula>10</formula>
      <formula>14.999</formula>
    </cfRule>
  </conditionalFormatting>
  <conditionalFormatting sqref="N47:N49">
    <cfRule type="cellIs" dxfId="8429" priority="151" operator="between">
      <formula>5</formula>
      <formula>9.999</formula>
    </cfRule>
  </conditionalFormatting>
  <conditionalFormatting sqref="N47:N49">
    <cfRule type="cellIs" dxfId="8428" priority="152" operator="between">
      <formula>0</formula>
      <formula>4.999</formula>
    </cfRule>
  </conditionalFormatting>
  <conditionalFormatting sqref="M47:M49">
    <cfRule type="cellIs" dxfId="8427" priority="145" operator="between">
      <formula>15</formula>
      <formula>20</formula>
    </cfRule>
  </conditionalFormatting>
  <conditionalFormatting sqref="M47:M49">
    <cfRule type="cellIs" dxfId="8426" priority="146" operator="between">
      <formula>10</formula>
      <formula>14.999</formula>
    </cfRule>
  </conditionalFormatting>
  <conditionalFormatting sqref="M47:M49">
    <cfRule type="cellIs" dxfId="8425" priority="147" operator="between">
      <formula>5</formula>
      <formula>9.999</formula>
    </cfRule>
  </conditionalFormatting>
  <conditionalFormatting sqref="M47:M49">
    <cfRule type="cellIs" dxfId="8424" priority="148" operator="between">
      <formula>0</formula>
      <formula>4.999</formula>
    </cfRule>
  </conditionalFormatting>
  <conditionalFormatting sqref="O47:O49">
    <cfRule type="cellIs" dxfId="8423" priority="141" operator="between">
      <formula>15</formula>
      <formula>20</formula>
    </cfRule>
  </conditionalFormatting>
  <conditionalFormatting sqref="O47:O49">
    <cfRule type="cellIs" dxfId="8422" priority="142" operator="between">
      <formula>10</formula>
      <formula>14.999</formula>
    </cfRule>
  </conditionalFormatting>
  <conditionalFormatting sqref="O47:O49">
    <cfRule type="cellIs" dxfId="8421" priority="143" operator="between">
      <formula>5</formula>
      <formula>9.999</formula>
    </cfRule>
  </conditionalFormatting>
  <conditionalFormatting sqref="O47:O49">
    <cfRule type="cellIs" dxfId="8420" priority="144" operator="between">
      <formula>0</formula>
      <formula>4.999</formula>
    </cfRule>
  </conditionalFormatting>
  <conditionalFormatting sqref="J51:J53">
    <cfRule type="cellIs" dxfId="8419" priority="137" operator="between">
      <formula>15</formula>
      <formula>20</formula>
    </cfRule>
  </conditionalFormatting>
  <conditionalFormatting sqref="J51:J53">
    <cfRule type="cellIs" dxfId="8418" priority="138" operator="between">
      <formula>10</formula>
      <formula>14.999</formula>
    </cfRule>
  </conditionalFormatting>
  <conditionalFormatting sqref="J51:J53">
    <cfRule type="cellIs" dxfId="8417" priority="139" operator="between">
      <formula>5</formula>
      <formula>9.999</formula>
    </cfRule>
  </conditionalFormatting>
  <conditionalFormatting sqref="J51:J53">
    <cfRule type="cellIs" dxfId="8416" priority="140" operator="between">
      <formula>0</formula>
      <formula>4.999</formula>
    </cfRule>
  </conditionalFormatting>
  <conditionalFormatting sqref="I51:I53">
    <cfRule type="cellIs" dxfId="8415" priority="133" operator="between">
      <formula>15</formula>
      <formula>20</formula>
    </cfRule>
  </conditionalFormatting>
  <conditionalFormatting sqref="I51:I53">
    <cfRule type="cellIs" dxfId="8414" priority="134" operator="between">
      <formula>10</formula>
      <formula>14.999</formula>
    </cfRule>
  </conditionalFormatting>
  <conditionalFormatting sqref="I51:I53">
    <cfRule type="cellIs" dxfId="8413" priority="135" operator="between">
      <formula>5</formula>
      <formula>9.999</formula>
    </cfRule>
  </conditionalFormatting>
  <conditionalFormatting sqref="I51:I53">
    <cfRule type="cellIs" dxfId="8412" priority="136" operator="between">
      <formula>0</formula>
      <formula>4.999</formula>
    </cfRule>
  </conditionalFormatting>
  <conditionalFormatting sqref="L51:L53">
    <cfRule type="cellIs" dxfId="8411" priority="129" operator="between">
      <formula>15</formula>
      <formula>20</formula>
    </cfRule>
  </conditionalFormatting>
  <conditionalFormatting sqref="L51:L53">
    <cfRule type="cellIs" dxfId="8410" priority="130" operator="between">
      <formula>10</formula>
      <formula>14.999</formula>
    </cfRule>
  </conditionalFormatting>
  <conditionalFormatting sqref="L51:L53">
    <cfRule type="cellIs" dxfId="8409" priority="131" operator="between">
      <formula>5</formula>
      <formula>9.999</formula>
    </cfRule>
  </conditionalFormatting>
  <conditionalFormatting sqref="L51:L53">
    <cfRule type="cellIs" dxfId="8408" priority="132" operator="between">
      <formula>0</formula>
      <formula>4.999</formula>
    </cfRule>
  </conditionalFormatting>
  <conditionalFormatting sqref="K51:K53">
    <cfRule type="cellIs" dxfId="8407" priority="125" operator="between">
      <formula>15</formula>
      <formula>20</formula>
    </cfRule>
  </conditionalFormatting>
  <conditionalFormatting sqref="K51:K53">
    <cfRule type="cellIs" dxfId="8406" priority="126" operator="between">
      <formula>10</formula>
      <formula>14.999</formula>
    </cfRule>
  </conditionalFormatting>
  <conditionalFormatting sqref="K51:K53">
    <cfRule type="cellIs" dxfId="8405" priority="127" operator="between">
      <formula>5</formula>
      <formula>9.999</formula>
    </cfRule>
  </conditionalFormatting>
  <conditionalFormatting sqref="K51:K53">
    <cfRule type="cellIs" dxfId="8404" priority="128" operator="between">
      <formula>0</formula>
      <formula>4.999</formula>
    </cfRule>
  </conditionalFormatting>
  <conditionalFormatting sqref="N51:N53">
    <cfRule type="cellIs" dxfId="8403" priority="121" operator="between">
      <formula>15</formula>
      <formula>20</formula>
    </cfRule>
  </conditionalFormatting>
  <conditionalFormatting sqref="N51:N53">
    <cfRule type="cellIs" dxfId="8402" priority="122" operator="between">
      <formula>10</formula>
      <formula>14.999</formula>
    </cfRule>
  </conditionalFormatting>
  <conditionalFormatting sqref="N51:N53">
    <cfRule type="cellIs" dxfId="8401" priority="123" operator="between">
      <formula>5</formula>
      <formula>9.999</formula>
    </cfRule>
  </conditionalFormatting>
  <conditionalFormatting sqref="N51:N53">
    <cfRule type="cellIs" dxfId="8400" priority="124" operator="between">
      <formula>0</formula>
      <formula>4.999</formula>
    </cfRule>
  </conditionalFormatting>
  <conditionalFormatting sqref="M51:M53">
    <cfRule type="cellIs" dxfId="8399" priority="117" operator="between">
      <formula>15</formula>
      <formula>20</formula>
    </cfRule>
  </conditionalFormatting>
  <conditionalFormatting sqref="M51:M53">
    <cfRule type="cellIs" dxfId="8398" priority="118" operator="between">
      <formula>10</formula>
      <formula>14.999</formula>
    </cfRule>
  </conditionalFormatting>
  <conditionalFormatting sqref="M51:M53">
    <cfRule type="cellIs" dxfId="8397" priority="119" operator="between">
      <formula>5</formula>
      <formula>9.999</formula>
    </cfRule>
  </conditionalFormatting>
  <conditionalFormatting sqref="M51:M53">
    <cfRule type="cellIs" dxfId="8396" priority="120" operator="between">
      <formula>0</formula>
      <formula>4.999</formula>
    </cfRule>
  </conditionalFormatting>
  <conditionalFormatting sqref="O51:O53">
    <cfRule type="cellIs" dxfId="8395" priority="113" operator="between">
      <formula>15</formula>
      <formula>20</formula>
    </cfRule>
  </conditionalFormatting>
  <conditionalFormatting sqref="O51:O53">
    <cfRule type="cellIs" dxfId="8394" priority="114" operator="between">
      <formula>10</formula>
      <formula>14.999</formula>
    </cfRule>
  </conditionalFormatting>
  <conditionalFormatting sqref="O51:O53">
    <cfRule type="cellIs" dxfId="8393" priority="115" operator="between">
      <formula>5</formula>
      <formula>9.999</formula>
    </cfRule>
  </conditionalFormatting>
  <conditionalFormatting sqref="O51:O53">
    <cfRule type="cellIs" dxfId="8392" priority="116" operator="between">
      <formula>0</formula>
      <formula>4.999</formula>
    </cfRule>
  </conditionalFormatting>
  <conditionalFormatting sqref="J55:J57">
    <cfRule type="cellIs" dxfId="8391" priority="109" operator="between">
      <formula>15</formula>
      <formula>20</formula>
    </cfRule>
  </conditionalFormatting>
  <conditionalFormatting sqref="J55:J57">
    <cfRule type="cellIs" dxfId="8390" priority="110" operator="between">
      <formula>10</formula>
      <formula>14.999</formula>
    </cfRule>
  </conditionalFormatting>
  <conditionalFormatting sqref="J55:J57">
    <cfRule type="cellIs" dxfId="8389" priority="111" operator="between">
      <formula>5</formula>
      <formula>9.999</formula>
    </cfRule>
  </conditionalFormatting>
  <conditionalFormatting sqref="J55:J57">
    <cfRule type="cellIs" dxfId="8388" priority="112" operator="between">
      <formula>0</formula>
      <formula>4.999</formula>
    </cfRule>
  </conditionalFormatting>
  <conditionalFormatting sqref="I55:I57">
    <cfRule type="cellIs" dxfId="8387" priority="105" operator="between">
      <formula>15</formula>
      <formula>20</formula>
    </cfRule>
  </conditionalFormatting>
  <conditionalFormatting sqref="I55:I57">
    <cfRule type="cellIs" dxfId="8386" priority="106" operator="between">
      <formula>10</formula>
      <formula>14.999</formula>
    </cfRule>
  </conditionalFormatting>
  <conditionalFormatting sqref="I55:I57">
    <cfRule type="cellIs" dxfId="8385" priority="107" operator="between">
      <formula>5</formula>
      <formula>9.999</formula>
    </cfRule>
  </conditionalFormatting>
  <conditionalFormatting sqref="I55:I57">
    <cfRule type="cellIs" dxfId="8384" priority="108" operator="between">
      <formula>0</formula>
      <formula>4.999</formula>
    </cfRule>
  </conditionalFormatting>
  <conditionalFormatting sqref="L55:L57">
    <cfRule type="cellIs" dxfId="8383" priority="101" operator="between">
      <formula>15</formula>
      <formula>20</formula>
    </cfRule>
  </conditionalFormatting>
  <conditionalFormatting sqref="L55:L57">
    <cfRule type="cellIs" dxfId="8382" priority="102" operator="between">
      <formula>10</formula>
      <formula>14.999</formula>
    </cfRule>
  </conditionalFormatting>
  <conditionalFormatting sqref="L55:L57">
    <cfRule type="cellIs" dxfId="8381" priority="103" operator="between">
      <formula>5</formula>
      <formula>9.999</formula>
    </cfRule>
  </conditionalFormatting>
  <conditionalFormatting sqref="L55:L57">
    <cfRule type="cellIs" dxfId="8380" priority="104" operator="between">
      <formula>0</formula>
      <formula>4.999</formula>
    </cfRule>
  </conditionalFormatting>
  <conditionalFormatting sqref="K55:K57">
    <cfRule type="cellIs" dxfId="8379" priority="97" operator="between">
      <formula>15</formula>
      <formula>20</formula>
    </cfRule>
  </conditionalFormatting>
  <conditionalFormatting sqref="K55:K57">
    <cfRule type="cellIs" dxfId="8378" priority="98" operator="between">
      <formula>10</formula>
      <formula>14.999</formula>
    </cfRule>
  </conditionalFormatting>
  <conditionalFormatting sqref="K55:K57">
    <cfRule type="cellIs" dxfId="8377" priority="99" operator="between">
      <formula>5</formula>
      <formula>9.999</formula>
    </cfRule>
  </conditionalFormatting>
  <conditionalFormatting sqref="K55:K57">
    <cfRule type="cellIs" dxfId="8376" priority="100" operator="between">
      <formula>0</formula>
      <formula>4.999</formula>
    </cfRule>
  </conditionalFormatting>
  <conditionalFormatting sqref="N55:N57">
    <cfRule type="cellIs" dxfId="8375" priority="93" operator="between">
      <formula>15</formula>
      <formula>20</formula>
    </cfRule>
  </conditionalFormatting>
  <conditionalFormatting sqref="N55:N57">
    <cfRule type="cellIs" dxfId="8374" priority="94" operator="between">
      <formula>10</formula>
      <formula>14.999</formula>
    </cfRule>
  </conditionalFormatting>
  <conditionalFormatting sqref="N55:N57">
    <cfRule type="cellIs" dxfId="8373" priority="95" operator="between">
      <formula>5</formula>
      <formula>9.999</formula>
    </cfRule>
  </conditionalFormatting>
  <conditionalFormatting sqref="N55:N57">
    <cfRule type="cellIs" dxfId="8372" priority="96" operator="between">
      <formula>0</formula>
      <formula>4.999</formula>
    </cfRule>
  </conditionalFormatting>
  <conditionalFormatting sqref="M55:M57">
    <cfRule type="cellIs" dxfId="8371" priority="89" operator="between">
      <formula>15</formula>
      <formula>20</formula>
    </cfRule>
  </conditionalFormatting>
  <conditionalFormatting sqref="M55:M57">
    <cfRule type="cellIs" dxfId="8370" priority="90" operator="between">
      <formula>10</formula>
      <formula>14.999</formula>
    </cfRule>
  </conditionalFormatting>
  <conditionalFormatting sqref="M55:M57">
    <cfRule type="cellIs" dxfId="8369" priority="91" operator="between">
      <formula>5</formula>
      <formula>9.999</formula>
    </cfRule>
  </conditionalFormatting>
  <conditionalFormatting sqref="M55:M57">
    <cfRule type="cellIs" dxfId="8368" priority="92" operator="between">
      <formula>0</formula>
      <formula>4.999</formula>
    </cfRule>
  </conditionalFormatting>
  <conditionalFormatting sqref="O55:O57">
    <cfRule type="cellIs" dxfId="8367" priority="85" operator="between">
      <formula>15</formula>
      <formula>20</formula>
    </cfRule>
  </conditionalFormatting>
  <conditionalFormatting sqref="O55:O57">
    <cfRule type="cellIs" dxfId="8366" priority="86" operator="between">
      <formula>10</formula>
      <formula>14.999</formula>
    </cfRule>
  </conditionalFormatting>
  <conditionalFormatting sqref="O55:O57">
    <cfRule type="cellIs" dxfId="8365" priority="87" operator="between">
      <formula>5</formula>
      <formula>9.999</formula>
    </cfRule>
  </conditionalFormatting>
  <conditionalFormatting sqref="O55:O57">
    <cfRule type="cellIs" dxfId="8364" priority="88" operator="between">
      <formula>0</formula>
      <formula>4.999</formula>
    </cfRule>
  </conditionalFormatting>
  <conditionalFormatting sqref="J61:J63">
    <cfRule type="cellIs" dxfId="8363" priority="81" operator="between">
      <formula>15</formula>
      <formula>20</formula>
    </cfRule>
  </conditionalFormatting>
  <conditionalFormatting sqref="J61:J63">
    <cfRule type="cellIs" dxfId="8362" priority="82" operator="between">
      <formula>10</formula>
      <formula>14.999</formula>
    </cfRule>
  </conditionalFormatting>
  <conditionalFormatting sqref="J61:J63">
    <cfRule type="cellIs" dxfId="8361" priority="83" operator="between">
      <formula>5</formula>
      <formula>9.999</formula>
    </cfRule>
  </conditionalFormatting>
  <conditionalFormatting sqref="J61:J63">
    <cfRule type="cellIs" dxfId="8360" priority="84" operator="between">
      <formula>0</formula>
      <formula>4.999</formula>
    </cfRule>
  </conditionalFormatting>
  <conditionalFormatting sqref="I61:I63">
    <cfRule type="cellIs" dxfId="8359" priority="77" operator="between">
      <formula>15</formula>
      <formula>20</formula>
    </cfRule>
  </conditionalFormatting>
  <conditionalFormatting sqref="I61:I63">
    <cfRule type="cellIs" dxfId="8358" priority="78" operator="between">
      <formula>10</formula>
      <formula>14.999</formula>
    </cfRule>
  </conditionalFormatting>
  <conditionalFormatting sqref="I61:I63">
    <cfRule type="cellIs" dxfId="8357" priority="79" operator="between">
      <formula>5</formula>
      <formula>9.999</formula>
    </cfRule>
  </conditionalFormatting>
  <conditionalFormatting sqref="I61:I63">
    <cfRule type="cellIs" dxfId="8356" priority="80" operator="between">
      <formula>0</formula>
      <formula>4.999</formula>
    </cfRule>
  </conditionalFormatting>
  <conditionalFormatting sqref="L61:L63">
    <cfRule type="cellIs" dxfId="8355" priority="73" operator="between">
      <formula>15</formula>
      <formula>20</formula>
    </cfRule>
  </conditionalFormatting>
  <conditionalFormatting sqref="L61:L63">
    <cfRule type="cellIs" dxfId="8354" priority="74" operator="between">
      <formula>10</formula>
      <formula>14.999</formula>
    </cfRule>
  </conditionalFormatting>
  <conditionalFormatting sqref="L61:L63">
    <cfRule type="cellIs" dxfId="8353" priority="75" operator="between">
      <formula>5</formula>
      <formula>9.999</formula>
    </cfRule>
  </conditionalFormatting>
  <conditionalFormatting sqref="L61:L63">
    <cfRule type="cellIs" dxfId="8352" priority="76" operator="between">
      <formula>0</formula>
      <formula>4.999</formula>
    </cfRule>
  </conditionalFormatting>
  <conditionalFormatting sqref="K61:K63">
    <cfRule type="cellIs" dxfId="8351" priority="69" operator="between">
      <formula>15</formula>
      <formula>20</formula>
    </cfRule>
  </conditionalFormatting>
  <conditionalFormatting sqref="K61:K63">
    <cfRule type="cellIs" dxfId="8350" priority="70" operator="between">
      <formula>10</formula>
      <formula>14.999</formula>
    </cfRule>
  </conditionalFormatting>
  <conditionalFormatting sqref="K61:K63">
    <cfRule type="cellIs" dxfId="8349" priority="71" operator="between">
      <formula>5</formula>
      <formula>9.999</formula>
    </cfRule>
  </conditionalFormatting>
  <conditionalFormatting sqref="K61:K63">
    <cfRule type="cellIs" dxfId="8348" priority="72" operator="between">
      <formula>0</formula>
      <formula>4.999</formula>
    </cfRule>
  </conditionalFormatting>
  <conditionalFormatting sqref="N61:N63">
    <cfRule type="cellIs" dxfId="8347" priority="65" operator="between">
      <formula>15</formula>
      <formula>20</formula>
    </cfRule>
  </conditionalFormatting>
  <conditionalFormatting sqref="N61:N63">
    <cfRule type="cellIs" dxfId="8346" priority="66" operator="between">
      <formula>10</formula>
      <formula>14.999</formula>
    </cfRule>
  </conditionalFormatting>
  <conditionalFormatting sqref="N61:N63">
    <cfRule type="cellIs" dxfId="8345" priority="67" operator="between">
      <formula>5</formula>
      <formula>9.999</formula>
    </cfRule>
  </conditionalFormatting>
  <conditionalFormatting sqref="N61:N63">
    <cfRule type="cellIs" dxfId="8344" priority="68" operator="between">
      <formula>0</formula>
      <formula>4.999</formula>
    </cfRule>
  </conditionalFormatting>
  <conditionalFormatting sqref="M61:M63">
    <cfRule type="cellIs" dxfId="8343" priority="61" operator="between">
      <formula>15</formula>
      <formula>20</formula>
    </cfRule>
  </conditionalFormatting>
  <conditionalFormatting sqref="M61:M63">
    <cfRule type="cellIs" dxfId="8342" priority="62" operator="between">
      <formula>10</formula>
      <formula>14.999</formula>
    </cfRule>
  </conditionalFormatting>
  <conditionalFormatting sqref="M61:M63">
    <cfRule type="cellIs" dxfId="8341" priority="63" operator="between">
      <formula>5</formula>
      <formula>9.999</formula>
    </cfRule>
  </conditionalFormatting>
  <conditionalFormatting sqref="M61:M63">
    <cfRule type="cellIs" dxfId="8340" priority="64" operator="between">
      <formula>0</formula>
      <formula>4.999</formula>
    </cfRule>
  </conditionalFormatting>
  <conditionalFormatting sqref="O61:O63">
    <cfRule type="cellIs" dxfId="8339" priority="57" operator="between">
      <formula>15</formula>
      <formula>20</formula>
    </cfRule>
  </conditionalFormatting>
  <conditionalFormatting sqref="O61:O63">
    <cfRule type="cellIs" dxfId="8338" priority="58" operator="between">
      <formula>10</formula>
      <formula>14.999</formula>
    </cfRule>
  </conditionalFormatting>
  <conditionalFormatting sqref="O61:O63">
    <cfRule type="cellIs" dxfId="8337" priority="59" operator="between">
      <formula>5</formula>
      <formula>9.999</formula>
    </cfRule>
  </conditionalFormatting>
  <conditionalFormatting sqref="O61:O63">
    <cfRule type="cellIs" dxfId="8336" priority="60" operator="between">
      <formula>0</formula>
      <formula>4.999</formula>
    </cfRule>
  </conditionalFormatting>
  <conditionalFormatting sqref="J67:J69">
    <cfRule type="cellIs" dxfId="8335" priority="53" operator="between">
      <formula>15</formula>
      <formula>20</formula>
    </cfRule>
  </conditionalFormatting>
  <conditionalFormatting sqref="J67:J69">
    <cfRule type="cellIs" dxfId="8334" priority="54" operator="between">
      <formula>10</formula>
      <formula>14.999</formula>
    </cfRule>
  </conditionalFormatting>
  <conditionalFormatting sqref="J67:J69">
    <cfRule type="cellIs" dxfId="8333" priority="55" operator="between">
      <formula>5</formula>
      <formula>9.999</formula>
    </cfRule>
  </conditionalFormatting>
  <conditionalFormatting sqref="J67:J69">
    <cfRule type="cellIs" dxfId="8332" priority="56" operator="between">
      <formula>0</formula>
      <formula>4.999</formula>
    </cfRule>
  </conditionalFormatting>
  <conditionalFormatting sqref="I67:I69">
    <cfRule type="cellIs" dxfId="8331" priority="49" operator="between">
      <formula>15</formula>
      <formula>20</formula>
    </cfRule>
  </conditionalFormatting>
  <conditionalFormatting sqref="I67:I69">
    <cfRule type="cellIs" dxfId="8330" priority="50" operator="between">
      <formula>10</formula>
      <formula>14.999</formula>
    </cfRule>
  </conditionalFormatting>
  <conditionalFormatting sqref="I67:I69">
    <cfRule type="cellIs" dxfId="8329" priority="51" operator="between">
      <formula>5</formula>
      <formula>9.999</formula>
    </cfRule>
  </conditionalFormatting>
  <conditionalFormatting sqref="I67:I69">
    <cfRule type="cellIs" dxfId="8328" priority="52" operator="between">
      <formula>0</formula>
      <formula>4.999</formula>
    </cfRule>
  </conditionalFormatting>
  <conditionalFormatting sqref="L67:L69">
    <cfRule type="cellIs" dxfId="8327" priority="45" operator="between">
      <formula>15</formula>
      <formula>20</formula>
    </cfRule>
  </conditionalFormatting>
  <conditionalFormatting sqref="L67:L69">
    <cfRule type="cellIs" dxfId="8326" priority="46" operator="between">
      <formula>10</formula>
      <formula>14.999</formula>
    </cfRule>
  </conditionalFormatting>
  <conditionalFormatting sqref="L67:L69">
    <cfRule type="cellIs" dxfId="8325" priority="47" operator="between">
      <formula>5</formula>
      <formula>9.999</formula>
    </cfRule>
  </conditionalFormatting>
  <conditionalFormatting sqref="L67:L69">
    <cfRule type="cellIs" dxfId="8324" priority="48" operator="between">
      <formula>0</formula>
      <formula>4.999</formula>
    </cfRule>
  </conditionalFormatting>
  <conditionalFormatting sqref="K67:K69">
    <cfRule type="cellIs" dxfId="8323" priority="41" operator="between">
      <formula>15</formula>
      <formula>20</formula>
    </cfRule>
  </conditionalFormatting>
  <conditionalFormatting sqref="K67:K69">
    <cfRule type="cellIs" dxfId="8322" priority="42" operator="between">
      <formula>10</formula>
      <formula>14.999</formula>
    </cfRule>
  </conditionalFormatting>
  <conditionalFormatting sqref="K67:K69">
    <cfRule type="cellIs" dxfId="8321" priority="43" operator="between">
      <formula>5</formula>
      <formula>9.999</formula>
    </cfRule>
  </conditionalFormatting>
  <conditionalFormatting sqref="K67:K69">
    <cfRule type="cellIs" dxfId="8320" priority="44" operator="between">
      <formula>0</formula>
      <formula>4.999</formula>
    </cfRule>
  </conditionalFormatting>
  <conditionalFormatting sqref="N67:N69">
    <cfRule type="cellIs" dxfId="8319" priority="37" operator="between">
      <formula>15</formula>
      <formula>20</formula>
    </cfRule>
  </conditionalFormatting>
  <conditionalFormatting sqref="N67:N69">
    <cfRule type="cellIs" dxfId="8318" priority="38" operator="between">
      <formula>10</formula>
      <formula>14.999</formula>
    </cfRule>
  </conditionalFormatting>
  <conditionalFormatting sqref="N67:N69">
    <cfRule type="cellIs" dxfId="8317" priority="39" operator="between">
      <formula>5</formula>
      <formula>9.999</formula>
    </cfRule>
  </conditionalFormatting>
  <conditionalFormatting sqref="N67:N69">
    <cfRule type="cellIs" dxfId="8316" priority="40" operator="between">
      <formula>0</formula>
      <formula>4.999</formula>
    </cfRule>
  </conditionalFormatting>
  <conditionalFormatting sqref="M67:M69">
    <cfRule type="cellIs" dxfId="8315" priority="33" operator="between">
      <formula>15</formula>
      <formula>20</formula>
    </cfRule>
  </conditionalFormatting>
  <conditionalFormatting sqref="M67:M69">
    <cfRule type="cellIs" dxfId="8314" priority="34" operator="between">
      <formula>10</formula>
      <formula>14.999</formula>
    </cfRule>
  </conditionalFormatting>
  <conditionalFormatting sqref="M67:M69">
    <cfRule type="cellIs" dxfId="8313" priority="35" operator="between">
      <formula>5</formula>
      <formula>9.999</formula>
    </cfRule>
  </conditionalFormatting>
  <conditionalFormatting sqref="M67:M69">
    <cfRule type="cellIs" dxfId="8312" priority="36" operator="between">
      <formula>0</formula>
      <formula>4.999</formula>
    </cfRule>
  </conditionalFormatting>
  <conditionalFormatting sqref="O67:O69">
    <cfRule type="cellIs" dxfId="8311" priority="29" operator="between">
      <formula>15</formula>
      <formula>20</formula>
    </cfRule>
  </conditionalFormatting>
  <conditionalFormatting sqref="O67:O69">
    <cfRule type="cellIs" dxfId="8310" priority="30" operator="between">
      <formula>10</formula>
      <formula>14.999</formula>
    </cfRule>
  </conditionalFormatting>
  <conditionalFormatting sqref="O67:O69">
    <cfRule type="cellIs" dxfId="8309" priority="31" operator="between">
      <formula>5</formula>
      <formula>9.999</formula>
    </cfRule>
  </conditionalFormatting>
  <conditionalFormatting sqref="O67:O69">
    <cfRule type="cellIs" dxfId="8308" priority="32" operator="between">
      <formula>0</formula>
      <formula>4.999</formula>
    </cfRule>
  </conditionalFormatting>
  <conditionalFormatting sqref="J71:J73">
    <cfRule type="cellIs" dxfId="8307" priority="25" operator="between">
      <formula>15</formula>
      <formula>20</formula>
    </cfRule>
  </conditionalFormatting>
  <conditionalFormatting sqref="J71:J73">
    <cfRule type="cellIs" dxfId="8306" priority="26" operator="between">
      <formula>10</formula>
      <formula>14.999</formula>
    </cfRule>
  </conditionalFormatting>
  <conditionalFormatting sqref="J71:J73">
    <cfRule type="cellIs" dxfId="8305" priority="27" operator="between">
      <formula>5</formula>
      <formula>9.999</formula>
    </cfRule>
  </conditionalFormatting>
  <conditionalFormatting sqref="J71:J73">
    <cfRule type="cellIs" dxfId="8304" priority="28" operator="between">
      <formula>0</formula>
      <formula>4.999</formula>
    </cfRule>
  </conditionalFormatting>
  <conditionalFormatting sqref="I71:I73">
    <cfRule type="cellIs" dxfId="8303" priority="21" operator="between">
      <formula>15</formula>
      <formula>20</formula>
    </cfRule>
  </conditionalFormatting>
  <conditionalFormatting sqref="I71:I73">
    <cfRule type="cellIs" dxfId="8302" priority="22" operator="between">
      <formula>10</formula>
      <formula>14.999</formula>
    </cfRule>
  </conditionalFormatting>
  <conditionalFormatting sqref="I71:I73">
    <cfRule type="cellIs" dxfId="8301" priority="23" operator="between">
      <formula>5</formula>
      <formula>9.999</formula>
    </cfRule>
  </conditionalFormatting>
  <conditionalFormatting sqref="I71:I73">
    <cfRule type="cellIs" dxfId="8300" priority="24" operator="between">
      <formula>0</formula>
      <formula>4.999</formula>
    </cfRule>
  </conditionalFormatting>
  <conditionalFormatting sqref="L71:L73">
    <cfRule type="cellIs" dxfId="8299" priority="17" operator="between">
      <formula>15</formula>
      <formula>20</formula>
    </cfRule>
  </conditionalFormatting>
  <conditionalFormatting sqref="L71:L73">
    <cfRule type="cellIs" dxfId="8298" priority="18" operator="between">
      <formula>10</formula>
      <formula>14.999</formula>
    </cfRule>
  </conditionalFormatting>
  <conditionalFormatting sqref="L71:L73">
    <cfRule type="cellIs" dxfId="8297" priority="19" operator="between">
      <formula>5</formula>
      <formula>9.999</formula>
    </cfRule>
  </conditionalFormatting>
  <conditionalFormatting sqref="L71:L73">
    <cfRule type="cellIs" dxfId="8296" priority="20" operator="between">
      <formula>0</formula>
      <formula>4.999</formula>
    </cfRule>
  </conditionalFormatting>
  <conditionalFormatting sqref="K71:K73">
    <cfRule type="cellIs" dxfId="8295" priority="13" operator="between">
      <formula>15</formula>
      <formula>20</formula>
    </cfRule>
  </conditionalFormatting>
  <conditionalFormatting sqref="K71:K73">
    <cfRule type="cellIs" dxfId="8294" priority="14" operator="between">
      <formula>10</formula>
      <formula>14.999</formula>
    </cfRule>
  </conditionalFormatting>
  <conditionalFormatting sqref="K71:K73">
    <cfRule type="cellIs" dxfId="8293" priority="15" operator="between">
      <formula>5</formula>
      <formula>9.999</formula>
    </cfRule>
  </conditionalFormatting>
  <conditionalFormatting sqref="K71:K73">
    <cfRule type="cellIs" dxfId="8292" priority="16" operator="between">
      <formula>0</formula>
      <formula>4.999</formula>
    </cfRule>
  </conditionalFormatting>
  <conditionalFormatting sqref="N71:N73">
    <cfRule type="cellIs" dxfId="8291" priority="9" operator="between">
      <formula>15</formula>
      <formula>20</formula>
    </cfRule>
  </conditionalFormatting>
  <conditionalFormatting sqref="N71:N73">
    <cfRule type="cellIs" dxfId="8290" priority="10" operator="between">
      <formula>10</formula>
      <formula>14.999</formula>
    </cfRule>
  </conditionalFormatting>
  <conditionalFormatting sqref="N71:N73">
    <cfRule type="cellIs" dxfId="8289" priority="11" operator="between">
      <formula>5</formula>
      <formula>9.999</formula>
    </cfRule>
  </conditionalFormatting>
  <conditionalFormatting sqref="N71:N73">
    <cfRule type="cellIs" dxfId="8288" priority="12" operator="between">
      <formula>0</formula>
      <formula>4.999</formula>
    </cfRule>
  </conditionalFormatting>
  <conditionalFormatting sqref="M71:M73">
    <cfRule type="cellIs" dxfId="8287" priority="5" operator="between">
      <formula>15</formula>
      <formula>20</formula>
    </cfRule>
  </conditionalFormatting>
  <conditionalFormatting sqref="M71:M73">
    <cfRule type="cellIs" dxfId="8286" priority="6" operator="between">
      <formula>10</formula>
      <formula>14.999</formula>
    </cfRule>
  </conditionalFormatting>
  <conditionalFormatting sqref="M71:M73">
    <cfRule type="cellIs" dxfId="8285" priority="7" operator="between">
      <formula>5</formula>
      <formula>9.999</formula>
    </cfRule>
  </conditionalFormatting>
  <conditionalFormatting sqref="M71:M73">
    <cfRule type="cellIs" dxfId="8284" priority="8" operator="between">
      <formula>0</formula>
      <formula>4.999</formula>
    </cfRule>
  </conditionalFormatting>
  <conditionalFormatting sqref="O71:O73">
    <cfRule type="cellIs" dxfId="8283" priority="1" operator="between">
      <formula>15</formula>
      <formula>20</formula>
    </cfRule>
  </conditionalFormatting>
  <conditionalFormatting sqref="O71:O73">
    <cfRule type="cellIs" dxfId="8282" priority="2" operator="between">
      <formula>10</formula>
      <formula>14.999</formula>
    </cfRule>
  </conditionalFormatting>
  <conditionalFormatting sqref="O71:O73">
    <cfRule type="cellIs" dxfId="8281" priority="3" operator="between">
      <formula>5</formula>
      <formula>9.999</formula>
    </cfRule>
  </conditionalFormatting>
  <conditionalFormatting sqref="O71:O73">
    <cfRule type="cellIs" dxfId="8280" priority="4" operator="between">
      <formula>0</formula>
      <formula>4.999</formula>
    </cfRule>
  </conditionalFormatting>
  <pageMargins left="0.70866141732283472" right="0.70866141732283472" top="0.74803149606299213" bottom="0.74803149606299213" header="0.31496062992125984" footer="0.31496062992125984"/>
  <pageSetup paperSize="9" scale="25" orientation="landscape"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Données!$F$12:$F$17</xm:f>
          </x14:formula1>
          <xm:sqref>S15:T15</xm:sqref>
        </x14:dataValidation>
        <x14:dataValidation type="list" allowBlank="1" showInputMessage="1" showErrorMessage="1">
          <x14:formula1>
            <xm:f>Données!$F$20:$F$27</xm:f>
          </x14:formula1>
          <xm:sqref>K15:M15</xm:sqref>
        </x14:dataValidation>
        <x14:dataValidation type="list" allowBlank="1" showInputMessage="1" showErrorMessage="1">
          <x14:formula1>
            <xm:f>Données!$F$3:$F$9</xm:f>
          </x14:formula1>
          <xm:sqref>AS15:AV15</xm:sqref>
        </x14:dataValidation>
        <x14:dataValidation type="list" allowBlank="1" showInputMessage="1" showErrorMessage="1">
          <x14:formula1>
            <xm:f>Données!$N$17:$N$35</xm:f>
          </x14:formula1>
          <xm:sqref>AB15:AL15</xm:sqref>
        </x14:dataValidation>
        <x14:dataValidation type="list" allowBlank="1" showInputMessage="1">
          <x14:formula1>
            <xm:f>Données!$Y$4:$Y$29</xm:f>
          </x14:formula1>
          <xm:sqref>K5:S5</xm:sqref>
        </x14:dataValidation>
        <x14:dataValidation type="list" allowBlank="1" showInputMessage="1">
          <x14:formula1>
            <xm:f>Données!$Z$4:$Z$29</xm:f>
          </x14:formula1>
          <xm:sqref>K7:S7</xm:sqref>
        </x14:dataValidation>
        <x14:dataValidation type="list" allowBlank="1" showInputMessage="1" showErrorMessage="1">
          <x14:formula1>
            <xm:f>Données!$T$3:$T$33</xm:f>
          </x14:formula1>
          <xm:sqref>D41:E43</xm:sqref>
        </x14:dataValidation>
        <x14:dataValidation type="list" allowBlank="1" showInputMessage="1" showErrorMessage="1">
          <x14:formula1>
            <xm:f>Données!$D$3:$D$43</xm:f>
          </x14:formula1>
          <xm:sqref>I67:BP69 I37:BP39 I41:BP43 I47:BP49 I51:BP53 I55:BP57 I61:BP63 I71:BP73 I33:BP35 I77:BP78 I80:BP81</xm:sqref>
        </x14:dataValidation>
        <x14:dataValidation type="list" allowBlank="1" showInputMessage="1" showErrorMessage="1">
          <x14:formula1>
            <xm:f>Données!$T$4:$T$6</xm:f>
          </x14:formula1>
          <xm:sqref>D37:E39 D33:E35</xm:sqref>
        </x14:dataValidation>
        <x14:dataValidation type="list" allowBlank="1" showInputMessage="1" showErrorMessage="1">
          <x14:formula1>
            <xm:f>Données!$T$10</xm:f>
          </x14:formula1>
          <xm:sqref>D61:E63</xm:sqref>
        </x14:dataValidation>
        <x14:dataValidation type="list" allowBlank="1" showInputMessage="1" showErrorMessage="1">
          <x14:formula1>
            <xm:f>Données!$T$7:$T$9</xm:f>
          </x14:formula1>
          <xm:sqref>D47:E49 D51:E53 D55:E57</xm:sqref>
        </x14:dataValidation>
        <x14:dataValidation type="list" allowBlank="1" showInputMessage="1" showErrorMessage="1">
          <x14:formula1>
            <xm:f>Données!$T$11:$T$12</xm:f>
          </x14:formula1>
          <xm:sqref>D67:E69 D71</xm:sqref>
        </x14:dataValidation>
        <x14:dataValidation type="list" allowBlank="1" showInputMessage="1">
          <x14:formula1>
            <xm:f>Données!$I$14:$I$22</xm:f>
          </x14:formula1>
          <xm:sqref>I19:BP19</xm:sqref>
        </x14:dataValidation>
        <x14:dataValidation type="list" allowBlank="1" showInputMessage="1" showErrorMessage="1">
          <x14:formula1>
            <xm:f>Données!$B$47:$B$48</xm:f>
          </x14:formula1>
          <xm:sqref>I23:BP23</xm:sqref>
        </x14:dataValidation>
        <x14:dataValidation type="list" allowBlank="1" showInputMessage="1" showErrorMessage="1">
          <x14:formula1>
            <xm:f>Données!$K$28:$K$32</xm:f>
          </x14:formula1>
          <xm:sqref>I25:BP25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5"/>
    <pageSetUpPr fitToPage="1"/>
  </sheetPr>
  <dimension ref="B2:CB81"/>
  <sheetViews>
    <sheetView showRowColHeaders="0" topLeftCell="A13"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49"/>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
      <c r="AM2" s="3"/>
      <c r="AN2" s="3"/>
      <c r="AO2" s="3"/>
      <c r="AP2" s="3"/>
      <c r="AQ2" s="3"/>
      <c r="AR2" s="3"/>
      <c r="AS2" s="3"/>
      <c r="AT2" s="4"/>
    </row>
    <row r="3" spans="2:80" ht="9.9499999999999993" customHeight="1">
      <c r="B3" s="351"/>
      <c r="AQ3" s="9"/>
      <c r="AR3" s="9"/>
      <c r="AS3" s="9"/>
      <c r="AT3" s="10"/>
    </row>
    <row r="4" spans="2:80" ht="9.9499999999999993" customHeight="1">
      <c r="B4" s="351"/>
      <c r="AS4" s="9"/>
      <c r="AT4" s="10"/>
    </row>
    <row r="5" spans="2:80" s="352" customFormat="1" ht="27.95" customHeight="1">
      <c r="B5" s="353"/>
      <c r="C5" s="11"/>
      <c r="D5" s="11"/>
      <c r="E5" s="11"/>
      <c r="F5" s="11"/>
      <c r="G5" s="11"/>
      <c r="H5" s="13"/>
      <c r="I5" s="1277" t="str">
        <f>IF('Suivi des évaluations'!K5=0,"?",'Suivi des évaluations'!K5)</f>
        <v>?</v>
      </c>
      <c r="J5" s="1277"/>
      <c r="K5" s="1277"/>
      <c r="L5" s="1277"/>
      <c r="M5" s="1277"/>
      <c r="N5" s="1277"/>
      <c r="O5" s="1277"/>
      <c r="P5" s="1277"/>
      <c r="Q5" s="1324"/>
      <c r="R5" s="1324"/>
      <c r="S5" s="1324"/>
      <c r="T5" s="1324"/>
      <c r="U5" s="1324"/>
      <c r="V5" s="1324"/>
      <c r="W5" s="354"/>
      <c r="X5" s="354"/>
      <c r="Y5" s="354"/>
      <c r="Z5" s="354"/>
      <c r="AA5" s="354"/>
      <c r="AB5" s="354"/>
      <c r="AD5" s="355"/>
      <c r="AE5" s="11"/>
      <c r="AF5" s="1"/>
      <c r="AG5" s="1"/>
      <c r="AH5" s="1"/>
      <c r="AI5" s="1"/>
      <c r="AJ5" s="1"/>
      <c r="AK5" s="1"/>
      <c r="AL5" s="1"/>
      <c r="AM5" s="1"/>
      <c r="AN5" s="1"/>
      <c r="AO5" s="1"/>
      <c r="AP5" s="1"/>
      <c r="AT5" s="10"/>
      <c r="AU5" s="356"/>
      <c r="AV5" s="354"/>
      <c r="AW5" s="354"/>
      <c r="AX5" s="354"/>
      <c r="AY5" s="354"/>
      <c r="AZ5" s="354"/>
      <c r="BA5" s="354"/>
      <c r="BC5" s="355"/>
      <c r="BD5" s="11"/>
      <c r="BE5" s="1"/>
      <c r="BF5" s="357"/>
      <c r="BG5" s="1276"/>
      <c r="BH5" s="358"/>
      <c r="BI5" s="358"/>
      <c r="BJ5" s="359"/>
      <c r="BK5" s="359"/>
      <c r="BL5" s="359"/>
      <c r="BM5" s="359"/>
      <c r="BN5" s="359"/>
      <c r="BO5" s="359"/>
      <c r="BP5" s="359"/>
      <c r="BQ5" s="359"/>
      <c r="BR5" s="359"/>
      <c r="BS5" s="360"/>
      <c r="BT5" s="360"/>
      <c r="BU5" s="360"/>
      <c r="BV5" s="360"/>
      <c r="BW5" s="360"/>
      <c r="BX5" s="360"/>
      <c r="BY5" s="360"/>
      <c r="BZ5" s="360"/>
      <c r="CA5" s="360"/>
      <c r="CB5" s="360"/>
    </row>
    <row r="6" spans="2:80" s="352" customFormat="1" ht="27.95" customHeight="1">
      <c r="B6" s="353"/>
      <c r="C6" s="11"/>
      <c r="D6" s="11"/>
      <c r="E6" s="11"/>
      <c r="F6" s="11"/>
      <c r="G6" s="11"/>
      <c r="H6" s="13"/>
      <c r="I6" s="1277" t="str">
        <f>IF('Suivi des évaluations'!K7=0,"?",'Suivi des évaluations'!K7)</f>
        <v>?</v>
      </c>
      <c r="J6" s="1277"/>
      <c r="K6" s="1277"/>
      <c r="L6" s="1277"/>
      <c r="M6" s="1277"/>
      <c r="N6" s="1277"/>
      <c r="O6" s="1277"/>
      <c r="P6" s="1277"/>
      <c r="Q6" s="1324"/>
      <c r="R6" s="1324"/>
      <c r="S6" s="1324"/>
      <c r="T6" s="1324"/>
      <c r="U6" s="1324"/>
      <c r="V6" s="1324"/>
      <c r="W6" s="354"/>
      <c r="X6" s="354"/>
      <c r="Y6" s="354"/>
      <c r="Z6" s="354"/>
      <c r="AA6" s="354"/>
      <c r="AB6" s="354"/>
      <c r="AD6" s="355"/>
      <c r="AE6" s="11"/>
      <c r="AF6" s="1"/>
      <c r="AG6" s="1"/>
      <c r="AH6" s="1"/>
      <c r="AI6" s="1"/>
      <c r="AJ6" s="1"/>
      <c r="AK6" s="1"/>
      <c r="AL6" s="1"/>
      <c r="AM6" s="1"/>
      <c r="AN6" s="1"/>
      <c r="AO6" s="1"/>
      <c r="AP6" s="1"/>
      <c r="AT6" s="10"/>
      <c r="AU6" s="356"/>
      <c r="AV6" s="354"/>
      <c r="AW6" s="354"/>
      <c r="AX6" s="354"/>
      <c r="AY6" s="354"/>
      <c r="AZ6" s="354"/>
      <c r="BA6" s="354"/>
      <c r="BC6" s="355"/>
      <c r="BD6" s="11"/>
      <c r="BE6" s="1"/>
      <c r="BF6" s="357"/>
      <c r="BG6" s="1276"/>
      <c r="BH6" s="358"/>
      <c r="BI6" s="358"/>
      <c r="BJ6" s="359"/>
      <c r="BK6" s="359"/>
      <c r="BL6" s="359"/>
      <c r="BM6" s="359"/>
      <c r="BN6" s="359"/>
      <c r="BO6" s="359"/>
      <c r="BP6" s="359"/>
      <c r="BQ6" s="359"/>
      <c r="BR6" s="359"/>
      <c r="BS6" s="360"/>
      <c r="BT6" s="360"/>
      <c r="BU6" s="360"/>
      <c r="BV6" s="360"/>
      <c r="BW6" s="360"/>
      <c r="BX6" s="360"/>
      <c r="BY6" s="360"/>
      <c r="BZ6" s="360"/>
      <c r="CA6" s="360"/>
      <c r="CB6" s="360"/>
    </row>
    <row r="7" spans="2:80" s="361" customFormat="1" ht="20.100000000000001" customHeight="1">
      <c r="B7" s="362"/>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6"/>
      <c r="AV7" s="24"/>
      <c r="AW7" s="24"/>
      <c r="AX7" s="24"/>
      <c r="AY7" s="8"/>
      <c r="AZ7" s="1"/>
      <c r="BA7" s="1"/>
      <c r="BB7" s="1"/>
      <c r="BC7" s="1"/>
      <c r="BD7" s="1"/>
      <c r="BE7" s="1"/>
      <c r="BF7" s="37"/>
      <c r="BG7" s="37"/>
      <c r="BH7" s="37"/>
      <c r="BI7" s="37"/>
      <c r="BJ7" s="363"/>
      <c r="BK7" s="363"/>
      <c r="BL7" s="363"/>
      <c r="BM7" s="363"/>
      <c r="BN7" s="363"/>
      <c r="BO7" s="364"/>
      <c r="BP7" s="364"/>
      <c r="BQ7" s="364"/>
      <c r="BR7" s="364"/>
      <c r="BS7" s="363"/>
      <c r="BT7" s="363"/>
      <c r="BU7" s="363"/>
      <c r="BV7" s="365"/>
      <c r="BW7" s="365"/>
      <c r="BX7" s="365"/>
      <c r="BY7" s="365"/>
      <c r="BZ7" s="365"/>
      <c r="CA7" s="365"/>
      <c r="CB7" s="365"/>
    </row>
    <row r="8" spans="2:80" s="361" customFormat="1" ht="60" customHeight="1">
      <c r="B8" s="1067" t="s">
        <v>0</v>
      </c>
      <c r="C8" s="1068"/>
      <c r="D8" s="1068"/>
      <c r="E8" s="1068"/>
      <c r="F8" s="1068"/>
      <c r="G8" s="129"/>
      <c r="H8" s="29"/>
      <c r="I8" s="30"/>
      <c r="J8" s="1278" t="s">
        <v>170</v>
      </c>
      <c r="K8" s="1278"/>
      <c r="L8" s="1278"/>
      <c r="M8" s="1278"/>
      <c r="N8" s="1278"/>
      <c r="O8" s="1278"/>
      <c r="P8" s="1278"/>
      <c r="Q8" s="1278"/>
      <c r="R8" s="1278"/>
      <c r="S8" s="1278"/>
      <c r="T8" s="1278"/>
      <c r="U8" s="1278"/>
      <c r="V8" s="1278"/>
      <c r="W8" s="132"/>
      <c r="X8" s="132"/>
      <c r="Y8" s="132"/>
      <c r="Z8" s="132"/>
      <c r="AA8" s="132"/>
      <c r="AB8" s="132"/>
      <c r="AC8" s="132"/>
      <c r="AD8" s="132"/>
      <c r="AE8" s="132"/>
      <c r="AF8" s="132"/>
      <c r="AG8" s="29"/>
      <c r="AH8" s="29"/>
      <c r="AI8" s="29"/>
      <c r="AJ8" s="29"/>
      <c r="AK8" s="11"/>
      <c r="AL8" s="11"/>
      <c r="AM8" s="11"/>
      <c r="AN8" s="19"/>
      <c r="AO8" s="19"/>
      <c r="AP8" s="19"/>
      <c r="AQ8" s="11"/>
      <c r="AR8" s="11"/>
      <c r="AS8" s="11"/>
      <c r="AT8" s="366"/>
      <c r="AU8" s="29"/>
      <c r="AV8" s="132"/>
      <c r="AW8" s="132"/>
      <c r="AX8" s="132"/>
      <c r="AY8" s="132"/>
      <c r="AZ8" s="132"/>
      <c r="BA8" s="132"/>
      <c r="BB8" s="132"/>
      <c r="BC8" s="132"/>
      <c r="BD8" s="132"/>
      <c r="BE8" s="132"/>
      <c r="BF8" s="29"/>
      <c r="BG8" s="29"/>
      <c r="BH8" s="29"/>
      <c r="BI8" s="367"/>
      <c r="BJ8" s="367"/>
      <c r="BK8" s="367"/>
      <c r="BL8" s="367"/>
      <c r="BM8" s="367"/>
      <c r="BN8" s="367"/>
      <c r="BO8" s="367"/>
      <c r="BP8" s="367"/>
      <c r="BQ8" s="367"/>
      <c r="BR8" s="367"/>
      <c r="BS8" s="367"/>
      <c r="BT8" s="367"/>
      <c r="BU8" s="367"/>
      <c r="BV8" s="368"/>
      <c r="BW8" s="368"/>
      <c r="BX8" s="368"/>
      <c r="BY8" s="368"/>
      <c r="BZ8" s="368"/>
      <c r="CA8" s="368"/>
      <c r="CB8" s="365"/>
    </row>
    <row r="9" spans="2:80" ht="30" customHeight="1">
      <c r="B9" s="1312" t="s">
        <v>171</v>
      </c>
      <c r="C9" s="1313"/>
      <c r="D9" s="1313"/>
      <c r="E9" s="1313"/>
      <c r="F9" s="1313"/>
      <c r="G9" s="1313"/>
      <c r="H9" s="1313"/>
      <c r="I9" s="1313"/>
      <c r="J9" s="1313"/>
      <c r="K9" s="1313"/>
      <c r="L9" s="1313"/>
      <c r="M9" s="1313"/>
      <c r="N9" s="1313"/>
      <c r="O9" s="1313"/>
      <c r="P9" s="1313"/>
      <c r="Q9" s="1313"/>
      <c r="R9" s="1313"/>
      <c r="S9" s="1313"/>
      <c r="T9" s="1159">
        <v>44286</v>
      </c>
      <c r="U9" s="1159"/>
      <c r="V9" s="1159"/>
      <c r="W9" s="369"/>
      <c r="X9" s="1314"/>
      <c r="Y9" s="1314"/>
      <c r="Z9" s="1314"/>
      <c r="AA9" s="1314"/>
      <c r="AB9" s="1314"/>
      <c r="AC9" s="1314"/>
      <c r="AD9" s="1314"/>
      <c r="AE9" s="1314"/>
      <c r="AF9" s="1314"/>
      <c r="AG9" s="1314"/>
      <c r="AH9" s="1314"/>
      <c r="AI9" s="1314"/>
      <c r="AJ9" s="1314"/>
      <c r="AK9" s="1314"/>
      <c r="AL9" s="1314"/>
      <c r="AM9" s="1314"/>
      <c r="AN9" s="1314"/>
      <c r="AO9" s="1314"/>
      <c r="AP9" s="1314"/>
      <c r="AQ9" s="1314"/>
      <c r="AR9" s="1314"/>
      <c r="AS9" s="1314"/>
      <c r="AT9" s="1315"/>
      <c r="AW9" s="1316" t="s">
        <v>92</v>
      </c>
      <c r="AX9" s="1317"/>
      <c r="AY9" s="1318"/>
      <c r="AZ9" s="1319">
        <f ca="1">TODAY()</f>
        <v>44545</v>
      </c>
      <c r="BA9" s="1320"/>
      <c r="BB9" s="1320"/>
      <c r="BC9" s="1320"/>
      <c r="BD9" s="1320"/>
      <c r="BE9" s="1321"/>
      <c r="BF9" s="370"/>
      <c r="BG9" s="370"/>
      <c r="BH9" s="370"/>
      <c r="BI9" s="370"/>
      <c r="BJ9" s="370"/>
      <c r="BK9" s="370"/>
      <c r="BL9" s="370"/>
      <c r="BM9" s="370"/>
      <c r="BN9" s="370"/>
      <c r="BO9" s="370"/>
      <c r="BP9" s="370"/>
      <c r="BQ9" s="370"/>
      <c r="BR9" s="370"/>
      <c r="BS9" s="370"/>
      <c r="BT9" s="370"/>
      <c r="BU9" s="370"/>
      <c r="BV9" s="370"/>
      <c r="BW9" s="370"/>
      <c r="BX9" s="370"/>
      <c r="BY9" s="370"/>
      <c r="BZ9" s="370"/>
      <c r="CA9" s="370"/>
      <c r="CB9" s="370"/>
    </row>
    <row r="10" spans="2:80" ht="5.0999999999999996" customHeight="1">
      <c r="B10" s="371"/>
      <c r="C10" s="372"/>
      <c r="D10" s="372"/>
      <c r="E10" s="372"/>
      <c r="F10" s="372"/>
      <c r="G10" s="372"/>
      <c r="H10" s="372"/>
      <c r="I10" s="372"/>
      <c r="J10" s="372"/>
      <c r="K10" s="372"/>
      <c r="L10" s="372"/>
      <c r="M10" s="372"/>
      <c r="N10" s="372"/>
      <c r="O10" s="372"/>
      <c r="P10" s="372"/>
      <c r="Q10" s="372"/>
      <c r="R10" s="372"/>
      <c r="S10" s="372"/>
      <c r="T10" s="373"/>
      <c r="U10" s="374"/>
      <c r="V10" s="374"/>
      <c r="W10" s="374"/>
      <c r="X10" s="374"/>
      <c r="Y10" s="374"/>
      <c r="Z10" s="374"/>
      <c r="AA10" s="374"/>
      <c r="AB10" s="374"/>
      <c r="AC10" s="374"/>
      <c r="AD10" s="374"/>
      <c r="AE10" s="374"/>
      <c r="AF10" s="374"/>
      <c r="AG10" s="374"/>
      <c r="AH10" s="374"/>
      <c r="AI10" s="374"/>
      <c r="AN10" s="25"/>
      <c r="AO10" s="25"/>
      <c r="AP10" s="25"/>
      <c r="AQ10" s="21"/>
      <c r="AR10" s="21"/>
      <c r="AS10" s="21"/>
      <c r="AT10" s="375"/>
      <c r="AV10" s="374"/>
      <c r="AW10" s="374"/>
      <c r="AX10" s="374"/>
      <c r="AY10" s="374"/>
      <c r="AZ10" s="374"/>
      <c r="BA10" s="374"/>
      <c r="BB10" s="374"/>
      <c r="BC10" s="374"/>
      <c r="BD10" s="374"/>
      <c r="BE10" s="374"/>
    </row>
    <row r="11" spans="2:80" ht="12" customHeight="1">
      <c r="B11" s="37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7"/>
      <c r="AV11" s="56"/>
      <c r="AW11" s="56"/>
      <c r="AX11" s="56"/>
      <c r="AY11" s="56"/>
      <c r="AZ11" s="56"/>
      <c r="BA11" s="56"/>
      <c r="BB11" s="56"/>
      <c r="BC11" s="56"/>
      <c r="BD11" s="56"/>
      <c r="BE11" s="56"/>
    </row>
    <row r="12" spans="2:80" ht="5.0999999999999996" customHeight="1">
      <c r="B12" s="37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7"/>
      <c r="AV12" s="56"/>
      <c r="AW12" s="56"/>
      <c r="AX12" s="56"/>
      <c r="AY12" s="56"/>
      <c r="AZ12" s="56"/>
      <c r="BA12" s="56"/>
      <c r="BB12" s="56"/>
      <c r="BC12" s="56"/>
      <c r="BD12" s="56"/>
      <c r="BE12" s="56"/>
    </row>
    <row r="13" spans="2:80" ht="9.9499999999999993" customHeight="1">
      <c r="B13" s="376"/>
      <c r="C13" s="56"/>
      <c r="D13" s="56"/>
      <c r="E13" s="56"/>
      <c r="F13" s="56"/>
      <c r="G13" s="56"/>
      <c r="H13" s="56"/>
      <c r="I13" s="56"/>
      <c r="J13" s="56"/>
      <c r="K13" s="56"/>
      <c r="L13" s="56"/>
      <c r="M13" s="56"/>
      <c r="N13" s="56"/>
      <c r="O13" s="56"/>
      <c r="P13" s="56"/>
      <c r="Q13" s="56"/>
      <c r="R13" s="56"/>
      <c r="S13" s="56"/>
      <c r="T13" s="56"/>
      <c r="U13" s="56"/>
      <c r="V13" s="56"/>
      <c r="W13" s="56"/>
      <c r="X13" s="378" t="s">
        <v>66</v>
      </c>
      <c r="Y13" s="379" t="s">
        <v>62</v>
      </c>
      <c r="Z13" s="380" t="s">
        <v>57</v>
      </c>
      <c r="AA13" s="381" t="s">
        <v>52</v>
      </c>
      <c r="AB13" s="56"/>
      <c r="AC13" s="56"/>
      <c r="AD13" s="56"/>
      <c r="AE13" s="56"/>
      <c r="AF13" s="56"/>
      <c r="AG13" s="56"/>
      <c r="AH13" s="56"/>
      <c r="AI13" s="56"/>
      <c r="AK13" s="132"/>
      <c r="AL13" s="132"/>
      <c r="AM13" s="132"/>
      <c r="AN13" s="132"/>
      <c r="AO13" s="29"/>
      <c r="AP13" s="29"/>
      <c r="AQ13" s="29"/>
      <c r="AR13" s="29"/>
      <c r="AS13" s="29"/>
      <c r="AT13" s="382"/>
      <c r="AV13" s="56"/>
      <c r="AW13" s="378" t="s">
        <v>66</v>
      </c>
      <c r="AX13" s="379" t="s">
        <v>62</v>
      </c>
      <c r="AY13" s="380" t="s">
        <v>57</v>
      </c>
      <c r="AZ13" s="381" t="s">
        <v>52</v>
      </c>
      <c r="BA13" s="56"/>
      <c r="BB13" s="56"/>
      <c r="BC13" s="56"/>
      <c r="BD13" s="56"/>
      <c r="BE13" s="56"/>
    </row>
    <row r="14" spans="2:80" ht="5.0999999999999996" customHeight="1">
      <c r="B14" s="376"/>
      <c r="C14" s="56"/>
      <c r="D14" s="56"/>
      <c r="E14" s="56"/>
      <c r="F14" s="56"/>
      <c r="G14" s="56"/>
      <c r="H14" s="56"/>
      <c r="I14" s="56"/>
      <c r="J14" s="56"/>
      <c r="K14" s="56"/>
      <c r="L14" s="56"/>
      <c r="M14" s="56"/>
      <c r="N14" s="56"/>
      <c r="O14" s="56"/>
      <c r="P14" s="56"/>
      <c r="Q14" s="56"/>
      <c r="R14" s="56"/>
      <c r="S14" s="56"/>
      <c r="T14" s="56"/>
      <c r="U14" s="56"/>
      <c r="V14" s="56"/>
      <c r="W14" s="56"/>
      <c r="X14" s="383"/>
      <c r="Y14" s="383"/>
      <c r="Z14" s="383"/>
      <c r="AA14" s="383"/>
      <c r="AB14" s="56"/>
      <c r="AC14" s="56"/>
      <c r="AD14" s="56"/>
      <c r="AE14" s="56"/>
      <c r="AF14" s="56"/>
      <c r="AG14" s="56"/>
      <c r="AH14" s="56"/>
      <c r="AI14" s="56"/>
      <c r="AT14" s="377"/>
      <c r="AV14" s="56"/>
      <c r="AW14" s="383"/>
      <c r="AX14" s="383"/>
      <c r="AY14" s="383"/>
      <c r="AZ14" s="383"/>
      <c r="BA14" s="56"/>
      <c r="BB14" s="56"/>
      <c r="BC14" s="56"/>
      <c r="BD14" s="56"/>
      <c r="BE14" s="56"/>
    </row>
    <row r="15" spans="2:80" ht="60" customHeight="1">
      <c r="B15" s="351"/>
      <c r="C15" s="56"/>
      <c r="D15" s="56"/>
      <c r="I15" s="384"/>
      <c r="J15" s="1322" t="s">
        <v>172</v>
      </c>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385"/>
      <c r="AK15" s="386"/>
      <c r="AL15" s="386"/>
      <c r="AM15" s="386"/>
      <c r="AN15" s="386"/>
      <c r="AO15" s="386"/>
      <c r="AP15" s="386"/>
      <c r="AQ15" s="386"/>
      <c r="AR15" s="386"/>
      <c r="AS15" s="386"/>
      <c r="AT15" s="387"/>
    </row>
    <row r="16" spans="2:80" s="21" customFormat="1" ht="54.95" customHeight="1">
      <c r="B16" s="362"/>
      <c r="E16" s="1290"/>
      <c r="F16" s="1290"/>
      <c r="G16" s="1290"/>
      <c r="H16" s="1291"/>
      <c r="I16" s="388"/>
      <c r="J16" s="1292" t="s">
        <v>173</v>
      </c>
      <c r="K16" s="1293"/>
      <c r="L16" s="1293"/>
      <c r="M16" s="1294"/>
      <c r="N16" s="1295" t="s">
        <v>174</v>
      </c>
      <c r="O16" s="1296"/>
      <c r="P16" s="1296"/>
      <c r="Q16" s="1296"/>
      <c r="R16" s="1296"/>
      <c r="S16" s="1297"/>
      <c r="T16" s="1298" t="s">
        <v>175</v>
      </c>
      <c r="U16" s="1299"/>
      <c r="V16" s="1299"/>
      <c r="W16" s="1299"/>
      <c r="X16" s="1299"/>
      <c r="Y16" s="1299"/>
      <c r="Z16" s="1299"/>
      <c r="AA16" s="1299"/>
      <c r="AB16" s="1299"/>
      <c r="AC16" s="1299"/>
      <c r="AD16" s="1299"/>
      <c r="AE16" s="1299"/>
      <c r="AF16" s="1300"/>
      <c r="AG16" s="1301" t="s">
        <v>176</v>
      </c>
      <c r="AH16" s="389"/>
      <c r="AK16" s="390"/>
      <c r="AL16" s="390"/>
      <c r="AM16" s="390"/>
      <c r="AN16" s="390"/>
      <c r="AO16" s="46"/>
      <c r="AP16" s="391"/>
      <c r="AQ16" s="46"/>
      <c r="AR16" s="391"/>
      <c r="AS16" s="386"/>
      <c r="AT16" s="387"/>
    </row>
    <row r="17" spans="2:74" s="21" customFormat="1" ht="80.099999999999994" customHeight="1">
      <c r="B17" s="362"/>
      <c r="E17" s="1290"/>
      <c r="F17" s="1290"/>
      <c r="G17" s="1290"/>
      <c r="H17" s="1291"/>
      <c r="I17" s="388"/>
      <c r="J17" s="1303">
        <v>1</v>
      </c>
      <c r="K17" s="1304"/>
      <c r="L17" s="1304"/>
      <c r="M17" s="1305"/>
      <c r="N17" s="1306" t="s">
        <v>177</v>
      </c>
      <c r="O17" s="1306"/>
      <c r="P17" s="1306"/>
      <c r="Q17" s="1307" t="s">
        <v>178</v>
      </c>
      <c r="R17" s="1308"/>
      <c r="S17" s="1309"/>
      <c r="T17" s="1310" t="s">
        <v>179</v>
      </c>
      <c r="U17" s="1311"/>
      <c r="V17" s="1311"/>
      <c r="W17" s="392"/>
      <c r="X17" s="393">
        <v>1</v>
      </c>
      <c r="Y17" s="394">
        <v>2</v>
      </c>
      <c r="Z17" s="394">
        <v>3</v>
      </c>
      <c r="AA17" s="395">
        <v>4</v>
      </c>
      <c r="AB17" s="396"/>
      <c r="AC17" s="397" t="s">
        <v>180</v>
      </c>
      <c r="AD17" s="398"/>
      <c r="AE17" s="399" t="s">
        <v>121</v>
      </c>
      <c r="AF17" s="400"/>
      <c r="AG17" s="1302"/>
      <c r="AH17" s="401"/>
      <c r="AK17" s="40"/>
      <c r="AL17" s="37"/>
      <c r="AM17" s="40"/>
      <c r="AN17" s="37"/>
      <c r="AO17" s="37"/>
      <c r="AP17" s="37"/>
      <c r="AQ17" s="37"/>
      <c r="AR17" s="37"/>
      <c r="AS17" s="1"/>
      <c r="AT17" s="377"/>
      <c r="AV17" s="402"/>
      <c r="AW17" s="403">
        <v>1</v>
      </c>
      <c r="AX17" s="404">
        <v>2</v>
      </c>
      <c r="AY17" s="404">
        <v>3</v>
      </c>
      <c r="AZ17" s="405">
        <v>4</v>
      </c>
      <c r="BA17" s="406"/>
      <c r="BB17" s="407" t="s">
        <v>180</v>
      </c>
      <c r="BC17" s="408"/>
      <c r="BD17" s="409" t="s">
        <v>121</v>
      </c>
      <c r="BE17" s="410"/>
    </row>
    <row r="18" spans="2:74" ht="21" customHeight="1">
      <c r="B18" s="351"/>
      <c r="F18" s="411"/>
      <c r="G18" s="411"/>
      <c r="H18" s="411"/>
      <c r="I18" s="412"/>
      <c r="J18" s="1279" t="s">
        <v>181</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1"/>
      <c r="AH18" s="413"/>
      <c r="AK18" s="37"/>
      <c r="AL18" s="37"/>
      <c r="AM18" s="37"/>
      <c r="AN18" s="37"/>
      <c r="AO18" s="37"/>
      <c r="AP18" s="37"/>
      <c r="AQ18" s="37"/>
      <c r="AR18" s="37"/>
      <c r="AS18" s="37"/>
      <c r="AT18" s="10"/>
      <c r="AV18" s="414"/>
      <c r="AW18" s="415"/>
      <c r="AX18" s="415"/>
      <c r="AY18" s="415"/>
      <c r="AZ18" s="415"/>
      <c r="BA18" s="415"/>
      <c r="BB18" s="415"/>
      <c r="BC18" s="415"/>
      <c r="BD18" s="415"/>
      <c r="BE18" s="416"/>
    </row>
    <row r="19" spans="2:74" ht="21" customHeight="1">
      <c r="B19" s="351"/>
      <c r="F19" s="411"/>
      <c r="G19" s="411"/>
      <c r="H19" s="411"/>
      <c r="I19" s="412"/>
      <c r="J19" s="1282"/>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4"/>
      <c r="AH19" s="413"/>
      <c r="AS19" s="268"/>
      <c r="AT19" s="417"/>
      <c r="AV19" s="418"/>
      <c r="AW19" s="419"/>
      <c r="AX19" s="419"/>
      <c r="AY19" s="419"/>
      <c r="AZ19" s="419"/>
      <c r="BA19" s="419"/>
      <c r="BB19" s="419"/>
      <c r="BC19" s="419"/>
      <c r="BD19" s="419"/>
      <c r="BE19" s="420"/>
    </row>
    <row r="20" spans="2:74" ht="20.100000000000001" customHeight="1">
      <c r="B20" s="351"/>
      <c r="E20" s="411"/>
      <c r="F20" s="411"/>
      <c r="G20" s="411"/>
      <c r="H20" s="411"/>
      <c r="I20" s="412"/>
      <c r="J20" s="1234" t="s">
        <v>182</v>
      </c>
      <c r="K20" s="1235"/>
      <c r="L20" s="1235"/>
      <c r="M20" s="1236"/>
      <c r="N20" s="1285" t="s">
        <v>183</v>
      </c>
      <c r="O20" s="1285"/>
      <c r="P20" s="1285"/>
      <c r="Q20" s="1273" t="s">
        <v>184</v>
      </c>
      <c r="R20" s="1274"/>
      <c r="S20" s="1286">
        <f>Données!Y44</f>
        <v>35</v>
      </c>
      <c r="T20" s="1288">
        <v>1</v>
      </c>
      <c r="U20" s="1255" t="s">
        <v>133</v>
      </c>
      <c r="V20" s="1228" t="s">
        <v>185</v>
      </c>
      <c r="W20" s="421"/>
      <c r="X20" s="422"/>
      <c r="Y20" s="422"/>
      <c r="Z20" s="422"/>
      <c r="AA20" s="422"/>
      <c r="AB20" s="422"/>
      <c r="AC20" s="422"/>
      <c r="AD20" s="422"/>
      <c r="AE20" s="422"/>
      <c r="AF20" s="422"/>
      <c r="AG20" s="1258" t="s">
        <v>74</v>
      </c>
      <c r="AH20" s="413"/>
      <c r="AS20" s="37"/>
      <c r="AT20" s="10"/>
      <c r="AV20" s="423"/>
      <c r="AW20" s="422"/>
      <c r="AX20" s="422"/>
      <c r="AY20" s="422"/>
      <c r="AZ20" s="422"/>
      <c r="BA20" s="422"/>
      <c r="BB20" s="422"/>
      <c r="BC20" s="422"/>
      <c r="BD20" s="422"/>
      <c r="BE20" s="424"/>
      <c r="BG20" s="1285" t="s">
        <v>183</v>
      </c>
      <c r="BH20" s="1285"/>
      <c r="BI20" s="1285"/>
      <c r="BJ20" s="1273" t="s">
        <v>184</v>
      </c>
      <c r="BK20" s="1274"/>
      <c r="BL20" s="1275">
        <v>9</v>
      </c>
    </row>
    <row r="21" spans="2:74" ht="20.100000000000001" customHeight="1">
      <c r="B21" s="351"/>
      <c r="E21" s="411"/>
      <c r="F21" s="411"/>
      <c r="G21" s="411"/>
      <c r="H21" s="411"/>
      <c r="I21" s="412"/>
      <c r="J21" s="1237"/>
      <c r="K21" s="1238"/>
      <c r="L21" s="1238"/>
      <c r="M21" s="1239"/>
      <c r="N21" s="1270"/>
      <c r="O21" s="1270"/>
      <c r="P21" s="1270"/>
      <c r="Q21" s="1265"/>
      <c r="R21" s="1265"/>
      <c r="S21" s="1287"/>
      <c r="T21" s="1223"/>
      <c r="U21" s="1256"/>
      <c r="V21" s="1229"/>
      <c r="W21" s="425"/>
      <c r="X21" s="1218" t="str">
        <f>REPT("g",(AC21))</f>
        <v/>
      </c>
      <c r="Y21" s="1219"/>
      <c r="Z21" s="1219"/>
      <c r="AA21" s="1220"/>
      <c r="AC21" s="426">
        <f>'1 Préparation '!U18</f>
        <v>0</v>
      </c>
      <c r="AE21" s="427" t="str">
        <f>'1 Préparation '!W18</f>
        <v xml:space="preserve"> </v>
      </c>
      <c r="AF21" s="50"/>
      <c r="AG21" s="1259"/>
      <c r="AH21" s="413"/>
      <c r="AS21" s="37"/>
      <c r="AT21" s="10"/>
      <c r="AV21" s="428"/>
      <c r="AW21" s="1218" t="str">
        <f>REPT("g",(BB21))</f>
        <v/>
      </c>
      <c r="AX21" s="1219"/>
      <c r="AY21" s="1219"/>
      <c r="AZ21" s="1220"/>
      <c r="BB21" s="426"/>
      <c r="BD21" s="427"/>
      <c r="BE21" s="429"/>
      <c r="BG21" s="1270"/>
      <c r="BH21" s="1270"/>
      <c r="BI21" s="1270"/>
      <c r="BJ21" s="1265"/>
      <c r="BK21" s="1265"/>
      <c r="BL21" s="1266"/>
    </row>
    <row r="22" spans="2:74" ht="20.100000000000001" customHeight="1">
      <c r="B22" s="351"/>
      <c r="E22" s="411"/>
      <c r="F22" s="411"/>
      <c r="G22" s="411"/>
      <c r="H22" s="411"/>
      <c r="I22" s="412"/>
      <c r="J22" s="1237"/>
      <c r="K22" s="1238"/>
      <c r="L22" s="1238"/>
      <c r="M22" s="1239"/>
      <c r="N22" s="1270"/>
      <c r="O22" s="1270"/>
      <c r="P22" s="1270"/>
      <c r="Q22" s="1265"/>
      <c r="R22" s="1265"/>
      <c r="S22" s="1287"/>
      <c r="T22" s="1289"/>
      <c r="U22" s="1257"/>
      <c r="V22" s="1230"/>
      <c r="W22" s="425"/>
      <c r="AG22" s="1259"/>
      <c r="AH22" s="413"/>
      <c r="AS22" s="37"/>
      <c r="AT22" s="10"/>
      <c r="AV22" s="428"/>
      <c r="BE22" s="430"/>
      <c r="BG22" s="1270"/>
      <c r="BH22" s="1270"/>
      <c r="BI22" s="1270"/>
      <c r="BJ22" s="1265"/>
      <c r="BK22" s="1265"/>
      <c r="BL22" s="1266"/>
    </row>
    <row r="23" spans="2:74" ht="20.100000000000001" customHeight="1">
      <c r="B23" s="351"/>
      <c r="E23" s="411"/>
      <c r="F23" s="411"/>
      <c r="G23" s="411"/>
      <c r="H23" s="411"/>
      <c r="I23" s="412"/>
      <c r="J23" s="1237"/>
      <c r="K23" s="1238"/>
      <c r="L23" s="1238"/>
      <c r="M23" s="1239"/>
      <c r="N23" s="1262" t="s">
        <v>186</v>
      </c>
      <c r="O23" s="1262"/>
      <c r="P23" s="1263" t="str">
        <f>'Suivi des évaluations'!H113</f>
        <v/>
      </c>
      <c r="Q23" s="1262" t="s">
        <v>187</v>
      </c>
      <c r="R23" s="1270"/>
      <c r="S23" s="1271"/>
      <c r="T23" s="1222">
        <v>2</v>
      </c>
      <c r="U23" s="1255" t="s">
        <v>140</v>
      </c>
      <c r="V23" s="1228" t="s">
        <v>188</v>
      </c>
      <c r="W23" s="431"/>
      <c r="X23" s="432"/>
      <c r="Y23" s="432"/>
      <c r="Z23" s="432"/>
      <c r="AA23" s="432"/>
      <c r="AB23" s="432"/>
      <c r="AC23" s="432"/>
      <c r="AD23" s="432"/>
      <c r="AE23" s="432"/>
      <c r="AF23" s="432"/>
      <c r="AG23" s="1259"/>
      <c r="AH23" s="413"/>
      <c r="AS23" s="37"/>
      <c r="AT23" s="10"/>
      <c r="AV23" s="433"/>
      <c r="AW23" s="432"/>
      <c r="AX23" s="432"/>
      <c r="AY23" s="432"/>
      <c r="AZ23" s="432"/>
      <c r="BA23" s="432"/>
      <c r="BB23" s="432"/>
      <c r="BC23" s="432"/>
      <c r="BD23" s="432"/>
      <c r="BE23" s="434"/>
      <c r="BG23" s="1262" t="s">
        <v>186</v>
      </c>
      <c r="BH23" s="1262"/>
      <c r="BI23" s="1263">
        <v>14</v>
      </c>
      <c r="BJ23" s="1262" t="s">
        <v>187</v>
      </c>
      <c r="BK23" s="1270"/>
      <c r="BL23" s="1271"/>
    </row>
    <row r="24" spans="2:74" ht="20.100000000000001" customHeight="1">
      <c r="B24" s="351"/>
      <c r="E24" s="411"/>
      <c r="F24" s="411"/>
      <c r="G24" s="411"/>
      <c r="H24" s="411"/>
      <c r="I24" s="412"/>
      <c r="J24" s="1237"/>
      <c r="K24" s="1238"/>
      <c r="L24" s="1238"/>
      <c r="M24" s="1239"/>
      <c r="N24" s="1262"/>
      <c r="O24" s="1262"/>
      <c r="P24" s="1263"/>
      <c r="Q24" s="1270"/>
      <c r="R24" s="1270"/>
      <c r="S24" s="1271"/>
      <c r="T24" s="1223"/>
      <c r="U24" s="1256"/>
      <c r="V24" s="1229"/>
      <c r="W24" s="435"/>
      <c r="X24" s="1218" t="str">
        <f>REPT("g",(AC24))</f>
        <v/>
      </c>
      <c r="Y24" s="1219"/>
      <c r="Z24" s="1219"/>
      <c r="AA24" s="1220"/>
      <c r="AC24" s="426">
        <f>'1 Préparation '!U22</f>
        <v>0</v>
      </c>
      <c r="AD24" s="50"/>
      <c r="AE24" s="427" t="str">
        <f>'1 Préparation '!W22</f>
        <v xml:space="preserve"> </v>
      </c>
      <c r="AF24" s="50"/>
      <c r="AG24" s="1259"/>
      <c r="AH24" s="413"/>
      <c r="AK24" s="197"/>
      <c r="AL24" s="197"/>
      <c r="AM24" s="197"/>
      <c r="AN24" s="197"/>
      <c r="AO24" s="197"/>
      <c r="AP24" s="197"/>
      <c r="AQ24" s="197"/>
      <c r="AR24" s="268"/>
      <c r="AS24" s="268"/>
      <c r="AT24" s="417"/>
      <c r="AV24" s="436"/>
      <c r="AW24" s="1218" t="str">
        <f>REPT("g",(BB24))</f>
        <v/>
      </c>
      <c r="AX24" s="1219"/>
      <c r="AY24" s="1219"/>
      <c r="AZ24" s="1220"/>
      <c r="BB24" s="426"/>
      <c r="BC24" s="50"/>
      <c r="BD24" s="427"/>
      <c r="BE24" s="429"/>
      <c r="BG24" s="1262"/>
      <c r="BH24" s="1262"/>
      <c r="BI24" s="1263"/>
      <c r="BJ24" s="1270"/>
      <c r="BK24" s="1270"/>
      <c r="BL24" s="1271"/>
    </row>
    <row r="25" spans="2:74" ht="20.100000000000001" customHeight="1">
      <c r="B25" s="351"/>
      <c r="E25" s="411"/>
      <c r="F25" s="411"/>
      <c r="G25" s="411"/>
      <c r="H25" s="411"/>
      <c r="I25" s="412"/>
      <c r="J25" s="1237"/>
      <c r="K25" s="1238"/>
      <c r="L25" s="1238"/>
      <c r="M25" s="1239"/>
      <c r="N25" s="1262"/>
      <c r="O25" s="1262"/>
      <c r="P25" s="1263"/>
      <c r="Q25" s="1270"/>
      <c r="R25" s="1270"/>
      <c r="S25" s="1271"/>
      <c r="T25" s="1224"/>
      <c r="U25" s="1257"/>
      <c r="V25" s="1230"/>
      <c r="W25" s="437"/>
      <c r="X25" s="438"/>
      <c r="Y25" s="438"/>
      <c r="Z25" s="438"/>
      <c r="AA25" s="438"/>
      <c r="AB25" s="438"/>
      <c r="AC25" s="438"/>
      <c r="AD25" s="438"/>
      <c r="AE25" s="438"/>
      <c r="AF25" s="438"/>
      <c r="AG25" s="1259"/>
      <c r="AH25" s="413"/>
      <c r="AS25" s="268"/>
      <c r="AT25" s="417"/>
      <c r="AV25" s="439"/>
      <c r="AW25" s="438"/>
      <c r="AX25" s="438"/>
      <c r="AY25" s="438"/>
      <c r="AZ25" s="438"/>
      <c r="BA25" s="438"/>
      <c r="BB25" s="438"/>
      <c r="BC25" s="438"/>
      <c r="BD25" s="438"/>
      <c r="BE25" s="440"/>
      <c r="BG25" s="1262"/>
      <c r="BH25" s="1262"/>
      <c r="BI25" s="1263"/>
      <c r="BJ25" s="1270"/>
      <c r="BK25" s="1270"/>
      <c r="BL25" s="1271"/>
    </row>
    <row r="26" spans="2:74" ht="20.100000000000001" customHeight="1">
      <c r="B26" s="351"/>
      <c r="E26" s="411"/>
      <c r="F26" s="411"/>
      <c r="G26" s="411"/>
      <c r="H26" s="411"/>
      <c r="I26" s="412"/>
      <c r="J26" s="1237"/>
      <c r="K26" s="1238"/>
      <c r="L26" s="1238"/>
      <c r="M26" s="1239"/>
      <c r="N26" s="1262" t="s">
        <v>189</v>
      </c>
      <c r="O26" s="1262"/>
      <c r="P26" s="1263" t="str">
        <f>'Suivi des évaluations'!H125</f>
        <v/>
      </c>
      <c r="Q26" s="1270" t="s">
        <v>190</v>
      </c>
      <c r="R26" s="1262" t="s">
        <v>191</v>
      </c>
      <c r="S26" s="1271" t="s">
        <v>192</v>
      </c>
      <c r="T26" s="1222">
        <v>3</v>
      </c>
      <c r="U26" s="1255" t="s">
        <v>141</v>
      </c>
      <c r="V26" s="1228" t="s">
        <v>193</v>
      </c>
      <c r="W26" s="431"/>
      <c r="X26" s="432"/>
      <c r="Y26" s="432"/>
      <c r="Z26" s="432"/>
      <c r="AA26" s="432"/>
      <c r="AB26" s="432"/>
      <c r="AC26" s="432"/>
      <c r="AD26" s="432"/>
      <c r="AE26" s="432"/>
      <c r="AF26" s="432"/>
      <c r="AG26" s="1259"/>
      <c r="AH26" s="413"/>
      <c r="AS26" s="268"/>
      <c r="AT26" s="417"/>
      <c r="AV26" s="433"/>
      <c r="AW26" s="432"/>
      <c r="AX26" s="432"/>
      <c r="AY26" s="432"/>
      <c r="AZ26" s="432"/>
      <c r="BA26" s="432"/>
      <c r="BB26" s="432"/>
      <c r="BC26" s="432"/>
      <c r="BD26" s="432"/>
      <c r="BE26" s="434"/>
      <c r="BG26" s="1262" t="s">
        <v>189</v>
      </c>
      <c r="BH26" s="1262"/>
      <c r="BI26" s="1263">
        <v>15</v>
      </c>
      <c r="BJ26" s="1270" t="s">
        <v>190</v>
      </c>
      <c r="BK26" s="1262" t="s">
        <v>191</v>
      </c>
      <c r="BL26" s="1271" t="s">
        <v>192</v>
      </c>
    </row>
    <row r="27" spans="2:74" ht="20.100000000000001" customHeight="1">
      <c r="B27" s="351"/>
      <c r="E27" s="411"/>
      <c r="F27" s="411"/>
      <c r="G27" s="411"/>
      <c r="H27" s="411"/>
      <c r="I27" s="412"/>
      <c r="J27" s="1237"/>
      <c r="K27" s="1238"/>
      <c r="L27" s="1238"/>
      <c r="M27" s="1239"/>
      <c r="N27" s="1262"/>
      <c r="O27" s="1262"/>
      <c r="P27" s="1263"/>
      <c r="Q27" s="1270"/>
      <c r="R27" s="1270"/>
      <c r="S27" s="1271"/>
      <c r="T27" s="1223"/>
      <c r="U27" s="1256"/>
      <c r="V27" s="1229"/>
      <c r="W27" s="435"/>
      <c r="X27" s="1218" t="str">
        <f>REPT("g",(AC27))</f>
        <v/>
      </c>
      <c r="Y27" s="1219"/>
      <c r="Z27" s="1219"/>
      <c r="AA27" s="1220"/>
      <c r="AC27" s="426">
        <f>'1 Préparation '!U26</f>
        <v>0</v>
      </c>
      <c r="AD27" s="50"/>
      <c r="AE27" s="427" t="str">
        <f>'1 Préparation '!W26</f>
        <v xml:space="preserve"> </v>
      </c>
      <c r="AF27" s="50"/>
      <c r="AG27" s="1259"/>
      <c r="AH27" s="413"/>
      <c r="AS27" s="37"/>
      <c r="AT27" s="10"/>
      <c r="AV27" s="436"/>
      <c r="AW27" s="1218" t="str">
        <f>REPT("g",(BB27))</f>
        <v/>
      </c>
      <c r="AX27" s="1219"/>
      <c r="AY27" s="1219"/>
      <c r="AZ27" s="1220"/>
      <c r="BB27" s="426"/>
      <c r="BC27" s="50"/>
      <c r="BD27" s="427"/>
      <c r="BE27" s="429"/>
      <c r="BG27" s="1262"/>
      <c r="BH27" s="1262"/>
      <c r="BI27" s="1263"/>
      <c r="BJ27" s="1270"/>
      <c r="BK27" s="1270"/>
      <c r="BL27" s="1271"/>
    </row>
    <row r="28" spans="2:74" ht="20.100000000000001" customHeight="1">
      <c r="B28" s="351"/>
      <c r="E28" s="411"/>
      <c r="F28" s="411"/>
      <c r="G28" s="411"/>
      <c r="H28" s="411"/>
      <c r="I28" s="412"/>
      <c r="J28" s="1237"/>
      <c r="K28" s="1238"/>
      <c r="L28" s="1238"/>
      <c r="M28" s="1239"/>
      <c r="N28" s="1262"/>
      <c r="O28" s="1262"/>
      <c r="P28" s="1263"/>
      <c r="Q28" s="1270"/>
      <c r="R28" s="1270"/>
      <c r="S28" s="1271"/>
      <c r="T28" s="1224"/>
      <c r="U28" s="1257"/>
      <c r="V28" s="1230"/>
      <c r="W28" s="437"/>
      <c r="X28" s="438"/>
      <c r="Y28" s="438"/>
      <c r="Z28" s="438"/>
      <c r="AA28" s="438"/>
      <c r="AB28" s="438"/>
      <c r="AC28" s="438"/>
      <c r="AD28" s="438"/>
      <c r="AE28" s="438"/>
      <c r="AF28" s="438"/>
      <c r="AG28" s="1259"/>
      <c r="AH28" s="413"/>
      <c r="AS28" s="37"/>
      <c r="AT28" s="10"/>
      <c r="AV28" s="439"/>
      <c r="AW28" s="438"/>
      <c r="AX28" s="438"/>
      <c r="AY28" s="438"/>
      <c r="AZ28" s="438"/>
      <c r="BA28" s="438"/>
      <c r="BB28" s="438"/>
      <c r="BC28" s="438"/>
      <c r="BD28" s="438"/>
      <c r="BE28" s="440"/>
      <c r="BG28" s="1262"/>
      <c r="BH28" s="1262"/>
      <c r="BI28" s="1263"/>
      <c r="BJ28" s="1270"/>
      <c r="BK28" s="1270"/>
      <c r="BL28" s="1271"/>
    </row>
    <row r="29" spans="2:74" ht="20.100000000000001" customHeight="1">
      <c r="B29" s="351"/>
      <c r="E29" s="411"/>
      <c r="F29" s="411"/>
      <c r="G29" s="411"/>
      <c r="H29" s="411"/>
      <c r="I29" s="412"/>
      <c r="J29" s="1237"/>
      <c r="K29" s="1238"/>
      <c r="L29" s="1238"/>
      <c r="M29" s="1239"/>
      <c r="N29" s="1267"/>
      <c r="O29" s="1267"/>
      <c r="P29" s="1268"/>
      <c r="Q29" s="1272" t="str">
        <f>'Suivi des évaluations'!H117</f>
        <v/>
      </c>
      <c r="R29" s="1272" t="str">
        <f>'Suivi des évaluations'!H118</f>
        <v/>
      </c>
      <c r="S29" s="1272" t="str">
        <f>'Suivi des évaluations'!H119</f>
        <v/>
      </c>
      <c r="T29" s="1222">
        <v>4</v>
      </c>
      <c r="U29" s="1255" t="s">
        <v>143</v>
      </c>
      <c r="V29" s="1228" t="s">
        <v>194</v>
      </c>
      <c r="W29" s="431"/>
      <c r="X29" s="432"/>
      <c r="Y29" s="432"/>
      <c r="Z29" s="432"/>
      <c r="AA29" s="432"/>
      <c r="AB29" s="432"/>
      <c r="AC29" s="432"/>
      <c r="AD29" s="432"/>
      <c r="AE29" s="432"/>
      <c r="AF29" s="432"/>
      <c r="AG29" s="1259"/>
      <c r="AH29" s="413"/>
      <c r="AS29" s="37"/>
      <c r="AT29" s="10"/>
      <c r="AV29" s="433"/>
      <c r="AW29" s="432"/>
      <c r="AX29" s="432"/>
      <c r="AY29" s="432"/>
      <c r="AZ29" s="432"/>
      <c r="BA29" s="432"/>
      <c r="BB29" s="432"/>
      <c r="BC29" s="432"/>
      <c r="BD29" s="432"/>
      <c r="BE29" s="434"/>
      <c r="BG29" s="1267"/>
      <c r="BH29" s="1267"/>
      <c r="BI29" s="1268"/>
      <c r="BJ29" s="1269">
        <v>3</v>
      </c>
      <c r="BK29" s="1269">
        <v>3</v>
      </c>
      <c r="BL29" s="1266">
        <v>3</v>
      </c>
    </row>
    <row r="30" spans="2:74" ht="20.100000000000001" customHeight="1">
      <c r="B30" s="351"/>
      <c r="E30" s="411"/>
      <c r="F30" s="411"/>
      <c r="G30" s="411"/>
      <c r="H30" s="411"/>
      <c r="I30" s="412"/>
      <c r="J30" s="1237"/>
      <c r="K30" s="1238"/>
      <c r="L30" s="1238"/>
      <c r="M30" s="1239"/>
      <c r="N30" s="1267"/>
      <c r="O30" s="1267"/>
      <c r="P30" s="1268"/>
      <c r="Q30" s="1272"/>
      <c r="R30" s="1272"/>
      <c r="S30" s="1272"/>
      <c r="T30" s="1223"/>
      <c r="U30" s="1256"/>
      <c r="V30" s="1229"/>
      <c r="W30" s="435"/>
      <c r="X30" s="1218" t="str">
        <f>REPT("g",(AC30))</f>
        <v/>
      </c>
      <c r="Y30" s="1219"/>
      <c r="Z30" s="1219"/>
      <c r="AA30" s="1220"/>
      <c r="AC30" s="426">
        <f>'2 Réaliser mettre en service'!U18</f>
        <v>0</v>
      </c>
      <c r="AD30" s="50"/>
      <c r="AE30" s="427" t="str">
        <f>'2 Réaliser mettre en service'!W18</f>
        <v xml:space="preserve"> </v>
      </c>
      <c r="AF30" s="50"/>
      <c r="AG30" s="1259"/>
      <c r="AH30" s="413"/>
      <c r="AK30" s="197"/>
      <c r="AL30" s="197"/>
      <c r="AM30" s="197"/>
      <c r="AN30" s="197"/>
      <c r="AO30" s="197"/>
      <c r="AP30" s="197"/>
      <c r="AQ30" s="197"/>
      <c r="AR30" s="268"/>
      <c r="AS30" s="268"/>
      <c r="AT30" s="417"/>
      <c r="AV30" s="436"/>
      <c r="AW30" s="1218" t="str">
        <f>REPT("g",(BB30))</f>
        <v/>
      </c>
      <c r="AX30" s="1219"/>
      <c r="AY30" s="1219"/>
      <c r="AZ30" s="1220"/>
      <c r="BB30" s="426"/>
      <c r="BC30" s="50"/>
      <c r="BD30" s="427"/>
      <c r="BE30" s="429"/>
      <c r="BG30" s="1267"/>
      <c r="BH30" s="1267"/>
      <c r="BI30" s="1268"/>
      <c r="BJ30" s="1269"/>
      <c r="BK30" s="1269"/>
      <c r="BL30" s="1266"/>
    </row>
    <row r="31" spans="2:74" ht="20.100000000000001" customHeight="1">
      <c r="B31" s="351"/>
      <c r="E31" s="411"/>
      <c r="F31" s="411"/>
      <c r="G31" s="411"/>
      <c r="H31" s="411"/>
      <c r="I31" s="412"/>
      <c r="J31" s="1237"/>
      <c r="K31" s="1238"/>
      <c r="L31" s="1238"/>
      <c r="M31" s="1239"/>
      <c r="N31" s="1267"/>
      <c r="O31" s="1267"/>
      <c r="P31" s="1268"/>
      <c r="Q31" s="1272"/>
      <c r="R31" s="1272"/>
      <c r="S31" s="1272"/>
      <c r="T31" s="1224"/>
      <c r="U31" s="1257"/>
      <c r="V31" s="1230"/>
      <c r="W31" s="437"/>
      <c r="X31" s="438"/>
      <c r="Y31" s="438"/>
      <c r="Z31" s="438"/>
      <c r="AA31" s="438"/>
      <c r="AB31" s="438"/>
      <c r="AC31" s="438"/>
      <c r="AD31" s="438"/>
      <c r="AE31" s="438"/>
      <c r="AF31" s="438"/>
      <c r="AG31" s="1259"/>
      <c r="AH31" s="413"/>
      <c r="AS31" s="268"/>
      <c r="AT31" s="417"/>
      <c r="AV31" s="439"/>
      <c r="AW31" s="438"/>
      <c r="AX31" s="438"/>
      <c r="AY31" s="438"/>
      <c r="AZ31" s="438"/>
      <c r="BA31" s="438"/>
      <c r="BB31" s="438"/>
      <c r="BC31" s="438"/>
      <c r="BD31" s="438"/>
      <c r="BE31" s="440"/>
      <c r="BG31" s="1267"/>
      <c r="BH31" s="1267"/>
      <c r="BI31" s="1268"/>
      <c r="BJ31" s="1269"/>
      <c r="BK31" s="1269"/>
      <c r="BL31" s="1266"/>
      <c r="BV31" s="1261"/>
    </row>
    <row r="32" spans="2:74" ht="20.100000000000001" customHeight="1">
      <c r="B32" s="351"/>
      <c r="E32" s="411"/>
      <c r="F32" s="411"/>
      <c r="G32" s="411"/>
      <c r="H32" s="411"/>
      <c r="I32" s="412"/>
      <c r="J32" s="1237"/>
      <c r="K32" s="1238"/>
      <c r="L32" s="1238"/>
      <c r="M32" s="1239"/>
      <c r="N32" s="1262" t="s">
        <v>195</v>
      </c>
      <c r="O32" s="1262"/>
      <c r="P32" s="1263" t="e">
        <f>AVERAGE(P23:P28)</f>
        <v>#DIV/0!</v>
      </c>
      <c r="Q32" s="1264" t="s">
        <v>196</v>
      </c>
      <c r="R32" s="1265"/>
      <c r="S32" s="1266"/>
      <c r="T32" s="1222">
        <v>5</v>
      </c>
      <c r="U32" s="1255" t="s">
        <v>144</v>
      </c>
      <c r="V32" s="1228" t="s">
        <v>197</v>
      </c>
      <c r="W32" s="431"/>
      <c r="X32" s="432"/>
      <c r="Y32" s="432"/>
      <c r="Z32" s="432"/>
      <c r="AA32" s="432"/>
      <c r="AB32" s="432"/>
      <c r="AC32" s="432"/>
      <c r="AD32" s="432"/>
      <c r="AE32" s="432"/>
      <c r="AF32" s="432"/>
      <c r="AG32" s="1259"/>
      <c r="AH32" s="413"/>
      <c r="AS32" s="268"/>
      <c r="AT32" s="417"/>
      <c r="AV32" s="433"/>
      <c r="AW32" s="432"/>
      <c r="AX32" s="432"/>
      <c r="AY32" s="432"/>
      <c r="AZ32" s="432"/>
      <c r="BA32" s="432"/>
      <c r="BB32" s="432"/>
      <c r="BC32" s="432"/>
      <c r="BD32" s="432"/>
      <c r="BE32" s="434"/>
      <c r="BG32" s="1262" t="s">
        <v>195</v>
      </c>
      <c r="BH32" s="1262"/>
      <c r="BI32" s="1263">
        <v>14.5</v>
      </c>
      <c r="BJ32" s="1264" t="s">
        <v>196</v>
      </c>
      <c r="BK32" s="1265"/>
      <c r="BL32" s="1266">
        <v>11</v>
      </c>
      <c r="BV32" s="1261"/>
    </row>
    <row r="33" spans="2:74" ht="20.100000000000001" customHeight="1">
      <c r="B33" s="351"/>
      <c r="E33" s="411"/>
      <c r="F33" s="411"/>
      <c r="G33" s="411"/>
      <c r="H33" s="411"/>
      <c r="I33" s="412"/>
      <c r="J33" s="1237"/>
      <c r="K33" s="1238"/>
      <c r="L33" s="1238"/>
      <c r="M33" s="1239"/>
      <c r="N33" s="1262"/>
      <c r="O33" s="1262"/>
      <c r="P33" s="1263"/>
      <c r="Q33" s="1265"/>
      <c r="R33" s="1265"/>
      <c r="S33" s="1266"/>
      <c r="T33" s="1223"/>
      <c r="U33" s="1256"/>
      <c r="V33" s="1229"/>
      <c r="W33" s="435"/>
      <c r="X33" s="1218" t="str">
        <f>REPT("g",(AC33))</f>
        <v/>
      </c>
      <c r="Y33" s="1219"/>
      <c r="Z33" s="1219"/>
      <c r="AA33" s="1220"/>
      <c r="AC33" s="426">
        <f>'2 Réaliser mettre en service'!U22</f>
        <v>0</v>
      </c>
      <c r="AD33" s="50"/>
      <c r="AE33" s="427" t="str">
        <f>'2 Réaliser mettre en service'!W22</f>
        <v xml:space="preserve"> </v>
      </c>
      <c r="AF33" s="50"/>
      <c r="AG33" s="1259"/>
      <c r="AH33" s="413"/>
      <c r="AS33" s="37"/>
      <c r="AT33" s="10"/>
      <c r="AV33" s="436"/>
      <c r="AW33" s="1218" t="str">
        <f>REPT("g",(BB33))</f>
        <v/>
      </c>
      <c r="AX33" s="1219"/>
      <c r="AY33" s="1219"/>
      <c r="AZ33" s="1220"/>
      <c r="BB33" s="426"/>
      <c r="BC33" s="50"/>
      <c r="BD33" s="427"/>
      <c r="BE33" s="429"/>
      <c r="BG33" s="1262"/>
      <c r="BH33" s="1262"/>
      <c r="BI33" s="1263"/>
      <c r="BJ33" s="1265"/>
      <c r="BK33" s="1265"/>
      <c r="BL33" s="1266"/>
      <c r="BV33" s="1261"/>
    </row>
    <row r="34" spans="2:74" ht="20.100000000000001" customHeight="1">
      <c r="B34" s="351"/>
      <c r="E34" s="411"/>
      <c r="F34" s="411"/>
      <c r="G34" s="411"/>
      <c r="H34" s="411"/>
      <c r="I34" s="412"/>
      <c r="J34" s="1237"/>
      <c r="K34" s="1238"/>
      <c r="L34" s="1238"/>
      <c r="M34" s="1239"/>
      <c r="N34" s="1262"/>
      <c r="O34" s="1262"/>
      <c r="P34" s="1263"/>
      <c r="Q34" s="1265"/>
      <c r="R34" s="1265"/>
      <c r="S34" s="1266"/>
      <c r="T34" s="1224"/>
      <c r="U34" s="1257"/>
      <c r="V34" s="1230"/>
      <c r="W34" s="437"/>
      <c r="X34" s="438"/>
      <c r="Y34" s="438"/>
      <c r="Z34" s="438"/>
      <c r="AA34" s="438"/>
      <c r="AB34" s="438"/>
      <c r="AC34" s="438"/>
      <c r="AD34" s="438"/>
      <c r="AE34" s="438"/>
      <c r="AF34" s="438"/>
      <c r="AG34" s="1259"/>
      <c r="AH34" s="413"/>
      <c r="AS34" s="37"/>
      <c r="AT34" s="10"/>
      <c r="AV34" s="439"/>
      <c r="AW34" s="438"/>
      <c r="AX34" s="438"/>
      <c r="AY34" s="438"/>
      <c r="AZ34" s="438"/>
      <c r="BA34" s="438"/>
      <c r="BB34" s="438"/>
      <c r="BC34" s="438"/>
      <c r="BD34" s="438"/>
      <c r="BE34" s="440"/>
      <c r="BG34" s="1262"/>
      <c r="BH34" s="1262"/>
      <c r="BI34" s="1263"/>
      <c r="BJ34" s="1265"/>
      <c r="BK34" s="1265"/>
      <c r="BL34" s="1266"/>
    </row>
    <row r="35" spans="2:74" ht="20.100000000000001" customHeight="1">
      <c r="B35" s="351"/>
      <c r="E35" s="411"/>
      <c r="F35" s="411"/>
      <c r="G35" s="411"/>
      <c r="H35" s="411"/>
      <c r="I35" s="412"/>
      <c r="J35" s="1237"/>
      <c r="K35" s="1238"/>
      <c r="L35" s="1238"/>
      <c r="M35" s="1239"/>
      <c r="N35" s="1243"/>
      <c r="O35" s="1244"/>
      <c r="P35" s="1244"/>
      <c r="Q35" s="1244"/>
      <c r="R35" s="1244"/>
      <c r="S35" s="1245"/>
      <c r="T35" s="1222">
        <v>6</v>
      </c>
      <c r="U35" s="1255" t="s">
        <v>145</v>
      </c>
      <c r="V35" s="1228" t="s">
        <v>198</v>
      </c>
      <c r="W35" s="431"/>
      <c r="X35" s="432"/>
      <c r="Y35" s="432"/>
      <c r="Z35" s="432"/>
      <c r="AA35" s="432"/>
      <c r="AB35" s="432"/>
      <c r="AC35" s="432"/>
      <c r="AD35" s="432"/>
      <c r="AE35" s="432"/>
      <c r="AF35" s="432"/>
      <c r="AG35" s="1259"/>
      <c r="AH35" s="413"/>
      <c r="AS35" s="37"/>
      <c r="AT35" s="10"/>
      <c r="AV35" s="433"/>
      <c r="AW35" s="432"/>
      <c r="AX35" s="432"/>
      <c r="AY35" s="432"/>
      <c r="AZ35" s="432"/>
      <c r="BA35" s="432"/>
      <c r="BB35" s="432"/>
      <c r="BC35" s="432"/>
      <c r="BD35" s="432"/>
      <c r="BE35" s="434"/>
    </row>
    <row r="36" spans="2:74" ht="20.100000000000001" customHeight="1">
      <c r="B36" s="351"/>
      <c r="E36" s="411"/>
      <c r="F36" s="411"/>
      <c r="G36" s="411"/>
      <c r="H36" s="411"/>
      <c r="I36" s="412"/>
      <c r="J36" s="1237"/>
      <c r="K36" s="1238"/>
      <c r="L36" s="1238"/>
      <c r="M36" s="1239"/>
      <c r="N36" s="1246"/>
      <c r="O36" s="1247"/>
      <c r="P36" s="1247"/>
      <c r="Q36" s="1247"/>
      <c r="R36" s="1247"/>
      <c r="S36" s="1248"/>
      <c r="T36" s="1223"/>
      <c r="U36" s="1256"/>
      <c r="V36" s="1229"/>
      <c r="W36" s="435"/>
      <c r="X36" s="1218" t="str">
        <f>REPT("g",(AC36))</f>
        <v/>
      </c>
      <c r="Y36" s="1219"/>
      <c r="Z36" s="1219"/>
      <c r="AA36" s="1220"/>
      <c r="AC36" s="426">
        <f>'2 Réaliser mettre en service'!U26</f>
        <v>0</v>
      </c>
      <c r="AD36" s="50"/>
      <c r="AE36" s="427" t="str">
        <f>'2 Réaliser mettre en service'!W26</f>
        <v xml:space="preserve"> </v>
      </c>
      <c r="AF36" s="50"/>
      <c r="AG36" s="1259"/>
      <c r="AH36" s="413"/>
      <c r="AK36" s="197"/>
      <c r="AL36" s="197"/>
      <c r="AM36" s="197"/>
      <c r="AN36" s="197"/>
      <c r="AO36" s="197"/>
      <c r="AP36" s="197"/>
      <c r="AQ36" s="197"/>
      <c r="AR36" s="268"/>
      <c r="AS36" s="268"/>
      <c r="AT36" s="417"/>
      <c r="AV36" s="436"/>
      <c r="AW36" s="1218" t="str">
        <f>REPT("g",(BB36))</f>
        <v/>
      </c>
      <c r="AX36" s="1219"/>
      <c r="AY36" s="1219"/>
      <c r="AZ36" s="1220"/>
      <c r="BB36" s="426"/>
      <c r="BC36" s="50"/>
      <c r="BD36" s="427"/>
      <c r="BE36" s="429"/>
    </row>
    <row r="37" spans="2:74" ht="20.100000000000001" customHeight="1">
      <c r="B37" s="351"/>
      <c r="E37" s="411"/>
      <c r="F37" s="411"/>
      <c r="G37" s="411"/>
      <c r="H37" s="411"/>
      <c r="I37" s="412"/>
      <c r="J37" s="1237"/>
      <c r="K37" s="1238"/>
      <c r="L37" s="1238"/>
      <c r="M37" s="1239"/>
      <c r="N37" s="1246"/>
      <c r="O37" s="1247"/>
      <c r="P37" s="1247"/>
      <c r="Q37" s="1247"/>
      <c r="R37" s="1247"/>
      <c r="S37" s="1248"/>
      <c r="T37" s="1224"/>
      <c r="U37" s="1257"/>
      <c r="V37" s="1230"/>
      <c r="W37" s="437"/>
      <c r="X37" s="438"/>
      <c r="Y37" s="438"/>
      <c r="Z37" s="438"/>
      <c r="AA37" s="438"/>
      <c r="AB37" s="438"/>
      <c r="AC37" s="438"/>
      <c r="AD37" s="438"/>
      <c r="AE37" s="438"/>
      <c r="AF37" s="438"/>
      <c r="AG37" s="1259"/>
      <c r="AH37" s="413"/>
      <c r="AS37" s="268"/>
      <c r="AT37" s="417"/>
      <c r="AV37" s="439"/>
      <c r="AW37" s="438"/>
      <c r="AX37" s="438"/>
      <c r="AY37" s="438"/>
      <c r="AZ37" s="438"/>
      <c r="BA37" s="438"/>
      <c r="BB37" s="438"/>
      <c r="BC37" s="438"/>
      <c r="BD37" s="438"/>
      <c r="BE37" s="440"/>
    </row>
    <row r="38" spans="2:74" ht="20.100000000000001" customHeight="1">
      <c r="B38" s="351"/>
      <c r="E38" s="411"/>
      <c r="F38" s="411"/>
      <c r="G38" s="411"/>
      <c r="H38" s="411"/>
      <c r="I38" s="412"/>
      <c r="J38" s="1237"/>
      <c r="K38" s="1238"/>
      <c r="L38" s="1238"/>
      <c r="M38" s="1239"/>
      <c r="N38" s="1246"/>
      <c r="O38" s="1247"/>
      <c r="P38" s="1247"/>
      <c r="Q38" s="1247"/>
      <c r="R38" s="1247"/>
      <c r="S38" s="1248"/>
      <c r="T38" s="1222">
        <v>7</v>
      </c>
      <c r="U38" s="1255" t="s">
        <v>147</v>
      </c>
      <c r="V38" s="1228" t="s">
        <v>199</v>
      </c>
      <c r="W38" s="431"/>
      <c r="X38" s="432"/>
      <c r="Y38" s="432"/>
      <c r="Z38" s="432"/>
      <c r="AA38" s="432"/>
      <c r="AB38" s="432"/>
      <c r="AC38" s="432"/>
      <c r="AD38" s="432"/>
      <c r="AE38" s="432"/>
      <c r="AF38" s="441"/>
      <c r="AG38" s="1259"/>
      <c r="AH38" s="413"/>
      <c r="AK38" s="197"/>
      <c r="AL38" s="197"/>
      <c r="AM38" s="197"/>
      <c r="AN38" s="197"/>
      <c r="AO38" s="197"/>
      <c r="AP38" s="197"/>
      <c r="AQ38" s="197"/>
      <c r="AR38" s="268"/>
      <c r="AS38" s="268"/>
      <c r="AT38" s="417"/>
      <c r="AV38" s="433"/>
      <c r="AW38" s="432"/>
      <c r="AX38" s="432"/>
      <c r="AY38" s="432"/>
      <c r="AZ38" s="432"/>
      <c r="BA38" s="432"/>
      <c r="BB38" s="432"/>
      <c r="BC38" s="432"/>
      <c r="BD38" s="432"/>
      <c r="BE38" s="434"/>
    </row>
    <row r="39" spans="2:74" ht="20.100000000000001" customHeight="1">
      <c r="B39" s="351"/>
      <c r="E39" s="411"/>
      <c r="F39" s="411"/>
      <c r="G39" s="411"/>
      <c r="H39" s="411"/>
      <c r="I39" s="412"/>
      <c r="J39" s="1237"/>
      <c r="K39" s="1238"/>
      <c r="L39" s="1238"/>
      <c r="M39" s="1239"/>
      <c r="N39" s="1246"/>
      <c r="O39" s="1247"/>
      <c r="P39" s="1247"/>
      <c r="Q39" s="1247"/>
      <c r="R39" s="1247"/>
      <c r="S39" s="1248"/>
      <c r="T39" s="1223"/>
      <c r="U39" s="1256"/>
      <c r="V39" s="1229"/>
      <c r="W39" s="435"/>
      <c r="X39" s="1218" t="str">
        <f>REPT("g",(AC39))</f>
        <v/>
      </c>
      <c r="Y39" s="1219"/>
      <c r="Z39" s="1219"/>
      <c r="AA39" s="1220"/>
      <c r="AC39" s="426">
        <f>'3-Maintenance'!U18</f>
        <v>0</v>
      </c>
      <c r="AD39" s="50"/>
      <c r="AE39" s="427" t="str">
        <f>'3-Maintenance'!W18</f>
        <v xml:space="preserve"> </v>
      </c>
      <c r="AF39" s="50"/>
      <c r="AG39" s="1259"/>
      <c r="AH39" s="413"/>
      <c r="AN39" s="37"/>
      <c r="AO39" s="37"/>
      <c r="AP39" s="37"/>
      <c r="AQ39" s="37"/>
      <c r="AR39" s="268"/>
      <c r="AS39" s="37"/>
      <c r="AT39" s="10"/>
      <c r="AV39" s="436"/>
      <c r="AW39" s="1218" t="str">
        <f>REPT("g",(BB39))</f>
        <v/>
      </c>
      <c r="AX39" s="1219"/>
      <c r="AY39" s="1219"/>
      <c r="AZ39" s="1220"/>
      <c r="BB39" s="426"/>
      <c r="BC39" s="50"/>
      <c r="BD39" s="427"/>
      <c r="BE39" s="429"/>
    </row>
    <row r="40" spans="2:74" ht="20.100000000000001" customHeight="1">
      <c r="B40" s="351"/>
      <c r="E40" s="411"/>
      <c r="F40" s="411"/>
      <c r="G40" s="411"/>
      <c r="H40" s="411"/>
      <c r="I40" s="412"/>
      <c r="J40" s="1237"/>
      <c r="K40" s="1238"/>
      <c r="L40" s="1238"/>
      <c r="M40" s="1239"/>
      <c r="N40" s="1246"/>
      <c r="O40" s="1247"/>
      <c r="P40" s="1247"/>
      <c r="Q40" s="1247"/>
      <c r="R40" s="1247"/>
      <c r="S40" s="1248"/>
      <c r="T40" s="1224"/>
      <c r="U40" s="1257"/>
      <c r="V40" s="1230"/>
      <c r="W40" s="437"/>
      <c r="X40" s="438"/>
      <c r="Y40" s="438"/>
      <c r="Z40" s="438"/>
      <c r="AA40" s="438"/>
      <c r="AB40" s="438"/>
      <c r="AC40" s="438"/>
      <c r="AD40" s="438"/>
      <c r="AE40" s="438"/>
      <c r="AF40" s="438"/>
      <c r="AG40" s="1259"/>
      <c r="AH40" s="413"/>
      <c r="AN40" s="37"/>
      <c r="AO40" s="37"/>
      <c r="AP40" s="37"/>
      <c r="AQ40" s="37"/>
      <c r="AR40" s="268"/>
      <c r="AS40" s="37"/>
      <c r="AT40" s="10"/>
      <c r="AV40" s="439"/>
      <c r="AW40" s="438"/>
      <c r="AX40" s="438"/>
      <c r="AY40" s="438"/>
      <c r="AZ40" s="438"/>
      <c r="BA40" s="438"/>
      <c r="BB40" s="438"/>
      <c r="BC40" s="438"/>
      <c r="BD40" s="438"/>
      <c r="BE40" s="440"/>
    </row>
    <row r="41" spans="2:74" ht="20.100000000000001" customHeight="1">
      <c r="B41" s="351"/>
      <c r="E41" s="411"/>
      <c r="F41" s="411"/>
      <c r="G41" s="411"/>
      <c r="H41" s="411"/>
      <c r="I41" s="412"/>
      <c r="J41" s="1237"/>
      <c r="K41" s="1238"/>
      <c r="L41" s="1238"/>
      <c r="M41" s="1239"/>
      <c r="N41" s="1246"/>
      <c r="O41" s="1247"/>
      <c r="P41" s="1247"/>
      <c r="Q41" s="1247"/>
      <c r="R41" s="1247"/>
      <c r="S41" s="1248"/>
      <c r="T41" s="1222">
        <v>8</v>
      </c>
      <c r="U41" s="1255" t="s">
        <v>149</v>
      </c>
      <c r="V41" s="1228" t="s">
        <v>200</v>
      </c>
      <c r="W41" s="431"/>
      <c r="X41" s="432"/>
      <c r="Y41" s="432"/>
      <c r="Z41" s="432"/>
      <c r="AA41" s="432"/>
      <c r="AB41" s="432"/>
      <c r="AC41" s="432"/>
      <c r="AD41" s="432"/>
      <c r="AE41" s="432"/>
      <c r="AF41" s="432"/>
      <c r="AG41" s="1259"/>
      <c r="AH41" s="413"/>
      <c r="AN41" s="37"/>
      <c r="AO41" s="37"/>
      <c r="AP41" s="37"/>
      <c r="AQ41" s="37"/>
      <c r="AR41" s="268"/>
      <c r="AS41" s="37"/>
      <c r="AT41" s="10"/>
      <c r="AV41" s="433"/>
      <c r="AW41" s="432"/>
      <c r="AX41" s="432"/>
      <c r="AY41" s="432"/>
      <c r="AZ41" s="432"/>
      <c r="BA41" s="432"/>
      <c r="BB41" s="432"/>
      <c r="BC41" s="432"/>
      <c r="BD41" s="432"/>
      <c r="BE41" s="434"/>
    </row>
    <row r="42" spans="2:74" ht="20.100000000000001" customHeight="1">
      <c r="B42" s="351"/>
      <c r="E42" s="411"/>
      <c r="F42" s="411"/>
      <c r="G42" s="411"/>
      <c r="H42" s="411"/>
      <c r="I42" s="412"/>
      <c r="J42" s="1237"/>
      <c r="K42" s="1238"/>
      <c r="L42" s="1238"/>
      <c r="M42" s="1239"/>
      <c r="N42" s="1246"/>
      <c r="O42" s="1247"/>
      <c r="P42" s="1247"/>
      <c r="Q42" s="1247"/>
      <c r="R42" s="1247"/>
      <c r="S42" s="1248"/>
      <c r="T42" s="1223"/>
      <c r="U42" s="1256"/>
      <c r="V42" s="1229"/>
      <c r="W42" s="435"/>
      <c r="X42" s="1218" t="str">
        <f>REPT("g",(AC42))</f>
        <v/>
      </c>
      <c r="Y42" s="1219"/>
      <c r="Z42" s="1219"/>
      <c r="AA42" s="1220"/>
      <c r="AC42" s="426">
        <f>'4 Communication'!U18</f>
        <v>0</v>
      </c>
      <c r="AD42" s="50"/>
      <c r="AE42" s="427" t="str">
        <f>'4 Communication'!W18</f>
        <v xml:space="preserve"> </v>
      </c>
      <c r="AF42" s="50"/>
      <c r="AG42" s="1259"/>
      <c r="AH42" s="413"/>
      <c r="AK42" s="197"/>
      <c r="AL42" s="197"/>
      <c r="AM42" s="197"/>
      <c r="AN42" s="197"/>
      <c r="AO42" s="197"/>
      <c r="AP42" s="197"/>
      <c r="AQ42" s="197"/>
      <c r="AR42" s="268"/>
      <c r="AS42" s="268"/>
      <c r="AT42" s="417"/>
      <c r="AV42" s="436"/>
      <c r="AW42" s="1218" t="str">
        <f>REPT("g",(BB42))</f>
        <v/>
      </c>
      <c r="AX42" s="1219"/>
      <c r="AY42" s="1219"/>
      <c r="AZ42" s="1220"/>
      <c r="BB42" s="426"/>
      <c r="BC42" s="50"/>
      <c r="BD42" s="427"/>
      <c r="BE42" s="429"/>
    </row>
    <row r="43" spans="2:74" ht="20.100000000000001" customHeight="1">
      <c r="B43" s="351"/>
      <c r="E43" s="411"/>
      <c r="F43" s="411"/>
      <c r="G43" s="411"/>
      <c r="H43" s="411"/>
      <c r="I43" s="412"/>
      <c r="J43" s="1237"/>
      <c r="K43" s="1238"/>
      <c r="L43" s="1238"/>
      <c r="M43" s="1239"/>
      <c r="N43" s="1246"/>
      <c r="O43" s="1247"/>
      <c r="P43" s="1247"/>
      <c r="Q43" s="1247"/>
      <c r="R43" s="1247"/>
      <c r="S43" s="1248"/>
      <c r="T43" s="1224"/>
      <c r="U43" s="1257"/>
      <c r="V43" s="1230"/>
      <c r="W43" s="437"/>
      <c r="X43" s="438"/>
      <c r="Y43" s="438"/>
      <c r="Z43" s="438"/>
      <c r="AA43" s="438"/>
      <c r="AB43" s="438"/>
      <c r="AC43" s="438"/>
      <c r="AD43" s="438"/>
      <c r="AE43" s="438"/>
      <c r="AF43" s="438"/>
      <c r="AG43" s="1259"/>
      <c r="AH43" s="413"/>
      <c r="AS43" s="268"/>
      <c r="AT43" s="417"/>
      <c r="AV43" s="439"/>
      <c r="AW43" s="438"/>
      <c r="AX43" s="438"/>
      <c r="AY43" s="438"/>
      <c r="AZ43" s="438"/>
      <c r="BA43" s="438"/>
      <c r="BB43" s="438"/>
      <c r="BC43" s="438"/>
      <c r="BD43" s="438"/>
      <c r="BE43" s="440"/>
    </row>
    <row r="44" spans="2:74" ht="20.100000000000001" customHeight="1">
      <c r="B44" s="351"/>
      <c r="E44" s="411"/>
      <c r="F44" s="411"/>
      <c r="G44" s="411"/>
      <c r="H44" s="411"/>
      <c r="I44" s="412"/>
      <c r="J44" s="1237"/>
      <c r="K44" s="1238"/>
      <c r="L44" s="1238"/>
      <c r="M44" s="1239"/>
      <c r="N44" s="1246"/>
      <c r="O44" s="1247"/>
      <c r="P44" s="1247"/>
      <c r="Q44" s="1247"/>
      <c r="R44" s="1247"/>
      <c r="S44" s="1248"/>
      <c r="T44" s="1222">
        <v>9</v>
      </c>
      <c r="U44" s="1255" t="s">
        <v>150</v>
      </c>
      <c r="V44" s="1228" t="s">
        <v>201</v>
      </c>
      <c r="W44" s="431"/>
      <c r="X44" s="432"/>
      <c r="Y44" s="432"/>
      <c r="Z44" s="432"/>
      <c r="AA44" s="432"/>
      <c r="AB44" s="432"/>
      <c r="AC44" s="432"/>
      <c r="AD44" s="432"/>
      <c r="AE44" s="432"/>
      <c r="AF44" s="432"/>
      <c r="AG44" s="1259"/>
      <c r="AH44" s="413"/>
      <c r="AS44" s="268"/>
      <c r="AT44" s="417"/>
      <c r="AV44" s="433"/>
      <c r="AW44" s="432"/>
      <c r="AX44" s="432"/>
      <c r="AY44" s="432"/>
      <c r="AZ44" s="432"/>
      <c r="BA44" s="432"/>
      <c r="BB44" s="432"/>
      <c r="BC44" s="432"/>
      <c r="BD44" s="432"/>
      <c r="BE44" s="434"/>
    </row>
    <row r="45" spans="2:74" ht="20.100000000000001" customHeight="1">
      <c r="B45" s="351"/>
      <c r="E45" s="411"/>
      <c r="F45" s="411"/>
      <c r="G45" s="411"/>
      <c r="H45" s="411"/>
      <c r="I45" s="412"/>
      <c r="J45" s="1237"/>
      <c r="K45" s="1238"/>
      <c r="L45" s="1238"/>
      <c r="M45" s="1239"/>
      <c r="N45" s="1246"/>
      <c r="O45" s="1247"/>
      <c r="P45" s="1247"/>
      <c r="Q45" s="1247"/>
      <c r="R45" s="1247"/>
      <c r="S45" s="1248"/>
      <c r="T45" s="1223"/>
      <c r="U45" s="1256"/>
      <c r="V45" s="1229"/>
      <c r="W45" s="435"/>
      <c r="X45" s="1218" t="str">
        <f>REPT("g",(AC45))</f>
        <v/>
      </c>
      <c r="Y45" s="1219"/>
      <c r="Z45" s="1219"/>
      <c r="AA45" s="1220"/>
      <c r="AC45" s="426">
        <f>'4 Communication'!U22</f>
        <v>0</v>
      </c>
      <c r="AD45" s="50"/>
      <c r="AE45" s="427" t="str">
        <f>'4 Communication'!W22</f>
        <v xml:space="preserve"> </v>
      </c>
      <c r="AF45" s="50"/>
      <c r="AG45" s="1259"/>
      <c r="AH45" s="413"/>
      <c r="AS45" s="37"/>
      <c r="AT45" s="10"/>
      <c r="AV45" s="436"/>
      <c r="AW45" s="1218" t="str">
        <f>REPT("g",(BB45))</f>
        <v/>
      </c>
      <c r="AX45" s="1219"/>
      <c r="AY45" s="1219"/>
      <c r="AZ45" s="1220"/>
      <c r="BB45" s="426"/>
      <c r="BC45" s="50"/>
      <c r="BD45" s="427"/>
      <c r="BE45" s="429"/>
    </row>
    <row r="46" spans="2:74" ht="20.100000000000001" customHeight="1">
      <c r="B46" s="351"/>
      <c r="E46" s="411"/>
      <c r="F46" s="411"/>
      <c r="G46" s="411"/>
      <c r="H46" s="411"/>
      <c r="I46" s="412"/>
      <c r="J46" s="1237"/>
      <c r="K46" s="1238"/>
      <c r="L46" s="1238"/>
      <c r="M46" s="1239"/>
      <c r="N46" s="1246"/>
      <c r="O46" s="1247"/>
      <c r="P46" s="1247"/>
      <c r="Q46" s="1247"/>
      <c r="R46" s="1247"/>
      <c r="S46" s="1248"/>
      <c r="T46" s="1224"/>
      <c r="U46" s="1257"/>
      <c r="V46" s="1230"/>
      <c r="W46" s="437"/>
      <c r="X46" s="438"/>
      <c r="Y46" s="438"/>
      <c r="Z46" s="438"/>
      <c r="AA46" s="438"/>
      <c r="AB46" s="438"/>
      <c r="AC46" s="438"/>
      <c r="AD46" s="438"/>
      <c r="AE46" s="438"/>
      <c r="AF46" s="438"/>
      <c r="AG46" s="1259"/>
      <c r="AH46" s="413"/>
      <c r="AS46" s="37"/>
      <c r="AT46" s="10"/>
      <c r="AV46" s="439"/>
      <c r="AW46" s="438"/>
      <c r="AX46" s="438"/>
      <c r="AY46" s="438"/>
      <c r="AZ46" s="438"/>
      <c r="BA46" s="438"/>
      <c r="BB46" s="438"/>
      <c r="BC46" s="438"/>
      <c r="BD46" s="438"/>
      <c r="BE46" s="440"/>
    </row>
    <row r="47" spans="2:74" ht="20.100000000000001" customHeight="1">
      <c r="B47" s="351"/>
      <c r="E47" s="411"/>
      <c r="F47" s="411"/>
      <c r="G47" s="411"/>
      <c r="H47" s="411"/>
      <c r="I47" s="412"/>
      <c r="J47" s="1237"/>
      <c r="K47" s="1238"/>
      <c r="L47" s="1238"/>
      <c r="M47" s="1239"/>
      <c r="N47" s="1246"/>
      <c r="O47" s="1247"/>
      <c r="P47" s="1247"/>
      <c r="Q47" s="1247"/>
      <c r="R47" s="1247"/>
      <c r="S47" s="1248"/>
      <c r="T47" s="1252" t="s">
        <v>202</v>
      </c>
      <c r="U47" s="1253"/>
      <c r="V47" s="1253"/>
      <c r="W47" s="1253"/>
      <c r="X47" s="1253"/>
      <c r="Y47" s="1253"/>
      <c r="Z47" s="1253"/>
      <c r="AA47" s="1253"/>
      <c r="AB47" s="1253"/>
      <c r="AC47" s="1253"/>
      <c r="AD47" s="1253"/>
      <c r="AE47" s="1253"/>
      <c r="AF47" s="1254"/>
      <c r="AG47" s="1259"/>
      <c r="AH47" s="413"/>
      <c r="AS47" s="37"/>
      <c r="AT47" s="10"/>
      <c r="AV47" s="433"/>
      <c r="AW47" s="432"/>
      <c r="AX47" s="432"/>
      <c r="AY47" s="432"/>
      <c r="AZ47" s="432"/>
      <c r="BA47" s="432"/>
      <c r="BB47" s="432"/>
      <c r="BC47" s="432"/>
      <c r="BD47" s="432"/>
      <c r="BE47" s="434"/>
    </row>
    <row r="48" spans="2:74" ht="20.100000000000001" customHeight="1">
      <c r="B48" s="351"/>
      <c r="E48" s="411"/>
      <c r="F48" s="411"/>
      <c r="G48" s="411"/>
      <c r="H48" s="411"/>
      <c r="I48" s="412"/>
      <c r="J48" s="1237"/>
      <c r="K48" s="1238"/>
      <c r="L48" s="1238"/>
      <c r="M48" s="1239"/>
      <c r="N48" s="1246"/>
      <c r="O48" s="1247"/>
      <c r="P48" s="1247"/>
      <c r="Q48" s="1247"/>
      <c r="R48" s="1247"/>
      <c r="S48" s="1248"/>
      <c r="T48" s="1252"/>
      <c r="U48" s="1253"/>
      <c r="V48" s="1253"/>
      <c r="W48" s="1253"/>
      <c r="X48" s="1253"/>
      <c r="Y48" s="1253"/>
      <c r="Z48" s="1253"/>
      <c r="AA48" s="1253"/>
      <c r="AB48" s="1253"/>
      <c r="AC48" s="1253"/>
      <c r="AD48" s="1253"/>
      <c r="AE48" s="1253"/>
      <c r="AF48" s="1254"/>
      <c r="AG48" s="1259"/>
      <c r="AH48" s="413"/>
      <c r="AK48" s="40"/>
      <c r="AL48" s="40"/>
      <c r="AM48" s="40"/>
      <c r="AN48" s="40"/>
      <c r="AO48" s="40"/>
      <c r="AP48" s="40"/>
      <c r="AQ48" s="40"/>
      <c r="AR48" s="442"/>
      <c r="AS48" s="268"/>
      <c r="AT48" s="417"/>
      <c r="AV48" s="436"/>
      <c r="AW48" s="1218" t="str">
        <f>REPT("g",(BB48))</f>
        <v/>
      </c>
      <c r="AX48" s="1219"/>
      <c r="AY48" s="1219"/>
      <c r="AZ48" s="1220"/>
      <c r="BB48" s="426"/>
      <c r="BC48" s="50"/>
      <c r="BD48" s="427"/>
      <c r="BE48" s="429"/>
    </row>
    <row r="49" spans="2:57" ht="20.100000000000001" customHeight="1">
      <c r="B49" s="351"/>
      <c r="E49" s="411"/>
      <c r="F49" s="411"/>
      <c r="G49" s="411"/>
      <c r="H49" s="411"/>
      <c r="I49" s="412"/>
      <c r="J49" s="1237"/>
      <c r="K49" s="1238"/>
      <c r="L49" s="1238"/>
      <c r="M49" s="1239"/>
      <c r="N49" s="1246"/>
      <c r="O49" s="1247"/>
      <c r="P49" s="1247"/>
      <c r="Q49" s="1247"/>
      <c r="R49" s="1247"/>
      <c r="S49" s="1248"/>
      <c r="T49" s="1252"/>
      <c r="U49" s="1253"/>
      <c r="V49" s="1253"/>
      <c r="W49" s="1253"/>
      <c r="X49" s="1253"/>
      <c r="Y49" s="1253"/>
      <c r="Z49" s="1253"/>
      <c r="AA49" s="1253"/>
      <c r="AB49" s="1253"/>
      <c r="AC49" s="1253"/>
      <c r="AD49" s="1253"/>
      <c r="AE49" s="1253"/>
      <c r="AF49" s="1254"/>
      <c r="AG49" s="1259"/>
      <c r="AH49" s="413"/>
      <c r="AS49" s="268"/>
      <c r="AT49" s="417"/>
      <c r="AV49" s="439"/>
      <c r="AW49" s="438"/>
      <c r="AX49" s="438"/>
      <c r="AY49" s="438"/>
      <c r="AZ49" s="438"/>
      <c r="BA49" s="438"/>
      <c r="BB49" s="438"/>
      <c r="BC49" s="438"/>
      <c r="BD49" s="438"/>
      <c r="BE49" s="440"/>
    </row>
    <row r="50" spans="2:57" ht="20.100000000000001" customHeight="1">
      <c r="B50" s="351"/>
      <c r="E50" s="411"/>
      <c r="F50" s="411"/>
      <c r="G50" s="411"/>
      <c r="H50" s="411"/>
      <c r="I50" s="412"/>
      <c r="J50" s="1237"/>
      <c r="K50" s="1238"/>
      <c r="L50" s="1238"/>
      <c r="M50" s="1239"/>
      <c r="N50" s="1246"/>
      <c r="O50" s="1247"/>
      <c r="P50" s="1247"/>
      <c r="Q50" s="1247"/>
      <c r="R50" s="1247"/>
      <c r="S50" s="1248"/>
      <c r="T50" s="1222">
        <v>10</v>
      </c>
      <c r="U50" s="1225">
        <v>7</v>
      </c>
      <c r="V50" s="1228" t="s">
        <v>203</v>
      </c>
      <c r="W50" s="431"/>
      <c r="X50" s="432"/>
      <c r="Y50" s="432"/>
      <c r="Z50" s="432"/>
      <c r="AA50" s="432"/>
      <c r="AB50" s="432"/>
      <c r="AC50" s="432"/>
      <c r="AD50" s="432"/>
      <c r="AE50" s="432"/>
      <c r="AF50" s="432"/>
      <c r="AG50" s="1259"/>
      <c r="AH50" s="413"/>
      <c r="AS50" s="268"/>
      <c r="AT50" s="417"/>
      <c r="AV50" s="433"/>
      <c r="AW50" s="432"/>
      <c r="AX50" s="432"/>
      <c r="AY50" s="432"/>
      <c r="AZ50" s="432"/>
      <c r="BA50" s="432"/>
      <c r="BB50" s="432"/>
      <c r="BC50" s="432"/>
      <c r="BD50" s="432"/>
      <c r="BE50" s="434"/>
    </row>
    <row r="51" spans="2:57" ht="20.100000000000001" customHeight="1">
      <c r="B51" s="351"/>
      <c r="E51" s="411"/>
      <c r="F51" s="411"/>
      <c r="G51" s="411"/>
      <c r="H51" s="411"/>
      <c r="I51" s="412"/>
      <c r="J51" s="1237"/>
      <c r="K51" s="1238"/>
      <c r="L51" s="1238"/>
      <c r="M51" s="1239"/>
      <c r="N51" s="1246"/>
      <c r="O51" s="1247"/>
      <c r="P51" s="1247"/>
      <c r="Q51" s="1247"/>
      <c r="R51" s="1247"/>
      <c r="S51" s="1248"/>
      <c r="T51" s="1223"/>
      <c r="U51" s="1226"/>
      <c r="V51" s="1229"/>
      <c r="W51" s="435"/>
      <c r="X51" s="1218" t="e">
        <f>REPT("g",(AC51))</f>
        <v>#VALUE!</v>
      </c>
      <c r="Y51" s="1219"/>
      <c r="Z51" s="1219"/>
      <c r="AA51" s="1220"/>
      <c r="AC51" s="426" t="str">
        <f>'5 Tranversales'!U18</f>
        <v/>
      </c>
      <c r="AD51" s="50"/>
      <c r="AE51" s="427" t="str">
        <f>'5 Tranversales'!W18</f>
        <v xml:space="preserve"> </v>
      </c>
      <c r="AF51" s="50"/>
      <c r="AG51" s="1259"/>
      <c r="AH51" s="413"/>
      <c r="AS51" s="37"/>
      <c r="AT51" s="10"/>
      <c r="AV51" s="436"/>
      <c r="AW51" s="1218" t="str">
        <f>REPT("g",(BB51))</f>
        <v/>
      </c>
      <c r="AX51" s="1219"/>
      <c r="AY51" s="1219"/>
      <c r="AZ51" s="1220"/>
      <c r="BB51" s="426"/>
      <c r="BC51" s="50"/>
      <c r="BD51" s="427"/>
      <c r="BE51" s="429"/>
    </row>
    <row r="52" spans="2:57" ht="20.100000000000001" customHeight="1">
      <c r="B52" s="351"/>
      <c r="E52" s="411"/>
      <c r="F52" s="411"/>
      <c r="G52" s="411"/>
      <c r="H52" s="411"/>
      <c r="I52" s="412"/>
      <c r="J52" s="1237"/>
      <c r="K52" s="1238"/>
      <c r="L52" s="1238"/>
      <c r="M52" s="1239"/>
      <c r="N52" s="1246"/>
      <c r="O52" s="1247"/>
      <c r="P52" s="1247"/>
      <c r="Q52" s="1247"/>
      <c r="R52" s="1247"/>
      <c r="S52" s="1248"/>
      <c r="T52" s="1224"/>
      <c r="U52" s="1227"/>
      <c r="V52" s="1230"/>
      <c r="W52" s="437"/>
      <c r="X52" s="438"/>
      <c r="Y52" s="438"/>
      <c r="Z52" s="438"/>
      <c r="AA52" s="438"/>
      <c r="AB52" s="438"/>
      <c r="AC52" s="438"/>
      <c r="AD52" s="438"/>
      <c r="AE52" s="438"/>
      <c r="AF52" s="438"/>
      <c r="AG52" s="1259"/>
      <c r="AH52" s="413"/>
      <c r="AS52" s="37"/>
      <c r="AT52" s="10"/>
      <c r="AV52" s="439"/>
      <c r="AW52" s="438"/>
      <c r="AX52" s="438"/>
      <c r="AY52" s="438"/>
      <c r="AZ52" s="438"/>
      <c r="BA52" s="438"/>
      <c r="BB52" s="438"/>
      <c r="BC52" s="438"/>
      <c r="BD52" s="438"/>
      <c r="BE52" s="440"/>
    </row>
    <row r="53" spans="2:57" ht="20.100000000000001" customHeight="1">
      <c r="B53" s="351"/>
      <c r="E53" s="411"/>
      <c r="F53" s="411"/>
      <c r="G53" s="411"/>
      <c r="H53" s="411"/>
      <c r="I53" s="412"/>
      <c r="J53" s="1237"/>
      <c r="K53" s="1238"/>
      <c r="L53" s="1238"/>
      <c r="M53" s="1239"/>
      <c r="N53" s="1246"/>
      <c r="O53" s="1247"/>
      <c r="P53" s="1247"/>
      <c r="Q53" s="1247"/>
      <c r="R53" s="1247"/>
      <c r="S53" s="1248"/>
      <c r="T53" s="1222">
        <v>11</v>
      </c>
      <c r="U53" s="1225">
        <v>8</v>
      </c>
      <c r="V53" s="1228" t="s">
        <v>204</v>
      </c>
      <c r="W53" s="431"/>
      <c r="X53" s="432"/>
      <c r="Y53" s="432"/>
      <c r="Z53" s="432"/>
      <c r="AA53" s="432"/>
      <c r="AB53" s="432"/>
      <c r="AC53" s="432"/>
      <c r="AD53" s="432"/>
      <c r="AE53" s="432"/>
      <c r="AF53" s="432"/>
      <c r="AG53" s="1259"/>
      <c r="AH53" s="413"/>
      <c r="AS53" s="37"/>
      <c r="AT53" s="10"/>
      <c r="AV53" s="433"/>
      <c r="AW53" s="432"/>
      <c r="AX53" s="432"/>
      <c r="AY53" s="432"/>
      <c r="AZ53" s="432"/>
      <c r="BA53" s="432"/>
      <c r="BB53" s="432"/>
      <c r="BC53" s="432"/>
      <c r="BD53" s="432"/>
      <c r="BE53" s="434"/>
    </row>
    <row r="54" spans="2:57" ht="20.100000000000001" customHeight="1">
      <c r="B54" s="351"/>
      <c r="E54" s="411"/>
      <c r="F54" s="411"/>
      <c r="G54" s="411"/>
      <c r="H54" s="411"/>
      <c r="I54" s="412"/>
      <c r="J54" s="1237"/>
      <c r="K54" s="1238"/>
      <c r="L54" s="1238"/>
      <c r="M54" s="1239"/>
      <c r="N54" s="1246"/>
      <c r="O54" s="1247"/>
      <c r="P54" s="1247"/>
      <c r="Q54" s="1247"/>
      <c r="R54" s="1247"/>
      <c r="S54" s="1248"/>
      <c r="T54" s="1223"/>
      <c r="U54" s="1226"/>
      <c r="V54" s="1229"/>
      <c r="W54" s="435"/>
      <c r="X54" s="1218" t="e">
        <f>REPT("g",(AC54))</f>
        <v>#VALUE!</v>
      </c>
      <c r="Y54" s="1219"/>
      <c r="Z54" s="1219"/>
      <c r="AA54" s="1220"/>
      <c r="AC54" s="426" t="str">
        <f>'5 Tranversales'!U22</f>
        <v/>
      </c>
      <c r="AD54" s="50"/>
      <c r="AE54" s="427" t="str">
        <f>'5 Tranversales'!W22</f>
        <v xml:space="preserve"> </v>
      </c>
      <c r="AF54" s="50"/>
      <c r="AG54" s="1259"/>
      <c r="AH54" s="413"/>
      <c r="AK54" s="197"/>
      <c r="AL54" s="197"/>
      <c r="AM54" s="197"/>
      <c r="AN54" s="197"/>
      <c r="AO54" s="197"/>
      <c r="AP54" s="197"/>
      <c r="AQ54" s="197"/>
      <c r="AR54" s="268"/>
      <c r="AS54" s="268"/>
      <c r="AT54" s="417"/>
      <c r="AV54" s="436"/>
      <c r="AW54" s="1218" t="str">
        <f>REPT("g",(BB54))</f>
        <v/>
      </c>
      <c r="AX54" s="1219"/>
      <c r="AY54" s="1219"/>
      <c r="AZ54" s="1220"/>
      <c r="BB54" s="426"/>
      <c r="BC54" s="50"/>
      <c r="BD54" s="427"/>
      <c r="BE54" s="429"/>
    </row>
    <row r="55" spans="2:57" ht="20.100000000000001" customHeight="1">
      <c r="B55" s="351"/>
      <c r="E55" s="411"/>
      <c r="F55" s="411"/>
      <c r="G55" s="411"/>
      <c r="H55" s="411"/>
      <c r="I55" s="412"/>
      <c r="J55" s="1240"/>
      <c r="K55" s="1241"/>
      <c r="L55" s="1241"/>
      <c r="M55" s="1242"/>
      <c r="N55" s="1249"/>
      <c r="O55" s="1250"/>
      <c r="P55" s="1250"/>
      <c r="Q55" s="1250"/>
      <c r="R55" s="1250"/>
      <c r="S55" s="1251"/>
      <c r="T55" s="1231"/>
      <c r="U55" s="1232"/>
      <c r="V55" s="1233"/>
      <c r="W55" s="443"/>
      <c r="X55" s="444"/>
      <c r="Y55" s="444"/>
      <c r="Z55" s="444"/>
      <c r="AA55" s="444"/>
      <c r="AB55" s="444"/>
      <c r="AC55" s="444"/>
      <c r="AD55" s="444"/>
      <c r="AE55" s="444"/>
      <c r="AF55" s="444"/>
      <c r="AG55" s="1260"/>
      <c r="AH55" s="413"/>
      <c r="AS55" s="268"/>
      <c r="AT55" s="417"/>
      <c r="AV55" s="439"/>
      <c r="AW55" s="438"/>
      <c r="AX55" s="438"/>
      <c r="AY55" s="438"/>
      <c r="AZ55" s="438"/>
      <c r="BA55" s="438"/>
      <c r="BB55" s="438"/>
      <c r="BC55" s="438"/>
      <c r="BD55" s="438"/>
      <c r="BE55" s="440"/>
    </row>
    <row r="56" spans="2:57" ht="20.100000000000001" customHeight="1">
      <c r="B56" s="351"/>
      <c r="I56" s="445"/>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7"/>
      <c r="AN56" s="37"/>
      <c r="AO56" s="37"/>
      <c r="AP56" s="37"/>
      <c r="AQ56" s="37"/>
      <c r="AR56" s="268"/>
      <c r="AS56" s="37"/>
      <c r="AT56" s="10"/>
      <c r="AV56" s="433"/>
      <c r="AW56" s="432"/>
      <c r="AX56" s="432"/>
      <c r="AY56" s="432"/>
      <c r="AZ56" s="432"/>
      <c r="BA56" s="432"/>
      <c r="BB56" s="432"/>
      <c r="BC56" s="432"/>
      <c r="BD56" s="432"/>
      <c r="BE56" s="434"/>
    </row>
    <row r="57" spans="2:57" ht="20.100000000000001" customHeight="1">
      <c r="B57" s="5"/>
      <c r="AK57" s="197"/>
      <c r="AL57" s="197"/>
      <c r="AM57" s="197"/>
      <c r="AN57" s="197"/>
      <c r="AO57" s="197"/>
      <c r="AP57" s="197"/>
      <c r="AQ57" s="197"/>
      <c r="AR57" s="268"/>
      <c r="AS57" s="268"/>
      <c r="AT57" s="417"/>
      <c r="AV57" s="436"/>
      <c r="AW57" s="1218" t="str">
        <f>REPT("g",(BB57))</f>
        <v/>
      </c>
      <c r="AX57" s="1219"/>
      <c r="AY57" s="1219"/>
      <c r="AZ57" s="1220"/>
      <c r="BB57" s="426"/>
      <c r="BC57" s="50"/>
      <c r="BD57" s="427"/>
      <c r="BE57" s="429"/>
    </row>
    <row r="58" spans="2:57" ht="20.100000000000001" customHeight="1">
      <c r="B58" s="5"/>
      <c r="AT58" s="10"/>
      <c r="AV58" s="439"/>
      <c r="AW58" s="438"/>
      <c r="AX58" s="438"/>
      <c r="AY58" s="438"/>
      <c r="AZ58" s="438"/>
      <c r="BA58" s="438"/>
      <c r="BB58" s="438"/>
      <c r="BC58" s="438"/>
      <c r="BD58" s="438"/>
      <c r="BE58" s="440"/>
    </row>
    <row r="59" spans="2:57" ht="20.100000000000001" customHeight="1">
      <c r="B59" s="5"/>
      <c r="C59" s="9"/>
      <c r="AK59" s="37"/>
      <c r="AL59" s="37"/>
      <c r="AM59" s="37"/>
      <c r="AN59" s="37"/>
      <c r="AO59" s="37"/>
      <c r="AP59" s="37"/>
      <c r="AQ59" s="37"/>
      <c r="AR59" s="37"/>
      <c r="AS59" s="111"/>
      <c r="AT59" s="113"/>
      <c r="AV59" s="433"/>
      <c r="AW59" s="432"/>
      <c r="AX59" s="432"/>
      <c r="AY59" s="432"/>
      <c r="AZ59" s="432"/>
      <c r="BA59" s="432"/>
      <c r="BB59" s="432"/>
      <c r="BC59" s="432"/>
      <c r="BD59" s="432"/>
      <c r="BE59" s="434"/>
    </row>
    <row r="60" spans="2:57" ht="20.100000000000001" customHeight="1">
      <c r="B60" s="5"/>
      <c r="C60" s="9"/>
      <c r="D60" s="9"/>
      <c r="E60" s="9"/>
      <c r="F60" s="9"/>
      <c r="G60" s="9"/>
      <c r="AK60" s="111"/>
      <c r="AL60" s="111"/>
      <c r="AM60" s="115"/>
      <c r="AN60" s="115"/>
      <c r="AO60" s="115"/>
      <c r="AP60" s="115"/>
      <c r="AQ60" s="111"/>
      <c r="AR60" s="111"/>
      <c r="AS60" s="111"/>
      <c r="AT60" s="113"/>
      <c r="AV60" s="436"/>
      <c r="AW60" s="1218" t="str">
        <f>REPT("g",(BB60))</f>
        <v/>
      </c>
      <c r="AX60" s="1219"/>
      <c r="AY60" s="1219"/>
      <c r="AZ60" s="1220"/>
      <c r="BB60" s="426"/>
      <c r="BC60" s="50"/>
      <c r="BD60" s="427"/>
      <c r="BE60" s="429"/>
    </row>
    <row r="61" spans="2:57" ht="20.100000000000001" customHeight="1">
      <c r="B61" s="5"/>
      <c r="AK61" s="111"/>
      <c r="AL61" s="111"/>
      <c r="AM61" s="111"/>
      <c r="AN61" s="111"/>
      <c r="AO61" s="111"/>
      <c r="AP61" s="111"/>
      <c r="AQ61" s="111"/>
      <c r="AR61" s="111"/>
      <c r="AS61" s="111"/>
      <c r="AT61" s="113"/>
      <c r="AV61" s="439"/>
      <c r="AW61" s="438"/>
      <c r="AX61" s="438"/>
      <c r="AY61" s="438"/>
      <c r="AZ61" s="438"/>
      <c r="BA61" s="438"/>
      <c r="BB61" s="438"/>
      <c r="BC61" s="438"/>
      <c r="BD61" s="438"/>
      <c r="BE61" s="440"/>
    </row>
    <row r="62" spans="2:57" ht="20.100000000000001" customHeight="1">
      <c r="B62" s="118"/>
      <c r="C62" s="448"/>
      <c r="D62" s="448"/>
      <c r="E62" s="448"/>
      <c r="F62" s="448"/>
      <c r="G62" s="448"/>
      <c r="H62" s="448"/>
      <c r="I62" s="1221" t="s">
        <v>205</v>
      </c>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1"/>
      <c r="AL62" s="121"/>
      <c r="AM62" s="121"/>
      <c r="AN62" s="119"/>
      <c r="AO62" s="119"/>
      <c r="AP62" s="119"/>
      <c r="AQ62" s="119"/>
      <c r="AR62" s="119"/>
      <c r="AS62" s="119"/>
      <c r="AT62" s="122"/>
      <c r="AV62" s="433"/>
      <c r="AW62" s="432"/>
      <c r="AX62" s="432"/>
      <c r="AY62" s="432"/>
      <c r="AZ62" s="432"/>
      <c r="BA62" s="432"/>
      <c r="BB62" s="432"/>
      <c r="BC62" s="432"/>
      <c r="BD62" s="432"/>
      <c r="BE62" s="434"/>
    </row>
    <row r="63" spans="2:57" ht="20.100000000000001" customHeight="1">
      <c r="AV63" s="436"/>
      <c r="AW63" s="1218" t="str">
        <f>REPT("g",(BB63))</f>
        <v/>
      </c>
      <c r="AX63" s="1219"/>
      <c r="AY63" s="1219"/>
      <c r="AZ63" s="1220"/>
      <c r="BB63" s="426"/>
      <c r="BC63" s="50"/>
      <c r="BD63" s="427"/>
      <c r="BE63" s="429"/>
    </row>
    <row r="64" spans="2:57" ht="20.100000000000001" customHeight="1">
      <c r="AV64" s="449"/>
      <c r="AW64" s="444"/>
      <c r="AX64" s="444"/>
      <c r="AY64" s="444"/>
      <c r="AZ64" s="444"/>
      <c r="BA64" s="444"/>
      <c r="BB64" s="444"/>
      <c r="BC64" s="444"/>
      <c r="BD64" s="444"/>
      <c r="BE64" s="450"/>
    </row>
    <row r="65" spans="48:57">
      <c r="AV65" s="451"/>
      <c r="AW65" s="452"/>
      <c r="AX65" s="452"/>
      <c r="AY65" s="452"/>
      <c r="AZ65" s="452"/>
      <c r="BA65" s="452"/>
      <c r="BB65" s="452"/>
      <c r="BC65" s="452"/>
      <c r="BD65" s="452"/>
      <c r="BE65" s="453"/>
    </row>
    <row r="79" spans="48:57" ht="15" customHeight="1"/>
    <row r="80" spans="48:57" ht="9.9499999999999993" customHeight="1"/>
    <row r="81" ht="24.95" customHeight="1"/>
  </sheetData>
  <sheetProtection sheet="1"/>
  <mergeCells count="127">
    <mergeCell ref="AW9:AY9"/>
    <mergeCell ref="AZ9:BE9"/>
    <mergeCell ref="J15:AG15"/>
    <mergeCell ref="I5:P5"/>
    <mergeCell ref="Q5:V6"/>
    <mergeCell ref="V23:V25"/>
    <mergeCell ref="N26:O28"/>
    <mergeCell ref="P26:P28"/>
    <mergeCell ref="Q26:Q28"/>
    <mergeCell ref="R26:R28"/>
    <mergeCell ref="S26:S28"/>
    <mergeCell ref="BG5:BG6"/>
    <mergeCell ref="I6:P6"/>
    <mergeCell ref="B8:F8"/>
    <mergeCell ref="J8:V8"/>
    <mergeCell ref="J18:AG19"/>
    <mergeCell ref="N20:P22"/>
    <mergeCell ref="Q20:R22"/>
    <mergeCell ref="S20:S22"/>
    <mergeCell ref="T20:T22"/>
    <mergeCell ref="U20:U22"/>
    <mergeCell ref="V20:V22"/>
    <mergeCell ref="E16:H17"/>
    <mergeCell ref="J16:M16"/>
    <mergeCell ref="N16:S16"/>
    <mergeCell ref="T16:AF16"/>
    <mergeCell ref="AG16:AG17"/>
    <mergeCell ref="J17:M17"/>
    <mergeCell ref="N17:P17"/>
    <mergeCell ref="Q17:S17"/>
    <mergeCell ref="T17:V17"/>
    <mergeCell ref="BG20:BI22"/>
    <mergeCell ref="B9:S9"/>
    <mergeCell ref="T9:V9"/>
    <mergeCell ref="X9:AT9"/>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33:AZ33"/>
    <mergeCell ref="BL29:BL31"/>
    <mergeCell ref="X30:AA30"/>
    <mergeCell ref="AW30:AZ30"/>
    <mergeCell ref="AW42:AZ42"/>
    <mergeCell ref="T38:T40"/>
    <mergeCell ref="U38:U40"/>
    <mergeCell ref="V38:V40"/>
    <mergeCell ref="X39:AA39"/>
    <mergeCell ref="AG20:AG55"/>
    <mergeCell ref="T44:T46"/>
    <mergeCell ref="U44:U46"/>
    <mergeCell ref="V44:V46"/>
    <mergeCell ref="X45:AA45"/>
    <mergeCell ref="T35:T37"/>
    <mergeCell ref="U35:U37"/>
    <mergeCell ref="V35:V37"/>
    <mergeCell ref="X36:AA36"/>
    <mergeCell ref="AW36:AZ36"/>
    <mergeCell ref="AW63:AZ63"/>
    <mergeCell ref="I62:AJ62"/>
    <mergeCell ref="AW57:AZ57"/>
    <mergeCell ref="AW60:AZ60"/>
    <mergeCell ref="T50:T52"/>
    <mergeCell ref="U50:U52"/>
    <mergeCell ref="V50:V52"/>
    <mergeCell ref="X51:AA51"/>
    <mergeCell ref="AW51:AZ51"/>
    <mergeCell ref="T53:T55"/>
    <mergeCell ref="U53:U55"/>
    <mergeCell ref="V53:V55"/>
    <mergeCell ref="X54:AA54"/>
    <mergeCell ref="AW54:AZ54"/>
    <mergeCell ref="J20:M55"/>
    <mergeCell ref="N35:S55"/>
    <mergeCell ref="AW45:AZ45"/>
    <mergeCell ref="AW48:AZ48"/>
    <mergeCell ref="T47:AF49"/>
    <mergeCell ref="AW39:AZ39"/>
    <mergeCell ref="T41:T43"/>
    <mergeCell ref="U41:U43"/>
    <mergeCell ref="V41:V43"/>
    <mergeCell ref="X42:AA42"/>
  </mergeCells>
  <conditionalFormatting sqref="X21:AA21">
    <cfRule type="containsText" dxfId="8279" priority="480" operator="containsText" text="ggggggggggggggg">
      <formula>NOT(ISERROR(SEARCH("ggggggggggggggg",X21)))</formula>
    </cfRule>
  </conditionalFormatting>
  <conditionalFormatting sqref="X21:AA21">
    <cfRule type="containsText" dxfId="8278" priority="481" operator="containsText" text="gggggggggg">
      <formula>NOT(ISERROR(SEARCH("gggggggggg",X21)))</formula>
    </cfRule>
  </conditionalFormatting>
  <conditionalFormatting sqref="X21:AA21">
    <cfRule type="containsText" dxfId="8277" priority="482" operator="containsText" text="ggggg">
      <formula>NOT(ISERROR(SEARCH("ggggg",X21)))</formula>
    </cfRule>
  </conditionalFormatting>
  <conditionalFormatting sqref="X21:AA21">
    <cfRule type="containsText" dxfId="8276" priority="483" operator="containsText" text="g">
      <formula>NOT(ISERROR(SEARCH("g",X21)))</formula>
    </cfRule>
  </conditionalFormatting>
  <conditionalFormatting sqref="X24:AA24">
    <cfRule type="containsText" dxfId="8275" priority="476" operator="containsText" text="ggggggggggggggg">
      <formula>NOT(ISERROR(SEARCH("ggggggggggggggg",X24)))</formula>
    </cfRule>
  </conditionalFormatting>
  <conditionalFormatting sqref="X24:AA24">
    <cfRule type="containsText" dxfId="8274" priority="477" operator="containsText" text="gggggggggg">
      <formula>NOT(ISERROR(SEARCH("gggggggggg",X24)))</formula>
    </cfRule>
  </conditionalFormatting>
  <conditionalFormatting sqref="X24:AA24">
    <cfRule type="containsText" dxfId="8273" priority="478" operator="containsText" text="ggggg">
      <formula>NOT(ISERROR(SEARCH("ggggg",X24)))</formula>
    </cfRule>
  </conditionalFormatting>
  <conditionalFormatting sqref="X24:AA24">
    <cfRule type="containsText" dxfId="8272" priority="479" operator="containsText" text="g">
      <formula>NOT(ISERROR(SEARCH("g",X24)))</formula>
    </cfRule>
  </conditionalFormatting>
  <conditionalFormatting sqref="X27:AA27">
    <cfRule type="containsText" dxfId="8271" priority="472" operator="containsText" text="ggggggggggggggg">
      <formula>NOT(ISERROR(SEARCH("ggggggggggggggg",X27)))</formula>
    </cfRule>
  </conditionalFormatting>
  <conditionalFormatting sqref="X27:AA27">
    <cfRule type="containsText" dxfId="8270" priority="473" operator="containsText" text="gggggggggg">
      <formula>NOT(ISERROR(SEARCH("gggggggggg",X27)))</formula>
    </cfRule>
  </conditionalFormatting>
  <conditionalFormatting sqref="X27:AA27">
    <cfRule type="containsText" dxfId="8269" priority="474" operator="containsText" text="ggggg">
      <formula>NOT(ISERROR(SEARCH("ggggg",X27)))</formula>
    </cfRule>
  </conditionalFormatting>
  <conditionalFormatting sqref="X27:AA27">
    <cfRule type="containsText" dxfId="8268" priority="475" operator="containsText" text="g">
      <formula>NOT(ISERROR(SEARCH("g",X27)))</formula>
    </cfRule>
  </conditionalFormatting>
  <conditionalFormatting sqref="X30:AA30">
    <cfRule type="containsText" dxfId="8267" priority="468" operator="containsText" text="ggggggggggggggg">
      <formula>NOT(ISERROR(SEARCH("ggggggggggggggg",X30)))</formula>
    </cfRule>
  </conditionalFormatting>
  <conditionalFormatting sqref="X30:AA30">
    <cfRule type="containsText" dxfId="8266" priority="469" operator="containsText" text="gggggggggg">
      <formula>NOT(ISERROR(SEARCH("gggggggggg",X30)))</formula>
    </cfRule>
  </conditionalFormatting>
  <conditionalFormatting sqref="X30:AA30">
    <cfRule type="containsText" dxfId="8265" priority="470" operator="containsText" text="ggggg">
      <formula>NOT(ISERROR(SEARCH("ggggg",X30)))</formula>
    </cfRule>
  </conditionalFormatting>
  <conditionalFormatting sqref="X30:AA30">
    <cfRule type="containsText" dxfId="8264" priority="471" operator="containsText" text="g">
      <formula>NOT(ISERROR(SEARCH("g",X30)))</formula>
    </cfRule>
  </conditionalFormatting>
  <conditionalFormatting sqref="X33:AA33">
    <cfRule type="containsText" dxfId="8263" priority="464" operator="containsText" text="ggggggggggggggg">
      <formula>NOT(ISERROR(SEARCH("ggggggggggggggg",X33)))</formula>
    </cfRule>
  </conditionalFormatting>
  <conditionalFormatting sqref="X33:AA33">
    <cfRule type="containsText" dxfId="8262" priority="465" operator="containsText" text="gggggggggg">
      <formula>NOT(ISERROR(SEARCH("gggggggggg",X33)))</formula>
    </cfRule>
  </conditionalFormatting>
  <conditionalFormatting sqref="X33:AA33">
    <cfRule type="containsText" dxfId="8261" priority="466" operator="containsText" text="ggggg">
      <formula>NOT(ISERROR(SEARCH("ggggg",X33)))</formula>
    </cfRule>
  </conditionalFormatting>
  <conditionalFormatting sqref="X33:AA33">
    <cfRule type="containsText" dxfId="8260" priority="467" operator="containsText" text="g">
      <formula>NOT(ISERROR(SEARCH("g",X33)))</formula>
    </cfRule>
  </conditionalFormatting>
  <conditionalFormatting sqref="X36:AA36">
    <cfRule type="containsText" dxfId="8259" priority="460" operator="containsText" text="ggggggggggggggg">
      <formula>NOT(ISERROR(SEARCH("ggggggggggggggg",X36)))</formula>
    </cfRule>
  </conditionalFormatting>
  <conditionalFormatting sqref="X36:AA36">
    <cfRule type="containsText" dxfId="8258" priority="461" operator="containsText" text="gggggggggg">
      <formula>NOT(ISERROR(SEARCH("gggggggggg",X36)))</formula>
    </cfRule>
  </conditionalFormatting>
  <conditionalFormatting sqref="X36:AA36">
    <cfRule type="containsText" dxfId="8257" priority="462" operator="containsText" text="ggggg">
      <formula>NOT(ISERROR(SEARCH("ggggg",X36)))</formula>
    </cfRule>
  </conditionalFormatting>
  <conditionalFormatting sqref="X36:AA36">
    <cfRule type="containsText" dxfId="8256" priority="463" operator="containsText" text="g">
      <formula>NOT(ISERROR(SEARCH("g",X36)))</formula>
    </cfRule>
  </conditionalFormatting>
  <conditionalFormatting sqref="X39:AA39">
    <cfRule type="containsText" dxfId="8255" priority="456" operator="containsText" text="ggggggggggggggg">
      <formula>NOT(ISERROR(SEARCH("ggggggggggggggg",X39)))</formula>
    </cfRule>
  </conditionalFormatting>
  <conditionalFormatting sqref="X39:AA39">
    <cfRule type="containsText" dxfId="8254" priority="457" operator="containsText" text="gggggggggg">
      <formula>NOT(ISERROR(SEARCH("gggggggggg",X39)))</formula>
    </cfRule>
  </conditionalFormatting>
  <conditionalFormatting sqref="X39:AA39">
    <cfRule type="containsText" dxfId="8253" priority="458" operator="containsText" text="ggggg">
      <formula>NOT(ISERROR(SEARCH("ggggg",X39)))</formula>
    </cfRule>
  </conditionalFormatting>
  <conditionalFormatting sqref="X39:AA39">
    <cfRule type="containsText" dxfId="8252" priority="459" operator="containsText" text="g">
      <formula>NOT(ISERROR(SEARCH("g",X39)))</formula>
    </cfRule>
  </conditionalFormatting>
  <conditionalFormatting sqref="X42:AA42">
    <cfRule type="containsText" dxfId="8251" priority="452" operator="containsText" text="ggggggggggggggg">
      <formula>NOT(ISERROR(SEARCH("ggggggggggggggg",X42)))</formula>
    </cfRule>
  </conditionalFormatting>
  <conditionalFormatting sqref="X42:AA42">
    <cfRule type="containsText" dxfId="8250" priority="453" operator="containsText" text="gggggggggg">
      <formula>NOT(ISERROR(SEARCH("gggggggggg",X42)))</formula>
    </cfRule>
  </conditionalFormatting>
  <conditionalFormatting sqref="X42:AA42">
    <cfRule type="containsText" dxfId="8249" priority="454" operator="containsText" text="ggggg">
      <formula>NOT(ISERROR(SEARCH("ggggg",X42)))</formula>
    </cfRule>
  </conditionalFormatting>
  <conditionalFormatting sqref="X42:AA42">
    <cfRule type="containsText" dxfId="8248" priority="455" operator="containsText" text="g">
      <formula>NOT(ISERROR(SEARCH("g",X42)))</formula>
    </cfRule>
  </conditionalFormatting>
  <conditionalFormatting sqref="X45:AA45">
    <cfRule type="containsText" dxfId="8247" priority="448" operator="containsText" text="ggggggggggggggg">
      <formula>NOT(ISERROR(SEARCH("ggggggggggggggg",X45)))</formula>
    </cfRule>
  </conditionalFormatting>
  <conditionalFormatting sqref="X45:AA45">
    <cfRule type="containsText" dxfId="8246" priority="449" operator="containsText" text="gggggggggg">
      <formula>NOT(ISERROR(SEARCH("gggggggggg",X45)))</formula>
    </cfRule>
  </conditionalFormatting>
  <conditionalFormatting sqref="X45:AA45">
    <cfRule type="containsText" dxfId="8245" priority="450" operator="containsText" text="ggggg">
      <formula>NOT(ISERROR(SEARCH("ggggg",X45)))</formula>
    </cfRule>
  </conditionalFormatting>
  <conditionalFormatting sqref="X45:AA45">
    <cfRule type="containsText" dxfId="8244" priority="451" operator="containsText" text="g">
      <formula>NOT(ISERROR(SEARCH("g",X45)))</formula>
    </cfRule>
  </conditionalFormatting>
  <conditionalFormatting sqref="X51:AA51">
    <cfRule type="containsText" dxfId="8243" priority="440" operator="containsText" text="ggggggggggggggg">
      <formula>NOT(ISERROR(SEARCH("ggggggggggggggg",X51)))</formula>
    </cfRule>
  </conditionalFormatting>
  <conditionalFormatting sqref="X51:AA51">
    <cfRule type="containsText" dxfId="8242" priority="441" operator="containsText" text="gggggggggg">
      <formula>NOT(ISERROR(SEARCH("gggggggggg",X51)))</formula>
    </cfRule>
  </conditionalFormatting>
  <conditionalFormatting sqref="X51:AA51">
    <cfRule type="containsText" dxfId="8241" priority="442" operator="containsText" text="ggggg">
      <formula>NOT(ISERROR(SEARCH("ggggg",X51)))</formula>
    </cfRule>
  </conditionalFormatting>
  <conditionalFormatting sqref="X51:AA51">
    <cfRule type="containsText" dxfId="8240" priority="443" operator="containsText" text="g">
      <formula>NOT(ISERROR(SEARCH("g",X51)))</formula>
    </cfRule>
  </conditionalFormatting>
  <conditionalFormatting sqref="X54:AA54">
    <cfRule type="containsText" dxfId="8239" priority="436" operator="containsText" text="ggggggggggggggg">
      <formula>NOT(ISERROR(SEARCH("ggggggggggggggg",X54)))</formula>
    </cfRule>
  </conditionalFormatting>
  <conditionalFormatting sqref="X54:AA54">
    <cfRule type="containsText" dxfId="8238" priority="437" operator="containsText" text="gggggggggg">
      <formula>NOT(ISERROR(SEARCH("gggggggggg",X54)))</formula>
    </cfRule>
  </conditionalFormatting>
  <conditionalFormatting sqref="X54:AA54">
    <cfRule type="containsText" dxfId="8237" priority="438" operator="containsText" text="ggggg">
      <formula>NOT(ISERROR(SEARCH("ggggg",X54)))</formula>
    </cfRule>
  </conditionalFormatting>
  <conditionalFormatting sqref="X54:AA54">
    <cfRule type="containsText" dxfId="8236" priority="439" operator="containsText" text="g">
      <formula>NOT(ISERROR(SEARCH("g",X54)))</formula>
    </cfRule>
  </conditionalFormatting>
  <conditionalFormatting sqref="AK19:AR19 AK25:AR25 AK31:AR31 AK37:AR37 AK43:AR43 AK49:AR49 AK55:AR55">
    <cfRule type="beginsWith" dxfId="8235" priority="423" operator="beginsWith" text="?">
      <formula>LEFT(AK19,LEN("?"))="?"</formula>
    </cfRule>
  </conditionalFormatting>
  <conditionalFormatting sqref="BB21">
    <cfRule type="cellIs" dxfId="8234" priority="419" operator="between">
      <formula>15</formula>
      <formula>20</formula>
    </cfRule>
  </conditionalFormatting>
  <conditionalFormatting sqref="BB21">
    <cfRule type="cellIs" dxfId="8233" priority="420" operator="between">
      <formula>10</formula>
      <formula>14.999</formula>
    </cfRule>
  </conditionalFormatting>
  <conditionalFormatting sqref="BB21">
    <cfRule type="cellIs" dxfId="8232" priority="421" operator="between">
      <formula>5</formula>
      <formula>9.999</formula>
    </cfRule>
  </conditionalFormatting>
  <conditionalFormatting sqref="BB21">
    <cfRule type="cellIs" dxfId="8231" priority="422" operator="between">
      <formula>0.001</formula>
      <formula>4.999</formula>
    </cfRule>
  </conditionalFormatting>
  <conditionalFormatting sqref="BD21">
    <cfRule type="cellIs" dxfId="8230" priority="417" operator="equal">
      <formula>2</formula>
    </cfRule>
  </conditionalFormatting>
  <conditionalFormatting sqref="BD21">
    <cfRule type="cellIs" dxfId="8229" priority="418" operator="equal">
      <formula>1</formula>
    </cfRule>
  </conditionalFormatting>
  <conditionalFormatting sqref="BD21">
    <cfRule type="cellIs" dxfId="8228" priority="413" operator="equal">
      <formula>6</formula>
    </cfRule>
  </conditionalFormatting>
  <conditionalFormatting sqref="BD21">
    <cfRule type="cellIs" dxfId="8227" priority="414" operator="equal">
      <formula>5</formula>
    </cfRule>
  </conditionalFormatting>
  <conditionalFormatting sqref="BD21">
    <cfRule type="cellIs" dxfId="8226" priority="415" operator="equal">
      <formula>4</formula>
    </cfRule>
  </conditionalFormatting>
  <conditionalFormatting sqref="BD21">
    <cfRule type="cellIs" dxfId="8225" priority="416" operator="equal">
      <formula>3</formula>
    </cfRule>
  </conditionalFormatting>
  <conditionalFormatting sqref="BD21">
    <cfRule type="containsBlanks" dxfId="8224" priority="412">
      <formula>LEN(TRIM(BD21))=0</formula>
    </cfRule>
  </conditionalFormatting>
  <conditionalFormatting sqref="BB24">
    <cfRule type="cellIs" dxfId="8223" priority="393" operator="between">
      <formula>15</formula>
      <formula>20</formula>
    </cfRule>
  </conditionalFormatting>
  <conditionalFormatting sqref="BB24">
    <cfRule type="cellIs" dxfId="8222" priority="394" operator="between">
      <formula>10</formula>
      <formula>14.999</formula>
    </cfRule>
  </conditionalFormatting>
  <conditionalFormatting sqref="BB24">
    <cfRule type="cellIs" dxfId="8221" priority="395" operator="between">
      <formula>5</formula>
      <formula>9.999</formula>
    </cfRule>
  </conditionalFormatting>
  <conditionalFormatting sqref="BB24">
    <cfRule type="cellIs" dxfId="8220" priority="396" operator="between">
      <formula>0.001</formula>
      <formula>4.999</formula>
    </cfRule>
  </conditionalFormatting>
  <conditionalFormatting sqref="BD24">
    <cfRule type="cellIs" dxfId="8219" priority="410" operator="equal">
      <formula>2</formula>
    </cfRule>
  </conditionalFormatting>
  <conditionalFormatting sqref="BD24">
    <cfRule type="cellIs" dxfId="8218" priority="411" operator="equal">
      <formula>1</formula>
    </cfRule>
  </conditionalFormatting>
  <conditionalFormatting sqref="BD24">
    <cfRule type="cellIs" dxfId="8217" priority="406" operator="equal">
      <formula>6</formula>
    </cfRule>
  </conditionalFormatting>
  <conditionalFormatting sqref="BD24">
    <cfRule type="cellIs" dxfId="8216" priority="407" operator="equal">
      <formula>5</formula>
    </cfRule>
  </conditionalFormatting>
  <conditionalFormatting sqref="BD24">
    <cfRule type="cellIs" dxfId="8215" priority="408" operator="equal">
      <formula>4</formula>
    </cfRule>
  </conditionalFormatting>
  <conditionalFormatting sqref="BD24">
    <cfRule type="cellIs" dxfId="8214" priority="409" operator="equal">
      <formula>3</formula>
    </cfRule>
  </conditionalFormatting>
  <conditionalFormatting sqref="BD24">
    <cfRule type="containsBlanks" dxfId="8213" priority="405">
      <formula>LEN(TRIM(BD24))=0</formula>
    </cfRule>
  </conditionalFormatting>
  <conditionalFormatting sqref="AW21:AZ21">
    <cfRule type="containsText" dxfId="8212" priority="401" operator="containsText" text="ggggggggggggggg">
      <formula>NOT(ISERROR(SEARCH("ggggggggggggggg",AW21)))</formula>
    </cfRule>
  </conditionalFormatting>
  <conditionalFormatting sqref="AW21:AZ21">
    <cfRule type="containsText" dxfId="8211" priority="402" operator="containsText" text="gggggggggg">
      <formula>NOT(ISERROR(SEARCH("gggggggggg",AW21)))</formula>
    </cfRule>
  </conditionalFormatting>
  <conditionalFormatting sqref="AW21:AZ21">
    <cfRule type="containsText" dxfId="8210" priority="403" operator="containsText" text="ggggg">
      <formula>NOT(ISERROR(SEARCH("ggggg",AW21)))</formula>
    </cfRule>
  </conditionalFormatting>
  <conditionalFormatting sqref="AW21:AZ21">
    <cfRule type="containsText" dxfId="8209" priority="404" operator="containsText" text="g">
      <formula>NOT(ISERROR(SEARCH("g",AW21)))</formula>
    </cfRule>
  </conditionalFormatting>
  <conditionalFormatting sqref="AW24:AZ24">
    <cfRule type="containsText" dxfId="8208" priority="397" operator="containsText" text="ggggggggggggggg">
      <formula>NOT(ISERROR(SEARCH("ggggggggggggggg",AW24)))</formula>
    </cfRule>
  </conditionalFormatting>
  <conditionalFormatting sqref="AW24:AZ24">
    <cfRule type="containsText" dxfId="8207" priority="398" operator="containsText" text="gggggggggg">
      <formula>NOT(ISERROR(SEARCH("gggggggggg",AW24)))</formula>
    </cfRule>
  </conditionalFormatting>
  <conditionalFormatting sqref="AW24:AZ24">
    <cfRule type="containsText" dxfId="8206" priority="399" operator="containsText" text="ggggg">
      <formula>NOT(ISERROR(SEARCH("ggggg",AW24)))</formula>
    </cfRule>
  </conditionalFormatting>
  <conditionalFormatting sqref="AW24:AZ24">
    <cfRule type="containsText" dxfId="8205" priority="400" operator="containsText" text="g">
      <formula>NOT(ISERROR(SEARCH("g",AW24)))</formula>
    </cfRule>
  </conditionalFormatting>
  <conditionalFormatting sqref="BB27">
    <cfRule type="cellIs" dxfId="8204" priority="378" operator="between">
      <formula>15</formula>
      <formula>20</formula>
    </cfRule>
  </conditionalFormatting>
  <conditionalFormatting sqref="BB27">
    <cfRule type="cellIs" dxfId="8203" priority="379" operator="between">
      <formula>10</formula>
      <formula>14.999</formula>
    </cfRule>
  </conditionalFormatting>
  <conditionalFormatting sqref="BB27">
    <cfRule type="cellIs" dxfId="8202" priority="380" operator="between">
      <formula>5</formula>
      <formula>9.999</formula>
    </cfRule>
  </conditionalFormatting>
  <conditionalFormatting sqref="BB27">
    <cfRule type="cellIs" dxfId="8201" priority="381" operator="between">
      <formula>0.001</formula>
      <formula>4.999</formula>
    </cfRule>
  </conditionalFormatting>
  <conditionalFormatting sqref="BD27">
    <cfRule type="cellIs" dxfId="8200" priority="391" operator="equal">
      <formula>2</formula>
    </cfRule>
  </conditionalFormatting>
  <conditionalFormatting sqref="BD27">
    <cfRule type="cellIs" dxfId="8199" priority="392" operator="equal">
      <formula>1</formula>
    </cfRule>
  </conditionalFormatting>
  <conditionalFormatting sqref="BD27">
    <cfRule type="cellIs" dxfId="8198" priority="387" operator="equal">
      <formula>6</formula>
    </cfRule>
  </conditionalFormatting>
  <conditionalFormatting sqref="BD27">
    <cfRule type="cellIs" dxfId="8197" priority="388" operator="equal">
      <formula>5</formula>
    </cfRule>
  </conditionalFormatting>
  <conditionalFormatting sqref="BD27">
    <cfRule type="cellIs" dxfId="8196" priority="389" operator="equal">
      <formula>4</formula>
    </cfRule>
  </conditionalFormatting>
  <conditionalFormatting sqref="BD27">
    <cfRule type="cellIs" dxfId="8195" priority="390" operator="equal">
      <formula>3</formula>
    </cfRule>
  </conditionalFormatting>
  <conditionalFormatting sqref="BD27">
    <cfRule type="containsBlanks" dxfId="8194" priority="386">
      <formula>LEN(TRIM(BD27))=0</formula>
    </cfRule>
  </conditionalFormatting>
  <conditionalFormatting sqref="AW27:AZ27">
    <cfRule type="containsText" dxfId="8193" priority="382" operator="containsText" text="ggggggggggggggg">
      <formula>NOT(ISERROR(SEARCH("ggggggggggggggg",AW27)))</formula>
    </cfRule>
  </conditionalFormatting>
  <conditionalFormatting sqref="AW27:AZ27">
    <cfRule type="containsText" dxfId="8192" priority="383" operator="containsText" text="gggggggggg">
      <formula>NOT(ISERROR(SEARCH("gggggggggg",AW27)))</formula>
    </cfRule>
  </conditionalFormatting>
  <conditionalFormatting sqref="AW27:AZ27">
    <cfRule type="containsText" dxfId="8191" priority="384" operator="containsText" text="ggggg">
      <formula>NOT(ISERROR(SEARCH("ggggg",AW27)))</formula>
    </cfRule>
  </conditionalFormatting>
  <conditionalFormatting sqref="AW27:AZ27">
    <cfRule type="containsText" dxfId="8190" priority="385" operator="containsText" text="g">
      <formula>NOT(ISERROR(SEARCH("g",AW27)))</formula>
    </cfRule>
  </conditionalFormatting>
  <conditionalFormatting sqref="BD30">
    <cfRule type="cellIs" dxfId="8189" priority="376" operator="equal">
      <formula>2</formula>
    </cfRule>
  </conditionalFormatting>
  <conditionalFormatting sqref="BD30">
    <cfRule type="cellIs" dxfId="8188" priority="377" operator="equal">
      <formula>1</formula>
    </cfRule>
  </conditionalFormatting>
  <conditionalFormatting sqref="BD30">
    <cfRule type="cellIs" dxfId="8187" priority="372" operator="equal">
      <formula>6</formula>
    </cfRule>
  </conditionalFormatting>
  <conditionalFormatting sqref="BD30">
    <cfRule type="cellIs" dxfId="8186" priority="373" operator="equal">
      <formula>5</formula>
    </cfRule>
  </conditionalFormatting>
  <conditionalFormatting sqref="BD30">
    <cfRule type="cellIs" dxfId="8185" priority="374" operator="equal">
      <formula>4</formula>
    </cfRule>
  </conditionalFormatting>
  <conditionalFormatting sqref="BD30">
    <cfRule type="cellIs" dxfId="8184" priority="375" operator="equal">
      <formula>3</formula>
    </cfRule>
  </conditionalFormatting>
  <conditionalFormatting sqref="BD30">
    <cfRule type="containsBlanks" dxfId="8183" priority="371">
      <formula>LEN(TRIM(BD30))=0</formula>
    </cfRule>
  </conditionalFormatting>
  <conditionalFormatting sqref="AW30:AZ30">
    <cfRule type="containsText" dxfId="8182" priority="367" operator="containsText" text="ggggggggggggggg">
      <formula>NOT(ISERROR(SEARCH("ggggggggggggggg",AW30)))</formula>
    </cfRule>
  </conditionalFormatting>
  <conditionalFormatting sqref="AW30:AZ30">
    <cfRule type="containsText" dxfId="8181" priority="368" operator="containsText" text="gggggggggg">
      <formula>NOT(ISERROR(SEARCH("gggggggggg",AW30)))</formula>
    </cfRule>
  </conditionalFormatting>
  <conditionalFormatting sqref="AW30:AZ30">
    <cfRule type="containsText" dxfId="8180" priority="369" operator="containsText" text="ggggg">
      <formula>NOT(ISERROR(SEARCH("ggggg",AW30)))</formula>
    </cfRule>
  </conditionalFormatting>
  <conditionalFormatting sqref="AW30:AZ30">
    <cfRule type="containsText" dxfId="8179" priority="370" operator="containsText" text="g">
      <formula>NOT(ISERROR(SEARCH("g",AW30)))</formula>
    </cfRule>
  </conditionalFormatting>
  <conditionalFormatting sqref="BB30">
    <cfRule type="cellIs" dxfId="8178" priority="363" operator="between">
      <formula>15</formula>
      <formula>20</formula>
    </cfRule>
  </conditionalFormatting>
  <conditionalFormatting sqref="BB30">
    <cfRule type="cellIs" dxfId="8177" priority="364" operator="between">
      <formula>10</formula>
      <formula>14.999</formula>
    </cfRule>
  </conditionalFormatting>
  <conditionalFormatting sqref="BB30">
    <cfRule type="cellIs" dxfId="8176" priority="365" operator="between">
      <formula>5</formula>
      <formula>9.999</formula>
    </cfRule>
  </conditionalFormatting>
  <conditionalFormatting sqref="BB30">
    <cfRule type="cellIs" dxfId="8175" priority="366" operator="between">
      <formula>0.001</formula>
      <formula>4.999</formula>
    </cfRule>
  </conditionalFormatting>
  <conditionalFormatting sqref="BD33">
    <cfRule type="cellIs" dxfId="8174" priority="361" operator="equal">
      <formula>2</formula>
    </cfRule>
  </conditionalFormatting>
  <conditionalFormatting sqref="BD33">
    <cfRule type="cellIs" dxfId="8173" priority="362" operator="equal">
      <formula>1</formula>
    </cfRule>
  </conditionalFormatting>
  <conditionalFormatting sqref="BD33">
    <cfRule type="cellIs" dxfId="8172" priority="357" operator="equal">
      <formula>6</formula>
    </cfRule>
  </conditionalFormatting>
  <conditionalFormatting sqref="BD33">
    <cfRule type="cellIs" dxfId="8171" priority="358" operator="equal">
      <formula>5</formula>
    </cfRule>
  </conditionalFormatting>
  <conditionalFormatting sqref="BD33">
    <cfRule type="cellIs" dxfId="8170" priority="359" operator="equal">
      <formula>4</formula>
    </cfRule>
  </conditionalFormatting>
  <conditionalFormatting sqref="BD33">
    <cfRule type="cellIs" dxfId="8169" priority="360" operator="equal">
      <formula>3</formula>
    </cfRule>
  </conditionalFormatting>
  <conditionalFormatting sqref="BD33">
    <cfRule type="containsBlanks" dxfId="8168" priority="356">
      <formula>LEN(TRIM(BD33))=0</formula>
    </cfRule>
  </conditionalFormatting>
  <conditionalFormatting sqref="AW33:AZ33">
    <cfRule type="containsText" dxfId="8167" priority="352" operator="containsText" text="ggggggggggggggg">
      <formula>NOT(ISERROR(SEARCH("ggggggggggggggg",AW33)))</formula>
    </cfRule>
  </conditionalFormatting>
  <conditionalFormatting sqref="AW33:AZ33">
    <cfRule type="containsText" dxfId="8166" priority="353" operator="containsText" text="gggggggggg">
      <formula>NOT(ISERROR(SEARCH("gggggggggg",AW33)))</formula>
    </cfRule>
  </conditionalFormatting>
  <conditionalFormatting sqref="AW33:AZ33">
    <cfRule type="containsText" dxfId="8165" priority="354" operator="containsText" text="ggggg">
      <formula>NOT(ISERROR(SEARCH("ggggg",AW33)))</formula>
    </cfRule>
  </conditionalFormatting>
  <conditionalFormatting sqref="AW33:AZ33">
    <cfRule type="containsText" dxfId="8164" priority="355" operator="containsText" text="g">
      <formula>NOT(ISERROR(SEARCH("g",AW33)))</formula>
    </cfRule>
  </conditionalFormatting>
  <conditionalFormatting sqref="BB33">
    <cfRule type="cellIs" dxfId="8163" priority="348" operator="between">
      <formula>15</formula>
      <formula>20</formula>
    </cfRule>
  </conditionalFormatting>
  <conditionalFormatting sqref="BB33">
    <cfRule type="cellIs" dxfId="8162" priority="349" operator="between">
      <formula>10</formula>
      <formula>14.999</formula>
    </cfRule>
  </conditionalFormatting>
  <conditionalFormatting sqref="BB33">
    <cfRule type="cellIs" dxfId="8161" priority="350" operator="between">
      <formula>5</formula>
      <formula>9.999</formula>
    </cfRule>
  </conditionalFormatting>
  <conditionalFormatting sqref="BB33">
    <cfRule type="cellIs" dxfId="8160" priority="351" operator="between">
      <formula>0.001</formula>
      <formula>4.999</formula>
    </cfRule>
  </conditionalFormatting>
  <conditionalFormatting sqref="BD36">
    <cfRule type="cellIs" dxfId="8159" priority="346" operator="equal">
      <formula>2</formula>
    </cfRule>
  </conditionalFormatting>
  <conditionalFormatting sqref="BD36">
    <cfRule type="cellIs" dxfId="8158" priority="347" operator="equal">
      <formula>1</formula>
    </cfRule>
  </conditionalFormatting>
  <conditionalFormatting sqref="BD36">
    <cfRule type="cellIs" dxfId="8157" priority="342" operator="equal">
      <formula>6</formula>
    </cfRule>
  </conditionalFormatting>
  <conditionalFormatting sqref="BD36">
    <cfRule type="cellIs" dxfId="8156" priority="343" operator="equal">
      <formula>5</formula>
    </cfRule>
  </conditionalFormatting>
  <conditionalFormatting sqref="BD36">
    <cfRule type="cellIs" dxfId="8155" priority="344" operator="equal">
      <formula>4</formula>
    </cfRule>
  </conditionalFormatting>
  <conditionalFormatting sqref="BD36">
    <cfRule type="cellIs" dxfId="8154" priority="345" operator="equal">
      <formula>3</formula>
    </cfRule>
  </conditionalFormatting>
  <conditionalFormatting sqref="BD36">
    <cfRule type="containsBlanks" dxfId="8153" priority="341">
      <formula>LEN(TRIM(BD36))=0</formula>
    </cfRule>
  </conditionalFormatting>
  <conditionalFormatting sqref="AW36:AZ36">
    <cfRule type="containsText" dxfId="8152" priority="337" operator="containsText" text="ggggggggggggggg">
      <formula>NOT(ISERROR(SEARCH("ggggggggggggggg",AW36)))</formula>
    </cfRule>
  </conditionalFormatting>
  <conditionalFormatting sqref="AW36:AZ36">
    <cfRule type="containsText" dxfId="8151" priority="338" operator="containsText" text="gggggggggg">
      <formula>NOT(ISERROR(SEARCH("gggggggggg",AW36)))</formula>
    </cfRule>
  </conditionalFormatting>
  <conditionalFormatting sqref="AW36:AZ36">
    <cfRule type="containsText" dxfId="8150" priority="339" operator="containsText" text="ggggg">
      <formula>NOT(ISERROR(SEARCH("ggggg",AW36)))</formula>
    </cfRule>
  </conditionalFormatting>
  <conditionalFormatting sqref="AW36:AZ36">
    <cfRule type="containsText" dxfId="8149" priority="340" operator="containsText" text="g">
      <formula>NOT(ISERROR(SEARCH("g",AW36)))</formula>
    </cfRule>
  </conditionalFormatting>
  <conditionalFormatting sqref="BB36">
    <cfRule type="cellIs" dxfId="8148" priority="333" operator="between">
      <formula>15</formula>
      <formula>20</formula>
    </cfRule>
  </conditionalFormatting>
  <conditionalFormatting sqref="BB36">
    <cfRule type="cellIs" dxfId="8147" priority="334" operator="between">
      <formula>10</formula>
      <formula>14.999</formula>
    </cfRule>
  </conditionalFormatting>
  <conditionalFormatting sqref="BB36">
    <cfRule type="cellIs" dxfId="8146" priority="335" operator="between">
      <formula>5</formula>
      <formula>9.999</formula>
    </cfRule>
  </conditionalFormatting>
  <conditionalFormatting sqref="BB36">
    <cfRule type="cellIs" dxfId="8145" priority="336" operator="between">
      <formula>0.001</formula>
      <formula>4.999</formula>
    </cfRule>
  </conditionalFormatting>
  <conditionalFormatting sqref="BD39">
    <cfRule type="cellIs" dxfId="8144" priority="331" operator="equal">
      <formula>2</formula>
    </cfRule>
  </conditionalFormatting>
  <conditionalFormatting sqref="BD39">
    <cfRule type="cellIs" dxfId="8143" priority="332" operator="equal">
      <formula>1</formula>
    </cfRule>
  </conditionalFormatting>
  <conditionalFormatting sqref="BD39">
    <cfRule type="cellIs" dxfId="8142" priority="327" operator="equal">
      <formula>6</formula>
    </cfRule>
  </conditionalFormatting>
  <conditionalFormatting sqref="BD39">
    <cfRule type="cellIs" dxfId="8141" priority="328" operator="equal">
      <formula>5</formula>
    </cfRule>
  </conditionalFormatting>
  <conditionalFormatting sqref="BD39">
    <cfRule type="cellIs" dxfId="8140" priority="329" operator="equal">
      <formula>4</formula>
    </cfRule>
  </conditionalFormatting>
  <conditionalFormatting sqref="BD39">
    <cfRule type="cellIs" dxfId="8139" priority="330" operator="equal">
      <formula>3</formula>
    </cfRule>
  </conditionalFormatting>
  <conditionalFormatting sqref="BD39">
    <cfRule type="containsBlanks" dxfId="8138" priority="326">
      <formula>LEN(TRIM(BD39))=0</formula>
    </cfRule>
  </conditionalFormatting>
  <conditionalFormatting sqref="AW39:AZ39">
    <cfRule type="containsText" dxfId="8137" priority="322" operator="containsText" text="ggggggggggggggg">
      <formula>NOT(ISERROR(SEARCH("ggggggggggggggg",AW39)))</formula>
    </cfRule>
  </conditionalFormatting>
  <conditionalFormatting sqref="AW39:AZ39">
    <cfRule type="containsText" dxfId="8136" priority="323" operator="containsText" text="gggggggggg">
      <formula>NOT(ISERROR(SEARCH("gggggggggg",AW39)))</formula>
    </cfRule>
  </conditionalFormatting>
  <conditionalFormatting sqref="AW39:AZ39">
    <cfRule type="containsText" dxfId="8135" priority="324" operator="containsText" text="ggggg">
      <formula>NOT(ISERROR(SEARCH("ggggg",AW39)))</formula>
    </cfRule>
  </conditionalFormatting>
  <conditionalFormatting sqref="AW39:AZ39">
    <cfRule type="containsText" dxfId="8134" priority="325" operator="containsText" text="g">
      <formula>NOT(ISERROR(SEARCH("g",AW39)))</formula>
    </cfRule>
  </conditionalFormatting>
  <conditionalFormatting sqref="BB39">
    <cfRule type="cellIs" dxfId="8133" priority="318" operator="between">
      <formula>15</formula>
      <formula>20</formula>
    </cfRule>
  </conditionalFormatting>
  <conditionalFormatting sqref="BB39">
    <cfRule type="cellIs" dxfId="8132" priority="319" operator="between">
      <formula>10</formula>
      <formula>14.999</formula>
    </cfRule>
  </conditionalFormatting>
  <conditionalFormatting sqref="BB39">
    <cfRule type="cellIs" dxfId="8131" priority="320" operator="between">
      <formula>5</formula>
      <formula>9.999</formula>
    </cfRule>
  </conditionalFormatting>
  <conditionalFormatting sqref="BB39">
    <cfRule type="cellIs" dxfId="8130" priority="321" operator="between">
      <formula>0.001</formula>
      <formula>4.999</formula>
    </cfRule>
  </conditionalFormatting>
  <conditionalFormatting sqref="BD42">
    <cfRule type="cellIs" dxfId="8129" priority="316" operator="equal">
      <formula>2</formula>
    </cfRule>
  </conditionalFormatting>
  <conditionalFormatting sqref="BD42">
    <cfRule type="cellIs" dxfId="8128" priority="317" operator="equal">
      <formula>1</formula>
    </cfRule>
  </conditionalFormatting>
  <conditionalFormatting sqref="BD42">
    <cfRule type="cellIs" dxfId="8127" priority="312" operator="equal">
      <formula>6</formula>
    </cfRule>
  </conditionalFormatting>
  <conditionalFormatting sqref="BD42">
    <cfRule type="cellIs" dxfId="8126" priority="313" operator="equal">
      <formula>5</formula>
    </cfRule>
  </conditionalFormatting>
  <conditionalFormatting sqref="BD42">
    <cfRule type="cellIs" dxfId="8125" priority="314" operator="equal">
      <formula>4</formula>
    </cfRule>
  </conditionalFormatting>
  <conditionalFormatting sqref="BD42">
    <cfRule type="cellIs" dxfId="8124" priority="315" operator="equal">
      <formula>3</formula>
    </cfRule>
  </conditionalFormatting>
  <conditionalFormatting sqref="BD42">
    <cfRule type="containsBlanks" dxfId="8123" priority="311">
      <formula>LEN(TRIM(BD42))=0</formula>
    </cfRule>
  </conditionalFormatting>
  <conditionalFormatting sqref="AW42:AZ42">
    <cfRule type="containsText" dxfId="8122" priority="307" operator="containsText" text="ggggggggggggggg">
      <formula>NOT(ISERROR(SEARCH("ggggggggggggggg",AW42)))</formula>
    </cfRule>
  </conditionalFormatting>
  <conditionalFormatting sqref="AW42:AZ42">
    <cfRule type="containsText" dxfId="8121" priority="308" operator="containsText" text="gggggggggg">
      <formula>NOT(ISERROR(SEARCH("gggggggggg",AW42)))</formula>
    </cfRule>
  </conditionalFormatting>
  <conditionalFormatting sqref="AW42:AZ42">
    <cfRule type="containsText" dxfId="8120" priority="309" operator="containsText" text="ggggg">
      <formula>NOT(ISERROR(SEARCH("ggggg",AW42)))</formula>
    </cfRule>
  </conditionalFormatting>
  <conditionalFormatting sqref="AW42:AZ42">
    <cfRule type="containsText" dxfId="8119" priority="310" operator="containsText" text="g">
      <formula>NOT(ISERROR(SEARCH("g",AW42)))</formula>
    </cfRule>
  </conditionalFormatting>
  <conditionalFormatting sqref="BB42">
    <cfRule type="cellIs" dxfId="8118" priority="303" operator="between">
      <formula>15</formula>
      <formula>20</formula>
    </cfRule>
  </conditionalFormatting>
  <conditionalFormatting sqref="BB42">
    <cfRule type="cellIs" dxfId="8117" priority="304" operator="between">
      <formula>10</formula>
      <formula>14.999</formula>
    </cfRule>
  </conditionalFormatting>
  <conditionalFormatting sqref="BB42">
    <cfRule type="cellIs" dxfId="8116" priority="305" operator="between">
      <formula>5</formula>
      <formula>9.999</formula>
    </cfRule>
  </conditionalFormatting>
  <conditionalFormatting sqref="BB42">
    <cfRule type="cellIs" dxfId="8115" priority="306" operator="between">
      <formula>0.001</formula>
      <formula>4.999</formula>
    </cfRule>
  </conditionalFormatting>
  <conditionalFormatting sqref="BD45">
    <cfRule type="cellIs" dxfId="8114" priority="301" operator="equal">
      <formula>2</formula>
    </cfRule>
  </conditionalFormatting>
  <conditionalFormatting sqref="BD45">
    <cfRule type="cellIs" dxfId="8113" priority="302" operator="equal">
      <formula>1</formula>
    </cfRule>
  </conditionalFormatting>
  <conditionalFormatting sqref="BD45">
    <cfRule type="cellIs" dxfId="8112" priority="297" operator="equal">
      <formula>6</formula>
    </cfRule>
  </conditionalFormatting>
  <conditionalFormatting sqref="BD45">
    <cfRule type="cellIs" dxfId="8111" priority="298" operator="equal">
      <formula>5</formula>
    </cfRule>
  </conditionalFormatting>
  <conditionalFormatting sqref="BD45">
    <cfRule type="cellIs" dxfId="8110" priority="299" operator="equal">
      <formula>4</formula>
    </cfRule>
  </conditionalFormatting>
  <conditionalFormatting sqref="BD45">
    <cfRule type="cellIs" dxfId="8109" priority="300" operator="equal">
      <formula>3</formula>
    </cfRule>
  </conditionalFormatting>
  <conditionalFormatting sqref="BD45">
    <cfRule type="containsBlanks" dxfId="8108" priority="296">
      <formula>LEN(TRIM(BD45))=0</formula>
    </cfRule>
  </conditionalFormatting>
  <conditionalFormatting sqref="AW45:AZ45">
    <cfRule type="containsText" dxfId="8107" priority="292" operator="containsText" text="ggggggggggggggg">
      <formula>NOT(ISERROR(SEARCH("ggggggggggggggg",AW45)))</formula>
    </cfRule>
  </conditionalFormatting>
  <conditionalFormatting sqref="AW45:AZ45">
    <cfRule type="containsText" dxfId="8106" priority="293" operator="containsText" text="gggggggggg">
      <formula>NOT(ISERROR(SEARCH("gggggggggg",AW45)))</formula>
    </cfRule>
  </conditionalFormatting>
  <conditionalFormatting sqref="AW45:AZ45">
    <cfRule type="containsText" dxfId="8105" priority="294" operator="containsText" text="ggggg">
      <formula>NOT(ISERROR(SEARCH("ggggg",AW45)))</formula>
    </cfRule>
  </conditionalFormatting>
  <conditionalFormatting sqref="AW45:AZ45">
    <cfRule type="containsText" dxfId="8104" priority="295" operator="containsText" text="g">
      <formula>NOT(ISERROR(SEARCH("g",AW45)))</formula>
    </cfRule>
  </conditionalFormatting>
  <conditionalFormatting sqref="BB45">
    <cfRule type="cellIs" dxfId="8103" priority="288" operator="between">
      <formula>15</formula>
      <formula>20</formula>
    </cfRule>
  </conditionalFormatting>
  <conditionalFormatting sqref="BB45">
    <cfRule type="cellIs" dxfId="8102" priority="289" operator="between">
      <formula>10</formula>
      <formula>14.999</formula>
    </cfRule>
  </conditionalFormatting>
  <conditionalFormatting sqref="BB45">
    <cfRule type="cellIs" dxfId="8101" priority="290" operator="between">
      <formula>5</formula>
      <formula>9.999</formula>
    </cfRule>
  </conditionalFormatting>
  <conditionalFormatting sqref="BB45">
    <cfRule type="cellIs" dxfId="8100" priority="291" operator="between">
      <formula>0.001</formula>
      <formula>4.999</formula>
    </cfRule>
  </conditionalFormatting>
  <conditionalFormatting sqref="BD48">
    <cfRule type="cellIs" dxfId="8099" priority="286" operator="equal">
      <formula>2</formula>
    </cfRule>
  </conditionalFormatting>
  <conditionalFormatting sqref="BD48">
    <cfRule type="cellIs" dxfId="8098" priority="287" operator="equal">
      <formula>1</formula>
    </cfRule>
  </conditionalFormatting>
  <conditionalFormatting sqref="BD48">
    <cfRule type="cellIs" dxfId="8097" priority="282" operator="equal">
      <formula>6</formula>
    </cfRule>
  </conditionalFormatting>
  <conditionalFormatting sqref="BD48">
    <cfRule type="cellIs" dxfId="8096" priority="283" operator="equal">
      <formula>5</formula>
    </cfRule>
  </conditionalFormatting>
  <conditionalFormatting sqref="BD48">
    <cfRule type="cellIs" dxfId="8095" priority="284" operator="equal">
      <formula>4</formula>
    </cfRule>
  </conditionalFormatting>
  <conditionalFormatting sqref="BD48">
    <cfRule type="cellIs" dxfId="8094" priority="285" operator="equal">
      <formula>3</formula>
    </cfRule>
  </conditionalFormatting>
  <conditionalFormatting sqref="BD48">
    <cfRule type="containsBlanks" dxfId="8093" priority="281">
      <formula>LEN(TRIM(BD48))=0</formula>
    </cfRule>
  </conditionalFormatting>
  <conditionalFormatting sqref="AW48:AZ48">
    <cfRule type="containsText" dxfId="8092" priority="277" operator="containsText" text="ggggggggggggggg">
      <formula>NOT(ISERROR(SEARCH("ggggggggggggggg",AW48)))</formula>
    </cfRule>
  </conditionalFormatting>
  <conditionalFormatting sqref="AW48:AZ48">
    <cfRule type="containsText" dxfId="8091" priority="278" operator="containsText" text="gggggggggg">
      <formula>NOT(ISERROR(SEARCH("gggggggggg",AW48)))</formula>
    </cfRule>
  </conditionalFormatting>
  <conditionalFormatting sqref="AW48:AZ48">
    <cfRule type="containsText" dxfId="8090" priority="279" operator="containsText" text="ggggg">
      <formula>NOT(ISERROR(SEARCH("ggggg",AW48)))</formula>
    </cfRule>
  </conditionalFormatting>
  <conditionalFormatting sqref="AW48:AZ48">
    <cfRule type="containsText" dxfId="8089" priority="280" operator="containsText" text="g">
      <formula>NOT(ISERROR(SEARCH("g",AW48)))</formula>
    </cfRule>
  </conditionalFormatting>
  <conditionalFormatting sqref="BB48">
    <cfRule type="cellIs" dxfId="8088" priority="273" operator="between">
      <formula>15</formula>
      <formula>20</formula>
    </cfRule>
  </conditionalFormatting>
  <conditionalFormatting sqref="BB48">
    <cfRule type="cellIs" dxfId="8087" priority="274" operator="between">
      <formula>10</formula>
      <formula>14.999</formula>
    </cfRule>
  </conditionalFormatting>
  <conditionalFormatting sqref="BB48">
    <cfRule type="cellIs" dxfId="8086" priority="275" operator="between">
      <formula>5</formula>
      <formula>9.999</formula>
    </cfRule>
  </conditionalFormatting>
  <conditionalFormatting sqref="BB48">
    <cfRule type="cellIs" dxfId="8085" priority="276" operator="between">
      <formula>0.001</formula>
      <formula>4.999</formula>
    </cfRule>
  </conditionalFormatting>
  <conditionalFormatting sqref="BD51">
    <cfRule type="cellIs" dxfId="8084" priority="271" operator="equal">
      <formula>2</formula>
    </cfRule>
  </conditionalFormatting>
  <conditionalFormatting sqref="BD51">
    <cfRule type="cellIs" dxfId="8083" priority="272" operator="equal">
      <formula>1</formula>
    </cfRule>
  </conditionalFormatting>
  <conditionalFormatting sqref="BD51">
    <cfRule type="cellIs" dxfId="8082" priority="267" operator="equal">
      <formula>6</formula>
    </cfRule>
  </conditionalFormatting>
  <conditionalFormatting sqref="BD51">
    <cfRule type="cellIs" dxfId="8081" priority="268" operator="equal">
      <formula>5</formula>
    </cfRule>
  </conditionalFormatting>
  <conditionalFormatting sqref="BD51">
    <cfRule type="cellIs" dxfId="8080" priority="269" operator="equal">
      <formula>4</formula>
    </cfRule>
  </conditionalFormatting>
  <conditionalFormatting sqref="BD51">
    <cfRule type="cellIs" dxfId="8079" priority="270" operator="equal">
      <formula>3</formula>
    </cfRule>
  </conditionalFormatting>
  <conditionalFormatting sqref="BD51">
    <cfRule type="containsBlanks" dxfId="8078" priority="266">
      <formula>LEN(TRIM(BD51))=0</formula>
    </cfRule>
  </conditionalFormatting>
  <conditionalFormatting sqref="AW51:AZ51">
    <cfRule type="containsText" dxfId="8077" priority="262" operator="containsText" text="ggggggggggggggg">
      <formula>NOT(ISERROR(SEARCH("ggggggggggggggg",AW51)))</formula>
    </cfRule>
  </conditionalFormatting>
  <conditionalFormatting sqref="AW51:AZ51">
    <cfRule type="containsText" dxfId="8076" priority="263" operator="containsText" text="gggggggggg">
      <formula>NOT(ISERROR(SEARCH("gggggggggg",AW51)))</formula>
    </cfRule>
  </conditionalFormatting>
  <conditionalFormatting sqref="AW51:AZ51">
    <cfRule type="containsText" dxfId="8075" priority="264" operator="containsText" text="ggggg">
      <formula>NOT(ISERROR(SEARCH("ggggg",AW51)))</formula>
    </cfRule>
  </conditionalFormatting>
  <conditionalFormatting sqref="AW51:AZ51">
    <cfRule type="containsText" dxfId="8074" priority="265" operator="containsText" text="g">
      <formula>NOT(ISERROR(SEARCH("g",AW51)))</formula>
    </cfRule>
  </conditionalFormatting>
  <conditionalFormatting sqref="BB51">
    <cfRule type="cellIs" dxfId="8073" priority="258" operator="between">
      <formula>15</formula>
      <formula>20</formula>
    </cfRule>
  </conditionalFormatting>
  <conditionalFormatting sqref="BB51">
    <cfRule type="cellIs" dxfId="8072" priority="259" operator="between">
      <formula>10</formula>
      <formula>14.999</formula>
    </cfRule>
  </conditionalFormatting>
  <conditionalFormatting sqref="BB51">
    <cfRule type="cellIs" dxfId="8071" priority="260" operator="between">
      <formula>5</formula>
      <formula>9.999</formula>
    </cfRule>
  </conditionalFormatting>
  <conditionalFormatting sqref="BB51">
    <cfRule type="cellIs" dxfId="8070" priority="261" operator="between">
      <formula>0.001</formula>
      <formula>4.999</formula>
    </cfRule>
  </conditionalFormatting>
  <conditionalFormatting sqref="BD54">
    <cfRule type="cellIs" dxfId="8069" priority="256" operator="equal">
      <formula>2</formula>
    </cfRule>
  </conditionalFormatting>
  <conditionalFormatting sqref="BD54">
    <cfRule type="cellIs" dxfId="8068" priority="257" operator="equal">
      <formula>1</formula>
    </cfRule>
  </conditionalFormatting>
  <conditionalFormatting sqref="BD54">
    <cfRule type="cellIs" dxfId="8067" priority="252" operator="equal">
      <formula>6</formula>
    </cfRule>
  </conditionalFormatting>
  <conditionalFormatting sqref="BD54">
    <cfRule type="cellIs" dxfId="8066" priority="253" operator="equal">
      <formula>5</formula>
    </cfRule>
  </conditionalFormatting>
  <conditionalFormatting sqref="BD54">
    <cfRule type="cellIs" dxfId="8065" priority="254" operator="equal">
      <formula>4</formula>
    </cfRule>
  </conditionalFormatting>
  <conditionalFormatting sqref="BD54">
    <cfRule type="cellIs" dxfId="8064" priority="255" operator="equal">
      <formula>3</formula>
    </cfRule>
  </conditionalFormatting>
  <conditionalFormatting sqref="BD54">
    <cfRule type="containsBlanks" dxfId="8063" priority="251">
      <formula>LEN(TRIM(BD54))=0</formula>
    </cfRule>
  </conditionalFormatting>
  <conditionalFormatting sqref="AW54:AZ54">
    <cfRule type="containsText" dxfId="8062" priority="247" operator="containsText" text="ggggggggggggggg">
      <formula>NOT(ISERROR(SEARCH("ggggggggggggggg",AW54)))</formula>
    </cfRule>
  </conditionalFormatting>
  <conditionalFormatting sqref="AW54:AZ54">
    <cfRule type="containsText" dxfId="8061" priority="248" operator="containsText" text="gggggggggg">
      <formula>NOT(ISERROR(SEARCH("gggggggggg",AW54)))</formula>
    </cfRule>
  </conditionalFormatting>
  <conditionalFormatting sqref="AW54:AZ54">
    <cfRule type="containsText" dxfId="8060" priority="249" operator="containsText" text="ggggg">
      <formula>NOT(ISERROR(SEARCH("ggggg",AW54)))</formula>
    </cfRule>
  </conditionalFormatting>
  <conditionalFormatting sqref="AW54:AZ54">
    <cfRule type="containsText" dxfId="8059" priority="250" operator="containsText" text="g">
      <formula>NOT(ISERROR(SEARCH("g",AW54)))</formula>
    </cfRule>
  </conditionalFormatting>
  <conditionalFormatting sqref="BB54">
    <cfRule type="cellIs" dxfId="8058" priority="243" operator="between">
      <formula>15</formula>
      <formula>20</formula>
    </cfRule>
  </conditionalFormatting>
  <conditionalFormatting sqref="BB54">
    <cfRule type="cellIs" dxfId="8057" priority="244" operator="between">
      <formula>10</formula>
      <formula>14.999</formula>
    </cfRule>
  </conditionalFormatting>
  <conditionalFormatting sqref="BB54">
    <cfRule type="cellIs" dxfId="8056" priority="245" operator="between">
      <formula>5</formula>
      <formula>9.999</formula>
    </cfRule>
  </conditionalFormatting>
  <conditionalFormatting sqref="BB54">
    <cfRule type="cellIs" dxfId="8055" priority="246" operator="between">
      <formula>0.001</formula>
      <formula>4.999</formula>
    </cfRule>
  </conditionalFormatting>
  <conditionalFormatting sqref="BD57">
    <cfRule type="cellIs" dxfId="8054" priority="241" operator="equal">
      <formula>2</formula>
    </cfRule>
  </conditionalFormatting>
  <conditionalFormatting sqref="BD57">
    <cfRule type="cellIs" dxfId="8053" priority="242" operator="equal">
      <formula>1</formula>
    </cfRule>
  </conditionalFormatting>
  <conditionalFormatting sqref="BD57">
    <cfRule type="cellIs" dxfId="8052" priority="237" operator="equal">
      <formula>6</formula>
    </cfRule>
  </conditionalFormatting>
  <conditionalFormatting sqref="BD57">
    <cfRule type="cellIs" dxfId="8051" priority="238" operator="equal">
      <formula>5</formula>
    </cfRule>
  </conditionalFormatting>
  <conditionalFormatting sqref="BD57">
    <cfRule type="cellIs" dxfId="8050" priority="239" operator="equal">
      <formula>4</formula>
    </cfRule>
  </conditionalFormatting>
  <conditionalFormatting sqref="BD57">
    <cfRule type="cellIs" dxfId="8049" priority="240" operator="equal">
      <formula>3</formula>
    </cfRule>
  </conditionalFormatting>
  <conditionalFormatting sqref="BD57">
    <cfRule type="containsBlanks" dxfId="8048" priority="236">
      <formula>LEN(TRIM(BD57))=0</formula>
    </cfRule>
  </conditionalFormatting>
  <conditionalFormatting sqref="AW57:AZ57">
    <cfRule type="containsText" dxfId="8047" priority="232" operator="containsText" text="ggggggggggggggg">
      <formula>NOT(ISERROR(SEARCH("ggggggggggggggg",AW57)))</formula>
    </cfRule>
  </conditionalFormatting>
  <conditionalFormatting sqref="AW57:AZ57">
    <cfRule type="containsText" dxfId="8046" priority="233" operator="containsText" text="gggggggggg">
      <formula>NOT(ISERROR(SEARCH("gggggggggg",AW57)))</formula>
    </cfRule>
  </conditionalFormatting>
  <conditionalFormatting sqref="AW57:AZ57">
    <cfRule type="containsText" dxfId="8045" priority="234" operator="containsText" text="ggggg">
      <formula>NOT(ISERROR(SEARCH("ggggg",AW57)))</formula>
    </cfRule>
  </conditionalFormatting>
  <conditionalFormatting sqref="AW57:AZ57">
    <cfRule type="containsText" dxfId="8044" priority="235" operator="containsText" text="g">
      <formula>NOT(ISERROR(SEARCH("g",AW57)))</formula>
    </cfRule>
  </conditionalFormatting>
  <conditionalFormatting sqref="BB57">
    <cfRule type="cellIs" dxfId="8043" priority="228" operator="between">
      <formula>15</formula>
      <formula>20</formula>
    </cfRule>
  </conditionalFormatting>
  <conditionalFormatting sqref="BB57">
    <cfRule type="cellIs" dxfId="8042" priority="229" operator="between">
      <formula>10</formula>
      <formula>14.999</formula>
    </cfRule>
  </conditionalFormatting>
  <conditionalFormatting sqref="BB57">
    <cfRule type="cellIs" dxfId="8041" priority="230" operator="between">
      <formula>5</formula>
      <formula>9.999</formula>
    </cfRule>
  </conditionalFormatting>
  <conditionalFormatting sqref="BB57">
    <cfRule type="cellIs" dxfId="8040" priority="231" operator="between">
      <formula>0.001</formula>
      <formula>4.999</formula>
    </cfRule>
  </conditionalFormatting>
  <conditionalFormatting sqref="BD60">
    <cfRule type="cellIs" dxfId="8039" priority="226" operator="equal">
      <formula>2</formula>
    </cfRule>
  </conditionalFormatting>
  <conditionalFormatting sqref="BD60">
    <cfRule type="cellIs" dxfId="8038" priority="227" operator="equal">
      <formula>1</formula>
    </cfRule>
  </conditionalFormatting>
  <conditionalFormatting sqref="BD60">
    <cfRule type="cellIs" dxfId="8037" priority="222" operator="equal">
      <formula>6</formula>
    </cfRule>
  </conditionalFormatting>
  <conditionalFormatting sqref="BD60">
    <cfRule type="cellIs" dxfId="8036" priority="223" operator="equal">
      <formula>5</formula>
    </cfRule>
  </conditionalFormatting>
  <conditionalFormatting sqref="BD60">
    <cfRule type="cellIs" dxfId="8035" priority="224" operator="equal">
      <formula>4</formula>
    </cfRule>
  </conditionalFormatting>
  <conditionalFormatting sqref="BD60">
    <cfRule type="cellIs" dxfId="8034" priority="225" operator="equal">
      <formula>3</formula>
    </cfRule>
  </conditionalFormatting>
  <conditionalFormatting sqref="BD60">
    <cfRule type="containsBlanks" dxfId="8033" priority="221">
      <formula>LEN(TRIM(BD60))=0</formula>
    </cfRule>
  </conditionalFormatting>
  <conditionalFormatting sqref="AW60:AZ60">
    <cfRule type="containsText" dxfId="8032" priority="217" operator="containsText" text="ggggggggggggggg">
      <formula>NOT(ISERROR(SEARCH("ggggggggggggggg",AW60)))</formula>
    </cfRule>
  </conditionalFormatting>
  <conditionalFormatting sqref="AW60:AZ60">
    <cfRule type="containsText" dxfId="8031" priority="218" operator="containsText" text="gggggggggg">
      <formula>NOT(ISERROR(SEARCH("gggggggggg",AW60)))</formula>
    </cfRule>
  </conditionalFormatting>
  <conditionalFormatting sqref="AW60:AZ60">
    <cfRule type="containsText" dxfId="8030" priority="219" operator="containsText" text="ggggg">
      <formula>NOT(ISERROR(SEARCH("ggggg",AW60)))</formula>
    </cfRule>
  </conditionalFormatting>
  <conditionalFormatting sqref="AW60:AZ60">
    <cfRule type="containsText" dxfId="8029" priority="220" operator="containsText" text="g">
      <formula>NOT(ISERROR(SEARCH("g",AW60)))</formula>
    </cfRule>
  </conditionalFormatting>
  <conditionalFormatting sqref="BB60">
    <cfRule type="cellIs" dxfId="8028" priority="213" operator="between">
      <formula>15</formula>
      <formula>20</formula>
    </cfRule>
  </conditionalFormatting>
  <conditionalFormatting sqref="BB60">
    <cfRule type="cellIs" dxfId="8027" priority="214" operator="between">
      <formula>10</formula>
      <formula>14.999</formula>
    </cfRule>
  </conditionalFormatting>
  <conditionalFormatting sqref="BB60">
    <cfRule type="cellIs" dxfId="8026" priority="215" operator="between">
      <formula>5</formula>
      <formula>9.999</formula>
    </cfRule>
  </conditionalFormatting>
  <conditionalFormatting sqref="BB60">
    <cfRule type="cellIs" dxfId="8025" priority="216" operator="between">
      <formula>0.001</formula>
      <formula>4.999</formula>
    </cfRule>
  </conditionalFormatting>
  <conditionalFormatting sqref="BD63">
    <cfRule type="cellIs" dxfId="8024" priority="211" operator="equal">
      <formula>2</formula>
    </cfRule>
  </conditionalFormatting>
  <conditionalFormatting sqref="BD63">
    <cfRule type="cellIs" dxfId="8023" priority="212" operator="equal">
      <formula>1</formula>
    </cfRule>
  </conditionalFormatting>
  <conditionalFormatting sqref="BD63">
    <cfRule type="cellIs" dxfId="8022" priority="207" operator="equal">
      <formula>6</formula>
    </cfRule>
  </conditionalFormatting>
  <conditionalFormatting sqref="BD63">
    <cfRule type="cellIs" dxfId="8021" priority="208" operator="equal">
      <formula>5</formula>
    </cfRule>
  </conditionalFormatting>
  <conditionalFormatting sqref="BD63">
    <cfRule type="cellIs" dxfId="8020" priority="209" operator="equal">
      <formula>4</formula>
    </cfRule>
  </conditionalFormatting>
  <conditionalFormatting sqref="BD63">
    <cfRule type="cellIs" dxfId="8019" priority="210" operator="equal">
      <formula>3</formula>
    </cfRule>
  </conditionalFormatting>
  <conditionalFormatting sqref="BD63">
    <cfRule type="containsBlanks" dxfId="8018" priority="206">
      <formula>LEN(TRIM(BD63))=0</formula>
    </cfRule>
  </conditionalFormatting>
  <conditionalFormatting sqref="AW63:AZ63">
    <cfRule type="containsText" dxfId="8017" priority="202" operator="containsText" text="ggggggggggggggg">
      <formula>NOT(ISERROR(SEARCH("ggggggggggggggg",AW63)))</formula>
    </cfRule>
  </conditionalFormatting>
  <conditionalFormatting sqref="AW63:AZ63">
    <cfRule type="containsText" dxfId="8016" priority="203" operator="containsText" text="gggggggggg">
      <formula>NOT(ISERROR(SEARCH("gggggggggg",AW63)))</formula>
    </cfRule>
  </conditionalFormatting>
  <conditionalFormatting sqref="AW63:AZ63">
    <cfRule type="containsText" dxfId="8015" priority="204" operator="containsText" text="ggggg">
      <formula>NOT(ISERROR(SEARCH("ggggg",AW63)))</formula>
    </cfRule>
  </conditionalFormatting>
  <conditionalFormatting sqref="AW63:AZ63">
    <cfRule type="containsText" dxfId="8014" priority="205" operator="containsText" text="g">
      <formula>NOT(ISERROR(SEARCH("g",AW63)))</formula>
    </cfRule>
  </conditionalFormatting>
  <conditionalFormatting sqref="BB63">
    <cfRule type="cellIs" dxfId="8013" priority="198" operator="between">
      <formula>15</formula>
      <formula>20</formula>
    </cfRule>
  </conditionalFormatting>
  <conditionalFormatting sqref="BB63">
    <cfRule type="cellIs" dxfId="8012" priority="199" operator="between">
      <formula>10</formula>
      <formula>14.999</formula>
    </cfRule>
  </conditionalFormatting>
  <conditionalFormatting sqref="BB63">
    <cfRule type="cellIs" dxfId="8011" priority="200" operator="between">
      <formula>5</formula>
      <formula>9.999</formula>
    </cfRule>
  </conditionalFormatting>
  <conditionalFormatting sqref="BB63">
    <cfRule type="cellIs" dxfId="8010" priority="201" operator="between">
      <formula>0.001</formula>
      <formula>4.999</formula>
    </cfRule>
  </conditionalFormatting>
  <conditionalFormatting sqref="T9:V9">
    <cfRule type="beginsWith" dxfId="8009" priority="197" operator="beginsWith" text="?">
      <formula>LEFT(T9,LEN("?"))="?"</formula>
    </cfRule>
  </conditionalFormatting>
  <conditionalFormatting sqref="BI23">
    <cfRule type="cellIs" dxfId="8008" priority="193" operator="between">
      <formula>15</formula>
      <formula>20</formula>
    </cfRule>
  </conditionalFormatting>
  <conditionalFormatting sqref="BI23">
    <cfRule type="cellIs" dxfId="8007" priority="194" operator="between">
      <formula>10</formula>
      <formula>14.999</formula>
    </cfRule>
  </conditionalFormatting>
  <conditionalFormatting sqref="BI23">
    <cfRule type="cellIs" dxfId="8006" priority="195" operator="between">
      <formula>5</formula>
      <formula>9.999</formula>
    </cfRule>
  </conditionalFormatting>
  <conditionalFormatting sqref="BI23">
    <cfRule type="cellIs" dxfId="8005" priority="196" operator="between">
      <formula>0.001</formula>
      <formula>4.999</formula>
    </cfRule>
  </conditionalFormatting>
  <conditionalFormatting sqref="BI26">
    <cfRule type="cellIs" dxfId="8004" priority="189" operator="between">
      <formula>15</formula>
      <formula>20</formula>
    </cfRule>
  </conditionalFormatting>
  <conditionalFormatting sqref="BI26">
    <cfRule type="cellIs" dxfId="8003" priority="190" operator="between">
      <formula>10</formula>
      <formula>14.999</formula>
    </cfRule>
  </conditionalFormatting>
  <conditionalFormatting sqref="BI26">
    <cfRule type="cellIs" dxfId="8002" priority="191" operator="between">
      <formula>5</formula>
      <formula>9.999</formula>
    </cfRule>
  </conditionalFormatting>
  <conditionalFormatting sqref="BI26">
    <cfRule type="cellIs" dxfId="8001" priority="192" operator="between">
      <formula>0.001</formula>
      <formula>4.999</formula>
    </cfRule>
  </conditionalFormatting>
  <conditionalFormatting sqref="BI32">
    <cfRule type="cellIs" dxfId="8000" priority="185" operator="between">
      <formula>15</formula>
      <formula>20</formula>
    </cfRule>
  </conditionalFormatting>
  <conditionalFormatting sqref="BI32">
    <cfRule type="cellIs" dxfId="7999" priority="186" operator="between">
      <formula>10</formula>
      <formula>14.999</formula>
    </cfRule>
  </conditionalFormatting>
  <conditionalFormatting sqref="BI32">
    <cfRule type="cellIs" dxfId="7998" priority="187" operator="between">
      <formula>5</formula>
      <formula>9.999</formula>
    </cfRule>
  </conditionalFormatting>
  <conditionalFormatting sqref="BI32">
    <cfRule type="cellIs" dxfId="7997" priority="188" operator="between">
      <formula>0.001</formula>
      <formula>4.999</formula>
    </cfRule>
  </conditionalFormatting>
  <conditionalFormatting sqref="AC21">
    <cfRule type="cellIs" dxfId="7996" priority="181" operator="between">
      <formula>15</formula>
      <formula>20</formula>
    </cfRule>
  </conditionalFormatting>
  <conditionalFormatting sqref="AC21">
    <cfRule type="cellIs" dxfId="7995" priority="182" operator="between">
      <formula>10</formula>
      <formula>14.999</formula>
    </cfRule>
  </conditionalFormatting>
  <conditionalFormatting sqref="AC21">
    <cfRule type="cellIs" dxfId="7994" priority="183" operator="between">
      <formula>5</formula>
      <formula>9.999</formula>
    </cfRule>
  </conditionalFormatting>
  <conditionalFormatting sqref="AC21">
    <cfRule type="cellIs" dxfId="7993" priority="184" operator="between">
      <formula>0.001</formula>
      <formula>4.999</formula>
    </cfRule>
  </conditionalFormatting>
  <conditionalFormatting sqref="AE21">
    <cfRule type="cellIs" dxfId="7992" priority="179" operator="equal">
      <formula>2</formula>
    </cfRule>
  </conditionalFormatting>
  <conditionalFormatting sqref="AE21">
    <cfRule type="cellIs" dxfId="7991" priority="180" operator="equal">
      <formula>1</formula>
    </cfRule>
  </conditionalFormatting>
  <conditionalFormatting sqref="AE21">
    <cfRule type="cellIs" dxfId="7990" priority="175" operator="equal">
      <formula>6</formula>
    </cfRule>
  </conditionalFormatting>
  <conditionalFormatting sqref="AE21">
    <cfRule type="cellIs" dxfId="7989" priority="176" operator="equal">
      <formula>5</formula>
    </cfRule>
  </conditionalFormatting>
  <conditionalFormatting sqref="AE21">
    <cfRule type="cellIs" dxfId="7988" priority="177" operator="equal">
      <formula>4</formula>
    </cfRule>
  </conditionalFormatting>
  <conditionalFormatting sqref="AE21">
    <cfRule type="cellIs" dxfId="7987" priority="178" operator="equal">
      <formula>3</formula>
    </cfRule>
  </conditionalFormatting>
  <conditionalFormatting sqref="AE21">
    <cfRule type="containsBlanks" dxfId="7986" priority="174">
      <formula>LEN(TRIM(AE21))=0</formula>
    </cfRule>
  </conditionalFormatting>
  <conditionalFormatting sqref="AC24">
    <cfRule type="cellIs" dxfId="7985" priority="163" operator="between">
      <formula>15</formula>
      <formula>20</formula>
    </cfRule>
  </conditionalFormatting>
  <conditionalFormatting sqref="AC24">
    <cfRule type="cellIs" dxfId="7984" priority="164" operator="between">
      <formula>10</formula>
      <formula>14.999</formula>
    </cfRule>
  </conditionalFormatting>
  <conditionalFormatting sqref="AC24">
    <cfRule type="cellIs" dxfId="7983" priority="165" operator="between">
      <formula>5</formula>
      <formula>9.999</formula>
    </cfRule>
  </conditionalFormatting>
  <conditionalFormatting sqref="AC24">
    <cfRule type="cellIs" dxfId="7982" priority="166" operator="between">
      <formula>0.001</formula>
      <formula>4.999</formula>
    </cfRule>
  </conditionalFormatting>
  <conditionalFormatting sqref="AE24">
    <cfRule type="cellIs" dxfId="7981" priority="172" operator="equal">
      <formula>2</formula>
    </cfRule>
  </conditionalFormatting>
  <conditionalFormatting sqref="AE24">
    <cfRule type="cellIs" dxfId="7980" priority="173" operator="equal">
      <formula>1</formula>
    </cfRule>
  </conditionalFormatting>
  <conditionalFormatting sqref="AE24">
    <cfRule type="cellIs" dxfId="7979" priority="168" operator="equal">
      <formula>6</formula>
    </cfRule>
  </conditionalFormatting>
  <conditionalFormatting sqref="AE24">
    <cfRule type="cellIs" dxfId="7978" priority="169" operator="equal">
      <formula>5</formula>
    </cfRule>
  </conditionalFormatting>
  <conditionalFormatting sqref="AE24">
    <cfRule type="cellIs" dxfId="7977" priority="170" operator="equal">
      <formula>4</formula>
    </cfRule>
  </conditionalFormatting>
  <conditionalFormatting sqref="AE24">
    <cfRule type="cellIs" dxfId="7976" priority="171" operator="equal">
      <formula>3</formula>
    </cfRule>
  </conditionalFormatting>
  <conditionalFormatting sqref="AE24">
    <cfRule type="containsBlanks" dxfId="7975" priority="167">
      <formula>LEN(TRIM(AE24))=0</formula>
    </cfRule>
  </conditionalFormatting>
  <conditionalFormatting sqref="AC27">
    <cfRule type="cellIs" dxfId="7974" priority="152" operator="between">
      <formula>15</formula>
      <formula>20</formula>
    </cfRule>
  </conditionalFormatting>
  <conditionalFormatting sqref="AC27">
    <cfRule type="cellIs" dxfId="7973" priority="153" operator="between">
      <formula>10</formula>
      <formula>14.999</formula>
    </cfRule>
  </conditionalFormatting>
  <conditionalFormatting sqref="AC27">
    <cfRule type="cellIs" dxfId="7972" priority="154" operator="between">
      <formula>5</formula>
      <formula>9.999</formula>
    </cfRule>
  </conditionalFormatting>
  <conditionalFormatting sqref="AC27">
    <cfRule type="cellIs" dxfId="7971" priority="155" operator="between">
      <formula>0.001</formula>
      <formula>4.999</formula>
    </cfRule>
  </conditionalFormatting>
  <conditionalFormatting sqref="AE27">
    <cfRule type="cellIs" dxfId="7970" priority="161" operator="equal">
      <formula>2</formula>
    </cfRule>
  </conditionalFormatting>
  <conditionalFormatting sqref="AE27">
    <cfRule type="cellIs" dxfId="7969" priority="162" operator="equal">
      <formula>1</formula>
    </cfRule>
  </conditionalFormatting>
  <conditionalFormatting sqref="AE27">
    <cfRule type="cellIs" dxfId="7968" priority="157" operator="equal">
      <formula>6</formula>
    </cfRule>
  </conditionalFormatting>
  <conditionalFormatting sqref="AE27">
    <cfRule type="cellIs" dxfId="7967" priority="158" operator="equal">
      <formula>5</formula>
    </cfRule>
  </conditionalFormatting>
  <conditionalFormatting sqref="AE27">
    <cfRule type="cellIs" dxfId="7966" priority="159" operator="equal">
      <formula>4</formula>
    </cfRule>
  </conditionalFormatting>
  <conditionalFormatting sqref="AE27">
    <cfRule type="cellIs" dxfId="7965" priority="160" operator="equal">
      <formula>3</formula>
    </cfRule>
  </conditionalFormatting>
  <conditionalFormatting sqref="AE27">
    <cfRule type="containsBlanks" dxfId="7964" priority="156">
      <formula>LEN(TRIM(AE27))=0</formula>
    </cfRule>
  </conditionalFormatting>
  <conditionalFormatting sqref="AE30">
    <cfRule type="cellIs" dxfId="7963" priority="150" operator="equal">
      <formula>2</formula>
    </cfRule>
  </conditionalFormatting>
  <conditionalFormatting sqref="AE30">
    <cfRule type="cellIs" dxfId="7962" priority="151" operator="equal">
      <formula>1</formula>
    </cfRule>
  </conditionalFormatting>
  <conditionalFormatting sqref="AE30">
    <cfRule type="cellIs" dxfId="7961" priority="146" operator="equal">
      <formula>6</formula>
    </cfRule>
  </conditionalFormatting>
  <conditionalFormatting sqref="AE30">
    <cfRule type="cellIs" dxfId="7960" priority="147" operator="equal">
      <formula>5</formula>
    </cfRule>
  </conditionalFormatting>
  <conditionalFormatting sqref="AE30">
    <cfRule type="cellIs" dxfId="7959" priority="148" operator="equal">
      <formula>4</formula>
    </cfRule>
  </conditionalFormatting>
  <conditionalFormatting sqref="AE30">
    <cfRule type="cellIs" dxfId="7958" priority="149" operator="equal">
      <formula>3</formula>
    </cfRule>
  </conditionalFormatting>
  <conditionalFormatting sqref="AE30">
    <cfRule type="containsBlanks" dxfId="7957" priority="145">
      <formula>LEN(TRIM(AE30))=0</formula>
    </cfRule>
  </conditionalFormatting>
  <conditionalFormatting sqref="AC30">
    <cfRule type="cellIs" dxfId="7956" priority="141" operator="between">
      <formula>15</formula>
      <formula>20</formula>
    </cfRule>
  </conditionalFormatting>
  <conditionalFormatting sqref="AC30">
    <cfRule type="cellIs" dxfId="7955" priority="142" operator="between">
      <formula>10</formula>
      <formula>14.999</formula>
    </cfRule>
  </conditionalFormatting>
  <conditionalFormatting sqref="AC30">
    <cfRule type="cellIs" dxfId="7954" priority="143" operator="between">
      <formula>5</formula>
      <formula>9.999</formula>
    </cfRule>
  </conditionalFormatting>
  <conditionalFormatting sqref="AC30">
    <cfRule type="cellIs" dxfId="7953" priority="144" operator="between">
      <formula>0.001</formula>
      <formula>4.999</formula>
    </cfRule>
  </conditionalFormatting>
  <conditionalFormatting sqref="AE33">
    <cfRule type="cellIs" dxfId="7952" priority="139" operator="equal">
      <formula>2</formula>
    </cfRule>
  </conditionalFormatting>
  <conditionalFormatting sqref="AE33">
    <cfRule type="cellIs" dxfId="7951" priority="140" operator="equal">
      <formula>1</formula>
    </cfRule>
  </conditionalFormatting>
  <conditionalFormatting sqref="AE33">
    <cfRule type="cellIs" dxfId="7950" priority="135" operator="equal">
      <formula>6</formula>
    </cfRule>
  </conditionalFormatting>
  <conditionalFormatting sqref="AE33">
    <cfRule type="cellIs" dxfId="7949" priority="136" operator="equal">
      <formula>5</formula>
    </cfRule>
  </conditionalFormatting>
  <conditionalFormatting sqref="AE33">
    <cfRule type="cellIs" dxfId="7948" priority="137" operator="equal">
      <formula>4</formula>
    </cfRule>
  </conditionalFormatting>
  <conditionalFormatting sqref="AE33">
    <cfRule type="cellIs" dxfId="7947" priority="138" operator="equal">
      <formula>3</formula>
    </cfRule>
  </conditionalFormatting>
  <conditionalFormatting sqref="AE33">
    <cfRule type="containsBlanks" dxfId="7946" priority="134">
      <formula>LEN(TRIM(AE33))=0</formula>
    </cfRule>
  </conditionalFormatting>
  <conditionalFormatting sqref="AC33">
    <cfRule type="cellIs" dxfId="7945" priority="130" operator="between">
      <formula>15</formula>
      <formula>20</formula>
    </cfRule>
  </conditionalFormatting>
  <conditionalFormatting sqref="AC33">
    <cfRule type="cellIs" dxfId="7944" priority="131" operator="between">
      <formula>10</formula>
      <formula>14.999</formula>
    </cfRule>
  </conditionalFormatting>
  <conditionalFormatting sqref="AC33">
    <cfRule type="cellIs" dxfId="7943" priority="132" operator="between">
      <formula>5</formula>
      <formula>9.999</formula>
    </cfRule>
  </conditionalFormatting>
  <conditionalFormatting sqref="AC33">
    <cfRule type="cellIs" dxfId="7942" priority="133" operator="between">
      <formula>0.001</formula>
      <formula>4.999</formula>
    </cfRule>
  </conditionalFormatting>
  <conditionalFormatting sqref="AE36">
    <cfRule type="cellIs" dxfId="7941" priority="128" operator="equal">
      <formula>2</formula>
    </cfRule>
  </conditionalFormatting>
  <conditionalFormatting sqref="AE36">
    <cfRule type="cellIs" dxfId="7940" priority="129" operator="equal">
      <formula>1</formula>
    </cfRule>
  </conditionalFormatting>
  <conditionalFormatting sqref="AE36">
    <cfRule type="cellIs" dxfId="7939" priority="124" operator="equal">
      <formula>6</formula>
    </cfRule>
  </conditionalFormatting>
  <conditionalFormatting sqref="AE36">
    <cfRule type="cellIs" dxfId="7938" priority="125" operator="equal">
      <formula>5</formula>
    </cfRule>
  </conditionalFormatting>
  <conditionalFormatting sqref="AE36">
    <cfRule type="cellIs" dxfId="7937" priority="126" operator="equal">
      <formula>4</formula>
    </cfRule>
  </conditionalFormatting>
  <conditionalFormatting sqref="AE36">
    <cfRule type="cellIs" dxfId="7936" priority="127" operator="equal">
      <formula>3</formula>
    </cfRule>
  </conditionalFormatting>
  <conditionalFormatting sqref="AE36">
    <cfRule type="containsBlanks" dxfId="7935" priority="123">
      <formula>LEN(TRIM(AE36))=0</formula>
    </cfRule>
  </conditionalFormatting>
  <conditionalFormatting sqref="AC36">
    <cfRule type="cellIs" dxfId="7934" priority="119" operator="between">
      <formula>15</formula>
      <formula>20</formula>
    </cfRule>
  </conditionalFormatting>
  <conditionalFormatting sqref="AC36">
    <cfRule type="cellIs" dxfId="7933" priority="120" operator="between">
      <formula>10</formula>
      <formula>14.999</formula>
    </cfRule>
  </conditionalFormatting>
  <conditionalFormatting sqref="AC36">
    <cfRule type="cellIs" dxfId="7932" priority="121" operator="between">
      <formula>5</formula>
      <formula>9.999</formula>
    </cfRule>
  </conditionalFormatting>
  <conditionalFormatting sqref="AC36">
    <cfRule type="cellIs" dxfId="7931" priority="122" operator="between">
      <formula>0.001</formula>
      <formula>4.999</formula>
    </cfRule>
  </conditionalFormatting>
  <conditionalFormatting sqref="AE39">
    <cfRule type="cellIs" dxfId="7930" priority="117" operator="equal">
      <formula>2</formula>
    </cfRule>
  </conditionalFormatting>
  <conditionalFormatting sqref="AE39">
    <cfRule type="cellIs" dxfId="7929" priority="118" operator="equal">
      <formula>1</formula>
    </cfRule>
  </conditionalFormatting>
  <conditionalFormatting sqref="AE39">
    <cfRule type="cellIs" dxfId="7928" priority="113" operator="equal">
      <formula>6</formula>
    </cfRule>
  </conditionalFormatting>
  <conditionalFormatting sqref="AE39">
    <cfRule type="cellIs" dxfId="7927" priority="114" operator="equal">
      <formula>5</formula>
    </cfRule>
  </conditionalFormatting>
  <conditionalFormatting sqref="AE39">
    <cfRule type="cellIs" dxfId="7926" priority="115" operator="equal">
      <formula>4</formula>
    </cfRule>
  </conditionalFormatting>
  <conditionalFormatting sqref="AE39">
    <cfRule type="cellIs" dxfId="7925" priority="116" operator="equal">
      <formula>3</formula>
    </cfRule>
  </conditionalFormatting>
  <conditionalFormatting sqref="AE39">
    <cfRule type="containsBlanks" dxfId="7924" priority="112">
      <formula>LEN(TRIM(AE39))=0</formula>
    </cfRule>
  </conditionalFormatting>
  <conditionalFormatting sqref="AC39">
    <cfRule type="cellIs" dxfId="7923" priority="108" operator="between">
      <formula>15</formula>
      <formula>20</formula>
    </cfRule>
  </conditionalFormatting>
  <conditionalFormatting sqref="AC39">
    <cfRule type="cellIs" dxfId="7922" priority="109" operator="between">
      <formula>10</formula>
      <formula>14.999</formula>
    </cfRule>
  </conditionalFormatting>
  <conditionalFormatting sqref="AC39">
    <cfRule type="cellIs" dxfId="7921" priority="110" operator="between">
      <formula>5</formula>
      <formula>9.999</formula>
    </cfRule>
  </conditionalFormatting>
  <conditionalFormatting sqref="AC39">
    <cfRule type="cellIs" dxfId="7920" priority="111" operator="between">
      <formula>0.001</formula>
      <formula>4.999</formula>
    </cfRule>
  </conditionalFormatting>
  <conditionalFormatting sqref="AC42">
    <cfRule type="cellIs" dxfId="7919" priority="104" operator="between">
      <formula>15</formula>
      <formula>20</formula>
    </cfRule>
  </conditionalFormatting>
  <conditionalFormatting sqref="AC42">
    <cfRule type="cellIs" dxfId="7918" priority="105" operator="between">
      <formula>10</formula>
      <formula>14.999</formula>
    </cfRule>
  </conditionalFormatting>
  <conditionalFormatting sqref="AC42">
    <cfRule type="cellIs" dxfId="7917" priority="106" operator="between">
      <formula>5</formula>
      <formula>9.999</formula>
    </cfRule>
  </conditionalFormatting>
  <conditionalFormatting sqref="AC42">
    <cfRule type="cellIs" dxfId="7916" priority="107" operator="between">
      <formula>0.001</formula>
      <formula>4.999</formula>
    </cfRule>
  </conditionalFormatting>
  <conditionalFormatting sqref="AE45">
    <cfRule type="cellIs" dxfId="7915" priority="102" operator="equal">
      <formula>2</formula>
    </cfRule>
  </conditionalFormatting>
  <conditionalFormatting sqref="AE45">
    <cfRule type="cellIs" dxfId="7914" priority="103" operator="equal">
      <formula>1</formula>
    </cfRule>
  </conditionalFormatting>
  <conditionalFormatting sqref="AE45">
    <cfRule type="cellIs" dxfId="7913" priority="98" operator="equal">
      <formula>6</formula>
    </cfRule>
  </conditionalFormatting>
  <conditionalFormatting sqref="AE45">
    <cfRule type="cellIs" dxfId="7912" priority="99" operator="equal">
      <formula>5</formula>
    </cfRule>
  </conditionalFormatting>
  <conditionalFormatting sqref="AE45">
    <cfRule type="cellIs" dxfId="7911" priority="100" operator="equal">
      <formula>4</formula>
    </cfRule>
  </conditionalFormatting>
  <conditionalFormatting sqref="AE45">
    <cfRule type="cellIs" dxfId="7910" priority="101" operator="equal">
      <formula>3</formula>
    </cfRule>
  </conditionalFormatting>
  <conditionalFormatting sqref="AE45">
    <cfRule type="containsBlanks" dxfId="7909" priority="97">
      <formula>LEN(TRIM(AE45))=0</formula>
    </cfRule>
  </conditionalFormatting>
  <conditionalFormatting sqref="AC45">
    <cfRule type="cellIs" dxfId="7908" priority="93" operator="between">
      <formula>15</formula>
      <formula>20</formula>
    </cfRule>
  </conditionalFormatting>
  <conditionalFormatting sqref="AC45">
    <cfRule type="cellIs" dxfId="7907" priority="94" operator="between">
      <formula>10</formula>
      <formula>14.999</formula>
    </cfRule>
  </conditionalFormatting>
  <conditionalFormatting sqref="AC45">
    <cfRule type="cellIs" dxfId="7906" priority="95" operator="between">
      <formula>5</formula>
      <formula>9.999</formula>
    </cfRule>
  </conditionalFormatting>
  <conditionalFormatting sqref="AC45">
    <cfRule type="cellIs" dxfId="7905" priority="96" operator="between">
      <formula>0.001</formula>
      <formula>4.999</formula>
    </cfRule>
  </conditionalFormatting>
  <conditionalFormatting sqref="AE51">
    <cfRule type="cellIs" dxfId="7904" priority="80" operator="equal">
      <formula>2</formula>
    </cfRule>
  </conditionalFormatting>
  <conditionalFormatting sqref="AE51">
    <cfRule type="cellIs" dxfId="7903" priority="81" operator="equal">
      <formula>1</formula>
    </cfRule>
  </conditionalFormatting>
  <conditionalFormatting sqref="AE51">
    <cfRule type="cellIs" dxfId="7902" priority="76" operator="equal">
      <formula>6</formula>
    </cfRule>
  </conditionalFormatting>
  <conditionalFormatting sqref="AE51">
    <cfRule type="cellIs" dxfId="7901" priority="77" operator="equal">
      <formula>5</formula>
    </cfRule>
  </conditionalFormatting>
  <conditionalFormatting sqref="AE51">
    <cfRule type="cellIs" dxfId="7900" priority="78" operator="equal">
      <formula>4</formula>
    </cfRule>
  </conditionalFormatting>
  <conditionalFormatting sqref="AE51">
    <cfRule type="cellIs" dxfId="7899" priority="79" operator="equal">
      <formula>3</formula>
    </cfRule>
  </conditionalFormatting>
  <conditionalFormatting sqref="AE51">
    <cfRule type="containsBlanks" dxfId="7898" priority="75">
      <formula>LEN(TRIM(AE51))=0</formula>
    </cfRule>
  </conditionalFormatting>
  <conditionalFormatting sqref="AC51">
    <cfRule type="cellIs" dxfId="7897" priority="71" operator="between">
      <formula>15</formula>
      <formula>20</formula>
    </cfRule>
  </conditionalFormatting>
  <conditionalFormatting sqref="AC51">
    <cfRule type="cellIs" dxfId="7896" priority="72" operator="between">
      <formula>10</formula>
      <formula>14.999</formula>
    </cfRule>
  </conditionalFormatting>
  <conditionalFormatting sqref="AC51">
    <cfRule type="cellIs" dxfId="7895" priority="73" operator="between">
      <formula>5</formula>
      <formula>9.999</formula>
    </cfRule>
  </conditionalFormatting>
  <conditionalFormatting sqref="AC51">
    <cfRule type="cellIs" dxfId="7894" priority="74" operator="between">
      <formula>0.001</formula>
      <formula>4.999</formula>
    </cfRule>
  </conditionalFormatting>
  <conditionalFormatting sqref="AE54">
    <cfRule type="cellIs" dxfId="7893" priority="69" operator="equal">
      <formula>2</formula>
    </cfRule>
  </conditionalFormatting>
  <conditionalFormatting sqref="AE54">
    <cfRule type="cellIs" dxfId="7892" priority="70" operator="equal">
      <formula>1</formula>
    </cfRule>
  </conditionalFormatting>
  <conditionalFormatting sqref="AE54">
    <cfRule type="cellIs" dxfId="7891" priority="65" operator="equal">
      <formula>6</formula>
    </cfRule>
  </conditionalFormatting>
  <conditionalFormatting sqref="AE54">
    <cfRule type="cellIs" dxfId="7890" priority="66" operator="equal">
      <formula>5</formula>
    </cfRule>
  </conditionalFormatting>
  <conditionalFormatting sqref="AE54">
    <cfRule type="cellIs" dxfId="7889" priority="67" operator="equal">
      <formula>4</formula>
    </cfRule>
  </conditionalFormatting>
  <conditionalFormatting sqref="AE54">
    <cfRule type="cellIs" dxfId="7888" priority="68" operator="equal">
      <formula>3</formula>
    </cfRule>
  </conditionalFormatting>
  <conditionalFormatting sqref="AE54">
    <cfRule type="containsBlanks" dxfId="7887" priority="64">
      <formula>LEN(TRIM(AE54))=0</formula>
    </cfRule>
  </conditionalFormatting>
  <conditionalFormatting sqref="AC54">
    <cfRule type="cellIs" dxfId="7886" priority="60" operator="between">
      <formula>15</formula>
      <formula>20</formula>
    </cfRule>
  </conditionalFormatting>
  <conditionalFormatting sqref="AC54">
    <cfRule type="cellIs" dxfId="7885" priority="61" operator="between">
      <formula>10</formula>
      <formula>14.999</formula>
    </cfRule>
  </conditionalFormatting>
  <conditionalFormatting sqref="AC54">
    <cfRule type="cellIs" dxfId="7884" priority="62" operator="between">
      <formula>5</formula>
      <formula>9.999</formula>
    </cfRule>
  </conditionalFormatting>
  <conditionalFormatting sqref="AC54">
    <cfRule type="cellIs" dxfId="7883" priority="63" operator="between">
      <formula>0.001</formula>
      <formula>4.999</formula>
    </cfRule>
  </conditionalFormatting>
  <conditionalFormatting sqref="P23">
    <cfRule type="cellIs" dxfId="7882" priority="23" operator="between">
      <formula>15</formula>
      <formula>20</formula>
    </cfRule>
  </conditionalFormatting>
  <conditionalFormatting sqref="P23">
    <cfRule type="cellIs" dxfId="7881" priority="24" operator="between">
      <formula>10</formula>
      <formula>14.999</formula>
    </cfRule>
  </conditionalFormatting>
  <conditionalFormatting sqref="P23">
    <cfRule type="cellIs" dxfId="7880" priority="25" operator="between">
      <formula>5</formula>
      <formula>9.999</formula>
    </cfRule>
  </conditionalFormatting>
  <conditionalFormatting sqref="P23">
    <cfRule type="cellIs" dxfId="7879" priority="26" operator="between">
      <formula>0.001</formula>
      <formula>4.999</formula>
    </cfRule>
  </conditionalFormatting>
  <conditionalFormatting sqref="P26">
    <cfRule type="cellIs" dxfId="7878" priority="19" operator="between">
      <formula>15</formula>
      <formula>20</formula>
    </cfRule>
  </conditionalFormatting>
  <conditionalFormatting sqref="P26">
    <cfRule type="cellIs" dxfId="7877" priority="20" operator="between">
      <formula>10</formula>
      <formula>14.999</formula>
    </cfRule>
  </conditionalFormatting>
  <conditionalFormatting sqref="P26">
    <cfRule type="cellIs" dxfId="7876" priority="21" operator="between">
      <formula>5</formula>
      <formula>9.999</formula>
    </cfRule>
  </conditionalFormatting>
  <conditionalFormatting sqref="P26">
    <cfRule type="cellIs" dxfId="7875" priority="22" operator="between">
      <formula>0.001</formula>
      <formula>4.999</formula>
    </cfRule>
  </conditionalFormatting>
  <conditionalFormatting sqref="P32">
    <cfRule type="cellIs" dxfId="7874" priority="15" operator="between">
      <formula>15</formula>
      <formula>20</formula>
    </cfRule>
  </conditionalFormatting>
  <conditionalFormatting sqref="P32">
    <cfRule type="cellIs" dxfId="7873" priority="16" operator="between">
      <formula>10</formula>
      <formula>14.999</formula>
    </cfRule>
  </conditionalFormatting>
  <conditionalFormatting sqref="P32">
    <cfRule type="cellIs" dxfId="7872" priority="17" operator="between">
      <formula>5</formula>
      <formula>9.999</formula>
    </cfRule>
  </conditionalFormatting>
  <conditionalFormatting sqref="P32">
    <cfRule type="cellIs" dxfId="7871" priority="18" operator="between">
      <formula>0.001</formula>
      <formula>4.999</formula>
    </cfRule>
  </conditionalFormatting>
  <conditionalFormatting sqref="I5">
    <cfRule type="beginsWith" dxfId="7870" priority="14" operator="beginsWith" text="?">
      <formula>LEFT(I5,LEN("?"))="?"</formula>
    </cfRule>
  </conditionalFormatting>
  <conditionalFormatting sqref="I6">
    <cfRule type="beginsWith" dxfId="7869" priority="13" operator="beginsWith" text="?">
      <formula>LEFT(I6,LEN("?"))="?"</formula>
    </cfRule>
  </conditionalFormatting>
  <conditionalFormatting sqref="Q5:V6">
    <cfRule type="beginsWith" dxfId="7868" priority="12" operator="beginsWith" text="?">
      <formula>LEFT(Q5,LEN("?"))="?"</formula>
    </cfRule>
  </conditionalFormatting>
  <conditionalFormatting sqref="AE42">
    <cfRule type="cellIs" dxfId="7867" priority="10" operator="equal">
      <formula>2</formula>
    </cfRule>
  </conditionalFormatting>
  <conditionalFormatting sqref="AE42">
    <cfRule type="cellIs" dxfId="7866" priority="11" operator="equal">
      <formula>1</formula>
    </cfRule>
  </conditionalFormatting>
  <conditionalFormatting sqref="AE42">
    <cfRule type="cellIs" dxfId="7865" priority="6" operator="equal">
      <formula>6</formula>
    </cfRule>
  </conditionalFormatting>
  <conditionalFormatting sqref="AE42">
    <cfRule type="cellIs" dxfId="7864" priority="7" operator="equal">
      <formula>5</formula>
    </cfRule>
  </conditionalFormatting>
  <conditionalFormatting sqref="AE42">
    <cfRule type="cellIs" dxfId="7863" priority="8" operator="equal">
      <formula>4</formula>
    </cfRule>
  </conditionalFormatting>
  <conditionalFormatting sqref="AE42">
    <cfRule type="cellIs" dxfId="7862" priority="9" operator="equal">
      <formula>3</formula>
    </cfRule>
  </conditionalFormatting>
  <conditionalFormatting sqref="AE42">
    <cfRule type="containsBlanks" dxfId="7861" priority="5">
      <formula>LEN(TRIM(AE42))=0</formula>
    </cfRule>
  </conditionalFormatting>
  <conditionalFormatting sqref="Q29:Q31">
    <cfRule type="cellIs" dxfId="7860" priority="4" operator="equal">
      <formula>0</formula>
    </cfRule>
  </conditionalFormatting>
  <conditionalFormatting sqref="S20:S22">
    <cfRule type="cellIs" dxfId="7859" priority="3" operator="equal">
      <formula>0</formula>
    </cfRule>
  </conditionalFormatting>
  <conditionalFormatting sqref="R29:R31">
    <cfRule type="cellIs" dxfId="7858" priority="2" operator="equal">
      <formula>0</formula>
    </cfRule>
  </conditionalFormatting>
  <conditionalFormatting sqref="S29:S31">
    <cfRule type="cellIs" dxfId="7857"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5"/>
    <pageSetUpPr fitToPage="1"/>
  </sheetPr>
  <dimension ref="B2:CB81"/>
  <sheetViews>
    <sheetView showRowColHeaders="0" zoomScale="55" workbookViewId="0">
      <selection sqref="A1:AU63"/>
    </sheetView>
  </sheetViews>
  <sheetFormatPr baseColWidth="10" defaultColWidth="10.85546875" defaultRowHeight="15"/>
  <cols>
    <col min="1" max="1" width="1.7109375" style="1" customWidth="1"/>
    <col min="2" max="2" width="2.42578125" style="1" customWidth="1"/>
    <col min="3" max="4" width="1.7109375" style="1" customWidth="1"/>
    <col min="5" max="5" width="2.28515625" style="1" customWidth="1"/>
    <col min="6" max="6" width="14.140625" style="1" customWidth="1"/>
    <col min="7" max="7" width="6.7109375" style="1" customWidth="1"/>
    <col min="8" max="8" width="1.7109375" style="1" customWidth="1"/>
    <col min="9" max="9" width="5" style="1" customWidth="1"/>
    <col min="10" max="10" width="2.28515625" style="1" customWidth="1"/>
    <col min="11" max="11" width="14.140625" style="1" customWidth="1"/>
    <col min="12" max="12" width="6.7109375" style="1" customWidth="1"/>
    <col min="13" max="13" width="5.140625" style="1" customWidth="1"/>
    <col min="14" max="14" width="5" style="1" customWidth="1"/>
    <col min="15" max="15" width="3.28515625" style="1" customWidth="1"/>
    <col min="16" max="19" width="10" style="1" customWidth="1"/>
    <col min="20" max="20" width="5.28515625" style="1" bestFit="1" customWidth="1"/>
    <col min="21" max="21" width="10.140625" style="1" bestFit="1" customWidth="1"/>
    <col min="22" max="22" width="73.85546875" style="1" bestFit="1" customWidth="1"/>
    <col min="23" max="23" width="0.85546875" style="1" customWidth="1"/>
    <col min="24" max="24" width="8.85546875" style="1" customWidth="1"/>
    <col min="25" max="25" width="8.140625" style="1" customWidth="1"/>
    <col min="26" max="26" width="8.28515625" style="1" customWidth="1"/>
    <col min="27" max="27" width="8.85546875" style="1" customWidth="1"/>
    <col min="28" max="28" width="0.85546875" style="1" customWidth="1"/>
    <col min="29" max="29" width="9" style="1" customWidth="1"/>
    <col min="30" max="30" width="0.85546875" style="1" customWidth="1"/>
    <col min="31" max="31" width="8.28515625" style="1" customWidth="1"/>
    <col min="32" max="32" width="0.85546875" style="1" customWidth="1"/>
    <col min="33" max="33" width="49.28515625" style="1" customWidth="1"/>
    <col min="34" max="34" width="5" style="1" customWidth="1"/>
    <col min="35" max="35" width="2.42578125" style="1" customWidth="1"/>
    <col min="36" max="36" width="1.7109375" style="1" customWidth="1"/>
    <col min="37" max="37" width="11.7109375" style="1" customWidth="1"/>
    <col min="38" max="38" width="1.7109375" style="1" customWidth="1"/>
    <col min="39" max="39" width="8.28515625" style="1" customWidth="1"/>
    <col min="40" max="40" width="3.28515625" style="1" customWidth="1"/>
    <col min="41" max="42" width="1.7109375" style="1" customWidth="1"/>
    <col min="43" max="43" width="10" style="1" customWidth="1"/>
    <col min="44" max="44" width="3.28515625" style="1" customWidth="1"/>
    <col min="45" max="45" width="1.7109375" style="1" customWidth="1"/>
    <col min="46" max="46" width="2.42578125" style="1" customWidth="1"/>
    <col min="47" max="47" width="3.7109375" style="1" customWidth="1"/>
    <col min="48" max="48" width="0.85546875" style="1" hidden="1" customWidth="1"/>
    <col min="49" max="49" width="8.85546875" style="1" hidden="1" customWidth="1"/>
    <col min="50" max="50" width="8.140625" style="1" hidden="1" customWidth="1"/>
    <col min="51" max="51" width="8.28515625" style="1" hidden="1" customWidth="1"/>
    <col min="52" max="52" width="8.85546875" style="1" hidden="1" customWidth="1"/>
    <col min="53" max="53" width="0.85546875" style="1" hidden="1" customWidth="1"/>
    <col min="54" max="54" width="8.28515625" style="1" hidden="1" customWidth="1"/>
    <col min="55" max="55" width="0.85546875" style="1" hidden="1" customWidth="1"/>
    <col min="56" max="56" width="8.28515625" style="1" hidden="1" customWidth="1"/>
    <col min="57" max="57" width="0.85546875" style="1" hidden="1" customWidth="1"/>
    <col min="58" max="64" width="0" style="1" hidden="1" customWidth="1"/>
    <col min="65" max="16384" width="10.85546875" style="1"/>
  </cols>
  <sheetData>
    <row r="2" spans="2:80" ht="15" customHeight="1">
      <c r="B2" s="349"/>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
      <c r="AM2" s="3"/>
      <c r="AN2" s="3"/>
      <c r="AO2" s="3"/>
      <c r="AP2" s="3"/>
      <c r="AQ2" s="3"/>
      <c r="AR2" s="3"/>
      <c r="AS2" s="3"/>
      <c r="AT2" s="4"/>
    </row>
    <row r="3" spans="2:80" ht="9.9499999999999993" customHeight="1">
      <c r="B3" s="351"/>
      <c r="AQ3" s="9"/>
      <c r="AR3" s="9"/>
      <c r="AS3" s="9"/>
      <c r="AT3" s="10"/>
    </row>
    <row r="4" spans="2:80" ht="9.9499999999999993" customHeight="1">
      <c r="B4" s="351"/>
      <c r="AS4" s="9"/>
      <c r="AT4" s="10"/>
    </row>
    <row r="5" spans="2:80" s="352" customFormat="1" ht="27.95" customHeight="1">
      <c r="B5" s="353"/>
      <c r="C5" s="11"/>
      <c r="D5" s="11"/>
      <c r="E5" s="11"/>
      <c r="F5" s="11"/>
      <c r="G5" s="11"/>
      <c r="H5" s="13"/>
      <c r="I5" s="1277" t="str">
        <f>IF('Suivi des évaluations'!K5=0,"?",'Suivi des évaluations'!K5)</f>
        <v>?</v>
      </c>
      <c r="J5" s="1277"/>
      <c r="K5" s="1277"/>
      <c r="L5" s="1277"/>
      <c r="M5" s="1277"/>
      <c r="N5" s="1277"/>
      <c r="O5" s="1277"/>
      <c r="P5" s="1277"/>
      <c r="Q5" s="1324"/>
      <c r="R5" s="1324"/>
      <c r="S5" s="1324"/>
      <c r="T5" s="1324"/>
      <c r="U5" s="1324"/>
      <c r="V5" s="1324"/>
      <c r="W5" s="354"/>
      <c r="X5" s="354"/>
      <c r="Y5" s="354"/>
      <c r="Z5" s="354"/>
      <c r="AA5" s="354"/>
      <c r="AB5" s="354"/>
      <c r="AD5" s="355"/>
      <c r="AE5" s="11"/>
      <c r="AF5" s="1"/>
      <c r="AG5" s="1"/>
      <c r="AH5" s="1"/>
      <c r="AI5" s="1"/>
      <c r="AJ5" s="1"/>
      <c r="AK5" s="1"/>
      <c r="AL5" s="1"/>
      <c r="AM5" s="1"/>
      <c r="AN5" s="1"/>
      <c r="AO5" s="1"/>
      <c r="AP5" s="1"/>
      <c r="AT5" s="10"/>
      <c r="AU5" s="356"/>
      <c r="AV5" s="354"/>
      <c r="AW5" s="354"/>
      <c r="AX5" s="354"/>
      <c r="AY5" s="354"/>
      <c r="AZ5" s="354"/>
      <c r="BA5" s="354"/>
      <c r="BC5" s="355"/>
      <c r="BD5" s="11"/>
      <c r="BE5" s="1"/>
      <c r="BF5" s="357"/>
      <c r="BG5" s="1276"/>
      <c r="BH5" s="358"/>
      <c r="BI5" s="358"/>
      <c r="BJ5" s="359"/>
      <c r="BK5" s="359"/>
      <c r="BL5" s="359"/>
      <c r="BM5" s="359"/>
      <c r="BN5" s="359"/>
      <c r="BO5" s="359"/>
      <c r="BP5" s="359"/>
      <c r="BQ5" s="359"/>
      <c r="BR5" s="359"/>
      <c r="BS5" s="360"/>
      <c r="BT5" s="360"/>
      <c r="BU5" s="360"/>
      <c r="BV5" s="360"/>
      <c r="BW5" s="360"/>
      <c r="BX5" s="360"/>
      <c r="BY5" s="360"/>
      <c r="BZ5" s="360"/>
      <c r="CA5" s="360"/>
      <c r="CB5" s="360"/>
    </row>
    <row r="6" spans="2:80" s="352" customFormat="1" ht="27.95" customHeight="1">
      <c r="B6" s="353"/>
      <c r="C6" s="11"/>
      <c r="D6" s="11"/>
      <c r="E6" s="11"/>
      <c r="F6" s="11"/>
      <c r="G6" s="11"/>
      <c r="H6" s="13"/>
      <c r="I6" s="1277" t="str">
        <f>IF('Suivi des évaluations'!K7=0,"?",'Suivi des évaluations'!K7)</f>
        <v>?</v>
      </c>
      <c r="J6" s="1277"/>
      <c r="K6" s="1277"/>
      <c r="L6" s="1277"/>
      <c r="M6" s="1277"/>
      <c r="N6" s="1277"/>
      <c r="O6" s="1277"/>
      <c r="P6" s="1277"/>
      <c r="Q6" s="1324"/>
      <c r="R6" s="1324"/>
      <c r="S6" s="1324"/>
      <c r="T6" s="1324"/>
      <c r="U6" s="1324"/>
      <c r="V6" s="1324"/>
      <c r="W6" s="354"/>
      <c r="X6" s="354"/>
      <c r="Y6" s="354"/>
      <c r="Z6" s="354"/>
      <c r="AA6" s="354"/>
      <c r="AB6" s="354"/>
      <c r="AD6" s="355"/>
      <c r="AE6" s="11"/>
      <c r="AF6" s="1"/>
      <c r="AG6" s="1"/>
      <c r="AH6" s="1"/>
      <c r="AI6" s="1"/>
      <c r="AJ6" s="1"/>
      <c r="AK6" s="1"/>
      <c r="AL6" s="1"/>
      <c r="AM6" s="1"/>
      <c r="AN6" s="1"/>
      <c r="AO6" s="1"/>
      <c r="AP6" s="1"/>
      <c r="AT6" s="10"/>
      <c r="AU6" s="356"/>
      <c r="AV6" s="354"/>
      <c r="AW6" s="354"/>
      <c r="AX6" s="354"/>
      <c r="AY6" s="354"/>
      <c r="AZ6" s="354"/>
      <c r="BA6" s="354"/>
      <c r="BC6" s="355"/>
      <c r="BD6" s="11"/>
      <c r="BE6" s="1"/>
      <c r="BF6" s="357"/>
      <c r="BG6" s="1276"/>
      <c r="BH6" s="358"/>
      <c r="BI6" s="358"/>
      <c r="BJ6" s="359"/>
      <c r="BK6" s="359"/>
      <c r="BL6" s="359"/>
      <c r="BM6" s="359"/>
      <c r="BN6" s="359"/>
      <c r="BO6" s="359"/>
      <c r="BP6" s="359"/>
      <c r="BQ6" s="359"/>
      <c r="BR6" s="359"/>
      <c r="BS6" s="360"/>
      <c r="BT6" s="360"/>
      <c r="BU6" s="360"/>
      <c r="BV6" s="360"/>
      <c r="BW6" s="360"/>
      <c r="BX6" s="360"/>
      <c r="BY6" s="360"/>
      <c r="BZ6" s="360"/>
      <c r="CA6" s="360"/>
      <c r="CB6" s="360"/>
    </row>
    <row r="7" spans="2:80" s="361" customFormat="1" ht="20.100000000000001" customHeight="1">
      <c r="B7" s="362"/>
      <c r="C7" s="21"/>
      <c r="D7" s="21"/>
      <c r="E7" s="21"/>
      <c r="F7" s="21"/>
      <c r="G7" s="21"/>
      <c r="H7" s="21"/>
      <c r="I7" s="21"/>
      <c r="J7" s="21"/>
      <c r="K7" s="21"/>
      <c r="L7" s="21"/>
      <c r="M7" s="21"/>
      <c r="N7" s="21"/>
      <c r="O7" s="21"/>
      <c r="P7" s="23"/>
      <c r="Q7" s="23"/>
      <c r="R7" s="23"/>
      <c r="S7" s="24"/>
      <c r="T7" s="24"/>
      <c r="U7" s="24"/>
      <c r="V7" s="24"/>
      <c r="W7" s="24"/>
      <c r="X7" s="24"/>
      <c r="Y7" s="24"/>
      <c r="Z7" s="8"/>
      <c r="AA7" s="1"/>
      <c r="AB7" s="1"/>
      <c r="AC7" s="1"/>
      <c r="AD7" s="1"/>
      <c r="AE7" s="1"/>
      <c r="AF7" s="1"/>
      <c r="AG7" s="1"/>
      <c r="AH7" s="1"/>
      <c r="AI7" s="1"/>
      <c r="AJ7" s="1"/>
      <c r="AK7" s="11"/>
      <c r="AL7" s="11"/>
      <c r="AM7" s="11"/>
      <c r="AN7" s="19"/>
      <c r="AO7" s="19"/>
      <c r="AP7" s="19"/>
      <c r="AQ7" s="11"/>
      <c r="AR7" s="11"/>
      <c r="AS7" s="11"/>
      <c r="AT7" s="20"/>
      <c r="AU7" s="356"/>
      <c r="AV7" s="24"/>
      <c r="AW7" s="24"/>
      <c r="AX7" s="24"/>
      <c r="AY7" s="8"/>
      <c r="AZ7" s="1"/>
      <c r="BA7" s="1"/>
      <c r="BB7" s="1"/>
      <c r="BC7" s="1"/>
      <c r="BD7" s="1"/>
      <c r="BE7" s="1"/>
      <c r="BF7" s="37"/>
      <c r="BG7" s="37"/>
      <c r="BH7" s="37"/>
      <c r="BI7" s="37"/>
      <c r="BJ7" s="363"/>
      <c r="BK7" s="363"/>
      <c r="BL7" s="363"/>
      <c r="BM7" s="363"/>
      <c r="BN7" s="363"/>
      <c r="BO7" s="364"/>
      <c r="BP7" s="364"/>
      <c r="BQ7" s="364"/>
      <c r="BR7" s="364"/>
      <c r="BS7" s="363"/>
      <c r="BT7" s="363"/>
      <c r="BU7" s="363"/>
      <c r="BV7" s="365"/>
      <c r="BW7" s="365"/>
      <c r="BX7" s="365"/>
      <c r="BY7" s="365"/>
      <c r="BZ7" s="365"/>
      <c r="CA7" s="365"/>
      <c r="CB7" s="365"/>
    </row>
    <row r="8" spans="2:80" s="361" customFormat="1" ht="60" customHeight="1">
      <c r="B8" s="1067" t="s">
        <v>0</v>
      </c>
      <c r="C8" s="1068"/>
      <c r="D8" s="1068"/>
      <c r="E8" s="1068"/>
      <c r="F8" s="1068"/>
      <c r="G8" s="129"/>
      <c r="H8" s="29"/>
      <c r="I8" s="30"/>
      <c r="J8" s="1278" t="s">
        <v>170</v>
      </c>
      <c r="K8" s="1278"/>
      <c r="L8" s="1278"/>
      <c r="M8" s="1278"/>
      <c r="N8" s="1278"/>
      <c r="O8" s="1278"/>
      <c r="P8" s="1278"/>
      <c r="Q8" s="1278"/>
      <c r="R8" s="1278"/>
      <c r="S8" s="1278"/>
      <c r="T8" s="1278"/>
      <c r="U8" s="1278"/>
      <c r="V8" s="1278"/>
      <c r="W8" s="132"/>
      <c r="X8" s="132"/>
      <c r="Y8" s="132"/>
      <c r="Z8" s="132"/>
      <c r="AA8" s="132"/>
      <c r="AB8" s="132"/>
      <c r="AC8" s="132"/>
      <c r="AD8" s="132"/>
      <c r="AE8" s="132"/>
      <c r="AF8" s="132"/>
      <c r="AG8" s="29"/>
      <c r="AH8" s="29"/>
      <c r="AI8" s="29"/>
      <c r="AJ8" s="29"/>
      <c r="AK8" s="11"/>
      <c r="AL8" s="11"/>
      <c r="AM8" s="11"/>
      <c r="AN8" s="19"/>
      <c r="AO8" s="19"/>
      <c r="AP8" s="19"/>
      <c r="AQ8" s="11"/>
      <c r="AR8" s="11"/>
      <c r="AS8" s="11"/>
      <c r="AT8" s="366"/>
      <c r="AU8" s="29"/>
      <c r="AV8" s="132"/>
      <c r="AW8" s="132"/>
      <c r="AX8" s="132"/>
      <c r="AY8" s="132"/>
      <c r="AZ8" s="132"/>
      <c r="BA8" s="132"/>
      <c r="BB8" s="132"/>
      <c r="BC8" s="132"/>
      <c r="BD8" s="132"/>
      <c r="BE8" s="132"/>
      <c r="BF8" s="29"/>
      <c r="BG8" s="29"/>
      <c r="BH8" s="29"/>
      <c r="BI8" s="367"/>
      <c r="BJ8" s="367"/>
      <c r="BK8" s="367"/>
      <c r="BL8" s="367"/>
      <c r="BM8" s="367"/>
      <c r="BN8" s="367"/>
      <c r="BO8" s="367"/>
      <c r="BP8" s="367"/>
      <c r="BQ8" s="367"/>
      <c r="BR8" s="367"/>
      <c r="BS8" s="367"/>
      <c r="BT8" s="367"/>
      <c r="BU8" s="367"/>
      <c r="BV8" s="368"/>
      <c r="BW8" s="368"/>
      <c r="BX8" s="368"/>
      <c r="BY8" s="368"/>
      <c r="BZ8" s="368"/>
      <c r="CA8" s="368"/>
      <c r="CB8" s="365"/>
    </row>
    <row r="9" spans="2:80" ht="30" customHeight="1">
      <c r="B9" s="1312" t="s">
        <v>171</v>
      </c>
      <c r="C9" s="1313"/>
      <c r="D9" s="1313"/>
      <c r="E9" s="1313"/>
      <c r="F9" s="1313"/>
      <c r="G9" s="1313"/>
      <c r="H9" s="1313"/>
      <c r="I9" s="1313"/>
      <c r="J9" s="1313"/>
      <c r="K9" s="1313"/>
      <c r="L9" s="1313"/>
      <c r="M9" s="1313"/>
      <c r="N9" s="1313"/>
      <c r="O9" s="1313"/>
      <c r="P9" s="1313"/>
      <c r="Q9" s="1313"/>
      <c r="R9" s="1313"/>
      <c r="S9" s="1313"/>
      <c r="T9" s="1159">
        <v>44286</v>
      </c>
      <c r="U9" s="1159"/>
      <c r="V9" s="1159"/>
      <c r="W9" s="369"/>
      <c r="X9" s="1314"/>
      <c r="Y9" s="1314"/>
      <c r="Z9" s="1314"/>
      <c r="AA9" s="1314"/>
      <c r="AB9" s="1314"/>
      <c r="AC9" s="1314"/>
      <c r="AD9" s="1314"/>
      <c r="AE9" s="1314"/>
      <c r="AF9" s="1314"/>
      <c r="AG9" s="1314"/>
      <c r="AH9" s="1314"/>
      <c r="AI9" s="1314"/>
      <c r="AJ9" s="1314"/>
      <c r="AK9" s="1314"/>
      <c r="AL9" s="1314"/>
      <c r="AM9" s="1314"/>
      <c r="AN9" s="1314"/>
      <c r="AO9" s="1314"/>
      <c r="AP9" s="1314"/>
      <c r="AQ9" s="1314"/>
      <c r="AR9" s="1314"/>
      <c r="AS9" s="1314"/>
      <c r="AT9" s="1315"/>
      <c r="AW9" s="1316" t="s">
        <v>92</v>
      </c>
      <c r="AX9" s="1317"/>
      <c r="AY9" s="1318"/>
      <c r="AZ9" s="1319">
        <f ca="1">TODAY()</f>
        <v>44545</v>
      </c>
      <c r="BA9" s="1320"/>
      <c r="BB9" s="1320"/>
      <c r="BC9" s="1320"/>
      <c r="BD9" s="1320"/>
      <c r="BE9" s="1321"/>
      <c r="BF9" s="370"/>
      <c r="BG9" s="370"/>
      <c r="BH9" s="370"/>
      <c r="BI9" s="370"/>
      <c r="BJ9" s="370"/>
      <c r="BK9" s="370"/>
      <c r="BL9" s="370"/>
      <c r="BM9" s="370"/>
      <c r="BN9" s="370"/>
      <c r="BO9" s="370"/>
      <c r="BP9" s="370"/>
      <c r="BQ9" s="370"/>
      <c r="BR9" s="370"/>
      <c r="BS9" s="370"/>
      <c r="BT9" s="370"/>
      <c r="BU9" s="370"/>
      <c r="BV9" s="370"/>
      <c r="BW9" s="370"/>
      <c r="BX9" s="370"/>
      <c r="BY9" s="370"/>
      <c r="BZ9" s="370"/>
      <c r="CA9" s="370"/>
      <c r="CB9" s="370"/>
    </row>
    <row r="10" spans="2:80" ht="5.0999999999999996" customHeight="1">
      <c r="B10" s="371"/>
      <c r="C10" s="372"/>
      <c r="D10" s="372"/>
      <c r="E10" s="372"/>
      <c r="F10" s="372"/>
      <c r="G10" s="372"/>
      <c r="H10" s="372"/>
      <c r="I10" s="372"/>
      <c r="J10" s="372"/>
      <c r="K10" s="372"/>
      <c r="L10" s="372"/>
      <c r="M10" s="372"/>
      <c r="N10" s="372"/>
      <c r="O10" s="372"/>
      <c r="P10" s="372"/>
      <c r="Q10" s="372"/>
      <c r="R10" s="372"/>
      <c r="S10" s="372"/>
      <c r="T10" s="373"/>
      <c r="U10" s="374"/>
      <c r="V10" s="374"/>
      <c r="W10" s="374"/>
      <c r="X10" s="374"/>
      <c r="Y10" s="374"/>
      <c r="Z10" s="374"/>
      <c r="AA10" s="374"/>
      <c r="AB10" s="374"/>
      <c r="AC10" s="374"/>
      <c r="AD10" s="374"/>
      <c r="AE10" s="374"/>
      <c r="AF10" s="374"/>
      <c r="AG10" s="374"/>
      <c r="AH10" s="374"/>
      <c r="AI10" s="374"/>
      <c r="AN10" s="25"/>
      <c r="AO10" s="25"/>
      <c r="AP10" s="25"/>
      <c r="AQ10" s="21"/>
      <c r="AR10" s="21"/>
      <c r="AS10" s="21"/>
      <c r="AT10" s="375"/>
      <c r="AV10" s="374"/>
      <c r="AW10" s="374"/>
      <c r="AX10" s="374"/>
      <c r="AY10" s="374"/>
      <c r="AZ10" s="374"/>
      <c r="BA10" s="374"/>
      <c r="BB10" s="374"/>
      <c r="BC10" s="374"/>
      <c r="BD10" s="374"/>
      <c r="BE10" s="374"/>
    </row>
    <row r="11" spans="2:80" ht="12" customHeight="1">
      <c r="B11" s="37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K11" s="42"/>
      <c r="AL11" s="43"/>
      <c r="AM11" s="44"/>
      <c r="AN11" s="45"/>
      <c r="AO11" s="46"/>
      <c r="AP11" s="47"/>
      <c r="AQ11" s="46"/>
      <c r="AR11" s="48"/>
      <c r="AT11" s="377"/>
      <c r="AV11" s="56"/>
      <c r="AW11" s="56"/>
      <c r="AX11" s="56"/>
      <c r="AY11" s="56"/>
      <c r="AZ11" s="56"/>
      <c r="BA11" s="56"/>
      <c r="BB11" s="56"/>
      <c r="BC11" s="56"/>
      <c r="BD11" s="56"/>
      <c r="BE11" s="56"/>
    </row>
    <row r="12" spans="2:80" ht="5.0999999999999996" customHeight="1">
      <c r="B12" s="37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N12" s="28"/>
      <c r="AO12" s="28"/>
      <c r="AP12" s="28"/>
      <c r="AT12" s="377"/>
      <c r="AV12" s="56"/>
      <c r="AW12" s="56"/>
      <c r="AX12" s="56"/>
      <c r="AY12" s="56"/>
      <c r="AZ12" s="56"/>
      <c r="BA12" s="56"/>
      <c r="BB12" s="56"/>
      <c r="BC12" s="56"/>
      <c r="BD12" s="56"/>
      <c r="BE12" s="56"/>
    </row>
    <row r="13" spans="2:80" ht="9.9499999999999993" customHeight="1">
      <c r="B13" s="376"/>
      <c r="C13" s="56"/>
      <c r="D13" s="56"/>
      <c r="E13" s="56"/>
      <c r="F13" s="56"/>
      <c r="G13" s="56"/>
      <c r="H13" s="56"/>
      <c r="I13" s="56"/>
      <c r="J13" s="56"/>
      <c r="K13" s="56"/>
      <c r="L13" s="56"/>
      <c r="M13" s="56"/>
      <c r="N13" s="56"/>
      <c r="O13" s="56"/>
      <c r="P13" s="56"/>
      <c r="Q13" s="56"/>
      <c r="R13" s="56"/>
      <c r="S13" s="56"/>
      <c r="T13" s="56"/>
      <c r="U13" s="56"/>
      <c r="V13" s="56"/>
      <c r="W13" s="56"/>
      <c r="X13" s="378" t="s">
        <v>66</v>
      </c>
      <c r="Y13" s="379" t="s">
        <v>62</v>
      </c>
      <c r="Z13" s="380" t="s">
        <v>57</v>
      </c>
      <c r="AA13" s="381" t="s">
        <v>52</v>
      </c>
      <c r="AB13" s="56"/>
      <c r="AC13" s="56"/>
      <c r="AD13" s="56"/>
      <c r="AE13" s="56"/>
      <c r="AF13" s="56"/>
      <c r="AG13" s="56"/>
      <c r="AH13" s="56"/>
      <c r="AI13" s="56"/>
      <c r="AK13" s="132"/>
      <c r="AL13" s="132"/>
      <c r="AM13" s="132"/>
      <c r="AN13" s="132"/>
      <c r="AO13" s="29"/>
      <c r="AP13" s="29"/>
      <c r="AQ13" s="29"/>
      <c r="AR13" s="29"/>
      <c r="AS13" s="29"/>
      <c r="AT13" s="382"/>
      <c r="AV13" s="56"/>
      <c r="AW13" s="378" t="s">
        <v>66</v>
      </c>
      <c r="AX13" s="379" t="s">
        <v>62</v>
      </c>
      <c r="AY13" s="380" t="s">
        <v>57</v>
      </c>
      <c r="AZ13" s="381" t="s">
        <v>52</v>
      </c>
      <c r="BA13" s="56"/>
      <c r="BB13" s="56"/>
      <c r="BC13" s="56"/>
      <c r="BD13" s="56"/>
      <c r="BE13" s="56"/>
    </row>
    <row r="14" spans="2:80" ht="5.0999999999999996" customHeight="1">
      <c r="B14" s="376"/>
      <c r="C14" s="56"/>
      <c r="D14" s="56"/>
      <c r="E14" s="56"/>
      <c r="F14" s="56"/>
      <c r="G14" s="56"/>
      <c r="H14" s="56"/>
      <c r="I14" s="56"/>
      <c r="J14" s="56"/>
      <c r="K14" s="56"/>
      <c r="L14" s="56"/>
      <c r="M14" s="56"/>
      <c r="N14" s="56"/>
      <c r="O14" s="56"/>
      <c r="P14" s="56"/>
      <c r="Q14" s="56"/>
      <c r="R14" s="56"/>
      <c r="S14" s="56"/>
      <c r="T14" s="56"/>
      <c r="U14" s="56"/>
      <c r="V14" s="56"/>
      <c r="W14" s="56"/>
      <c r="X14" s="383"/>
      <c r="Y14" s="383"/>
      <c r="Z14" s="383"/>
      <c r="AA14" s="383"/>
      <c r="AB14" s="56"/>
      <c r="AC14" s="56"/>
      <c r="AD14" s="56"/>
      <c r="AE14" s="56"/>
      <c r="AF14" s="56"/>
      <c r="AG14" s="56"/>
      <c r="AH14" s="56"/>
      <c r="AI14" s="56"/>
      <c r="AT14" s="377"/>
      <c r="AV14" s="56"/>
      <c r="AW14" s="383"/>
      <c r="AX14" s="383"/>
      <c r="AY14" s="383"/>
      <c r="AZ14" s="383"/>
      <c r="BA14" s="56"/>
      <c r="BB14" s="56"/>
      <c r="BC14" s="56"/>
      <c r="BD14" s="56"/>
      <c r="BE14" s="56"/>
    </row>
    <row r="15" spans="2:80" ht="60" customHeight="1">
      <c r="B15" s="351"/>
      <c r="C15" s="56"/>
      <c r="D15" s="56"/>
      <c r="I15" s="384"/>
      <c r="J15" s="1322" t="s">
        <v>206</v>
      </c>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385"/>
      <c r="AK15" s="386"/>
      <c r="AL15" s="386"/>
      <c r="AM15" s="386"/>
      <c r="AN15" s="386"/>
      <c r="AO15" s="386"/>
      <c r="AP15" s="386"/>
      <c r="AQ15" s="386"/>
      <c r="AR15" s="386"/>
      <c r="AS15" s="386"/>
      <c r="AT15" s="387"/>
    </row>
    <row r="16" spans="2:80" s="21" customFormat="1" ht="54.95" customHeight="1">
      <c r="B16" s="362"/>
      <c r="E16" s="1290"/>
      <c r="F16" s="1290"/>
      <c r="G16" s="1290"/>
      <c r="H16" s="1291"/>
      <c r="I16" s="388"/>
      <c r="J16" s="1292" t="s">
        <v>173</v>
      </c>
      <c r="K16" s="1293"/>
      <c r="L16" s="1293"/>
      <c r="M16" s="1294"/>
      <c r="N16" s="1295" t="s">
        <v>174</v>
      </c>
      <c r="O16" s="1296"/>
      <c r="P16" s="1296"/>
      <c r="Q16" s="1296"/>
      <c r="R16" s="1296"/>
      <c r="S16" s="1297"/>
      <c r="T16" s="1298" t="s">
        <v>175</v>
      </c>
      <c r="U16" s="1299"/>
      <c r="V16" s="1299"/>
      <c r="W16" s="1299"/>
      <c r="X16" s="1299"/>
      <c r="Y16" s="1299"/>
      <c r="Z16" s="1299"/>
      <c r="AA16" s="1299"/>
      <c r="AB16" s="1299"/>
      <c r="AC16" s="1299"/>
      <c r="AD16" s="1299"/>
      <c r="AE16" s="1299"/>
      <c r="AF16" s="1300"/>
      <c r="AG16" s="1301" t="s">
        <v>176</v>
      </c>
      <c r="AH16" s="389"/>
      <c r="AK16" s="390"/>
      <c r="AL16" s="390"/>
      <c r="AM16" s="390"/>
      <c r="AN16" s="390"/>
      <c r="AO16" s="46"/>
      <c r="AP16" s="391"/>
      <c r="AQ16" s="46"/>
      <c r="AR16" s="391"/>
      <c r="AS16" s="386"/>
      <c r="AT16" s="387"/>
    </row>
    <row r="17" spans="2:74" s="21" customFormat="1" ht="80.099999999999994" customHeight="1">
      <c r="B17" s="362"/>
      <c r="E17" s="1290"/>
      <c r="F17" s="1290"/>
      <c r="G17" s="1290"/>
      <c r="H17" s="1291"/>
      <c r="I17" s="388"/>
      <c r="J17" s="1303">
        <v>2</v>
      </c>
      <c r="K17" s="1304"/>
      <c r="L17" s="1304"/>
      <c r="M17" s="1305"/>
      <c r="N17" s="1306" t="s">
        <v>177</v>
      </c>
      <c r="O17" s="1306"/>
      <c r="P17" s="1306"/>
      <c r="Q17" s="1307" t="s">
        <v>178</v>
      </c>
      <c r="R17" s="1308"/>
      <c r="S17" s="1309"/>
      <c r="T17" s="1310" t="s">
        <v>179</v>
      </c>
      <c r="U17" s="1311"/>
      <c r="V17" s="1311"/>
      <c r="W17" s="392"/>
      <c r="X17" s="393">
        <v>1</v>
      </c>
      <c r="Y17" s="394">
        <v>2</v>
      </c>
      <c r="Z17" s="394">
        <v>3</v>
      </c>
      <c r="AA17" s="395">
        <v>4</v>
      </c>
      <c r="AB17" s="396"/>
      <c r="AC17" s="397" t="s">
        <v>180</v>
      </c>
      <c r="AD17" s="398"/>
      <c r="AE17" s="399" t="s">
        <v>121</v>
      </c>
      <c r="AF17" s="400"/>
      <c r="AG17" s="1302"/>
      <c r="AH17" s="401"/>
      <c r="AK17" s="40"/>
      <c r="AL17" s="37"/>
      <c r="AM17" s="40"/>
      <c r="AN17" s="37"/>
      <c r="AO17" s="37"/>
      <c r="AP17" s="37"/>
      <c r="AQ17" s="37"/>
      <c r="AR17" s="37"/>
      <c r="AS17" s="1"/>
      <c r="AT17" s="377"/>
      <c r="AV17" s="402"/>
      <c r="AW17" s="403">
        <v>1</v>
      </c>
      <c r="AX17" s="404">
        <v>2</v>
      </c>
      <c r="AY17" s="404">
        <v>3</v>
      </c>
      <c r="AZ17" s="405">
        <v>4</v>
      </c>
      <c r="BA17" s="406"/>
      <c r="BB17" s="407" t="s">
        <v>180</v>
      </c>
      <c r="BC17" s="408"/>
      <c r="BD17" s="409" t="s">
        <v>121</v>
      </c>
      <c r="BE17" s="410"/>
    </row>
    <row r="18" spans="2:74" ht="21" customHeight="1">
      <c r="B18" s="351"/>
      <c r="F18" s="411"/>
      <c r="G18" s="411"/>
      <c r="H18" s="411"/>
      <c r="I18" s="412"/>
      <c r="J18" s="1279" t="s">
        <v>181</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1"/>
      <c r="AH18" s="413"/>
      <c r="AK18" s="37"/>
      <c r="AL18" s="37"/>
      <c r="AM18" s="37"/>
      <c r="AN18" s="37"/>
      <c r="AO18" s="37"/>
      <c r="AP18" s="37"/>
      <c r="AQ18" s="37"/>
      <c r="AR18" s="37"/>
      <c r="AS18" s="37"/>
      <c r="AT18" s="10"/>
      <c r="AV18" s="414"/>
      <c r="AW18" s="415"/>
      <c r="AX18" s="415"/>
      <c r="AY18" s="415"/>
      <c r="AZ18" s="415"/>
      <c r="BA18" s="415"/>
      <c r="BB18" s="415"/>
      <c r="BC18" s="415"/>
      <c r="BD18" s="415"/>
      <c r="BE18" s="416"/>
    </row>
    <row r="19" spans="2:74" ht="21" customHeight="1">
      <c r="B19" s="351"/>
      <c r="F19" s="411"/>
      <c r="G19" s="411"/>
      <c r="H19" s="411"/>
      <c r="I19" s="412"/>
      <c r="J19" s="1282"/>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4"/>
      <c r="AH19" s="413"/>
      <c r="AS19" s="268"/>
      <c r="AT19" s="417"/>
      <c r="AV19" s="418"/>
      <c r="AW19" s="419"/>
      <c r="AX19" s="419"/>
      <c r="AY19" s="419"/>
      <c r="AZ19" s="419"/>
      <c r="BA19" s="419"/>
      <c r="BB19" s="419"/>
      <c r="BC19" s="419"/>
      <c r="BD19" s="419"/>
      <c r="BE19" s="420"/>
    </row>
    <row r="20" spans="2:74" ht="20.100000000000001" customHeight="1">
      <c r="B20" s="351"/>
      <c r="E20" s="411"/>
      <c r="F20" s="411"/>
      <c r="G20" s="411"/>
      <c r="H20" s="411"/>
      <c r="I20" s="412"/>
      <c r="J20" s="1234" t="s">
        <v>182</v>
      </c>
      <c r="K20" s="1235"/>
      <c r="L20" s="1235"/>
      <c r="M20" s="1236"/>
      <c r="N20" s="1285" t="s">
        <v>183</v>
      </c>
      <c r="O20" s="1285"/>
      <c r="P20" s="1285"/>
      <c r="Q20" s="1273" t="s">
        <v>184</v>
      </c>
      <c r="R20" s="1274"/>
      <c r="S20" s="1286">
        <f>Données!Y44</f>
        <v>35</v>
      </c>
      <c r="T20" s="1288">
        <v>1</v>
      </c>
      <c r="U20" s="1255" t="s">
        <v>133</v>
      </c>
      <c r="V20" s="1228" t="s">
        <v>185</v>
      </c>
      <c r="W20" s="421"/>
      <c r="X20" s="422"/>
      <c r="Y20" s="422"/>
      <c r="Z20" s="422"/>
      <c r="AA20" s="422"/>
      <c r="AB20" s="422"/>
      <c r="AC20" s="422"/>
      <c r="AD20" s="422"/>
      <c r="AE20" s="422"/>
      <c r="AF20" s="422"/>
      <c r="AG20" s="1258" t="s">
        <v>74</v>
      </c>
      <c r="AH20" s="413"/>
      <c r="AS20" s="37"/>
      <c r="AT20" s="10"/>
      <c r="AV20" s="423"/>
      <c r="AW20" s="422"/>
      <c r="AX20" s="422"/>
      <c r="AY20" s="422"/>
      <c r="AZ20" s="422"/>
      <c r="BA20" s="422"/>
      <c r="BB20" s="422"/>
      <c r="BC20" s="422"/>
      <c r="BD20" s="422"/>
      <c r="BE20" s="424"/>
      <c r="BG20" s="1285" t="s">
        <v>183</v>
      </c>
      <c r="BH20" s="1285"/>
      <c r="BI20" s="1285"/>
      <c r="BJ20" s="1273" t="s">
        <v>184</v>
      </c>
      <c r="BK20" s="1274"/>
      <c r="BL20" s="1275">
        <v>9</v>
      </c>
    </row>
    <row r="21" spans="2:74" ht="20.100000000000001" customHeight="1">
      <c r="B21" s="351"/>
      <c r="E21" s="411"/>
      <c r="F21" s="411"/>
      <c r="G21" s="411"/>
      <c r="H21" s="411"/>
      <c r="I21" s="412"/>
      <c r="J21" s="1237"/>
      <c r="K21" s="1238"/>
      <c r="L21" s="1238"/>
      <c r="M21" s="1239"/>
      <c r="N21" s="1270"/>
      <c r="O21" s="1270"/>
      <c r="P21" s="1270"/>
      <c r="Q21" s="1265"/>
      <c r="R21" s="1265"/>
      <c r="S21" s="1287"/>
      <c r="T21" s="1223"/>
      <c r="U21" s="1256"/>
      <c r="V21" s="1229"/>
      <c r="W21" s="425"/>
      <c r="X21" s="1218" t="str">
        <f>REPT("g",(AC21))</f>
        <v/>
      </c>
      <c r="Y21" s="1219"/>
      <c r="Z21" s="1219"/>
      <c r="AA21" s="1220"/>
      <c r="AC21" s="426">
        <f>'1 Préparation '!U18</f>
        <v>0</v>
      </c>
      <c r="AE21" s="427" t="str">
        <f>'1 Préparation '!W18</f>
        <v xml:space="preserve"> </v>
      </c>
      <c r="AF21" s="50"/>
      <c r="AG21" s="1259"/>
      <c r="AH21" s="413"/>
      <c r="AS21" s="37"/>
      <c r="AT21" s="10"/>
      <c r="AV21" s="428"/>
      <c r="AW21" s="1218" t="str">
        <f>REPT("g",(BB21))</f>
        <v/>
      </c>
      <c r="AX21" s="1219"/>
      <c r="AY21" s="1219"/>
      <c r="AZ21" s="1220"/>
      <c r="BB21" s="426"/>
      <c r="BD21" s="427"/>
      <c r="BE21" s="429"/>
      <c r="BG21" s="1270"/>
      <c r="BH21" s="1270"/>
      <c r="BI21" s="1270"/>
      <c r="BJ21" s="1265"/>
      <c r="BK21" s="1265"/>
      <c r="BL21" s="1266"/>
    </row>
    <row r="22" spans="2:74" ht="20.100000000000001" customHeight="1">
      <c r="B22" s="351"/>
      <c r="E22" s="411"/>
      <c r="F22" s="411"/>
      <c r="G22" s="411"/>
      <c r="H22" s="411"/>
      <c r="I22" s="412"/>
      <c r="J22" s="1237"/>
      <c r="K22" s="1238"/>
      <c r="L22" s="1238"/>
      <c r="M22" s="1239"/>
      <c r="N22" s="1270"/>
      <c r="O22" s="1270"/>
      <c r="P22" s="1270"/>
      <c r="Q22" s="1265"/>
      <c r="R22" s="1265"/>
      <c r="S22" s="1287"/>
      <c r="T22" s="1289"/>
      <c r="U22" s="1257"/>
      <c r="V22" s="1230"/>
      <c r="W22" s="425"/>
      <c r="AG22" s="1259"/>
      <c r="AH22" s="413"/>
      <c r="AS22" s="37"/>
      <c r="AT22" s="10"/>
      <c r="AV22" s="428"/>
      <c r="BE22" s="430"/>
      <c r="BG22" s="1270"/>
      <c r="BH22" s="1270"/>
      <c r="BI22" s="1270"/>
      <c r="BJ22" s="1265"/>
      <c r="BK22" s="1265"/>
      <c r="BL22" s="1266"/>
    </row>
    <row r="23" spans="2:74" ht="20.100000000000001" customHeight="1">
      <c r="B23" s="351"/>
      <c r="E23" s="411"/>
      <c r="F23" s="411"/>
      <c r="G23" s="411"/>
      <c r="H23" s="411"/>
      <c r="I23" s="412"/>
      <c r="J23" s="1237"/>
      <c r="K23" s="1238"/>
      <c r="L23" s="1238"/>
      <c r="M23" s="1239"/>
      <c r="N23" s="1262" t="s">
        <v>186</v>
      </c>
      <c r="O23" s="1262"/>
      <c r="P23" s="1263" t="str">
        <f>'Suivi des évaluations'!H113</f>
        <v/>
      </c>
      <c r="Q23" s="1262" t="s">
        <v>187</v>
      </c>
      <c r="R23" s="1270"/>
      <c r="S23" s="1271"/>
      <c r="T23" s="1222">
        <v>2</v>
      </c>
      <c r="U23" s="1255" t="s">
        <v>140</v>
      </c>
      <c r="V23" s="1228" t="s">
        <v>188</v>
      </c>
      <c r="W23" s="431"/>
      <c r="X23" s="432"/>
      <c r="Y23" s="432"/>
      <c r="Z23" s="432"/>
      <c r="AA23" s="432"/>
      <c r="AB23" s="432"/>
      <c r="AC23" s="432"/>
      <c r="AD23" s="432"/>
      <c r="AE23" s="432"/>
      <c r="AF23" s="432"/>
      <c r="AG23" s="1259"/>
      <c r="AH23" s="413"/>
      <c r="AS23" s="37"/>
      <c r="AT23" s="10"/>
      <c r="AV23" s="433"/>
      <c r="AW23" s="432"/>
      <c r="AX23" s="432"/>
      <c r="AY23" s="432"/>
      <c r="AZ23" s="432"/>
      <c r="BA23" s="432"/>
      <c r="BB23" s="432"/>
      <c r="BC23" s="432"/>
      <c r="BD23" s="432"/>
      <c r="BE23" s="434"/>
      <c r="BG23" s="1262" t="s">
        <v>186</v>
      </c>
      <c r="BH23" s="1262"/>
      <c r="BI23" s="1263">
        <v>14</v>
      </c>
      <c r="BJ23" s="1262" t="s">
        <v>187</v>
      </c>
      <c r="BK23" s="1270"/>
      <c r="BL23" s="1271"/>
    </row>
    <row r="24" spans="2:74" ht="20.100000000000001" customHeight="1">
      <c r="B24" s="351"/>
      <c r="E24" s="411"/>
      <c r="F24" s="411"/>
      <c r="G24" s="411"/>
      <c r="H24" s="411"/>
      <c r="I24" s="412"/>
      <c r="J24" s="1237"/>
      <c r="K24" s="1238"/>
      <c r="L24" s="1238"/>
      <c r="M24" s="1239"/>
      <c r="N24" s="1262"/>
      <c r="O24" s="1262"/>
      <c r="P24" s="1263"/>
      <c r="Q24" s="1270"/>
      <c r="R24" s="1270"/>
      <c r="S24" s="1271"/>
      <c r="T24" s="1223"/>
      <c r="U24" s="1256"/>
      <c r="V24" s="1229"/>
      <c r="W24" s="435"/>
      <c r="X24" s="1218" t="str">
        <f>REPT("g",(AC24))</f>
        <v/>
      </c>
      <c r="Y24" s="1219"/>
      <c r="Z24" s="1219"/>
      <c r="AA24" s="1220"/>
      <c r="AC24" s="426">
        <f>'1 Préparation '!U22</f>
        <v>0</v>
      </c>
      <c r="AD24" s="50"/>
      <c r="AE24" s="427" t="str">
        <f>'1 Préparation '!W22</f>
        <v xml:space="preserve"> </v>
      </c>
      <c r="AF24" s="50"/>
      <c r="AG24" s="1259"/>
      <c r="AH24" s="413"/>
      <c r="AK24" s="197"/>
      <c r="AL24" s="197"/>
      <c r="AM24" s="197"/>
      <c r="AN24" s="197"/>
      <c r="AO24" s="197"/>
      <c r="AP24" s="197"/>
      <c r="AQ24" s="197"/>
      <c r="AR24" s="268"/>
      <c r="AS24" s="268"/>
      <c r="AT24" s="417"/>
      <c r="AV24" s="436"/>
      <c r="AW24" s="1218" t="str">
        <f>REPT("g",(BB24))</f>
        <v/>
      </c>
      <c r="AX24" s="1219"/>
      <c r="AY24" s="1219"/>
      <c r="AZ24" s="1220"/>
      <c r="BB24" s="426"/>
      <c r="BC24" s="50"/>
      <c r="BD24" s="427"/>
      <c r="BE24" s="429"/>
      <c r="BG24" s="1262"/>
      <c r="BH24" s="1262"/>
      <c r="BI24" s="1263"/>
      <c r="BJ24" s="1270"/>
      <c r="BK24" s="1270"/>
      <c r="BL24" s="1271"/>
    </row>
    <row r="25" spans="2:74" ht="20.100000000000001" customHeight="1">
      <c r="B25" s="351"/>
      <c r="E25" s="411"/>
      <c r="F25" s="411"/>
      <c r="G25" s="411"/>
      <c r="H25" s="411"/>
      <c r="I25" s="412"/>
      <c r="J25" s="1237"/>
      <c r="K25" s="1238"/>
      <c r="L25" s="1238"/>
      <c r="M25" s="1239"/>
      <c r="N25" s="1262"/>
      <c r="O25" s="1262"/>
      <c r="P25" s="1263"/>
      <c r="Q25" s="1270"/>
      <c r="R25" s="1270"/>
      <c r="S25" s="1271"/>
      <c r="T25" s="1224"/>
      <c r="U25" s="1257"/>
      <c r="V25" s="1230"/>
      <c r="W25" s="437"/>
      <c r="X25" s="438"/>
      <c r="Y25" s="438"/>
      <c r="Z25" s="438"/>
      <c r="AA25" s="438"/>
      <c r="AB25" s="438"/>
      <c r="AC25" s="438"/>
      <c r="AD25" s="438"/>
      <c r="AE25" s="438"/>
      <c r="AF25" s="438"/>
      <c r="AG25" s="1259"/>
      <c r="AH25" s="413"/>
      <c r="AS25" s="268"/>
      <c r="AT25" s="417"/>
      <c r="AV25" s="439"/>
      <c r="AW25" s="438"/>
      <c r="AX25" s="438"/>
      <c r="AY25" s="438"/>
      <c r="AZ25" s="438"/>
      <c r="BA25" s="438"/>
      <c r="BB25" s="438"/>
      <c r="BC25" s="438"/>
      <c r="BD25" s="438"/>
      <c r="BE25" s="440"/>
      <c r="BG25" s="1262"/>
      <c r="BH25" s="1262"/>
      <c r="BI25" s="1263"/>
      <c r="BJ25" s="1270"/>
      <c r="BK25" s="1270"/>
      <c r="BL25" s="1271"/>
    </row>
    <row r="26" spans="2:74" ht="20.100000000000001" customHeight="1">
      <c r="B26" s="351"/>
      <c r="E26" s="411"/>
      <c r="F26" s="411"/>
      <c r="G26" s="411"/>
      <c r="H26" s="411"/>
      <c r="I26" s="412"/>
      <c r="J26" s="1237"/>
      <c r="K26" s="1238"/>
      <c r="L26" s="1238"/>
      <c r="M26" s="1239"/>
      <c r="N26" s="1262" t="s">
        <v>189</v>
      </c>
      <c r="O26" s="1262"/>
      <c r="P26" s="1263" t="str">
        <f>'Suivi des évaluations'!H125</f>
        <v/>
      </c>
      <c r="Q26" s="1270" t="s">
        <v>190</v>
      </c>
      <c r="R26" s="1262" t="s">
        <v>191</v>
      </c>
      <c r="S26" s="1271" t="s">
        <v>192</v>
      </c>
      <c r="T26" s="1222">
        <v>3</v>
      </c>
      <c r="U26" s="1255" t="s">
        <v>141</v>
      </c>
      <c r="V26" s="1228" t="s">
        <v>193</v>
      </c>
      <c r="W26" s="431"/>
      <c r="X26" s="432"/>
      <c r="Y26" s="432"/>
      <c r="Z26" s="432"/>
      <c r="AA26" s="432"/>
      <c r="AB26" s="432"/>
      <c r="AC26" s="432"/>
      <c r="AD26" s="432"/>
      <c r="AE26" s="432"/>
      <c r="AF26" s="432"/>
      <c r="AG26" s="1259"/>
      <c r="AH26" s="413"/>
      <c r="AS26" s="268"/>
      <c r="AT26" s="417"/>
      <c r="AV26" s="433"/>
      <c r="AW26" s="432"/>
      <c r="AX26" s="432"/>
      <c r="AY26" s="432"/>
      <c r="AZ26" s="432"/>
      <c r="BA26" s="432"/>
      <c r="BB26" s="432"/>
      <c r="BC26" s="432"/>
      <c r="BD26" s="432"/>
      <c r="BE26" s="434"/>
      <c r="BG26" s="1262" t="s">
        <v>189</v>
      </c>
      <c r="BH26" s="1262"/>
      <c r="BI26" s="1263">
        <v>15</v>
      </c>
      <c r="BJ26" s="1270" t="s">
        <v>190</v>
      </c>
      <c r="BK26" s="1262" t="s">
        <v>191</v>
      </c>
      <c r="BL26" s="1271" t="s">
        <v>192</v>
      </c>
    </row>
    <row r="27" spans="2:74" ht="20.100000000000001" customHeight="1">
      <c r="B27" s="351"/>
      <c r="E27" s="411"/>
      <c r="F27" s="411"/>
      <c r="G27" s="411"/>
      <c r="H27" s="411"/>
      <c r="I27" s="412"/>
      <c r="J27" s="1237"/>
      <c r="K27" s="1238"/>
      <c r="L27" s="1238"/>
      <c r="M27" s="1239"/>
      <c r="N27" s="1262"/>
      <c r="O27" s="1262"/>
      <c r="P27" s="1263"/>
      <c r="Q27" s="1270"/>
      <c r="R27" s="1270"/>
      <c r="S27" s="1271"/>
      <c r="T27" s="1223"/>
      <c r="U27" s="1256"/>
      <c r="V27" s="1229"/>
      <c r="W27" s="435"/>
      <c r="X27" s="1218" t="str">
        <f>REPT("g",(AC27))</f>
        <v/>
      </c>
      <c r="Y27" s="1219"/>
      <c r="Z27" s="1219"/>
      <c r="AA27" s="1220"/>
      <c r="AC27" s="426">
        <f>'1 Préparation '!U26</f>
        <v>0</v>
      </c>
      <c r="AD27" s="50"/>
      <c r="AE27" s="427" t="str">
        <f>'1 Préparation '!W26</f>
        <v xml:space="preserve"> </v>
      </c>
      <c r="AF27" s="50"/>
      <c r="AG27" s="1259"/>
      <c r="AH27" s="413"/>
      <c r="AS27" s="37"/>
      <c r="AT27" s="10"/>
      <c r="AV27" s="436"/>
      <c r="AW27" s="1218" t="str">
        <f>REPT("g",(BB27))</f>
        <v/>
      </c>
      <c r="AX27" s="1219"/>
      <c r="AY27" s="1219"/>
      <c r="AZ27" s="1220"/>
      <c r="BB27" s="426"/>
      <c r="BC27" s="50"/>
      <c r="BD27" s="427"/>
      <c r="BE27" s="429"/>
      <c r="BG27" s="1262"/>
      <c r="BH27" s="1262"/>
      <c r="BI27" s="1263"/>
      <c r="BJ27" s="1270"/>
      <c r="BK27" s="1270"/>
      <c r="BL27" s="1271"/>
    </row>
    <row r="28" spans="2:74" ht="20.100000000000001" customHeight="1">
      <c r="B28" s="351"/>
      <c r="E28" s="411"/>
      <c r="F28" s="411"/>
      <c r="G28" s="411"/>
      <c r="H28" s="411"/>
      <c r="I28" s="412"/>
      <c r="J28" s="1237"/>
      <c r="K28" s="1238"/>
      <c r="L28" s="1238"/>
      <c r="M28" s="1239"/>
      <c r="N28" s="1262"/>
      <c r="O28" s="1262"/>
      <c r="P28" s="1263"/>
      <c r="Q28" s="1270"/>
      <c r="R28" s="1270"/>
      <c r="S28" s="1271"/>
      <c r="T28" s="1224"/>
      <c r="U28" s="1257"/>
      <c r="V28" s="1230"/>
      <c r="W28" s="437"/>
      <c r="X28" s="438"/>
      <c r="Y28" s="438"/>
      <c r="Z28" s="438"/>
      <c r="AA28" s="438"/>
      <c r="AB28" s="438"/>
      <c r="AC28" s="438"/>
      <c r="AD28" s="438"/>
      <c r="AE28" s="438"/>
      <c r="AF28" s="438"/>
      <c r="AG28" s="1259"/>
      <c r="AH28" s="413"/>
      <c r="AS28" s="37"/>
      <c r="AT28" s="10"/>
      <c r="AV28" s="439"/>
      <c r="AW28" s="438"/>
      <c r="AX28" s="438"/>
      <c r="AY28" s="438"/>
      <c r="AZ28" s="438"/>
      <c r="BA28" s="438"/>
      <c r="BB28" s="438"/>
      <c r="BC28" s="438"/>
      <c r="BD28" s="438"/>
      <c r="BE28" s="440"/>
      <c r="BG28" s="1262"/>
      <c r="BH28" s="1262"/>
      <c r="BI28" s="1263"/>
      <c r="BJ28" s="1270"/>
      <c r="BK28" s="1270"/>
      <c r="BL28" s="1271"/>
    </row>
    <row r="29" spans="2:74" ht="20.100000000000001" customHeight="1">
      <c r="B29" s="351"/>
      <c r="E29" s="411"/>
      <c r="F29" s="411"/>
      <c r="G29" s="411"/>
      <c r="H29" s="411"/>
      <c r="I29" s="412"/>
      <c r="J29" s="1237"/>
      <c r="K29" s="1238"/>
      <c r="L29" s="1238"/>
      <c r="M29" s="1239"/>
      <c r="N29" s="1267"/>
      <c r="O29" s="1267"/>
      <c r="P29" s="1268"/>
      <c r="Q29" s="1272" t="str">
        <f>'Suivi des évaluations'!H129</f>
        <v/>
      </c>
      <c r="R29" s="1272" t="str">
        <f>'Suivi des évaluations'!H130</f>
        <v/>
      </c>
      <c r="S29" s="1272" t="str">
        <f>'Suivi des évaluations'!H131</f>
        <v/>
      </c>
      <c r="T29" s="1222">
        <v>4</v>
      </c>
      <c r="U29" s="1255" t="s">
        <v>143</v>
      </c>
      <c r="V29" s="1228" t="s">
        <v>194</v>
      </c>
      <c r="W29" s="431"/>
      <c r="X29" s="432"/>
      <c r="Y29" s="432"/>
      <c r="Z29" s="432"/>
      <c r="AA29" s="432"/>
      <c r="AB29" s="432"/>
      <c r="AC29" s="432"/>
      <c r="AD29" s="432"/>
      <c r="AE29" s="432"/>
      <c r="AF29" s="432"/>
      <c r="AG29" s="1259"/>
      <c r="AH29" s="413"/>
      <c r="AS29" s="37"/>
      <c r="AT29" s="10"/>
      <c r="AV29" s="433"/>
      <c r="AW29" s="432"/>
      <c r="AX29" s="432"/>
      <c r="AY29" s="432"/>
      <c r="AZ29" s="432"/>
      <c r="BA29" s="432"/>
      <c r="BB29" s="432"/>
      <c r="BC29" s="432"/>
      <c r="BD29" s="432"/>
      <c r="BE29" s="434"/>
      <c r="BG29" s="1267"/>
      <c r="BH29" s="1267"/>
      <c r="BI29" s="1268"/>
      <c r="BJ29" s="1269">
        <v>3</v>
      </c>
      <c r="BK29" s="1269">
        <v>3</v>
      </c>
      <c r="BL29" s="1266">
        <v>3</v>
      </c>
    </row>
    <row r="30" spans="2:74" ht="20.100000000000001" customHeight="1">
      <c r="B30" s="351"/>
      <c r="E30" s="411"/>
      <c r="F30" s="411"/>
      <c r="G30" s="411"/>
      <c r="H30" s="411"/>
      <c r="I30" s="412"/>
      <c r="J30" s="1237"/>
      <c r="K30" s="1238"/>
      <c r="L30" s="1238"/>
      <c r="M30" s="1239"/>
      <c r="N30" s="1267"/>
      <c r="O30" s="1267"/>
      <c r="P30" s="1268"/>
      <c r="Q30" s="1272"/>
      <c r="R30" s="1272"/>
      <c r="S30" s="1272"/>
      <c r="T30" s="1223"/>
      <c r="U30" s="1256"/>
      <c r="V30" s="1229"/>
      <c r="W30" s="435"/>
      <c r="X30" s="1218" t="str">
        <f>REPT("g",(AC30))</f>
        <v/>
      </c>
      <c r="Y30" s="1219"/>
      <c r="Z30" s="1219"/>
      <c r="AA30" s="1220"/>
      <c r="AC30" s="426">
        <f>'2 Réaliser mettre en service'!U18</f>
        <v>0</v>
      </c>
      <c r="AD30" s="50"/>
      <c r="AE30" s="427" t="str">
        <f>'2 Réaliser mettre en service'!W18</f>
        <v xml:space="preserve"> </v>
      </c>
      <c r="AF30" s="50"/>
      <c r="AG30" s="1259"/>
      <c r="AH30" s="413"/>
      <c r="AK30" s="197"/>
      <c r="AL30" s="197"/>
      <c r="AM30" s="197"/>
      <c r="AN30" s="197"/>
      <c r="AO30" s="197"/>
      <c r="AP30" s="197"/>
      <c r="AQ30" s="197"/>
      <c r="AR30" s="268"/>
      <c r="AS30" s="268"/>
      <c r="AT30" s="417"/>
      <c r="AV30" s="436"/>
      <c r="AW30" s="1218" t="str">
        <f>REPT("g",(BB30))</f>
        <v/>
      </c>
      <c r="AX30" s="1219"/>
      <c r="AY30" s="1219"/>
      <c r="AZ30" s="1220"/>
      <c r="BB30" s="426"/>
      <c r="BC30" s="50"/>
      <c r="BD30" s="427"/>
      <c r="BE30" s="429"/>
      <c r="BG30" s="1267"/>
      <c r="BH30" s="1267"/>
      <c r="BI30" s="1268"/>
      <c r="BJ30" s="1269"/>
      <c r="BK30" s="1269"/>
      <c r="BL30" s="1266"/>
    </row>
    <row r="31" spans="2:74" ht="20.100000000000001" customHeight="1">
      <c r="B31" s="351"/>
      <c r="E31" s="411"/>
      <c r="F31" s="411"/>
      <c r="G31" s="411"/>
      <c r="H31" s="411"/>
      <c r="I31" s="412"/>
      <c r="J31" s="1237"/>
      <c r="K31" s="1238"/>
      <c r="L31" s="1238"/>
      <c r="M31" s="1239"/>
      <c r="N31" s="1267"/>
      <c r="O31" s="1267"/>
      <c r="P31" s="1268"/>
      <c r="Q31" s="1272"/>
      <c r="R31" s="1272"/>
      <c r="S31" s="1272"/>
      <c r="T31" s="1224"/>
      <c r="U31" s="1257"/>
      <c r="V31" s="1230"/>
      <c r="W31" s="437"/>
      <c r="X31" s="438"/>
      <c r="Y31" s="438"/>
      <c r="Z31" s="438"/>
      <c r="AA31" s="438"/>
      <c r="AB31" s="438"/>
      <c r="AC31" s="438"/>
      <c r="AD31" s="438"/>
      <c r="AE31" s="438"/>
      <c r="AF31" s="438"/>
      <c r="AG31" s="1259"/>
      <c r="AH31" s="413"/>
      <c r="AS31" s="268"/>
      <c r="AT31" s="417"/>
      <c r="AV31" s="439"/>
      <c r="AW31" s="438"/>
      <c r="AX31" s="438"/>
      <c r="AY31" s="438"/>
      <c r="AZ31" s="438"/>
      <c r="BA31" s="438"/>
      <c r="BB31" s="438"/>
      <c r="BC31" s="438"/>
      <c r="BD31" s="438"/>
      <c r="BE31" s="440"/>
      <c r="BG31" s="1267"/>
      <c r="BH31" s="1267"/>
      <c r="BI31" s="1268"/>
      <c r="BJ31" s="1269"/>
      <c r="BK31" s="1269"/>
      <c r="BL31" s="1266"/>
      <c r="BV31" s="1261"/>
    </row>
    <row r="32" spans="2:74" ht="20.100000000000001" customHeight="1">
      <c r="B32" s="351"/>
      <c r="E32" s="411"/>
      <c r="F32" s="411"/>
      <c r="G32" s="411"/>
      <c r="H32" s="411"/>
      <c r="I32" s="412"/>
      <c r="J32" s="1237"/>
      <c r="K32" s="1238"/>
      <c r="L32" s="1238"/>
      <c r="M32" s="1239"/>
      <c r="N32" s="1262" t="s">
        <v>195</v>
      </c>
      <c r="O32" s="1262"/>
      <c r="P32" s="1263" t="e">
        <f>AVERAGE(P23:P28)</f>
        <v>#DIV/0!</v>
      </c>
      <c r="Q32" s="1264" t="s">
        <v>196</v>
      </c>
      <c r="R32" s="1265"/>
      <c r="S32" s="1266"/>
      <c r="T32" s="1222">
        <v>5</v>
      </c>
      <c r="U32" s="1255" t="s">
        <v>144</v>
      </c>
      <c r="V32" s="1228" t="s">
        <v>197</v>
      </c>
      <c r="W32" s="431"/>
      <c r="X32" s="432"/>
      <c r="Y32" s="432"/>
      <c r="Z32" s="432"/>
      <c r="AA32" s="432"/>
      <c r="AB32" s="432"/>
      <c r="AC32" s="432"/>
      <c r="AD32" s="432"/>
      <c r="AE32" s="432"/>
      <c r="AF32" s="432"/>
      <c r="AG32" s="1259"/>
      <c r="AH32" s="413"/>
      <c r="AS32" s="268"/>
      <c r="AT32" s="417"/>
      <c r="AV32" s="433"/>
      <c r="AW32" s="432"/>
      <c r="AX32" s="432"/>
      <c r="AY32" s="432"/>
      <c r="AZ32" s="432"/>
      <c r="BA32" s="432"/>
      <c r="BB32" s="432"/>
      <c r="BC32" s="432"/>
      <c r="BD32" s="432"/>
      <c r="BE32" s="434"/>
      <c r="BG32" s="1262" t="s">
        <v>195</v>
      </c>
      <c r="BH32" s="1262"/>
      <c r="BI32" s="1263">
        <v>14.5</v>
      </c>
      <c r="BJ32" s="1264" t="s">
        <v>196</v>
      </c>
      <c r="BK32" s="1265"/>
      <c r="BL32" s="1266">
        <v>11</v>
      </c>
      <c r="BV32" s="1261"/>
    </row>
    <row r="33" spans="2:74" ht="20.100000000000001" customHeight="1">
      <c r="B33" s="351"/>
      <c r="E33" s="411"/>
      <c r="F33" s="411"/>
      <c r="G33" s="411"/>
      <c r="H33" s="411"/>
      <c r="I33" s="412"/>
      <c r="J33" s="1237"/>
      <c r="K33" s="1238"/>
      <c r="L33" s="1238"/>
      <c r="M33" s="1239"/>
      <c r="N33" s="1262"/>
      <c r="O33" s="1262"/>
      <c r="P33" s="1263"/>
      <c r="Q33" s="1265"/>
      <c r="R33" s="1265"/>
      <c r="S33" s="1266"/>
      <c r="T33" s="1223"/>
      <c r="U33" s="1256"/>
      <c r="V33" s="1229"/>
      <c r="W33" s="435"/>
      <c r="X33" s="1218" t="str">
        <f>REPT("g",(AC33))</f>
        <v/>
      </c>
      <c r="Y33" s="1219"/>
      <c r="Z33" s="1219"/>
      <c r="AA33" s="1220"/>
      <c r="AC33" s="426">
        <f>'2 Réaliser mettre en service'!U22</f>
        <v>0</v>
      </c>
      <c r="AD33" s="50"/>
      <c r="AE33" s="427" t="str">
        <f>'2 Réaliser mettre en service'!W22</f>
        <v xml:space="preserve"> </v>
      </c>
      <c r="AF33" s="50"/>
      <c r="AG33" s="1259"/>
      <c r="AH33" s="413"/>
      <c r="AS33" s="37"/>
      <c r="AT33" s="10"/>
      <c r="AV33" s="436"/>
      <c r="AW33" s="1218" t="str">
        <f>REPT("g",(BB33))</f>
        <v/>
      </c>
      <c r="AX33" s="1219"/>
      <c r="AY33" s="1219"/>
      <c r="AZ33" s="1220"/>
      <c r="BB33" s="426"/>
      <c r="BC33" s="50"/>
      <c r="BD33" s="427"/>
      <c r="BE33" s="429"/>
      <c r="BG33" s="1262"/>
      <c r="BH33" s="1262"/>
      <c r="BI33" s="1263"/>
      <c r="BJ33" s="1265"/>
      <c r="BK33" s="1265"/>
      <c r="BL33" s="1266"/>
      <c r="BV33" s="1261"/>
    </row>
    <row r="34" spans="2:74" ht="20.100000000000001" customHeight="1">
      <c r="B34" s="351"/>
      <c r="E34" s="411"/>
      <c r="F34" s="411"/>
      <c r="G34" s="411"/>
      <c r="H34" s="411"/>
      <c r="I34" s="412"/>
      <c r="J34" s="1237"/>
      <c r="K34" s="1238"/>
      <c r="L34" s="1238"/>
      <c r="M34" s="1239"/>
      <c r="N34" s="1262"/>
      <c r="O34" s="1262"/>
      <c r="P34" s="1263"/>
      <c r="Q34" s="1265"/>
      <c r="R34" s="1265"/>
      <c r="S34" s="1266"/>
      <c r="T34" s="1224"/>
      <c r="U34" s="1257"/>
      <c r="V34" s="1230"/>
      <c r="W34" s="437"/>
      <c r="X34" s="438"/>
      <c r="Y34" s="438"/>
      <c r="Z34" s="438"/>
      <c r="AA34" s="438"/>
      <c r="AB34" s="438"/>
      <c r="AC34" s="438"/>
      <c r="AD34" s="438"/>
      <c r="AE34" s="438"/>
      <c r="AF34" s="438"/>
      <c r="AG34" s="1259"/>
      <c r="AH34" s="413"/>
      <c r="AS34" s="37"/>
      <c r="AT34" s="10"/>
      <c r="AV34" s="439"/>
      <c r="AW34" s="438"/>
      <c r="AX34" s="438"/>
      <c r="AY34" s="438"/>
      <c r="AZ34" s="438"/>
      <c r="BA34" s="438"/>
      <c r="BB34" s="438"/>
      <c r="BC34" s="438"/>
      <c r="BD34" s="438"/>
      <c r="BE34" s="440"/>
      <c r="BG34" s="1262"/>
      <c r="BH34" s="1262"/>
      <c r="BI34" s="1263"/>
      <c r="BJ34" s="1265"/>
      <c r="BK34" s="1265"/>
      <c r="BL34" s="1266"/>
    </row>
    <row r="35" spans="2:74" ht="20.100000000000001" customHeight="1">
      <c r="B35" s="351"/>
      <c r="E35" s="411"/>
      <c r="F35" s="411"/>
      <c r="G35" s="411"/>
      <c r="H35" s="411"/>
      <c r="I35" s="412"/>
      <c r="J35" s="1237"/>
      <c r="K35" s="1238"/>
      <c r="L35" s="1238"/>
      <c r="M35" s="1239"/>
      <c r="N35" s="1243"/>
      <c r="O35" s="1244"/>
      <c r="P35" s="1244"/>
      <c r="Q35" s="1244"/>
      <c r="R35" s="1244"/>
      <c r="S35" s="1245"/>
      <c r="T35" s="1222">
        <v>6</v>
      </c>
      <c r="U35" s="1255" t="s">
        <v>145</v>
      </c>
      <c r="V35" s="1228" t="s">
        <v>198</v>
      </c>
      <c r="W35" s="431"/>
      <c r="X35" s="432"/>
      <c r="Y35" s="432"/>
      <c r="Z35" s="432"/>
      <c r="AA35" s="432"/>
      <c r="AB35" s="432"/>
      <c r="AC35" s="432"/>
      <c r="AD35" s="432"/>
      <c r="AE35" s="432"/>
      <c r="AF35" s="432"/>
      <c r="AG35" s="1259"/>
      <c r="AH35" s="413"/>
      <c r="AS35" s="37"/>
      <c r="AT35" s="10"/>
      <c r="AV35" s="433"/>
      <c r="AW35" s="432"/>
      <c r="AX35" s="432"/>
      <c r="AY35" s="432"/>
      <c r="AZ35" s="432"/>
      <c r="BA35" s="432"/>
      <c r="BB35" s="432"/>
      <c r="BC35" s="432"/>
      <c r="BD35" s="432"/>
      <c r="BE35" s="434"/>
    </row>
    <row r="36" spans="2:74" ht="20.100000000000001" customHeight="1">
      <c r="B36" s="351"/>
      <c r="E36" s="411"/>
      <c r="F36" s="411"/>
      <c r="G36" s="411"/>
      <c r="H36" s="411"/>
      <c r="I36" s="412"/>
      <c r="J36" s="1237"/>
      <c r="K36" s="1238"/>
      <c r="L36" s="1238"/>
      <c r="M36" s="1239"/>
      <c r="N36" s="1246"/>
      <c r="O36" s="1247"/>
      <c r="P36" s="1247"/>
      <c r="Q36" s="1247"/>
      <c r="R36" s="1247"/>
      <c r="S36" s="1248"/>
      <c r="T36" s="1223"/>
      <c r="U36" s="1256"/>
      <c r="V36" s="1229"/>
      <c r="W36" s="435"/>
      <c r="X36" s="1218" t="str">
        <f>REPT("g",(AC36))</f>
        <v/>
      </c>
      <c r="Y36" s="1219"/>
      <c r="Z36" s="1219"/>
      <c r="AA36" s="1220"/>
      <c r="AC36" s="426">
        <f>'2 Réaliser mettre en service'!U26</f>
        <v>0</v>
      </c>
      <c r="AD36" s="50"/>
      <c r="AE36" s="427" t="str">
        <f>'2 Réaliser mettre en service'!W26</f>
        <v xml:space="preserve"> </v>
      </c>
      <c r="AF36" s="50"/>
      <c r="AG36" s="1259"/>
      <c r="AH36" s="413"/>
      <c r="AK36" s="197"/>
      <c r="AL36" s="197"/>
      <c r="AM36" s="197"/>
      <c r="AN36" s="197"/>
      <c r="AO36" s="197"/>
      <c r="AP36" s="197"/>
      <c r="AQ36" s="197"/>
      <c r="AR36" s="268"/>
      <c r="AS36" s="268"/>
      <c r="AT36" s="417"/>
      <c r="AV36" s="436"/>
      <c r="AW36" s="1218" t="str">
        <f>REPT("g",(BB36))</f>
        <v/>
      </c>
      <c r="AX36" s="1219"/>
      <c r="AY36" s="1219"/>
      <c r="AZ36" s="1220"/>
      <c r="BB36" s="426"/>
      <c r="BC36" s="50"/>
      <c r="BD36" s="427"/>
      <c r="BE36" s="429"/>
    </row>
    <row r="37" spans="2:74" ht="20.100000000000001" customHeight="1">
      <c r="B37" s="351"/>
      <c r="E37" s="411"/>
      <c r="F37" s="411"/>
      <c r="G37" s="411"/>
      <c r="H37" s="411"/>
      <c r="I37" s="412"/>
      <c r="J37" s="1237"/>
      <c r="K37" s="1238"/>
      <c r="L37" s="1238"/>
      <c r="M37" s="1239"/>
      <c r="N37" s="1246"/>
      <c r="O37" s="1247"/>
      <c r="P37" s="1247"/>
      <c r="Q37" s="1247"/>
      <c r="R37" s="1247"/>
      <c r="S37" s="1248"/>
      <c r="T37" s="1224"/>
      <c r="U37" s="1257"/>
      <c r="V37" s="1230"/>
      <c r="W37" s="437"/>
      <c r="X37" s="438"/>
      <c r="Y37" s="438"/>
      <c r="Z37" s="438"/>
      <c r="AA37" s="438"/>
      <c r="AB37" s="438"/>
      <c r="AC37" s="438"/>
      <c r="AD37" s="438"/>
      <c r="AE37" s="438"/>
      <c r="AF37" s="438"/>
      <c r="AG37" s="1259"/>
      <c r="AH37" s="413"/>
      <c r="AS37" s="268"/>
      <c r="AT37" s="417"/>
      <c r="AV37" s="439"/>
      <c r="AW37" s="438"/>
      <c r="AX37" s="438"/>
      <c r="AY37" s="438"/>
      <c r="AZ37" s="438"/>
      <c r="BA37" s="438"/>
      <c r="BB37" s="438"/>
      <c r="BC37" s="438"/>
      <c r="BD37" s="438"/>
      <c r="BE37" s="440"/>
    </row>
    <row r="38" spans="2:74" ht="20.100000000000001" customHeight="1">
      <c r="B38" s="351"/>
      <c r="E38" s="411"/>
      <c r="F38" s="411"/>
      <c r="G38" s="411"/>
      <c r="H38" s="411"/>
      <c r="I38" s="412"/>
      <c r="J38" s="1237"/>
      <c r="K38" s="1238"/>
      <c r="L38" s="1238"/>
      <c r="M38" s="1239"/>
      <c r="N38" s="1246"/>
      <c r="O38" s="1247"/>
      <c r="P38" s="1247"/>
      <c r="Q38" s="1247"/>
      <c r="R38" s="1247"/>
      <c r="S38" s="1248"/>
      <c r="T38" s="1222">
        <v>7</v>
      </c>
      <c r="U38" s="1255" t="s">
        <v>147</v>
      </c>
      <c r="V38" s="1228" t="s">
        <v>199</v>
      </c>
      <c r="W38" s="431"/>
      <c r="X38" s="432"/>
      <c r="Y38" s="432"/>
      <c r="Z38" s="432"/>
      <c r="AA38" s="432"/>
      <c r="AB38" s="432"/>
      <c r="AC38" s="432"/>
      <c r="AD38" s="432"/>
      <c r="AE38" s="432"/>
      <c r="AF38" s="441"/>
      <c r="AG38" s="1259"/>
      <c r="AH38" s="413"/>
      <c r="AK38" s="197"/>
      <c r="AL38" s="197"/>
      <c r="AM38" s="197"/>
      <c r="AN38" s="197"/>
      <c r="AO38" s="197"/>
      <c r="AP38" s="197"/>
      <c r="AQ38" s="197"/>
      <c r="AR38" s="268"/>
      <c r="AS38" s="268"/>
      <c r="AT38" s="417"/>
      <c r="AV38" s="433"/>
      <c r="AW38" s="432"/>
      <c r="AX38" s="432"/>
      <c r="AY38" s="432"/>
      <c r="AZ38" s="432"/>
      <c r="BA38" s="432"/>
      <c r="BB38" s="432"/>
      <c r="BC38" s="432"/>
      <c r="BD38" s="432"/>
      <c r="BE38" s="434"/>
    </row>
    <row r="39" spans="2:74" ht="20.100000000000001" customHeight="1">
      <c r="B39" s="351"/>
      <c r="E39" s="411"/>
      <c r="F39" s="411"/>
      <c r="G39" s="411"/>
      <c r="H39" s="411"/>
      <c r="I39" s="412"/>
      <c r="J39" s="1237"/>
      <c r="K39" s="1238"/>
      <c r="L39" s="1238"/>
      <c r="M39" s="1239"/>
      <c r="N39" s="1246"/>
      <c r="O39" s="1247"/>
      <c r="P39" s="1247"/>
      <c r="Q39" s="1247"/>
      <c r="R39" s="1247"/>
      <c r="S39" s="1248"/>
      <c r="T39" s="1223"/>
      <c r="U39" s="1256"/>
      <c r="V39" s="1229"/>
      <c r="W39" s="435"/>
      <c r="X39" s="1218" t="str">
        <f>REPT("g",(AC39))</f>
        <v/>
      </c>
      <c r="Y39" s="1219"/>
      <c r="Z39" s="1219"/>
      <c r="AA39" s="1220"/>
      <c r="AC39" s="426">
        <f>'3-Maintenance'!U18</f>
        <v>0</v>
      </c>
      <c r="AD39" s="50"/>
      <c r="AE39" s="427" t="str">
        <f>'3-Maintenance'!W18</f>
        <v xml:space="preserve"> </v>
      </c>
      <c r="AF39" s="50"/>
      <c r="AG39" s="1259"/>
      <c r="AH39" s="413"/>
      <c r="AN39" s="37"/>
      <c r="AO39" s="37"/>
      <c r="AP39" s="37"/>
      <c r="AQ39" s="37"/>
      <c r="AR39" s="268"/>
      <c r="AS39" s="37"/>
      <c r="AT39" s="10"/>
      <c r="AV39" s="436"/>
      <c r="AW39" s="1218" t="str">
        <f>REPT("g",(BB39))</f>
        <v/>
      </c>
      <c r="AX39" s="1219"/>
      <c r="AY39" s="1219"/>
      <c r="AZ39" s="1220"/>
      <c r="BB39" s="426"/>
      <c r="BC39" s="50"/>
      <c r="BD39" s="427"/>
      <c r="BE39" s="429"/>
    </row>
    <row r="40" spans="2:74" ht="20.100000000000001" customHeight="1">
      <c r="B40" s="351"/>
      <c r="E40" s="411"/>
      <c r="F40" s="411"/>
      <c r="G40" s="411"/>
      <c r="H40" s="411"/>
      <c r="I40" s="412"/>
      <c r="J40" s="1237"/>
      <c r="K40" s="1238"/>
      <c r="L40" s="1238"/>
      <c r="M40" s="1239"/>
      <c r="N40" s="1246"/>
      <c r="O40" s="1247"/>
      <c r="P40" s="1247"/>
      <c r="Q40" s="1247"/>
      <c r="R40" s="1247"/>
      <c r="S40" s="1248"/>
      <c r="T40" s="1224"/>
      <c r="U40" s="1257"/>
      <c r="V40" s="1230"/>
      <c r="W40" s="437"/>
      <c r="X40" s="438"/>
      <c r="Y40" s="438"/>
      <c r="Z40" s="438"/>
      <c r="AA40" s="438"/>
      <c r="AB40" s="438"/>
      <c r="AC40" s="438"/>
      <c r="AD40" s="438"/>
      <c r="AE40" s="438"/>
      <c r="AF40" s="438"/>
      <c r="AG40" s="1259"/>
      <c r="AH40" s="413"/>
      <c r="AN40" s="37"/>
      <c r="AO40" s="37"/>
      <c r="AP40" s="37"/>
      <c r="AQ40" s="37"/>
      <c r="AR40" s="268"/>
      <c r="AS40" s="37"/>
      <c r="AT40" s="10"/>
      <c r="AV40" s="439"/>
      <c r="AW40" s="438"/>
      <c r="AX40" s="438"/>
      <c r="AY40" s="438"/>
      <c r="AZ40" s="438"/>
      <c r="BA40" s="438"/>
      <c r="BB40" s="438"/>
      <c r="BC40" s="438"/>
      <c r="BD40" s="438"/>
      <c r="BE40" s="440"/>
    </row>
    <row r="41" spans="2:74" ht="20.100000000000001" customHeight="1">
      <c r="B41" s="351"/>
      <c r="E41" s="411"/>
      <c r="F41" s="411"/>
      <c r="G41" s="411"/>
      <c r="H41" s="411"/>
      <c r="I41" s="412"/>
      <c r="J41" s="1237"/>
      <c r="K41" s="1238"/>
      <c r="L41" s="1238"/>
      <c r="M41" s="1239"/>
      <c r="N41" s="1246"/>
      <c r="O41" s="1247"/>
      <c r="P41" s="1247"/>
      <c r="Q41" s="1247"/>
      <c r="R41" s="1247"/>
      <c r="S41" s="1248"/>
      <c r="T41" s="1222">
        <v>8</v>
      </c>
      <c r="U41" s="1255" t="s">
        <v>149</v>
      </c>
      <c r="V41" s="1228" t="s">
        <v>200</v>
      </c>
      <c r="W41" s="431"/>
      <c r="X41" s="432"/>
      <c r="Y41" s="432"/>
      <c r="Z41" s="432"/>
      <c r="AA41" s="432"/>
      <c r="AB41" s="432"/>
      <c r="AC41" s="432"/>
      <c r="AD41" s="432"/>
      <c r="AE41" s="432"/>
      <c r="AF41" s="432"/>
      <c r="AG41" s="1259"/>
      <c r="AH41" s="413"/>
      <c r="AN41" s="37"/>
      <c r="AO41" s="37"/>
      <c r="AP41" s="37"/>
      <c r="AQ41" s="37"/>
      <c r="AR41" s="268"/>
      <c r="AS41" s="37"/>
      <c r="AT41" s="10"/>
      <c r="AV41" s="433"/>
      <c r="AW41" s="432"/>
      <c r="AX41" s="432"/>
      <c r="AY41" s="432"/>
      <c r="AZ41" s="432"/>
      <c r="BA41" s="432"/>
      <c r="BB41" s="432"/>
      <c r="BC41" s="432"/>
      <c r="BD41" s="432"/>
      <c r="BE41" s="434"/>
    </row>
    <row r="42" spans="2:74" ht="20.100000000000001" customHeight="1">
      <c r="B42" s="351"/>
      <c r="E42" s="411"/>
      <c r="F42" s="411"/>
      <c r="G42" s="411"/>
      <c r="H42" s="411"/>
      <c r="I42" s="412"/>
      <c r="J42" s="1237"/>
      <c r="K42" s="1238"/>
      <c r="L42" s="1238"/>
      <c r="M42" s="1239"/>
      <c r="N42" s="1246"/>
      <c r="O42" s="1247"/>
      <c r="P42" s="1247"/>
      <c r="Q42" s="1247"/>
      <c r="R42" s="1247"/>
      <c r="S42" s="1248"/>
      <c r="T42" s="1223"/>
      <c r="U42" s="1256"/>
      <c r="V42" s="1229"/>
      <c r="W42" s="435"/>
      <c r="X42" s="1218" t="str">
        <f>REPT("g",(AC42))</f>
        <v/>
      </c>
      <c r="Y42" s="1219"/>
      <c r="Z42" s="1219"/>
      <c r="AA42" s="1220"/>
      <c r="AC42" s="426">
        <f>'4 Communication'!U18</f>
        <v>0</v>
      </c>
      <c r="AD42" s="50"/>
      <c r="AE42" s="427" t="str">
        <f>'4 Communication'!W18</f>
        <v xml:space="preserve"> </v>
      </c>
      <c r="AF42" s="50"/>
      <c r="AG42" s="1259"/>
      <c r="AH42" s="413"/>
      <c r="AK42" s="197"/>
      <c r="AL42" s="197"/>
      <c r="AM42" s="197"/>
      <c r="AN42" s="197"/>
      <c r="AO42" s="197"/>
      <c r="AP42" s="197"/>
      <c r="AQ42" s="197"/>
      <c r="AR42" s="268"/>
      <c r="AS42" s="268"/>
      <c r="AT42" s="417"/>
      <c r="AV42" s="436"/>
      <c r="AW42" s="1218" t="str">
        <f>REPT("g",(BB42))</f>
        <v/>
      </c>
      <c r="AX42" s="1219"/>
      <c r="AY42" s="1219"/>
      <c r="AZ42" s="1220"/>
      <c r="BB42" s="426"/>
      <c r="BC42" s="50"/>
      <c r="BD42" s="427"/>
      <c r="BE42" s="429"/>
    </row>
    <row r="43" spans="2:74" ht="20.100000000000001" customHeight="1">
      <c r="B43" s="351"/>
      <c r="E43" s="411"/>
      <c r="F43" s="411"/>
      <c r="G43" s="411"/>
      <c r="H43" s="411"/>
      <c r="I43" s="412"/>
      <c r="J43" s="1237"/>
      <c r="K43" s="1238"/>
      <c r="L43" s="1238"/>
      <c r="M43" s="1239"/>
      <c r="N43" s="1246"/>
      <c r="O43" s="1247"/>
      <c r="P43" s="1247"/>
      <c r="Q43" s="1247"/>
      <c r="R43" s="1247"/>
      <c r="S43" s="1248"/>
      <c r="T43" s="1224"/>
      <c r="U43" s="1257"/>
      <c r="V43" s="1230"/>
      <c r="W43" s="437"/>
      <c r="X43" s="438"/>
      <c r="Y43" s="438"/>
      <c r="Z43" s="438"/>
      <c r="AA43" s="438"/>
      <c r="AB43" s="438"/>
      <c r="AC43" s="438"/>
      <c r="AD43" s="438"/>
      <c r="AE43" s="438"/>
      <c r="AF43" s="438"/>
      <c r="AG43" s="1259"/>
      <c r="AH43" s="413"/>
      <c r="AS43" s="268"/>
      <c r="AT43" s="417"/>
      <c r="AV43" s="439"/>
      <c r="AW43" s="438"/>
      <c r="AX43" s="438"/>
      <c r="AY43" s="438"/>
      <c r="AZ43" s="438"/>
      <c r="BA43" s="438"/>
      <c r="BB43" s="438"/>
      <c r="BC43" s="438"/>
      <c r="BD43" s="438"/>
      <c r="BE43" s="440"/>
    </row>
    <row r="44" spans="2:74" ht="20.100000000000001" customHeight="1">
      <c r="B44" s="351"/>
      <c r="E44" s="411"/>
      <c r="F44" s="411"/>
      <c r="G44" s="411"/>
      <c r="H44" s="411"/>
      <c r="I44" s="412"/>
      <c r="J44" s="1237"/>
      <c r="K44" s="1238"/>
      <c r="L44" s="1238"/>
      <c r="M44" s="1239"/>
      <c r="N44" s="1246"/>
      <c r="O44" s="1247"/>
      <c r="P44" s="1247"/>
      <c r="Q44" s="1247"/>
      <c r="R44" s="1247"/>
      <c r="S44" s="1248"/>
      <c r="T44" s="1222">
        <v>9</v>
      </c>
      <c r="U44" s="1255" t="s">
        <v>150</v>
      </c>
      <c r="V44" s="1228" t="s">
        <v>201</v>
      </c>
      <c r="W44" s="431"/>
      <c r="X44" s="432"/>
      <c r="Y44" s="432"/>
      <c r="Z44" s="432"/>
      <c r="AA44" s="432"/>
      <c r="AB44" s="432"/>
      <c r="AC44" s="432"/>
      <c r="AD44" s="432"/>
      <c r="AE44" s="432"/>
      <c r="AF44" s="432"/>
      <c r="AG44" s="1259"/>
      <c r="AH44" s="413"/>
      <c r="AS44" s="268"/>
      <c r="AT44" s="417"/>
      <c r="AV44" s="433"/>
      <c r="AW44" s="432"/>
      <c r="AX44" s="432"/>
      <c r="AY44" s="432"/>
      <c r="AZ44" s="432"/>
      <c r="BA44" s="432"/>
      <c r="BB44" s="432"/>
      <c r="BC44" s="432"/>
      <c r="BD44" s="432"/>
      <c r="BE44" s="434"/>
    </row>
    <row r="45" spans="2:74" ht="20.100000000000001" customHeight="1">
      <c r="B45" s="351"/>
      <c r="E45" s="411"/>
      <c r="F45" s="411"/>
      <c r="G45" s="411"/>
      <c r="H45" s="411"/>
      <c r="I45" s="412"/>
      <c r="J45" s="1237"/>
      <c r="K45" s="1238"/>
      <c r="L45" s="1238"/>
      <c r="M45" s="1239"/>
      <c r="N45" s="1246"/>
      <c r="O45" s="1247"/>
      <c r="P45" s="1247"/>
      <c r="Q45" s="1247"/>
      <c r="R45" s="1247"/>
      <c r="S45" s="1248"/>
      <c r="T45" s="1223"/>
      <c r="U45" s="1256"/>
      <c r="V45" s="1229"/>
      <c r="W45" s="435"/>
      <c r="X45" s="1218" t="str">
        <f>REPT("g",(AC45))</f>
        <v/>
      </c>
      <c r="Y45" s="1219"/>
      <c r="Z45" s="1219"/>
      <c r="AA45" s="1220"/>
      <c r="AC45" s="426">
        <f>'4 Communication'!U22</f>
        <v>0</v>
      </c>
      <c r="AD45" s="50"/>
      <c r="AE45" s="427" t="str">
        <f>'4 Communication'!W22</f>
        <v xml:space="preserve"> </v>
      </c>
      <c r="AF45" s="50"/>
      <c r="AG45" s="1259"/>
      <c r="AH45" s="413"/>
      <c r="AS45" s="37"/>
      <c r="AT45" s="10"/>
      <c r="AV45" s="436"/>
      <c r="AW45" s="1218" t="str">
        <f>REPT("g",(BB45))</f>
        <v/>
      </c>
      <c r="AX45" s="1219"/>
      <c r="AY45" s="1219"/>
      <c r="AZ45" s="1220"/>
      <c r="BB45" s="426"/>
      <c r="BC45" s="50"/>
      <c r="BD45" s="427"/>
      <c r="BE45" s="429"/>
    </row>
    <row r="46" spans="2:74" ht="20.100000000000001" customHeight="1">
      <c r="B46" s="351"/>
      <c r="E46" s="411"/>
      <c r="F46" s="411"/>
      <c r="G46" s="411"/>
      <c r="H46" s="411"/>
      <c r="I46" s="412"/>
      <c r="J46" s="1237"/>
      <c r="K46" s="1238"/>
      <c r="L46" s="1238"/>
      <c r="M46" s="1239"/>
      <c r="N46" s="1246"/>
      <c r="O46" s="1247"/>
      <c r="P46" s="1247"/>
      <c r="Q46" s="1247"/>
      <c r="R46" s="1247"/>
      <c r="S46" s="1248"/>
      <c r="T46" s="1224"/>
      <c r="U46" s="1257"/>
      <c r="V46" s="1230"/>
      <c r="W46" s="437"/>
      <c r="X46" s="438"/>
      <c r="Y46" s="438"/>
      <c r="Z46" s="438"/>
      <c r="AA46" s="438"/>
      <c r="AB46" s="438"/>
      <c r="AC46" s="438"/>
      <c r="AD46" s="438"/>
      <c r="AE46" s="438"/>
      <c r="AF46" s="438"/>
      <c r="AG46" s="1259"/>
      <c r="AH46" s="413"/>
      <c r="AS46" s="37"/>
      <c r="AT46" s="10"/>
      <c r="AV46" s="439"/>
      <c r="AW46" s="438"/>
      <c r="AX46" s="438"/>
      <c r="AY46" s="438"/>
      <c r="AZ46" s="438"/>
      <c r="BA46" s="438"/>
      <c r="BB46" s="438"/>
      <c r="BC46" s="438"/>
      <c r="BD46" s="438"/>
      <c r="BE46" s="440"/>
    </row>
    <row r="47" spans="2:74" ht="20.100000000000001" customHeight="1">
      <c r="B47" s="351"/>
      <c r="E47" s="411"/>
      <c r="F47" s="411"/>
      <c r="G47" s="411"/>
      <c r="H47" s="411"/>
      <c r="I47" s="412"/>
      <c r="J47" s="1237"/>
      <c r="K47" s="1238"/>
      <c r="L47" s="1238"/>
      <c r="M47" s="1239"/>
      <c r="N47" s="1246"/>
      <c r="O47" s="1247"/>
      <c r="P47" s="1247"/>
      <c r="Q47" s="1247"/>
      <c r="R47" s="1247"/>
      <c r="S47" s="1248"/>
      <c r="T47" s="1252" t="s">
        <v>202</v>
      </c>
      <c r="U47" s="1253"/>
      <c r="V47" s="1253"/>
      <c r="W47" s="1253"/>
      <c r="X47" s="1253"/>
      <c r="Y47" s="1253"/>
      <c r="Z47" s="1253"/>
      <c r="AA47" s="1253"/>
      <c r="AB47" s="1253"/>
      <c r="AC47" s="1253"/>
      <c r="AD47" s="1253"/>
      <c r="AE47" s="1253"/>
      <c r="AF47" s="1254"/>
      <c r="AG47" s="1259"/>
      <c r="AH47" s="413"/>
      <c r="AS47" s="37"/>
      <c r="AT47" s="10"/>
      <c r="AV47" s="433"/>
      <c r="AW47" s="432"/>
      <c r="AX47" s="432"/>
      <c r="AY47" s="432"/>
      <c r="AZ47" s="432"/>
      <c r="BA47" s="432"/>
      <c r="BB47" s="432"/>
      <c r="BC47" s="432"/>
      <c r="BD47" s="432"/>
      <c r="BE47" s="434"/>
    </row>
    <row r="48" spans="2:74" ht="20.100000000000001" customHeight="1">
      <c r="B48" s="351"/>
      <c r="E48" s="411"/>
      <c r="F48" s="411"/>
      <c r="G48" s="411"/>
      <c r="H48" s="411"/>
      <c r="I48" s="412"/>
      <c r="J48" s="1237"/>
      <c r="K48" s="1238"/>
      <c r="L48" s="1238"/>
      <c r="M48" s="1239"/>
      <c r="N48" s="1246"/>
      <c r="O48" s="1247"/>
      <c r="P48" s="1247"/>
      <c r="Q48" s="1247"/>
      <c r="R48" s="1247"/>
      <c r="S48" s="1248"/>
      <c r="T48" s="1252"/>
      <c r="U48" s="1253"/>
      <c r="V48" s="1253"/>
      <c r="W48" s="1253"/>
      <c r="X48" s="1253"/>
      <c r="Y48" s="1253"/>
      <c r="Z48" s="1253"/>
      <c r="AA48" s="1253"/>
      <c r="AB48" s="1253"/>
      <c r="AC48" s="1253"/>
      <c r="AD48" s="1253"/>
      <c r="AE48" s="1253"/>
      <c r="AF48" s="1254"/>
      <c r="AG48" s="1259"/>
      <c r="AH48" s="413"/>
      <c r="AK48" s="40"/>
      <c r="AL48" s="40"/>
      <c r="AM48" s="40"/>
      <c r="AN48" s="40"/>
      <c r="AO48" s="40"/>
      <c r="AP48" s="40"/>
      <c r="AQ48" s="40"/>
      <c r="AR48" s="442"/>
      <c r="AS48" s="268"/>
      <c r="AT48" s="417"/>
      <c r="AV48" s="436"/>
      <c r="AW48" s="1218" t="str">
        <f>REPT("g",(BB48))</f>
        <v/>
      </c>
      <c r="AX48" s="1219"/>
      <c r="AY48" s="1219"/>
      <c r="AZ48" s="1220"/>
      <c r="BB48" s="426"/>
      <c r="BC48" s="50"/>
      <c r="BD48" s="427"/>
      <c r="BE48" s="429"/>
    </row>
    <row r="49" spans="2:57" ht="20.100000000000001" customHeight="1">
      <c r="B49" s="351"/>
      <c r="E49" s="411"/>
      <c r="F49" s="411"/>
      <c r="G49" s="411"/>
      <c r="H49" s="411"/>
      <c r="I49" s="412"/>
      <c r="J49" s="1237"/>
      <c r="K49" s="1238"/>
      <c r="L49" s="1238"/>
      <c r="M49" s="1239"/>
      <c r="N49" s="1246"/>
      <c r="O49" s="1247"/>
      <c r="P49" s="1247"/>
      <c r="Q49" s="1247"/>
      <c r="R49" s="1247"/>
      <c r="S49" s="1248"/>
      <c r="T49" s="1252"/>
      <c r="U49" s="1253"/>
      <c r="V49" s="1253"/>
      <c r="W49" s="1253"/>
      <c r="X49" s="1253"/>
      <c r="Y49" s="1253"/>
      <c r="Z49" s="1253"/>
      <c r="AA49" s="1253"/>
      <c r="AB49" s="1253"/>
      <c r="AC49" s="1253"/>
      <c r="AD49" s="1253"/>
      <c r="AE49" s="1253"/>
      <c r="AF49" s="1254"/>
      <c r="AG49" s="1259"/>
      <c r="AH49" s="413"/>
      <c r="AS49" s="268"/>
      <c r="AT49" s="417"/>
      <c r="AV49" s="439"/>
      <c r="AW49" s="438"/>
      <c r="AX49" s="438"/>
      <c r="AY49" s="438"/>
      <c r="AZ49" s="438"/>
      <c r="BA49" s="438"/>
      <c r="BB49" s="438"/>
      <c r="BC49" s="438"/>
      <c r="BD49" s="438"/>
      <c r="BE49" s="440"/>
    </row>
    <row r="50" spans="2:57" ht="20.100000000000001" customHeight="1">
      <c r="B50" s="351"/>
      <c r="E50" s="411"/>
      <c r="F50" s="411"/>
      <c r="G50" s="411"/>
      <c r="H50" s="411"/>
      <c r="I50" s="412"/>
      <c r="J50" s="1237"/>
      <c r="K50" s="1238"/>
      <c r="L50" s="1238"/>
      <c r="M50" s="1239"/>
      <c r="N50" s="1246"/>
      <c r="O50" s="1247"/>
      <c r="P50" s="1247"/>
      <c r="Q50" s="1247"/>
      <c r="R50" s="1247"/>
      <c r="S50" s="1248"/>
      <c r="T50" s="1222">
        <v>10</v>
      </c>
      <c r="U50" s="1225">
        <v>7</v>
      </c>
      <c r="V50" s="1228" t="s">
        <v>203</v>
      </c>
      <c r="W50" s="431"/>
      <c r="X50" s="432"/>
      <c r="Y50" s="432"/>
      <c r="Z50" s="432"/>
      <c r="AA50" s="432"/>
      <c r="AB50" s="432"/>
      <c r="AC50" s="432"/>
      <c r="AD50" s="432"/>
      <c r="AE50" s="432"/>
      <c r="AF50" s="432"/>
      <c r="AG50" s="1259"/>
      <c r="AH50" s="413"/>
      <c r="AS50" s="268"/>
      <c r="AT50" s="417"/>
      <c r="AV50" s="433"/>
      <c r="AW50" s="432"/>
      <c r="AX50" s="432"/>
      <c r="AY50" s="432"/>
      <c r="AZ50" s="432"/>
      <c r="BA50" s="432"/>
      <c r="BB50" s="432"/>
      <c r="BC50" s="432"/>
      <c r="BD50" s="432"/>
      <c r="BE50" s="434"/>
    </row>
    <row r="51" spans="2:57" ht="20.100000000000001" customHeight="1">
      <c r="B51" s="351"/>
      <c r="E51" s="411"/>
      <c r="F51" s="411"/>
      <c r="G51" s="411"/>
      <c r="H51" s="411"/>
      <c r="I51" s="412"/>
      <c r="J51" s="1237"/>
      <c r="K51" s="1238"/>
      <c r="L51" s="1238"/>
      <c r="M51" s="1239"/>
      <c r="N51" s="1246"/>
      <c r="O51" s="1247"/>
      <c r="P51" s="1247"/>
      <c r="Q51" s="1247"/>
      <c r="R51" s="1247"/>
      <c r="S51" s="1248"/>
      <c r="T51" s="1223"/>
      <c r="U51" s="1226"/>
      <c r="V51" s="1229"/>
      <c r="W51" s="435"/>
      <c r="X51" s="1218" t="e">
        <f>REPT("g",(AC51))</f>
        <v>#VALUE!</v>
      </c>
      <c r="Y51" s="1219"/>
      <c r="Z51" s="1219"/>
      <c r="AA51" s="1220"/>
      <c r="AC51" s="426" t="str">
        <f>'5 Tranversales'!U18</f>
        <v/>
      </c>
      <c r="AD51" s="50"/>
      <c r="AE51" s="427" t="str">
        <f>'5 Tranversales'!W18</f>
        <v xml:space="preserve"> </v>
      </c>
      <c r="AF51" s="50"/>
      <c r="AG51" s="1259"/>
      <c r="AH51" s="413"/>
      <c r="AS51" s="37"/>
      <c r="AT51" s="10"/>
      <c r="AV51" s="436"/>
      <c r="AW51" s="1218" t="str">
        <f>REPT("g",(BB51))</f>
        <v/>
      </c>
      <c r="AX51" s="1219"/>
      <c r="AY51" s="1219"/>
      <c r="AZ51" s="1220"/>
      <c r="BB51" s="426"/>
      <c r="BC51" s="50"/>
      <c r="BD51" s="427"/>
      <c r="BE51" s="429"/>
    </row>
    <row r="52" spans="2:57" ht="20.100000000000001" customHeight="1">
      <c r="B52" s="351"/>
      <c r="E52" s="411"/>
      <c r="F52" s="411"/>
      <c r="G52" s="411"/>
      <c r="H52" s="411"/>
      <c r="I52" s="412"/>
      <c r="J52" s="1237"/>
      <c r="K52" s="1238"/>
      <c r="L52" s="1238"/>
      <c r="M52" s="1239"/>
      <c r="N52" s="1246"/>
      <c r="O52" s="1247"/>
      <c r="P52" s="1247"/>
      <c r="Q52" s="1247"/>
      <c r="R52" s="1247"/>
      <c r="S52" s="1248"/>
      <c r="T52" s="1224"/>
      <c r="U52" s="1227"/>
      <c r="V52" s="1230"/>
      <c r="W52" s="437"/>
      <c r="X52" s="438"/>
      <c r="Y52" s="438"/>
      <c r="Z52" s="438"/>
      <c r="AA52" s="438"/>
      <c r="AB52" s="438"/>
      <c r="AC52" s="438"/>
      <c r="AD52" s="438"/>
      <c r="AE52" s="438"/>
      <c r="AF52" s="438"/>
      <c r="AG52" s="1259"/>
      <c r="AH52" s="413"/>
      <c r="AS52" s="37"/>
      <c r="AT52" s="10"/>
      <c r="AV52" s="439"/>
      <c r="AW52" s="438"/>
      <c r="AX52" s="438"/>
      <c r="AY52" s="438"/>
      <c r="AZ52" s="438"/>
      <c r="BA52" s="438"/>
      <c r="BB52" s="438"/>
      <c r="BC52" s="438"/>
      <c r="BD52" s="438"/>
      <c r="BE52" s="440"/>
    </row>
    <row r="53" spans="2:57" ht="20.100000000000001" customHeight="1">
      <c r="B53" s="351"/>
      <c r="E53" s="411"/>
      <c r="F53" s="411"/>
      <c r="G53" s="411"/>
      <c r="H53" s="411"/>
      <c r="I53" s="412"/>
      <c r="J53" s="1237"/>
      <c r="K53" s="1238"/>
      <c r="L53" s="1238"/>
      <c r="M53" s="1239"/>
      <c r="N53" s="1246"/>
      <c r="O53" s="1247"/>
      <c r="P53" s="1247"/>
      <c r="Q53" s="1247"/>
      <c r="R53" s="1247"/>
      <c r="S53" s="1248"/>
      <c r="T53" s="1222">
        <v>11</v>
      </c>
      <c r="U53" s="1225">
        <v>8</v>
      </c>
      <c r="V53" s="1228" t="s">
        <v>204</v>
      </c>
      <c r="W53" s="431"/>
      <c r="X53" s="432"/>
      <c r="Y53" s="432"/>
      <c r="Z53" s="432"/>
      <c r="AA53" s="432"/>
      <c r="AB53" s="432"/>
      <c r="AC53" s="432"/>
      <c r="AD53" s="432"/>
      <c r="AE53" s="432"/>
      <c r="AF53" s="432"/>
      <c r="AG53" s="1259"/>
      <c r="AH53" s="413"/>
      <c r="AS53" s="37"/>
      <c r="AT53" s="10"/>
      <c r="AV53" s="433"/>
      <c r="AW53" s="432"/>
      <c r="AX53" s="432"/>
      <c r="AY53" s="432"/>
      <c r="AZ53" s="432"/>
      <c r="BA53" s="432"/>
      <c r="BB53" s="432"/>
      <c r="BC53" s="432"/>
      <c r="BD53" s="432"/>
      <c r="BE53" s="434"/>
    </row>
    <row r="54" spans="2:57" ht="20.100000000000001" customHeight="1">
      <c r="B54" s="351"/>
      <c r="E54" s="411"/>
      <c r="F54" s="411"/>
      <c r="G54" s="411"/>
      <c r="H54" s="411"/>
      <c r="I54" s="412"/>
      <c r="J54" s="1237"/>
      <c r="K54" s="1238"/>
      <c r="L54" s="1238"/>
      <c r="M54" s="1239"/>
      <c r="N54" s="1246"/>
      <c r="O54" s="1247"/>
      <c r="P54" s="1247"/>
      <c r="Q54" s="1247"/>
      <c r="R54" s="1247"/>
      <c r="S54" s="1248"/>
      <c r="T54" s="1223"/>
      <c r="U54" s="1226"/>
      <c r="V54" s="1229"/>
      <c r="W54" s="435"/>
      <c r="X54" s="1218" t="e">
        <f>REPT("g",(AC54))</f>
        <v>#VALUE!</v>
      </c>
      <c r="Y54" s="1219"/>
      <c r="Z54" s="1219"/>
      <c r="AA54" s="1220"/>
      <c r="AC54" s="426" t="str">
        <f>'5 Tranversales'!U22</f>
        <v/>
      </c>
      <c r="AD54" s="50"/>
      <c r="AE54" s="427" t="str">
        <f>'5 Tranversales'!W22</f>
        <v xml:space="preserve"> </v>
      </c>
      <c r="AF54" s="50"/>
      <c r="AG54" s="1259"/>
      <c r="AH54" s="413"/>
      <c r="AK54" s="197"/>
      <c r="AL54" s="197"/>
      <c r="AM54" s="197"/>
      <c r="AN54" s="197"/>
      <c r="AO54" s="197"/>
      <c r="AP54" s="197"/>
      <c r="AQ54" s="197"/>
      <c r="AR54" s="268"/>
      <c r="AS54" s="268"/>
      <c r="AT54" s="417"/>
      <c r="AV54" s="436"/>
      <c r="AW54" s="1218" t="str">
        <f>REPT("g",(BB54))</f>
        <v/>
      </c>
      <c r="AX54" s="1219"/>
      <c r="AY54" s="1219"/>
      <c r="AZ54" s="1220"/>
      <c r="BB54" s="426"/>
      <c r="BC54" s="50"/>
      <c r="BD54" s="427"/>
      <c r="BE54" s="429"/>
    </row>
    <row r="55" spans="2:57" ht="20.100000000000001" customHeight="1">
      <c r="B55" s="351"/>
      <c r="E55" s="411"/>
      <c r="F55" s="411"/>
      <c r="G55" s="411"/>
      <c r="H55" s="411"/>
      <c r="I55" s="412"/>
      <c r="J55" s="1240"/>
      <c r="K55" s="1241"/>
      <c r="L55" s="1241"/>
      <c r="M55" s="1242"/>
      <c r="N55" s="1249"/>
      <c r="O55" s="1250"/>
      <c r="P55" s="1250"/>
      <c r="Q55" s="1250"/>
      <c r="R55" s="1250"/>
      <c r="S55" s="1251"/>
      <c r="T55" s="1231"/>
      <c r="U55" s="1232"/>
      <c r="V55" s="1233"/>
      <c r="W55" s="443"/>
      <c r="X55" s="444"/>
      <c r="Y55" s="444"/>
      <c r="Z55" s="444"/>
      <c r="AA55" s="444"/>
      <c r="AB55" s="444"/>
      <c r="AC55" s="444"/>
      <c r="AD55" s="444"/>
      <c r="AE55" s="444"/>
      <c r="AF55" s="444"/>
      <c r="AG55" s="1260"/>
      <c r="AH55" s="413"/>
      <c r="AS55" s="268"/>
      <c r="AT55" s="417"/>
      <c r="AV55" s="439"/>
      <c r="AW55" s="438"/>
      <c r="AX55" s="438"/>
      <c r="AY55" s="438"/>
      <c r="AZ55" s="438"/>
      <c r="BA55" s="438"/>
      <c r="BB55" s="438"/>
      <c r="BC55" s="438"/>
      <c r="BD55" s="438"/>
      <c r="BE55" s="440"/>
    </row>
    <row r="56" spans="2:57" ht="20.100000000000001" customHeight="1">
      <c r="B56" s="351"/>
      <c r="I56" s="445"/>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c r="AG56" s="446"/>
      <c r="AH56" s="447"/>
      <c r="AN56" s="37"/>
      <c r="AO56" s="37"/>
      <c r="AP56" s="37"/>
      <c r="AQ56" s="37"/>
      <c r="AR56" s="268"/>
      <c r="AS56" s="37"/>
      <c r="AT56" s="10"/>
      <c r="AV56" s="433"/>
      <c r="AW56" s="432"/>
      <c r="AX56" s="432"/>
      <c r="AY56" s="432"/>
      <c r="AZ56" s="432"/>
      <c r="BA56" s="432"/>
      <c r="BB56" s="432"/>
      <c r="BC56" s="432"/>
      <c r="BD56" s="432"/>
      <c r="BE56" s="434"/>
    </row>
    <row r="57" spans="2:57" ht="20.100000000000001" customHeight="1">
      <c r="B57" s="5"/>
      <c r="AK57" s="197"/>
      <c r="AL57" s="197"/>
      <c r="AM57" s="197"/>
      <c r="AN57" s="197"/>
      <c r="AO57" s="197"/>
      <c r="AP57" s="197"/>
      <c r="AQ57" s="197"/>
      <c r="AR57" s="268"/>
      <c r="AS57" s="268"/>
      <c r="AT57" s="417"/>
      <c r="AV57" s="436"/>
      <c r="AW57" s="1218" t="str">
        <f>REPT("g",(BB57))</f>
        <v/>
      </c>
      <c r="AX57" s="1219"/>
      <c r="AY57" s="1219"/>
      <c r="AZ57" s="1220"/>
      <c r="BB57" s="426"/>
      <c r="BC57" s="50"/>
      <c r="BD57" s="427"/>
      <c r="BE57" s="429"/>
    </row>
    <row r="58" spans="2:57" ht="20.100000000000001" customHeight="1">
      <c r="B58" s="5"/>
      <c r="AT58" s="10"/>
      <c r="AV58" s="439"/>
      <c r="AW58" s="438"/>
      <c r="AX58" s="438"/>
      <c r="AY58" s="438"/>
      <c r="AZ58" s="438"/>
      <c r="BA58" s="438"/>
      <c r="BB58" s="438"/>
      <c r="BC58" s="438"/>
      <c r="BD58" s="438"/>
      <c r="BE58" s="440"/>
    </row>
    <row r="59" spans="2:57" ht="20.100000000000001" customHeight="1">
      <c r="B59" s="5"/>
      <c r="C59" s="9"/>
      <c r="AK59" s="37"/>
      <c r="AL59" s="37"/>
      <c r="AM59" s="37"/>
      <c r="AN59" s="37"/>
      <c r="AO59" s="37"/>
      <c r="AP59" s="37"/>
      <c r="AQ59" s="37"/>
      <c r="AR59" s="37"/>
      <c r="AS59" s="111"/>
      <c r="AT59" s="113"/>
      <c r="AV59" s="433"/>
      <c r="AW59" s="432"/>
      <c r="AX59" s="432"/>
      <c r="AY59" s="432"/>
      <c r="AZ59" s="432"/>
      <c r="BA59" s="432"/>
      <c r="BB59" s="432"/>
      <c r="BC59" s="432"/>
      <c r="BD59" s="432"/>
      <c r="BE59" s="434"/>
    </row>
    <row r="60" spans="2:57" ht="20.100000000000001" customHeight="1">
      <c r="B60" s="5"/>
      <c r="C60" s="9"/>
      <c r="D60" s="9"/>
      <c r="E60" s="9"/>
      <c r="F60" s="9"/>
      <c r="G60" s="9"/>
      <c r="AK60" s="111"/>
      <c r="AL60" s="111"/>
      <c r="AM60" s="115"/>
      <c r="AN60" s="115"/>
      <c r="AO60" s="115"/>
      <c r="AP60" s="115"/>
      <c r="AQ60" s="111"/>
      <c r="AR60" s="111"/>
      <c r="AS60" s="111"/>
      <c r="AT60" s="113"/>
      <c r="AV60" s="436"/>
      <c r="AW60" s="1218" t="str">
        <f>REPT("g",(BB60))</f>
        <v/>
      </c>
      <c r="AX60" s="1219"/>
      <c r="AY60" s="1219"/>
      <c r="AZ60" s="1220"/>
      <c r="BB60" s="426"/>
      <c r="BC60" s="50"/>
      <c r="BD60" s="427"/>
      <c r="BE60" s="429"/>
    </row>
    <row r="61" spans="2:57" ht="20.100000000000001" customHeight="1">
      <c r="B61" s="5"/>
      <c r="AK61" s="111"/>
      <c r="AL61" s="111"/>
      <c r="AM61" s="111"/>
      <c r="AN61" s="111"/>
      <c r="AO61" s="111"/>
      <c r="AP61" s="111"/>
      <c r="AQ61" s="111"/>
      <c r="AR61" s="111"/>
      <c r="AS61" s="111"/>
      <c r="AT61" s="113"/>
      <c r="AV61" s="439"/>
      <c r="AW61" s="438"/>
      <c r="AX61" s="438"/>
      <c r="AY61" s="438"/>
      <c r="AZ61" s="438"/>
      <c r="BA61" s="438"/>
      <c r="BB61" s="438"/>
      <c r="BC61" s="438"/>
      <c r="BD61" s="438"/>
      <c r="BE61" s="440"/>
    </row>
    <row r="62" spans="2:57" ht="20.100000000000001" customHeight="1">
      <c r="B62" s="118"/>
      <c r="C62" s="448"/>
      <c r="D62" s="448"/>
      <c r="E62" s="448"/>
      <c r="F62" s="448"/>
      <c r="G62" s="448"/>
      <c r="H62" s="448"/>
      <c r="I62" s="1221" t="s">
        <v>205</v>
      </c>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1"/>
      <c r="AL62" s="121"/>
      <c r="AM62" s="121"/>
      <c r="AN62" s="119"/>
      <c r="AO62" s="119"/>
      <c r="AP62" s="119"/>
      <c r="AQ62" s="119"/>
      <c r="AR62" s="119"/>
      <c r="AS62" s="119"/>
      <c r="AT62" s="122"/>
      <c r="AV62" s="433"/>
      <c r="AW62" s="432"/>
      <c r="AX62" s="432"/>
      <c r="AY62" s="432"/>
      <c r="AZ62" s="432"/>
      <c r="BA62" s="432"/>
      <c r="BB62" s="432"/>
      <c r="BC62" s="432"/>
      <c r="BD62" s="432"/>
      <c r="BE62" s="434"/>
    </row>
    <row r="63" spans="2:57" ht="20.100000000000001" customHeight="1">
      <c r="AV63" s="436"/>
      <c r="AW63" s="1218" t="str">
        <f>REPT("g",(BB63))</f>
        <v/>
      </c>
      <c r="AX63" s="1219"/>
      <c r="AY63" s="1219"/>
      <c r="AZ63" s="1220"/>
      <c r="BB63" s="426"/>
      <c r="BC63" s="50"/>
      <c r="BD63" s="427"/>
      <c r="BE63" s="429"/>
    </row>
    <row r="64" spans="2:57" ht="20.100000000000001" customHeight="1">
      <c r="AV64" s="449"/>
      <c r="AW64" s="444"/>
      <c r="AX64" s="444"/>
      <c r="AY64" s="444"/>
      <c r="AZ64" s="444"/>
      <c r="BA64" s="444"/>
      <c r="BB64" s="444"/>
      <c r="BC64" s="444"/>
      <c r="BD64" s="444"/>
      <c r="BE64" s="450"/>
    </row>
    <row r="65" spans="48:57">
      <c r="AV65" s="451"/>
      <c r="AW65" s="452"/>
      <c r="AX65" s="452"/>
      <c r="AY65" s="452"/>
      <c r="AZ65" s="452"/>
      <c r="BA65" s="452"/>
      <c r="BB65" s="452"/>
      <c r="BC65" s="452"/>
      <c r="BD65" s="452"/>
      <c r="BE65" s="453"/>
    </row>
    <row r="79" spans="48:57" ht="15" customHeight="1"/>
    <row r="80" spans="48:57" ht="9.9499999999999993" customHeight="1"/>
    <row r="81" ht="24.95" customHeight="1"/>
  </sheetData>
  <sheetProtection sheet="1"/>
  <mergeCells count="127">
    <mergeCell ref="AW42:AZ42"/>
    <mergeCell ref="T38:T40"/>
    <mergeCell ref="U38:U40"/>
    <mergeCell ref="V38:V40"/>
    <mergeCell ref="X39:AA39"/>
    <mergeCell ref="AW57:AZ57"/>
    <mergeCell ref="AW60:AZ60"/>
    <mergeCell ref="I62:AJ62"/>
    <mergeCell ref="AW63:AZ63"/>
    <mergeCell ref="T50:T52"/>
    <mergeCell ref="U50:U52"/>
    <mergeCell ref="V50:V52"/>
    <mergeCell ref="X51:AA51"/>
    <mergeCell ref="AW51:AZ51"/>
    <mergeCell ref="T53:T55"/>
    <mergeCell ref="U53:U55"/>
    <mergeCell ref="V53:V55"/>
    <mergeCell ref="X54:AA54"/>
    <mergeCell ref="AW54:AZ54"/>
    <mergeCell ref="N35:S55"/>
    <mergeCell ref="T35:T37"/>
    <mergeCell ref="U35:U37"/>
    <mergeCell ref="V35:V37"/>
    <mergeCell ref="X36:AA36"/>
    <mergeCell ref="AW36:AZ36"/>
    <mergeCell ref="AW45:AZ45"/>
    <mergeCell ref="T47:AF49"/>
    <mergeCell ref="AW48:AZ48"/>
    <mergeCell ref="AW39:AZ39"/>
    <mergeCell ref="BV31:BV33"/>
    <mergeCell ref="N32:O34"/>
    <mergeCell ref="P32:P34"/>
    <mergeCell ref="Q32:R34"/>
    <mergeCell ref="S32:S34"/>
    <mergeCell ref="T32:T34"/>
    <mergeCell ref="U32:U34"/>
    <mergeCell ref="U29:U31"/>
    <mergeCell ref="V29:V31"/>
    <mergeCell ref="BG29:BH31"/>
    <mergeCell ref="BI29:BI31"/>
    <mergeCell ref="BJ29:BJ31"/>
    <mergeCell ref="BK29:BK31"/>
    <mergeCell ref="V32:V34"/>
    <mergeCell ref="BG32:BH34"/>
    <mergeCell ref="BI32:BI34"/>
    <mergeCell ref="BJ32:BK34"/>
    <mergeCell ref="BL32:BL34"/>
    <mergeCell ref="X33:AA33"/>
    <mergeCell ref="AW33:AZ33"/>
    <mergeCell ref="BL29:BL31"/>
    <mergeCell ref="X30:AA30"/>
    <mergeCell ref="AW30:AZ30"/>
    <mergeCell ref="BK26:BK28"/>
    <mergeCell ref="BL26:BL28"/>
    <mergeCell ref="X27:AA27"/>
    <mergeCell ref="AW27:AZ27"/>
    <mergeCell ref="N29:O31"/>
    <mergeCell ref="P29:P31"/>
    <mergeCell ref="Q29:Q31"/>
    <mergeCell ref="R29:R31"/>
    <mergeCell ref="S29:S31"/>
    <mergeCell ref="T29:T31"/>
    <mergeCell ref="T26:T28"/>
    <mergeCell ref="U26:U28"/>
    <mergeCell ref="V26:V28"/>
    <mergeCell ref="BG26:BH28"/>
    <mergeCell ref="BI26:BI28"/>
    <mergeCell ref="BJ26:BJ28"/>
    <mergeCell ref="BG20:BI22"/>
    <mergeCell ref="BJ20:BK22"/>
    <mergeCell ref="BL20:BL22"/>
    <mergeCell ref="X21:AA21"/>
    <mergeCell ref="AW21:AZ21"/>
    <mergeCell ref="N23:O25"/>
    <mergeCell ref="P23:P25"/>
    <mergeCell ref="Q23:S25"/>
    <mergeCell ref="T23:T25"/>
    <mergeCell ref="U23:U25"/>
    <mergeCell ref="BG23:BH25"/>
    <mergeCell ref="BI23:BI25"/>
    <mergeCell ref="BJ23:BL25"/>
    <mergeCell ref="X24:AA24"/>
    <mergeCell ref="AW24:AZ24"/>
    <mergeCell ref="J18:AG19"/>
    <mergeCell ref="J20:M55"/>
    <mergeCell ref="N20:P22"/>
    <mergeCell ref="Q20:R22"/>
    <mergeCell ref="S20:S22"/>
    <mergeCell ref="T20:T22"/>
    <mergeCell ref="U20:U22"/>
    <mergeCell ref="V20:V22"/>
    <mergeCell ref="AG20:AG55"/>
    <mergeCell ref="V23:V25"/>
    <mergeCell ref="N26:O28"/>
    <mergeCell ref="P26:P28"/>
    <mergeCell ref="Q26:Q28"/>
    <mergeCell ref="R26:R28"/>
    <mergeCell ref="S26:S28"/>
    <mergeCell ref="T44:T46"/>
    <mergeCell ref="U44:U46"/>
    <mergeCell ref="V44:V46"/>
    <mergeCell ref="X45:AA45"/>
    <mergeCell ref="T41:T43"/>
    <mergeCell ref="U41:U43"/>
    <mergeCell ref="V41:V43"/>
    <mergeCell ref="X42:AA42"/>
    <mergeCell ref="E16:H17"/>
    <mergeCell ref="J16:M16"/>
    <mergeCell ref="N16:S16"/>
    <mergeCell ref="T16:AF16"/>
    <mergeCell ref="AG16:AG17"/>
    <mergeCell ref="J17:M17"/>
    <mergeCell ref="N17:P17"/>
    <mergeCell ref="Q17:S17"/>
    <mergeCell ref="T17:V17"/>
    <mergeCell ref="B9:S9"/>
    <mergeCell ref="T9:V9"/>
    <mergeCell ref="X9:AT9"/>
    <mergeCell ref="AW9:AY9"/>
    <mergeCell ref="AZ9:BE9"/>
    <mergeCell ref="J15:AG15"/>
    <mergeCell ref="I5:P5"/>
    <mergeCell ref="Q5:V6"/>
    <mergeCell ref="BG5:BG6"/>
    <mergeCell ref="I6:P6"/>
    <mergeCell ref="B8:F8"/>
    <mergeCell ref="J8:V8"/>
  </mergeCells>
  <conditionalFormatting sqref="X21:AA21">
    <cfRule type="containsText" dxfId="7856" priority="420" operator="containsText" text="ggggggggggggggg">
      <formula>NOT(ISERROR(SEARCH("ggggggggggggggg",X21)))</formula>
    </cfRule>
  </conditionalFormatting>
  <conditionalFormatting sqref="X21:AA21">
    <cfRule type="containsText" dxfId="7855" priority="421" operator="containsText" text="gggggggggg">
      <formula>NOT(ISERROR(SEARCH("gggggggggg",X21)))</formula>
    </cfRule>
  </conditionalFormatting>
  <conditionalFormatting sqref="X21:AA21">
    <cfRule type="containsText" dxfId="7854" priority="422" operator="containsText" text="ggggg">
      <formula>NOT(ISERROR(SEARCH("ggggg",X21)))</formula>
    </cfRule>
  </conditionalFormatting>
  <conditionalFormatting sqref="X21:AA21">
    <cfRule type="containsText" dxfId="7853" priority="423" operator="containsText" text="g">
      <formula>NOT(ISERROR(SEARCH("g",X21)))</formula>
    </cfRule>
  </conditionalFormatting>
  <conditionalFormatting sqref="X24:AA24">
    <cfRule type="containsText" dxfId="7852" priority="416" operator="containsText" text="ggggggggggggggg">
      <formula>NOT(ISERROR(SEARCH("ggggggggggggggg",X24)))</formula>
    </cfRule>
  </conditionalFormatting>
  <conditionalFormatting sqref="X24:AA24">
    <cfRule type="containsText" dxfId="7851" priority="417" operator="containsText" text="gggggggggg">
      <formula>NOT(ISERROR(SEARCH("gggggggggg",X24)))</formula>
    </cfRule>
  </conditionalFormatting>
  <conditionalFormatting sqref="X24:AA24">
    <cfRule type="containsText" dxfId="7850" priority="418" operator="containsText" text="ggggg">
      <formula>NOT(ISERROR(SEARCH("ggggg",X24)))</formula>
    </cfRule>
  </conditionalFormatting>
  <conditionalFormatting sqref="X24:AA24">
    <cfRule type="containsText" dxfId="7849" priority="419" operator="containsText" text="g">
      <formula>NOT(ISERROR(SEARCH("g",X24)))</formula>
    </cfRule>
  </conditionalFormatting>
  <conditionalFormatting sqref="X27:AA27">
    <cfRule type="containsText" dxfId="7848" priority="412" operator="containsText" text="ggggggggggggggg">
      <formula>NOT(ISERROR(SEARCH("ggggggggggggggg",X27)))</formula>
    </cfRule>
  </conditionalFormatting>
  <conditionalFormatting sqref="X27:AA27">
    <cfRule type="containsText" dxfId="7847" priority="413" operator="containsText" text="gggggggggg">
      <formula>NOT(ISERROR(SEARCH("gggggggggg",X27)))</formula>
    </cfRule>
  </conditionalFormatting>
  <conditionalFormatting sqref="X27:AA27">
    <cfRule type="containsText" dxfId="7846" priority="414" operator="containsText" text="ggggg">
      <formula>NOT(ISERROR(SEARCH("ggggg",X27)))</formula>
    </cfRule>
  </conditionalFormatting>
  <conditionalFormatting sqref="X27:AA27">
    <cfRule type="containsText" dxfId="7845" priority="415" operator="containsText" text="g">
      <formula>NOT(ISERROR(SEARCH("g",X27)))</formula>
    </cfRule>
  </conditionalFormatting>
  <conditionalFormatting sqref="X30:AA30">
    <cfRule type="containsText" dxfId="7844" priority="408" operator="containsText" text="ggggggggggggggg">
      <formula>NOT(ISERROR(SEARCH("ggggggggggggggg",X30)))</formula>
    </cfRule>
  </conditionalFormatting>
  <conditionalFormatting sqref="X30:AA30">
    <cfRule type="containsText" dxfId="7843" priority="409" operator="containsText" text="gggggggggg">
      <formula>NOT(ISERROR(SEARCH("gggggggggg",X30)))</formula>
    </cfRule>
  </conditionalFormatting>
  <conditionalFormatting sqref="X30:AA30">
    <cfRule type="containsText" dxfId="7842" priority="410" operator="containsText" text="ggggg">
      <formula>NOT(ISERROR(SEARCH("ggggg",X30)))</formula>
    </cfRule>
  </conditionalFormatting>
  <conditionalFormatting sqref="X30:AA30">
    <cfRule type="containsText" dxfId="7841" priority="411" operator="containsText" text="g">
      <formula>NOT(ISERROR(SEARCH("g",X30)))</formula>
    </cfRule>
  </conditionalFormatting>
  <conditionalFormatting sqref="X33:AA33">
    <cfRule type="containsText" dxfId="7840" priority="404" operator="containsText" text="ggggggggggggggg">
      <formula>NOT(ISERROR(SEARCH("ggggggggggggggg",X33)))</formula>
    </cfRule>
  </conditionalFormatting>
  <conditionalFormatting sqref="X33:AA33">
    <cfRule type="containsText" dxfId="7839" priority="405" operator="containsText" text="gggggggggg">
      <formula>NOT(ISERROR(SEARCH("gggggggggg",X33)))</formula>
    </cfRule>
  </conditionalFormatting>
  <conditionalFormatting sqref="X33:AA33">
    <cfRule type="containsText" dxfId="7838" priority="406" operator="containsText" text="ggggg">
      <formula>NOT(ISERROR(SEARCH("ggggg",X33)))</formula>
    </cfRule>
  </conditionalFormatting>
  <conditionalFormatting sqref="X33:AA33">
    <cfRule type="containsText" dxfId="7837" priority="407" operator="containsText" text="g">
      <formula>NOT(ISERROR(SEARCH("g",X33)))</formula>
    </cfRule>
  </conditionalFormatting>
  <conditionalFormatting sqref="X36:AA36">
    <cfRule type="containsText" dxfId="7836" priority="400" operator="containsText" text="ggggggggggggggg">
      <formula>NOT(ISERROR(SEARCH("ggggggggggggggg",X36)))</formula>
    </cfRule>
  </conditionalFormatting>
  <conditionalFormatting sqref="X36:AA36">
    <cfRule type="containsText" dxfId="7835" priority="401" operator="containsText" text="gggggggggg">
      <formula>NOT(ISERROR(SEARCH("gggggggggg",X36)))</formula>
    </cfRule>
  </conditionalFormatting>
  <conditionalFormatting sqref="X36:AA36">
    <cfRule type="containsText" dxfId="7834" priority="402" operator="containsText" text="ggggg">
      <formula>NOT(ISERROR(SEARCH("ggggg",X36)))</formula>
    </cfRule>
  </conditionalFormatting>
  <conditionalFormatting sqref="X36:AA36">
    <cfRule type="containsText" dxfId="7833" priority="403" operator="containsText" text="g">
      <formula>NOT(ISERROR(SEARCH("g",X36)))</formula>
    </cfRule>
  </conditionalFormatting>
  <conditionalFormatting sqref="X39:AA39">
    <cfRule type="containsText" dxfId="7832" priority="396" operator="containsText" text="ggggggggggggggg">
      <formula>NOT(ISERROR(SEARCH("ggggggggggggggg",X39)))</formula>
    </cfRule>
  </conditionalFormatting>
  <conditionalFormatting sqref="X39:AA39">
    <cfRule type="containsText" dxfId="7831" priority="397" operator="containsText" text="gggggggggg">
      <formula>NOT(ISERROR(SEARCH("gggggggggg",X39)))</formula>
    </cfRule>
  </conditionalFormatting>
  <conditionalFormatting sqref="X39:AA39">
    <cfRule type="containsText" dxfId="7830" priority="398" operator="containsText" text="ggggg">
      <formula>NOT(ISERROR(SEARCH("ggggg",X39)))</formula>
    </cfRule>
  </conditionalFormatting>
  <conditionalFormatting sqref="X39:AA39">
    <cfRule type="containsText" dxfId="7829" priority="399" operator="containsText" text="g">
      <formula>NOT(ISERROR(SEARCH("g",X39)))</formula>
    </cfRule>
  </conditionalFormatting>
  <conditionalFormatting sqref="X42:AA42">
    <cfRule type="containsText" dxfId="7828" priority="392" operator="containsText" text="ggggggggggggggg">
      <formula>NOT(ISERROR(SEARCH("ggggggggggggggg",X42)))</formula>
    </cfRule>
  </conditionalFormatting>
  <conditionalFormatting sqref="X42:AA42">
    <cfRule type="containsText" dxfId="7827" priority="393" operator="containsText" text="gggggggggg">
      <formula>NOT(ISERROR(SEARCH("gggggggggg",X42)))</formula>
    </cfRule>
  </conditionalFormatting>
  <conditionalFormatting sqref="X42:AA42">
    <cfRule type="containsText" dxfId="7826" priority="394" operator="containsText" text="ggggg">
      <formula>NOT(ISERROR(SEARCH("ggggg",X42)))</formula>
    </cfRule>
  </conditionalFormatting>
  <conditionalFormatting sqref="X42:AA42">
    <cfRule type="containsText" dxfId="7825" priority="395" operator="containsText" text="g">
      <formula>NOT(ISERROR(SEARCH("g",X42)))</formula>
    </cfRule>
  </conditionalFormatting>
  <conditionalFormatting sqref="X45:AA45">
    <cfRule type="containsText" dxfId="7824" priority="388" operator="containsText" text="ggggggggggggggg">
      <formula>NOT(ISERROR(SEARCH("ggggggggggggggg",X45)))</formula>
    </cfRule>
  </conditionalFormatting>
  <conditionalFormatting sqref="X45:AA45">
    <cfRule type="containsText" dxfId="7823" priority="389" operator="containsText" text="gggggggggg">
      <formula>NOT(ISERROR(SEARCH("gggggggggg",X45)))</formula>
    </cfRule>
  </conditionalFormatting>
  <conditionalFormatting sqref="X45:AA45">
    <cfRule type="containsText" dxfId="7822" priority="390" operator="containsText" text="ggggg">
      <formula>NOT(ISERROR(SEARCH("ggggg",X45)))</formula>
    </cfRule>
  </conditionalFormatting>
  <conditionalFormatting sqref="X45:AA45">
    <cfRule type="containsText" dxfId="7821" priority="391" operator="containsText" text="g">
      <formula>NOT(ISERROR(SEARCH("g",X45)))</formula>
    </cfRule>
  </conditionalFormatting>
  <conditionalFormatting sqref="X51:AA51">
    <cfRule type="containsText" dxfId="7820" priority="384" operator="containsText" text="ggggggggggggggg">
      <formula>NOT(ISERROR(SEARCH("ggggggggggggggg",X51)))</formula>
    </cfRule>
  </conditionalFormatting>
  <conditionalFormatting sqref="X51:AA51">
    <cfRule type="containsText" dxfId="7819" priority="385" operator="containsText" text="gggggggggg">
      <formula>NOT(ISERROR(SEARCH("gggggggggg",X51)))</formula>
    </cfRule>
  </conditionalFormatting>
  <conditionalFormatting sqref="X51:AA51">
    <cfRule type="containsText" dxfId="7818" priority="386" operator="containsText" text="ggggg">
      <formula>NOT(ISERROR(SEARCH("ggggg",X51)))</formula>
    </cfRule>
  </conditionalFormatting>
  <conditionalFormatting sqref="X51:AA51">
    <cfRule type="containsText" dxfId="7817" priority="387" operator="containsText" text="g">
      <formula>NOT(ISERROR(SEARCH("g",X51)))</formula>
    </cfRule>
  </conditionalFormatting>
  <conditionalFormatting sqref="X54:AA54">
    <cfRule type="containsText" dxfId="7816" priority="380" operator="containsText" text="ggggggggggggggg">
      <formula>NOT(ISERROR(SEARCH("ggggggggggggggg",X54)))</formula>
    </cfRule>
  </conditionalFormatting>
  <conditionalFormatting sqref="X54:AA54">
    <cfRule type="containsText" dxfId="7815" priority="381" operator="containsText" text="gggggggggg">
      <formula>NOT(ISERROR(SEARCH("gggggggggg",X54)))</formula>
    </cfRule>
  </conditionalFormatting>
  <conditionalFormatting sqref="X54:AA54">
    <cfRule type="containsText" dxfId="7814" priority="382" operator="containsText" text="ggggg">
      <formula>NOT(ISERROR(SEARCH("ggggg",X54)))</formula>
    </cfRule>
  </conditionalFormatting>
  <conditionalFormatting sqref="X54:AA54">
    <cfRule type="containsText" dxfId="7813" priority="383" operator="containsText" text="g">
      <formula>NOT(ISERROR(SEARCH("g",X54)))</formula>
    </cfRule>
  </conditionalFormatting>
  <conditionalFormatting sqref="AK19:AR19 AK25:AR25 AK31:AR31 AK37:AR37 AK43:AR43 AK49:AR49 AK55:AR55">
    <cfRule type="beginsWith" dxfId="7812" priority="379" operator="beginsWith" text="?">
      <formula>LEFT(AK19,LEN("?"))="?"</formula>
    </cfRule>
  </conditionalFormatting>
  <conditionalFormatting sqref="BB21">
    <cfRule type="cellIs" dxfId="7811" priority="375" operator="between">
      <formula>15</formula>
      <formula>20</formula>
    </cfRule>
  </conditionalFormatting>
  <conditionalFormatting sqref="BB21">
    <cfRule type="cellIs" dxfId="7810" priority="376" operator="between">
      <formula>10</formula>
      <formula>14.999</formula>
    </cfRule>
  </conditionalFormatting>
  <conditionalFormatting sqref="BB21">
    <cfRule type="cellIs" dxfId="7809" priority="377" operator="between">
      <formula>5</formula>
      <formula>9.999</formula>
    </cfRule>
  </conditionalFormatting>
  <conditionalFormatting sqref="BB21">
    <cfRule type="cellIs" dxfId="7808" priority="378" operator="between">
      <formula>0.001</formula>
      <formula>4.999</formula>
    </cfRule>
  </conditionalFormatting>
  <conditionalFormatting sqref="BD21">
    <cfRule type="cellIs" dxfId="7807" priority="373" operator="equal">
      <formula>2</formula>
    </cfRule>
  </conditionalFormatting>
  <conditionalFormatting sqref="BD21">
    <cfRule type="cellIs" dxfId="7806" priority="374" operator="equal">
      <formula>1</formula>
    </cfRule>
  </conditionalFormatting>
  <conditionalFormatting sqref="BD21">
    <cfRule type="cellIs" dxfId="7805" priority="369" operator="equal">
      <formula>6</formula>
    </cfRule>
  </conditionalFormatting>
  <conditionalFormatting sqref="BD21">
    <cfRule type="cellIs" dxfId="7804" priority="370" operator="equal">
      <formula>5</formula>
    </cfRule>
  </conditionalFormatting>
  <conditionalFormatting sqref="BD21">
    <cfRule type="cellIs" dxfId="7803" priority="371" operator="equal">
      <formula>4</formula>
    </cfRule>
  </conditionalFormatting>
  <conditionalFormatting sqref="BD21">
    <cfRule type="cellIs" dxfId="7802" priority="372" operator="equal">
      <formula>3</formula>
    </cfRule>
  </conditionalFormatting>
  <conditionalFormatting sqref="BD21">
    <cfRule type="containsBlanks" dxfId="7801" priority="368">
      <formula>LEN(TRIM(BD21))=0</formula>
    </cfRule>
  </conditionalFormatting>
  <conditionalFormatting sqref="BB24">
    <cfRule type="cellIs" dxfId="7800" priority="349" operator="between">
      <formula>15</formula>
      <formula>20</formula>
    </cfRule>
  </conditionalFormatting>
  <conditionalFormatting sqref="BB24">
    <cfRule type="cellIs" dxfId="7799" priority="350" operator="between">
      <formula>10</formula>
      <formula>14.999</formula>
    </cfRule>
  </conditionalFormatting>
  <conditionalFormatting sqref="BB24">
    <cfRule type="cellIs" dxfId="7798" priority="351" operator="between">
      <formula>5</formula>
      <formula>9.999</formula>
    </cfRule>
  </conditionalFormatting>
  <conditionalFormatting sqref="BB24">
    <cfRule type="cellIs" dxfId="7797" priority="352" operator="between">
      <formula>0.001</formula>
      <formula>4.999</formula>
    </cfRule>
  </conditionalFormatting>
  <conditionalFormatting sqref="BD24">
    <cfRule type="cellIs" dxfId="7796" priority="366" operator="equal">
      <formula>2</formula>
    </cfRule>
  </conditionalFormatting>
  <conditionalFormatting sqref="BD24">
    <cfRule type="cellIs" dxfId="7795" priority="367" operator="equal">
      <formula>1</formula>
    </cfRule>
  </conditionalFormatting>
  <conditionalFormatting sqref="BD24">
    <cfRule type="cellIs" dxfId="7794" priority="362" operator="equal">
      <formula>6</formula>
    </cfRule>
  </conditionalFormatting>
  <conditionalFormatting sqref="BD24">
    <cfRule type="cellIs" dxfId="7793" priority="363" operator="equal">
      <formula>5</formula>
    </cfRule>
  </conditionalFormatting>
  <conditionalFormatting sqref="BD24">
    <cfRule type="cellIs" dxfId="7792" priority="364" operator="equal">
      <formula>4</formula>
    </cfRule>
  </conditionalFormatting>
  <conditionalFormatting sqref="BD24">
    <cfRule type="cellIs" dxfId="7791" priority="365" operator="equal">
      <formula>3</formula>
    </cfRule>
  </conditionalFormatting>
  <conditionalFormatting sqref="BD24">
    <cfRule type="containsBlanks" dxfId="7790" priority="361">
      <formula>LEN(TRIM(BD24))=0</formula>
    </cfRule>
  </conditionalFormatting>
  <conditionalFormatting sqref="AW21:AZ21">
    <cfRule type="containsText" dxfId="7789" priority="357" operator="containsText" text="ggggggggggggggg">
      <formula>NOT(ISERROR(SEARCH("ggggggggggggggg",AW21)))</formula>
    </cfRule>
  </conditionalFormatting>
  <conditionalFormatting sqref="AW21:AZ21">
    <cfRule type="containsText" dxfId="7788" priority="358" operator="containsText" text="gggggggggg">
      <formula>NOT(ISERROR(SEARCH("gggggggggg",AW21)))</formula>
    </cfRule>
  </conditionalFormatting>
  <conditionalFormatting sqref="AW21:AZ21">
    <cfRule type="containsText" dxfId="7787" priority="359" operator="containsText" text="ggggg">
      <formula>NOT(ISERROR(SEARCH("ggggg",AW21)))</formula>
    </cfRule>
  </conditionalFormatting>
  <conditionalFormatting sqref="AW21:AZ21">
    <cfRule type="containsText" dxfId="7786" priority="360" operator="containsText" text="g">
      <formula>NOT(ISERROR(SEARCH("g",AW21)))</formula>
    </cfRule>
  </conditionalFormatting>
  <conditionalFormatting sqref="AW24:AZ24">
    <cfRule type="containsText" dxfId="7785" priority="353" operator="containsText" text="ggggggggggggggg">
      <formula>NOT(ISERROR(SEARCH("ggggggggggggggg",AW24)))</formula>
    </cfRule>
  </conditionalFormatting>
  <conditionalFormatting sqref="AW24:AZ24">
    <cfRule type="containsText" dxfId="7784" priority="354" operator="containsText" text="gggggggggg">
      <formula>NOT(ISERROR(SEARCH("gggggggggg",AW24)))</formula>
    </cfRule>
  </conditionalFormatting>
  <conditionalFormatting sqref="AW24:AZ24">
    <cfRule type="containsText" dxfId="7783" priority="355" operator="containsText" text="ggggg">
      <formula>NOT(ISERROR(SEARCH("ggggg",AW24)))</formula>
    </cfRule>
  </conditionalFormatting>
  <conditionalFormatting sqref="AW24:AZ24">
    <cfRule type="containsText" dxfId="7782" priority="356" operator="containsText" text="g">
      <formula>NOT(ISERROR(SEARCH("g",AW24)))</formula>
    </cfRule>
  </conditionalFormatting>
  <conditionalFormatting sqref="BB27">
    <cfRule type="cellIs" dxfId="7781" priority="334" operator="between">
      <formula>15</formula>
      <formula>20</formula>
    </cfRule>
  </conditionalFormatting>
  <conditionalFormatting sqref="BB27">
    <cfRule type="cellIs" dxfId="7780" priority="335" operator="between">
      <formula>10</formula>
      <formula>14.999</formula>
    </cfRule>
  </conditionalFormatting>
  <conditionalFormatting sqref="BB27">
    <cfRule type="cellIs" dxfId="7779" priority="336" operator="between">
      <formula>5</formula>
      <formula>9.999</formula>
    </cfRule>
  </conditionalFormatting>
  <conditionalFormatting sqref="BB27">
    <cfRule type="cellIs" dxfId="7778" priority="337" operator="between">
      <formula>0.001</formula>
      <formula>4.999</formula>
    </cfRule>
  </conditionalFormatting>
  <conditionalFormatting sqref="BD27">
    <cfRule type="cellIs" dxfId="7777" priority="347" operator="equal">
      <formula>2</formula>
    </cfRule>
  </conditionalFormatting>
  <conditionalFormatting sqref="BD27">
    <cfRule type="cellIs" dxfId="7776" priority="348" operator="equal">
      <formula>1</formula>
    </cfRule>
  </conditionalFormatting>
  <conditionalFormatting sqref="BD27">
    <cfRule type="cellIs" dxfId="7775" priority="343" operator="equal">
      <formula>6</formula>
    </cfRule>
  </conditionalFormatting>
  <conditionalFormatting sqref="BD27">
    <cfRule type="cellIs" dxfId="7774" priority="344" operator="equal">
      <formula>5</formula>
    </cfRule>
  </conditionalFormatting>
  <conditionalFormatting sqref="BD27">
    <cfRule type="cellIs" dxfId="7773" priority="345" operator="equal">
      <formula>4</formula>
    </cfRule>
  </conditionalFormatting>
  <conditionalFormatting sqref="BD27">
    <cfRule type="cellIs" dxfId="7772" priority="346" operator="equal">
      <formula>3</formula>
    </cfRule>
  </conditionalFormatting>
  <conditionalFormatting sqref="BD27">
    <cfRule type="containsBlanks" dxfId="7771" priority="342">
      <formula>LEN(TRIM(BD27))=0</formula>
    </cfRule>
  </conditionalFormatting>
  <conditionalFormatting sqref="AW27:AZ27">
    <cfRule type="containsText" dxfId="7770" priority="338" operator="containsText" text="ggggggggggggggg">
      <formula>NOT(ISERROR(SEARCH("ggggggggggggggg",AW27)))</formula>
    </cfRule>
  </conditionalFormatting>
  <conditionalFormatting sqref="AW27:AZ27">
    <cfRule type="containsText" dxfId="7769" priority="339" operator="containsText" text="gggggggggg">
      <formula>NOT(ISERROR(SEARCH("gggggggggg",AW27)))</formula>
    </cfRule>
  </conditionalFormatting>
  <conditionalFormatting sqref="AW27:AZ27">
    <cfRule type="containsText" dxfId="7768" priority="340" operator="containsText" text="ggggg">
      <formula>NOT(ISERROR(SEARCH("ggggg",AW27)))</formula>
    </cfRule>
  </conditionalFormatting>
  <conditionalFormatting sqref="AW27:AZ27">
    <cfRule type="containsText" dxfId="7767" priority="341" operator="containsText" text="g">
      <formula>NOT(ISERROR(SEARCH("g",AW27)))</formula>
    </cfRule>
  </conditionalFormatting>
  <conditionalFormatting sqref="BD30">
    <cfRule type="cellIs" dxfId="7766" priority="332" operator="equal">
      <formula>2</formula>
    </cfRule>
  </conditionalFormatting>
  <conditionalFormatting sqref="BD30">
    <cfRule type="cellIs" dxfId="7765" priority="333" operator="equal">
      <formula>1</formula>
    </cfRule>
  </conditionalFormatting>
  <conditionalFormatting sqref="BD30">
    <cfRule type="cellIs" dxfId="7764" priority="328" operator="equal">
      <formula>6</formula>
    </cfRule>
  </conditionalFormatting>
  <conditionalFormatting sqref="BD30">
    <cfRule type="cellIs" dxfId="7763" priority="329" operator="equal">
      <formula>5</formula>
    </cfRule>
  </conditionalFormatting>
  <conditionalFormatting sqref="BD30">
    <cfRule type="cellIs" dxfId="7762" priority="330" operator="equal">
      <formula>4</formula>
    </cfRule>
  </conditionalFormatting>
  <conditionalFormatting sqref="BD30">
    <cfRule type="cellIs" dxfId="7761" priority="331" operator="equal">
      <formula>3</formula>
    </cfRule>
  </conditionalFormatting>
  <conditionalFormatting sqref="BD30">
    <cfRule type="containsBlanks" dxfId="7760" priority="327">
      <formula>LEN(TRIM(BD30))=0</formula>
    </cfRule>
  </conditionalFormatting>
  <conditionalFormatting sqref="AW30:AZ30">
    <cfRule type="containsText" dxfId="7759" priority="323" operator="containsText" text="ggggggggggggggg">
      <formula>NOT(ISERROR(SEARCH("ggggggggggggggg",AW30)))</formula>
    </cfRule>
  </conditionalFormatting>
  <conditionalFormatting sqref="AW30:AZ30">
    <cfRule type="containsText" dxfId="7758" priority="324" operator="containsText" text="gggggggggg">
      <formula>NOT(ISERROR(SEARCH("gggggggggg",AW30)))</formula>
    </cfRule>
  </conditionalFormatting>
  <conditionalFormatting sqref="AW30:AZ30">
    <cfRule type="containsText" dxfId="7757" priority="325" operator="containsText" text="ggggg">
      <formula>NOT(ISERROR(SEARCH("ggggg",AW30)))</formula>
    </cfRule>
  </conditionalFormatting>
  <conditionalFormatting sqref="AW30:AZ30">
    <cfRule type="containsText" dxfId="7756" priority="326" operator="containsText" text="g">
      <formula>NOT(ISERROR(SEARCH("g",AW30)))</formula>
    </cfRule>
  </conditionalFormatting>
  <conditionalFormatting sqref="BB30">
    <cfRule type="cellIs" dxfId="7755" priority="319" operator="between">
      <formula>15</formula>
      <formula>20</formula>
    </cfRule>
  </conditionalFormatting>
  <conditionalFormatting sqref="BB30">
    <cfRule type="cellIs" dxfId="7754" priority="320" operator="between">
      <formula>10</formula>
      <formula>14.999</formula>
    </cfRule>
  </conditionalFormatting>
  <conditionalFormatting sqref="BB30">
    <cfRule type="cellIs" dxfId="7753" priority="321" operator="between">
      <formula>5</formula>
      <formula>9.999</formula>
    </cfRule>
  </conditionalFormatting>
  <conditionalFormatting sqref="BB30">
    <cfRule type="cellIs" dxfId="7752" priority="322" operator="between">
      <formula>0.001</formula>
      <formula>4.999</formula>
    </cfRule>
  </conditionalFormatting>
  <conditionalFormatting sqref="BD33">
    <cfRule type="cellIs" dxfId="7751" priority="317" operator="equal">
      <formula>2</formula>
    </cfRule>
  </conditionalFormatting>
  <conditionalFormatting sqref="BD33">
    <cfRule type="cellIs" dxfId="7750" priority="318" operator="equal">
      <formula>1</formula>
    </cfRule>
  </conditionalFormatting>
  <conditionalFormatting sqref="BD33">
    <cfRule type="cellIs" dxfId="7749" priority="313" operator="equal">
      <formula>6</formula>
    </cfRule>
  </conditionalFormatting>
  <conditionalFormatting sqref="BD33">
    <cfRule type="cellIs" dxfId="7748" priority="314" operator="equal">
      <formula>5</formula>
    </cfRule>
  </conditionalFormatting>
  <conditionalFormatting sqref="BD33">
    <cfRule type="cellIs" dxfId="7747" priority="315" operator="equal">
      <formula>4</formula>
    </cfRule>
  </conditionalFormatting>
  <conditionalFormatting sqref="BD33">
    <cfRule type="cellIs" dxfId="7746" priority="316" operator="equal">
      <formula>3</formula>
    </cfRule>
  </conditionalFormatting>
  <conditionalFormatting sqref="BD33">
    <cfRule type="containsBlanks" dxfId="7745" priority="312">
      <formula>LEN(TRIM(BD33))=0</formula>
    </cfRule>
  </conditionalFormatting>
  <conditionalFormatting sqref="AW33:AZ33">
    <cfRule type="containsText" dxfId="7744" priority="308" operator="containsText" text="ggggggggggggggg">
      <formula>NOT(ISERROR(SEARCH("ggggggggggggggg",AW33)))</formula>
    </cfRule>
  </conditionalFormatting>
  <conditionalFormatting sqref="AW33:AZ33">
    <cfRule type="containsText" dxfId="7743" priority="309" operator="containsText" text="gggggggggg">
      <formula>NOT(ISERROR(SEARCH("gggggggggg",AW33)))</formula>
    </cfRule>
  </conditionalFormatting>
  <conditionalFormatting sqref="AW33:AZ33">
    <cfRule type="containsText" dxfId="7742" priority="310" operator="containsText" text="ggggg">
      <formula>NOT(ISERROR(SEARCH("ggggg",AW33)))</formula>
    </cfRule>
  </conditionalFormatting>
  <conditionalFormatting sqref="AW33:AZ33">
    <cfRule type="containsText" dxfId="7741" priority="311" operator="containsText" text="g">
      <formula>NOT(ISERROR(SEARCH("g",AW33)))</formula>
    </cfRule>
  </conditionalFormatting>
  <conditionalFormatting sqref="BB33">
    <cfRule type="cellIs" dxfId="7740" priority="304" operator="between">
      <formula>15</formula>
      <formula>20</formula>
    </cfRule>
  </conditionalFormatting>
  <conditionalFormatting sqref="BB33">
    <cfRule type="cellIs" dxfId="7739" priority="305" operator="between">
      <formula>10</formula>
      <formula>14.999</formula>
    </cfRule>
  </conditionalFormatting>
  <conditionalFormatting sqref="BB33">
    <cfRule type="cellIs" dxfId="7738" priority="306" operator="between">
      <formula>5</formula>
      <formula>9.999</formula>
    </cfRule>
  </conditionalFormatting>
  <conditionalFormatting sqref="BB33">
    <cfRule type="cellIs" dxfId="7737" priority="307" operator="between">
      <formula>0.001</formula>
      <formula>4.999</formula>
    </cfRule>
  </conditionalFormatting>
  <conditionalFormatting sqref="BD36">
    <cfRule type="cellIs" dxfId="7736" priority="302" operator="equal">
      <formula>2</formula>
    </cfRule>
  </conditionalFormatting>
  <conditionalFormatting sqref="BD36">
    <cfRule type="cellIs" dxfId="7735" priority="303" operator="equal">
      <formula>1</formula>
    </cfRule>
  </conditionalFormatting>
  <conditionalFormatting sqref="BD36">
    <cfRule type="cellIs" dxfId="7734" priority="298" operator="equal">
      <formula>6</formula>
    </cfRule>
  </conditionalFormatting>
  <conditionalFormatting sqref="BD36">
    <cfRule type="cellIs" dxfId="7733" priority="299" operator="equal">
      <formula>5</formula>
    </cfRule>
  </conditionalFormatting>
  <conditionalFormatting sqref="BD36">
    <cfRule type="cellIs" dxfId="7732" priority="300" operator="equal">
      <formula>4</formula>
    </cfRule>
  </conditionalFormatting>
  <conditionalFormatting sqref="BD36">
    <cfRule type="cellIs" dxfId="7731" priority="301" operator="equal">
      <formula>3</formula>
    </cfRule>
  </conditionalFormatting>
  <conditionalFormatting sqref="BD36">
    <cfRule type="containsBlanks" dxfId="7730" priority="297">
      <formula>LEN(TRIM(BD36))=0</formula>
    </cfRule>
  </conditionalFormatting>
  <conditionalFormatting sqref="AW36:AZ36">
    <cfRule type="containsText" dxfId="7729" priority="293" operator="containsText" text="ggggggggggggggg">
      <formula>NOT(ISERROR(SEARCH("ggggggggggggggg",AW36)))</formula>
    </cfRule>
  </conditionalFormatting>
  <conditionalFormatting sqref="AW36:AZ36">
    <cfRule type="containsText" dxfId="7728" priority="294" operator="containsText" text="gggggggggg">
      <formula>NOT(ISERROR(SEARCH("gggggggggg",AW36)))</formula>
    </cfRule>
  </conditionalFormatting>
  <conditionalFormatting sqref="AW36:AZ36">
    <cfRule type="containsText" dxfId="7727" priority="295" operator="containsText" text="ggggg">
      <formula>NOT(ISERROR(SEARCH("ggggg",AW36)))</formula>
    </cfRule>
  </conditionalFormatting>
  <conditionalFormatting sqref="AW36:AZ36">
    <cfRule type="containsText" dxfId="7726" priority="296" operator="containsText" text="g">
      <formula>NOT(ISERROR(SEARCH("g",AW36)))</formula>
    </cfRule>
  </conditionalFormatting>
  <conditionalFormatting sqref="BB36">
    <cfRule type="cellIs" dxfId="7725" priority="289" operator="between">
      <formula>15</formula>
      <formula>20</formula>
    </cfRule>
  </conditionalFormatting>
  <conditionalFormatting sqref="BB36">
    <cfRule type="cellIs" dxfId="7724" priority="290" operator="between">
      <formula>10</formula>
      <formula>14.999</formula>
    </cfRule>
  </conditionalFormatting>
  <conditionalFormatting sqref="BB36">
    <cfRule type="cellIs" dxfId="7723" priority="291" operator="between">
      <formula>5</formula>
      <formula>9.999</formula>
    </cfRule>
  </conditionalFormatting>
  <conditionalFormatting sqref="BB36">
    <cfRule type="cellIs" dxfId="7722" priority="292" operator="between">
      <formula>0.001</formula>
      <formula>4.999</formula>
    </cfRule>
  </conditionalFormatting>
  <conditionalFormatting sqref="BD39">
    <cfRule type="cellIs" dxfId="7721" priority="287" operator="equal">
      <formula>2</formula>
    </cfRule>
  </conditionalFormatting>
  <conditionalFormatting sqref="BD39">
    <cfRule type="cellIs" dxfId="7720" priority="288" operator="equal">
      <formula>1</formula>
    </cfRule>
  </conditionalFormatting>
  <conditionalFormatting sqref="BD39">
    <cfRule type="cellIs" dxfId="7719" priority="283" operator="equal">
      <formula>6</formula>
    </cfRule>
  </conditionalFormatting>
  <conditionalFormatting sqref="BD39">
    <cfRule type="cellIs" dxfId="7718" priority="284" operator="equal">
      <formula>5</formula>
    </cfRule>
  </conditionalFormatting>
  <conditionalFormatting sqref="BD39">
    <cfRule type="cellIs" dxfId="7717" priority="285" operator="equal">
      <formula>4</formula>
    </cfRule>
  </conditionalFormatting>
  <conditionalFormatting sqref="BD39">
    <cfRule type="cellIs" dxfId="7716" priority="286" operator="equal">
      <formula>3</formula>
    </cfRule>
  </conditionalFormatting>
  <conditionalFormatting sqref="BD39">
    <cfRule type="containsBlanks" dxfId="7715" priority="282">
      <formula>LEN(TRIM(BD39))=0</formula>
    </cfRule>
  </conditionalFormatting>
  <conditionalFormatting sqref="AW39:AZ39">
    <cfRule type="containsText" dxfId="7714" priority="278" operator="containsText" text="ggggggggggggggg">
      <formula>NOT(ISERROR(SEARCH("ggggggggggggggg",AW39)))</formula>
    </cfRule>
  </conditionalFormatting>
  <conditionalFormatting sqref="AW39:AZ39">
    <cfRule type="containsText" dxfId="7713" priority="279" operator="containsText" text="gggggggggg">
      <formula>NOT(ISERROR(SEARCH("gggggggggg",AW39)))</formula>
    </cfRule>
  </conditionalFormatting>
  <conditionalFormatting sqref="AW39:AZ39">
    <cfRule type="containsText" dxfId="7712" priority="280" operator="containsText" text="ggggg">
      <formula>NOT(ISERROR(SEARCH("ggggg",AW39)))</formula>
    </cfRule>
  </conditionalFormatting>
  <conditionalFormatting sqref="AW39:AZ39">
    <cfRule type="containsText" dxfId="7711" priority="281" operator="containsText" text="g">
      <formula>NOT(ISERROR(SEARCH("g",AW39)))</formula>
    </cfRule>
  </conditionalFormatting>
  <conditionalFormatting sqref="BB39">
    <cfRule type="cellIs" dxfId="7710" priority="274" operator="between">
      <formula>15</formula>
      <formula>20</formula>
    </cfRule>
  </conditionalFormatting>
  <conditionalFormatting sqref="BB39">
    <cfRule type="cellIs" dxfId="7709" priority="275" operator="between">
      <formula>10</formula>
      <formula>14.999</formula>
    </cfRule>
  </conditionalFormatting>
  <conditionalFormatting sqref="BB39">
    <cfRule type="cellIs" dxfId="7708" priority="276" operator="between">
      <formula>5</formula>
      <formula>9.999</formula>
    </cfRule>
  </conditionalFormatting>
  <conditionalFormatting sqref="BB39">
    <cfRule type="cellIs" dxfId="7707" priority="277" operator="between">
      <formula>0.001</formula>
      <formula>4.999</formula>
    </cfRule>
  </conditionalFormatting>
  <conditionalFormatting sqref="BD42">
    <cfRule type="cellIs" dxfId="7706" priority="272" operator="equal">
      <formula>2</formula>
    </cfRule>
  </conditionalFormatting>
  <conditionalFormatting sqref="BD42">
    <cfRule type="cellIs" dxfId="7705" priority="273" operator="equal">
      <formula>1</formula>
    </cfRule>
  </conditionalFormatting>
  <conditionalFormatting sqref="BD42">
    <cfRule type="cellIs" dxfId="7704" priority="268" operator="equal">
      <formula>6</formula>
    </cfRule>
  </conditionalFormatting>
  <conditionalFormatting sqref="BD42">
    <cfRule type="cellIs" dxfId="7703" priority="269" operator="equal">
      <formula>5</formula>
    </cfRule>
  </conditionalFormatting>
  <conditionalFormatting sqref="BD42">
    <cfRule type="cellIs" dxfId="7702" priority="270" operator="equal">
      <formula>4</formula>
    </cfRule>
  </conditionalFormatting>
  <conditionalFormatting sqref="BD42">
    <cfRule type="cellIs" dxfId="7701" priority="271" operator="equal">
      <formula>3</formula>
    </cfRule>
  </conditionalFormatting>
  <conditionalFormatting sqref="BD42">
    <cfRule type="containsBlanks" dxfId="7700" priority="267">
      <formula>LEN(TRIM(BD42))=0</formula>
    </cfRule>
  </conditionalFormatting>
  <conditionalFormatting sqref="AW42:AZ42">
    <cfRule type="containsText" dxfId="7699" priority="263" operator="containsText" text="ggggggggggggggg">
      <formula>NOT(ISERROR(SEARCH("ggggggggggggggg",AW42)))</formula>
    </cfRule>
  </conditionalFormatting>
  <conditionalFormatting sqref="AW42:AZ42">
    <cfRule type="containsText" dxfId="7698" priority="264" operator="containsText" text="gggggggggg">
      <formula>NOT(ISERROR(SEARCH("gggggggggg",AW42)))</formula>
    </cfRule>
  </conditionalFormatting>
  <conditionalFormatting sqref="AW42:AZ42">
    <cfRule type="containsText" dxfId="7697" priority="265" operator="containsText" text="ggggg">
      <formula>NOT(ISERROR(SEARCH("ggggg",AW42)))</formula>
    </cfRule>
  </conditionalFormatting>
  <conditionalFormatting sqref="AW42:AZ42">
    <cfRule type="containsText" dxfId="7696" priority="266" operator="containsText" text="g">
      <formula>NOT(ISERROR(SEARCH("g",AW42)))</formula>
    </cfRule>
  </conditionalFormatting>
  <conditionalFormatting sqref="BB42">
    <cfRule type="cellIs" dxfId="7695" priority="259" operator="between">
      <formula>15</formula>
      <formula>20</formula>
    </cfRule>
  </conditionalFormatting>
  <conditionalFormatting sqref="BB42">
    <cfRule type="cellIs" dxfId="7694" priority="260" operator="between">
      <formula>10</formula>
      <formula>14.999</formula>
    </cfRule>
  </conditionalFormatting>
  <conditionalFormatting sqref="BB42">
    <cfRule type="cellIs" dxfId="7693" priority="261" operator="between">
      <formula>5</formula>
      <formula>9.999</formula>
    </cfRule>
  </conditionalFormatting>
  <conditionalFormatting sqref="BB42">
    <cfRule type="cellIs" dxfId="7692" priority="262" operator="between">
      <formula>0.001</formula>
      <formula>4.999</formula>
    </cfRule>
  </conditionalFormatting>
  <conditionalFormatting sqref="BD45">
    <cfRule type="cellIs" dxfId="7691" priority="257" operator="equal">
      <formula>2</formula>
    </cfRule>
  </conditionalFormatting>
  <conditionalFormatting sqref="BD45">
    <cfRule type="cellIs" dxfId="7690" priority="258" operator="equal">
      <formula>1</formula>
    </cfRule>
  </conditionalFormatting>
  <conditionalFormatting sqref="BD45">
    <cfRule type="cellIs" dxfId="7689" priority="253" operator="equal">
      <formula>6</formula>
    </cfRule>
  </conditionalFormatting>
  <conditionalFormatting sqref="BD45">
    <cfRule type="cellIs" dxfId="7688" priority="254" operator="equal">
      <formula>5</formula>
    </cfRule>
  </conditionalFormatting>
  <conditionalFormatting sqref="BD45">
    <cfRule type="cellIs" dxfId="7687" priority="255" operator="equal">
      <formula>4</formula>
    </cfRule>
  </conditionalFormatting>
  <conditionalFormatting sqref="BD45">
    <cfRule type="cellIs" dxfId="7686" priority="256" operator="equal">
      <formula>3</formula>
    </cfRule>
  </conditionalFormatting>
  <conditionalFormatting sqref="BD45">
    <cfRule type="containsBlanks" dxfId="7685" priority="252">
      <formula>LEN(TRIM(BD45))=0</formula>
    </cfRule>
  </conditionalFormatting>
  <conditionalFormatting sqref="AW45:AZ45">
    <cfRule type="containsText" dxfId="7684" priority="248" operator="containsText" text="ggggggggggggggg">
      <formula>NOT(ISERROR(SEARCH("ggggggggggggggg",AW45)))</formula>
    </cfRule>
  </conditionalFormatting>
  <conditionalFormatting sqref="AW45:AZ45">
    <cfRule type="containsText" dxfId="7683" priority="249" operator="containsText" text="gggggggggg">
      <formula>NOT(ISERROR(SEARCH("gggggggggg",AW45)))</formula>
    </cfRule>
  </conditionalFormatting>
  <conditionalFormatting sqref="AW45:AZ45">
    <cfRule type="containsText" dxfId="7682" priority="250" operator="containsText" text="ggggg">
      <formula>NOT(ISERROR(SEARCH("ggggg",AW45)))</formula>
    </cfRule>
  </conditionalFormatting>
  <conditionalFormatting sqref="AW45:AZ45">
    <cfRule type="containsText" dxfId="7681" priority="251" operator="containsText" text="g">
      <formula>NOT(ISERROR(SEARCH("g",AW45)))</formula>
    </cfRule>
  </conditionalFormatting>
  <conditionalFormatting sqref="BB45">
    <cfRule type="cellIs" dxfId="7680" priority="244" operator="between">
      <formula>15</formula>
      <formula>20</formula>
    </cfRule>
  </conditionalFormatting>
  <conditionalFormatting sqref="BB45">
    <cfRule type="cellIs" dxfId="7679" priority="245" operator="between">
      <formula>10</formula>
      <formula>14.999</formula>
    </cfRule>
  </conditionalFormatting>
  <conditionalFormatting sqref="BB45">
    <cfRule type="cellIs" dxfId="7678" priority="246" operator="between">
      <formula>5</formula>
      <formula>9.999</formula>
    </cfRule>
  </conditionalFormatting>
  <conditionalFormatting sqref="BB45">
    <cfRule type="cellIs" dxfId="7677" priority="247" operator="between">
      <formula>0.001</formula>
      <formula>4.999</formula>
    </cfRule>
  </conditionalFormatting>
  <conditionalFormatting sqref="BD48">
    <cfRule type="cellIs" dxfId="7676" priority="242" operator="equal">
      <formula>2</formula>
    </cfRule>
  </conditionalFormatting>
  <conditionalFormatting sqref="BD48">
    <cfRule type="cellIs" dxfId="7675" priority="243" operator="equal">
      <formula>1</formula>
    </cfRule>
  </conditionalFormatting>
  <conditionalFormatting sqref="BD48">
    <cfRule type="cellIs" dxfId="7674" priority="238" operator="equal">
      <formula>6</formula>
    </cfRule>
  </conditionalFormatting>
  <conditionalFormatting sqref="BD48">
    <cfRule type="cellIs" dxfId="7673" priority="239" operator="equal">
      <formula>5</formula>
    </cfRule>
  </conditionalFormatting>
  <conditionalFormatting sqref="BD48">
    <cfRule type="cellIs" dxfId="7672" priority="240" operator="equal">
      <formula>4</formula>
    </cfRule>
  </conditionalFormatting>
  <conditionalFormatting sqref="BD48">
    <cfRule type="cellIs" dxfId="7671" priority="241" operator="equal">
      <formula>3</formula>
    </cfRule>
  </conditionalFormatting>
  <conditionalFormatting sqref="BD48">
    <cfRule type="containsBlanks" dxfId="7670" priority="237">
      <formula>LEN(TRIM(BD48))=0</formula>
    </cfRule>
  </conditionalFormatting>
  <conditionalFormatting sqref="AW48:AZ48">
    <cfRule type="containsText" dxfId="7669" priority="233" operator="containsText" text="ggggggggggggggg">
      <formula>NOT(ISERROR(SEARCH("ggggggggggggggg",AW48)))</formula>
    </cfRule>
  </conditionalFormatting>
  <conditionalFormatting sqref="AW48:AZ48">
    <cfRule type="containsText" dxfId="7668" priority="234" operator="containsText" text="gggggggggg">
      <formula>NOT(ISERROR(SEARCH("gggggggggg",AW48)))</formula>
    </cfRule>
  </conditionalFormatting>
  <conditionalFormatting sqref="AW48:AZ48">
    <cfRule type="containsText" dxfId="7667" priority="235" operator="containsText" text="ggggg">
      <formula>NOT(ISERROR(SEARCH("ggggg",AW48)))</formula>
    </cfRule>
  </conditionalFormatting>
  <conditionalFormatting sqref="AW48:AZ48">
    <cfRule type="containsText" dxfId="7666" priority="236" operator="containsText" text="g">
      <formula>NOT(ISERROR(SEARCH("g",AW48)))</formula>
    </cfRule>
  </conditionalFormatting>
  <conditionalFormatting sqref="BB48">
    <cfRule type="cellIs" dxfId="7665" priority="229" operator="between">
      <formula>15</formula>
      <formula>20</formula>
    </cfRule>
  </conditionalFormatting>
  <conditionalFormatting sqref="BB48">
    <cfRule type="cellIs" dxfId="7664" priority="230" operator="between">
      <formula>10</formula>
      <formula>14.999</formula>
    </cfRule>
  </conditionalFormatting>
  <conditionalFormatting sqref="BB48">
    <cfRule type="cellIs" dxfId="7663" priority="231" operator="between">
      <formula>5</formula>
      <formula>9.999</formula>
    </cfRule>
  </conditionalFormatting>
  <conditionalFormatting sqref="BB48">
    <cfRule type="cellIs" dxfId="7662" priority="232" operator="between">
      <formula>0.001</formula>
      <formula>4.999</formula>
    </cfRule>
  </conditionalFormatting>
  <conditionalFormatting sqref="BD51">
    <cfRule type="cellIs" dxfId="7661" priority="227" operator="equal">
      <formula>2</formula>
    </cfRule>
  </conditionalFormatting>
  <conditionalFormatting sqref="BD51">
    <cfRule type="cellIs" dxfId="7660" priority="228" operator="equal">
      <formula>1</formula>
    </cfRule>
  </conditionalFormatting>
  <conditionalFormatting sqref="BD51">
    <cfRule type="cellIs" dxfId="7659" priority="223" operator="equal">
      <formula>6</formula>
    </cfRule>
  </conditionalFormatting>
  <conditionalFormatting sqref="BD51">
    <cfRule type="cellIs" dxfId="7658" priority="224" operator="equal">
      <formula>5</formula>
    </cfRule>
  </conditionalFormatting>
  <conditionalFormatting sqref="BD51">
    <cfRule type="cellIs" dxfId="7657" priority="225" operator="equal">
      <formula>4</formula>
    </cfRule>
  </conditionalFormatting>
  <conditionalFormatting sqref="BD51">
    <cfRule type="cellIs" dxfId="7656" priority="226" operator="equal">
      <formula>3</formula>
    </cfRule>
  </conditionalFormatting>
  <conditionalFormatting sqref="BD51">
    <cfRule type="containsBlanks" dxfId="7655" priority="222">
      <formula>LEN(TRIM(BD51))=0</formula>
    </cfRule>
  </conditionalFormatting>
  <conditionalFormatting sqref="AW51:AZ51">
    <cfRule type="containsText" dxfId="7654" priority="218" operator="containsText" text="ggggggggggggggg">
      <formula>NOT(ISERROR(SEARCH("ggggggggggggggg",AW51)))</formula>
    </cfRule>
  </conditionalFormatting>
  <conditionalFormatting sqref="AW51:AZ51">
    <cfRule type="containsText" dxfId="7653" priority="219" operator="containsText" text="gggggggggg">
      <formula>NOT(ISERROR(SEARCH("gggggggggg",AW51)))</formula>
    </cfRule>
  </conditionalFormatting>
  <conditionalFormatting sqref="AW51:AZ51">
    <cfRule type="containsText" dxfId="7652" priority="220" operator="containsText" text="ggggg">
      <formula>NOT(ISERROR(SEARCH("ggggg",AW51)))</formula>
    </cfRule>
  </conditionalFormatting>
  <conditionalFormatting sqref="AW51:AZ51">
    <cfRule type="containsText" dxfId="7651" priority="221" operator="containsText" text="g">
      <formula>NOT(ISERROR(SEARCH("g",AW51)))</formula>
    </cfRule>
  </conditionalFormatting>
  <conditionalFormatting sqref="BB51">
    <cfRule type="cellIs" dxfId="7650" priority="214" operator="between">
      <formula>15</formula>
      <formula>20</formula>
    </cfRule>
  </conditionalFormatting>
  <conditionalFormatting sqref="BB51">
    <cfRule type="cellIs" dxfId="7649" priority="215" operator="between">
      <formula>10</formula>
      <formula>14.999</formula>
    </cfRule>
  </conditionalFormatting>
  <conditionalFormatting sqref="BB51">
    <cfRule type="cellIs" dxfId="7648" priority="216" operator="between">
      <formula>5</formula>
      <formula>9.999</formula>
    </cfRule>
  </conditionalFormatting>
  <conditionalFormatting sqref="BB51">
    <cfRule type="cellIs" dxfId="7647" priority="217" operator="between">
      <formula>0.001</formula>
      <formula>4.999</formula>
    </cfRule>
  </conditionalFormatting>
  <conditionalFormatting sqref="BD54">
    <cfRule type="cellIs" dxfId="7646" priority="212" operator="equal">
      <formula>2</formula>
    </cfRule>
  </conditionalFormatting>
  <conditionalFormatting sqref="BD54">
    <cfRule type="cellIs" dxfId="7645" priority="213" operator="equal">
      <formula>1</formula>
    </cfRule>
  </conditionalFormatting>
  <conditionalFormatting sqref="BD54">
    <cfRule type="cellIs" dxfId="7644" priority="208" operator="equal">
      <formula>6</formula>
    </cfRule>
  </conditionalFormatting>
  <conditionalFormatting sqref="BD54">
    <cfRule type="cellIs" dxfId="7643" priority="209" operator="equal">
      <formula>5</formula>
    </cfRule>
  </conditionalFormatting>
  <conditionalFormatting sqref="BD54">
    <cfRule type="cellIs" dxfId="7642" priority="210" operator="equal">
      <formula>4</formula>
    </cfRule>
  </conditionalFormatting>
  <conditionalFormatting sqref="BD54">
    <cfRule type="cellIs" dxfId="7641" priority="211" operator="equal">
      <formula>3</formula>
    </cfRule>
  </conditionalFormatting>
  <conditionalFormatting sqref="BD54">
    <cfRule type="containsBlanks" dxfId="7640" priority="207">
      <formula>LEN(TRIM(BD54))=0</formula>
    </cfRule>
  </conditionalFormatting>
  <conditionalFormatting sqref="AW54:AZ54">
    <cfRule type="containsText" dxfId="7639" priority="203" operator="containsText" text="ggggggggggggggg">
      <formula>NOT(ISERROR(SEARCH("ggggggggggggggg",AW54)))</formula>
    </cfRule>
  </conditionalFormatting>
  <conditionalFormatting sqref="AW54:AZ54">
    <cfRule type="containsText" dxfId="7638" priority="204" operator="containsText" text="gggggggggg">
      <formula>NOT(ISERROR(SEARCH("gggggggggg",AW54)))</formula>
    </cfRule>
  </conditionalFormatting>
  <conditionalFormatting sqref="AW54:AZ54">
    <cfRule type="containsText" dxfId="7637" priority="205" operator="containsText" text="ggggg">
      <formula>NOT(ISERROR(SEARCH("ggggg",AW54)))</formula>
    </cfRule>
  </conditionalFormatting>
  <conditionalFormatting sqref="AW54:AZ54">
    <cfRule type="containsText" dxfId="7636" priority="206" operator="containsText" text="g">
      <formula>NOT(ISERROR(SEARCH("g",AW54)))</formula>
    </cfRule>
  </conditionalFormatting>
  <conditionalFormatting sqref="BB54">
    <cfRule type="cellIs" dxfId="7635" priority="199" operator="between">
      <formula>15</formula>
      <formula>20</formula>
    </cfRule>
  </conditionalFormatting>
  <conditionalFormatting sqref="BB54">
    <cfRule type="cellIs" dxfId="7634" priority="200" operator="between">
      <formula>10</formula>
      <formula>14.999</formula>
    </cfRule>
  </conditionalFormatting>
  <conditionalFormatting sqref="BB54">
    <cfRule type="cellIs" dxfId="7633" priority="201" operator="between">
      <formula>5</formula>
      <formula>9.999</formula>
    </cfRule>
  </conditionalFormatting>
  <conditionalFormatting sqref="BB54">
    <cfRule type="cellIs" dxfId="7632" priority="202" operator="between">
      <formula>0.001</formula>
      <formula>4.999</formula>
    </cfRule>
  </conditionalFormatting>
  <conditionalFormatting sqref="BD57">
    <cfRule type="cellIs" dxfId="7631" priority="197" operator="equal">
      <formula>2</formula>
    </cfRule>
  </conditionalFormatting>
  <conditionalFormatting sqref="BD57">
    <cfRule type="cellIs" dxfId="7630" priority="198" operator="equal">
      <formula>1</formula>
    </cfRule>
  </conditionalFormatting>
  <conditionalFormatting sqref="BD57">
    <cfRule type="cellIs" dxfId="7629" priority="193" operator="equal">
      <formula>6</formula>
    </cfRule>
  </conditionalFormatting>
  <conditionalFormatting sqref="BD57">
    <cfRule type="cellIs" dxfId="7628" priority="194" operator="equal">
      <formula>5</formula>
    </cfRule>
  </conditionalFormatting>
  <conditionalFormatting sqref="BD57">
    <cfRule type="cellIs" dxfId="7627" priority="195" operator="equal">
      <formula>4</formula>
    </cfRule>
  </conditionalFormatting>
  <conditionalFormatting sqref="BD57">
    <cfRule type="cellIs" dxfId="7626" priority="196" operator="equal">
      <formula>3</formula>
    </cfRule>
  </conditionalFormatting>
  <conditionalFormatting sqref="BD57">
    <cfRule type="containsBlanks" dxfId="7625" priority="192">
      <formula>LEN(TRIM(BD57))=0</formula>
    </cfRule>
  </conditionalFormatting>
  <conditionalFormatting sqref="AW57:AZ57">
    <cfRule type="containsText" dxfId="7624" priority="188" operator="containsText" text="ggggggggggggggg">
      <formula>NOT(ISERROR(SEARCH("ggggggggggggggg",AW57)))</formula>
    </cfRule>
  </conditionalFormatting>
  <conditionalFormatting sqref="AW57:AZ57">
    <cfRule type="containsText" dxfId="7623" priority="189" operator="containsText" text="gggggggggg">
      <formula>NOT(ISERROR(SEARCH("gggggggggg",AW57)))</formula>
    </cfRule>
  </conditionalFormatting>
  <conditionalFormatting sqref="AW57:AZ57">
    <cfRule type="containsText" dxfId="7622" priority="190" operator="containsText" text="ggggg">
      <formula>NOT(ISERROR(SEARCH("ggggg",AW57)))</formula>
    </cfRule>
  </conditionalFormatting>
  <conditionalFormatting sqref="AW57:AZ57">
    <cfRule type="containsText" dxfId="7621" priority="191" operator="containsText" text="g">
      <formula>NOT(ISERROR(SEARCH("g",AW57)))</formula>
    </cfRule>
  </conditionalFormatting>
  <conditionalFormatting sqref="BB57">
    <cfRule type="cellIs" dxfId="7620" priority="184" operator="between">
      <formula>15</formula>
      <formula>20</formula>
    </cfRule>
  </conditionalFormatting>
  <conditionalFormatting sqref="BB57">
    <cfRule type="cellIs" dxfId="7619" priority="185" operator="between">
      <formula>10</formula>
      <formula>14.999</formula>
    </cfRule>
  </conditionalFormatting>
  <conditionalFormatting sqref="BB57">
    <cfRule type="cellIs" dxfId="7618" priority="186" operator="between">
      <formula>5</formula>
      <formula>9.999</formula>
    </cfRule>
  </conditionalFormatting>
  <conditionalFormatting sqref="BB57">
    <cfRule type="cellIs" dxfId="7617" priority="187" operator="between">
      <formula>0.001</formula>
      <formula>4.999</formula>
    </cfRule>
  </conditionalFormatting>
  <conditionalFormatting sqref="BD60">
    <cfRule type="cellIs" dxfId="7616" priority="182" operator="equal">
      <formula>2</formula>
    </cfRule>
  </conditionalFormatting>
  <conditionalFormatting sqref="BD60">
    <cfRule type="cellIs" dxfId="7615" priority="183" operator="equal">
      <formula>1</formula>
    </cfRule>
  </conditionalFormatting>
  <conditionalFormatting sqref="BD60">
    <cfRule type="cellIs" dxfId="7614" priority="178" operator="equal">
      <formula>6</formula>
    </cfRule>
  </conditionalFormatting>
  <conditionalFormatting sqref="BD60">
    <cfRule type="cellIs" dxfId="7613" priority="179" operator="equal">
      <formula>5</formula>
    </cfRule>
  </conditionalFormatting>
  <conditionalFormatting sqref="BD60">
    <cfRule type="cellIs" dxfId="7612" priority="180" operator="equal">
      <formula>4</formula>
    </cfRule>
  </conditionalFormatting>
  <conditionalFormatting sqref="BD60">
    <cfRule type="cellIs" dxfId="7611" priority="181" operator="equal">
      <formula>3</formula>
    </cfRule>
  </conditionalFormatting>
  <conditionalFormatting sqref="BD60">
    <cfRule type="containsBlanks" dxfId="7610" priority="177">
      <formula>LEN(TRIM(BD60))=0</formula>
    </cfRule>
  </conditionalFormatting>
  <conditionalFormatting sqref="AW60:AZ60">
    <cfRule type="containsText" dxfId="7609" priority="173" operator="containsText" text="ggggggggggggggg">
      <formula>NOT(ISERROR(SEARCH("ggggggggggggggg",AW60)))</formula>
    </cfRule>
  </conditionalFormatting>
  <conditionalFormatting sqref="AW60:AZ60">
    <cfRule type="containsText" dxfId="7608" priority="174" operator="containsText" text="gggggggggg">
      <formula>NOT(ISERROR(SEARCH("gggggggggg",AW60)))</formula>
    </cfRule>
  </conditionalFormatting>
  <conditionalFormatting sqref="AW60:AZ60">
    <cfRule type="containsText" dxfId="7607" priority="175" operator="containsText" text="ggggg">
      <formula>NOT(ISERROR(SEARCH("ggggg",AW60)))</formula>
    </cfRule>
  </conditionalFormatting>
  <conditionalFormatting sqref="AW60:AZ60">
    <cfRule type="containsText" dxfId="7606" priority="176" operator="containsText" text="g">
      <formula>NOT(ISERROR(SEARCH("g",AW60)))</formula>
    </cfRule>
  </conditionalFormatting>
  <conditionalFormatting sqref="BB60">
    <cfRule type="cellIs" dxfId="7605" priority="169" operator="between">
      <formula>15</formula>
      <formula>20</formula>
    </cfRule>
  </conditionalFormatting>
  <conditionalFormatting sqref="BB60">
    <cfRule type="cellIs" dxfId="7604" priority="170" operator="between">
      <formula>10</formula>
      <formula>14.999</formula>
    </cfRule>
  </conditionalFormatting>
  <conditionalFormatting sqref="BB60">
    <cfRule type="cellIs" dxfId="7603" priority="171" operator="between">
      <formula>5</formula>
      <formula>9.999</formula>
    </cfRule>
  </conditionalFormatting>
  <conditionalFormatting sqref="BB60">
    <cfRule type="cellIs" dxfId="7602" priority="172" operator="between">
      <formula>0.001</formula>
      <formula>4.999</formula>
    </cfRule>
  </conditionalFormatting>
  <conditionalFormatting sqref="BD63">
    <cfRule type="cellIs" dxfId="7601" priority="167" operator="equal">
      <formula>2</formula>
    </cfRule>
  </conditionalFormatting>
  <conditionalFormatting sqref="BD63">
    <cfRule type="cellIs" dxfId="7600" priority="168" operator="equal">
      <formula>1</formula>
    </cfRule>
  </conditionalFormatting>
  <conditionalFormatting sqref="BD63">
    <cfRule type="cellIs" dxfId="7599" priority="163" operator="equal">
      <formula>6</formula>
    </cfRule>
  </conditionalFormatting>
  <conditionalFormatting sqref="BD63">
    <cfRule type="cellIs" dxfId="7598" priority="164" operator="equal">
      <formula>5</formula>
    </cfRule>
  </conditionalFormatting>
  <conditionalFormatting sqref="BD63">
    <cfRule type="cellIs" dxfId="7597" priority="165" operator="equal">
      <formula>4</formula>
    </cfRule>
  </conditionalFormatting>
  <conditionalFormatting sqref="BD63">
    <cfRule type="cellIs" dxfId="7596" priority="166" operator="equal">
      <formula>3</formula>
    </cfRule>
  </conditionalFormatting>
  <conditionalFormatting sqref="BD63">
    <cfRule type="containsBlanks" dxfId="7595" priority="162">
      <formula>LEN(TRIM(BD63))=0</formula>
    </cfRule>
  </conditionalFormatting>
  <conditionalFormatting sqref="AW63:AZ63">
    <cfRule type="containsText" dxfId="7594" priority="158" operator="containsText" text="ggggggggggggggg">
      <formula>NOT(ISERROR(SEARCH("ggggggggggggggg",AW63)))</formula>
    </cfRule>
  </conditionalFormatting>
  <conditionalFormatting sqref="AW63:AZ63">
    <cfRule type="containsText" dxfId="7593" priority="159" operator="containsText" text="gggggggggg">
      <formula>NOT(ISERROR(SEARCH("gggggggggg",AW63)))</formula>
    </cfRule>
  </conditionalFormatting>
  <conditionalFormatting sqref="AW63:AZ63">
    <cfRule type="containsText" dxfId="7592" priority="160" operator="containsText" text="ggggg">
      <formula>NOT(ISERROR(SEARCH("ggggg",AW63)))</formula>
    </cfRule>
  </conditionalFormatting>
  <conditionalFormatting sqref="AW63:AZ63">
    <cfRule type="containsText" dxfId="7591" priority="161" operator="containsText" text="g">
      <formula>NOT(ISERROR(SEARCH("g",AW63)))</formula>
    </cfRule>
  </conditionalFormatting>
  <conditionalFormatting sqref="BB63">
    <cfRule type="cellIs" dxfId="7590" priority="154" operator="between">
      <formula>15</formula>
      <formula>20</formula>
    </cfRule>
  </conditionalFormatting>
  <conditionalFormatting sqref="BB63">
    <cfRule type="cellIs" dxfId="7589" priority="155" operator="between">
      <formula>10</formula>
      <formula>14.999</formula>
    </cfRule>
  </conditionalFormatting>
  <conditionalFormatting sqref="BB63">
    <cfRule type="cellIs" dxfId="7588" priority="156" operator="between">
      <formula>5</formula>
      <formula>9.999</formula>
    </cfRule>
  </conditionalFormatting>
  <conditionalFormatting sqref="BB63">
    <cfRule type="cellIs" dxfId="7587" priority="157" operator="between">
      <formula>0.001</formula>
      <formula>4.999</formula>
    </cfRule>
  </conditionalFormatting>
  <conditionalFormatting sqref="T9:V9">
    <cfRule type="beginsWith" dxfId="7586" priority="153" operator="beginsWith" text="?">
      <formula>LEFT(T9,LEN("?"))="?"</formula>
    </cfRule>
  </conditionalFormatting>
  <conditionalFormatting sqref="BI23">
    <cfRule type="cellIs" dxfId="7585" priority="149" operator="between">
      <formula>15</formula>
      <formula>20</formula>
    </cfRule>
  </conditionalFormatting>
  <conditionalFormatting sqref="BI23">
    <cfRule type="cellIs" dxfId="7584" priority="150" operator="between">
      <formula>10</formula>
      <formula>14.999</formula>
    </cfRule>
  </conditionalFormatting>
  <conditionalFormatting sqref="BI23">
    <cfRule type="cellIs" dxfId="7583" priority="151" operator="between">
      <formula>5</formula>
      <formula>9.999</formula>
    </cfRule>
  </conditionalFormatting>
  <conditionalFormatting sqref="BI23">
    <cfRule type="cellIs" dxfId="7582" priority="152" operator="between">
      <formula>0.001</formula>
      <formula>4.999</formula>
    </cfRule>
  </conditionalFormatting>
  <conditionalFormatting sqref="BI26">
    <cfRule type="cellIs" dxfId="7581" priority="145" operator="between">
      <formula>15</formula>
      <formula>20</formula>
    </cfRule>
  </conditionalFormatting>
  <conditionalFormatting sqref="BI26">
    <cfRule type="cellIs" dxfId="7580" priority="146" operator="between">
      <formula>10</formula>
      <formula>14.999</formula>
    </cfRule>
  </conditionalFormatting>
  <conditionalFormatting sqref="BI26">
    <cfRule type="cellIs" dxfId="7579" priority="147" operator="between">
      <formula>5</formula>
      <formula>9.999</formula>
    </cfRule>
  </conditionalFormatting>
  <conditionalFormatting sqref="BI26">
    <cfRule type="cellIs" dxfId="7578" priority="148" operator="between">
      <formula>0.001</formula>
      <formula>4.999</formula>
    </cfRule>
  </conditionalFormatting>
  <conditionalFormatting sqref="BI32">
    <cfRule type="cellIs" dxfId="7577" priority="141" operator="between">
      <formula>15</formula>
      <formula>20</formula>
    </cfRule>
  </conditionalFormatting>
  <conditionalFormatting sqref="BI32">
    <cfRule type="cellIs" dxfId="7576" priority="142" operator="between">
      <formula>10</formula>
      <formula>14.999</formula>
    </cfRule>
  </conditionalFormatting>
  <conditionalFormatting sqref="BI32">
    <cfRule type="cellIs" dxfId="7575" priority="143" operator="between">
      <formula>5</formula>
      <formula>9.999</formula>
    </cfRule>
  </conditionalFormatting>
  <conditionalFormatting sqref="BI32">
    <cfRule type="cellIs" dxfId="7574" priority="144" operator="between">
      <formula>0.001</formula>
      <formula>4.999</formula>
    </cfRule>
  </conditionalFormatting>
  <conditionalFormatting sqref="AC21">
    <cfRule type="cellIs" dxfId="7573" priority="137" operator="between">
      <formula>15</formula>
      <formula>20</formula>
    </cfRule>
  </conditionalFormatting>
  <conditionalFormatting sqref="AC21">
    <cfRule type="cellIs" dxfId="7572" priority="138" operator="between">
      <formula>10</formula>
      <formula>14.999</formula>
    </cfRule>
  </conditionalFormatting>
  <conditionalFormatting sqref="AC21">
    <cfRule type="cellIs" dxfId="7571" priority="139" operator="between">
      <formula>5</formula>
      <formula>9.999</formula>
    </cfRule>
  </conditionalFormatting>
  <conditionalFormatting sqref="AC21">
    <cfRule type="cellIs" dxfId="7570" priority="140" operator="between">
      <formula>0.001</formula>
      <formula>4.999</formula>
    </cfRule>
  </conditionalFormatting>
  <conditionalFormatting sqref="AE21">
    <cfRule type="cellIs" dxfId="7569" priority="135" operator="equal">
      <formula>2</formula>
    </cfRule>
  </conditionalFormatting>
  <conditionalFormatting sqref="AE21">
    <cfRule type="cellIs" dxfId="7568" priority="136" operator="equal">
      <formula>1</formula>
    </cfRule>
  </conditionalFormatting>
  <conditionalFormatting sqref="AE21">
    <cfRule type="cellIs" dxfId="7567" priority="131" operator="equal">
      <formula>6</formula>
    </cfRule>
  </conditionalFormatting>
  <conditionalFormatting sqref="AE21">
    <cfRule type="cellIs" dxfId="7566" priority="132" operator="equal">
      <formula>5</formula>
    </cfRule>
  </conditionalFormatting>
  <conditionalFormatting sqref="AE21">
    <cfRule type="cellIs" dxfId="7565" priority="133" operator="equal">
      <formula>4</formula>
    </cfRule>
  </conditionalFormatting>
  <conditionalFormatting sqref="AE21">
    <cfRule type="cellIs" dxfId="7564" priority="134" operator="equal">
      <formula>3</formula>
    </cfRule>
  </conditionalFormatting>
  <conditionalFormatting sqref="AE21">
    <cfRule type="containsBlanks" dxfId="7563" priority="130">
      <formula>LEN(TRIM(AE21))=0</formula>
    </cfRule>
  </conditionalFormatting>
  <conditionalFormatting sqref="AC24">
    <cfRule type="cellIs" dxfId="7562" priority="119" operator="between">
      <formula>15</formula>
      <formula>20</formula>
    </cfRule>
  </conditionalFormatting>
  <conditionalFormatting sqref="AC24">
    <cfRule type="cellIs" dxfId="7561" priority="120" operator="between">
      <formula>10</formula>
      <formula>14.999</formula>
    </cfRule>
  </conditionalFormatting>
  <conditionalFormatting sqref="AC24">
    <cfRule type="cellIs" dxfId="7560" priority="121" operator="between">
      <formula>5</formula>
      <formula>9.999</formula>
    </cfRule>
  </conditionalFormatting>
  <conditionalFormatting sqref="AC24">
    <cfRule type="cellIs" dxfId="7559" priority="122" operator="between">
      <formula>0.001</formula>
      <formula>4.999</formula>
    </cfRule>
  </conditionalFormatting>
  <conditionalFormatting sqref="AE24">
    <cfRule type="cellIs" dxfId="7558" priority="128" operator="equal">
      <formula>2</formula>
    </cfRule>
  </conditionalFormatting>
  <conditionalFormatting sqref="AE24">
    <cfRule type="cellIs" dxfId="7557" priority="129" operator="equal">
      <formula>1</formula>
    </cfRule>
  </conditionalFormatting>
  <conditionalFormatting sqref="AE24">
    <cfRule type="cellIs" dxfId="7556" priority="124" operator="equal">
      <formula>6</formula>
    </cfRule>
  </conditionalFormatting>
  <conditionalFormatting sqref="AE24">
    <cfRule type="cellIs" dxfId="7555" priority="125" operator="equal">
      <formula>5</formula>
    </cfRule>
  </conditionalFormatting>
  <conditionalFormatting sqref="AE24">
    <cfRule type="cellIs" dxfId="7554" priority="126" operator="equal">
      <formula>4</formula>
    </cfRule>
  </conditionalFormatting>
  <conditionalFormatting sqref="AE24">
    <cfRule type="cellIs" dxfId="7553" priority="127" operator="equal">
      <formula>3</formula>
    </cfRule>
  </conditionalFormatting>
  <conditionalFormatting sqref="AE24">
    <cfRule type="containsBlanks" dxfId="7552" priority="123">
      <formula>LEN(TRIM(AE24))=0</formula>
    </cfRule>
  </conditionalFormatting>
  <conditionalFormatting sqref="AC27">
    <cfRule type="cellIs" dxfId="7551" priority="108" operator="between">
      <formula>15</formula>
      <formula>20</formula>
    </cfRule>
  </conditionalFormatting>
  <conditionalFormatting sqref="AC27">
    <cfRule type="cellIs" dxfId="7550" priority="109" operator="between">
      <formula>10</formula>
      <formula>14.999</formula>
    </cfRule>
  </conditionalFormatting>
  <conditionalFormatting sqref="AC27">
    <cfRule type="cellIs" dxfId="7549" priority="110" operator="between">
      <formula>5</formula>
      <formula>9.999</formula>
    </cfRule>
  </conditionalFormatting>
  <conditionalFormatting sqref="AC27">
    <cfRule type="cellIs" dxfId="7548" priority="111" operator="between">
      <formula>0.001</formula>
      <formula>4.999</formula>
    </cfRule>
  </conditionalFormatting>
  <conditionalFormatting sqref="AE27">
    <cfRule type="cellIs" dxfId="7547" priority="117" operator="equal">
      <formula>2</formula>
    </cfRule>
  </conditionalFormatting>
  <conditionalFormatting sqref="AE27">
    <cfRule type="cellIs" dxfId="7546" priority="118" operator="equal">
      <formula>1</formula>
    </cfRule>
  </conditionalFormatting>
  <conditionalFormatting sqref="AE27">
    <cfRule type="cellIs" dxfId="7545" priority="113" operator="equal">
      <formula>6</formula>
    </cfRule>
  </conditionalFormatting>
  <conditionalFormatting sqref="AE27">
    <cfRule type="cellIs" dxfId="7544" priority="114" operator="equal">
      <formula>5</formula>
    </cfRule>
  </conditionalFormatting>
  <conditionalFormatting sqref="AE27">
    <cfRule type="cellIs" dxfId="7543" priority="115" operator="equal">
      <formula>4</formula>
    </cfRule>
  </conditionalFormatting>
  <conditionalFormatting sqref="AE27">
    <cfRule type="cellIs" dxfId="7542" priority="116" operator="equal">
      <formula>3</formula>
    </cfRule>
  </conditionalFormatting>
  <conditionalFormatting sqref="AE27">
    <cfRule type="containsBlanks" dxfId="7541" priority="112">
      <formula>LEN(TRIM(AE27))=0</formula>
    </cfRule>
  </conditionalFormatting>
  <conditionalFormatting sqref="AE30">
    <cfRule type="cellIs" dxfId="7540" priority="106" operator="equal">
      <formula>2</formula>
    </cfRule>
  </conditionalFormatting>
  <conditionalFormatting sqref="AE30">
    <cfRule type="cellIs" dxfId="7539" priority="107" operator="equal">
      <formula>1</formula>
    </cfRule>
  </conditionalFormatting>
  <conditionalFormatting sqref="AE30">
    <cfRule type="cellIs" dxfId="7538" priority="102" operator="equal">
      <formula>6</formula>
    </cfRule>
  </conditionalFormatting>
  <conditionalFormatting sqref="AE30">
    <cfRule type="cellIs" dxfId="7537" priority="103" operator="equal">
      <formula>5</formula>
    </cfRule>
  </conditionalFormatting>
  <conditionalFormatting sqref="AE30">
    <cfRule type="cellIs" dxfId="7536" priority="104" operator="equal">
      <formula>4</formula>
    </cfRule>
  </conditionalFormatting>
  <conditionalFormatting sqref="AE30">
    <cfRule type="cellIs" dxfId="7535" priority="105" operator="equal">
      <formula>3</formula>
    </cfRule>
  </conditionalFormatting>
  <conditionalFormatting sqref="AE30">
    <cfRule type="containsBlanks" dxfId="7534" priority="101">
      <formula>LEN(TRIM(AE30))=0</formula>
    </cfRule>
  </conditionalFormatting>
  <conditionalFormatting sqref="AC30">
    <cfRule type="cellIs" dxfId="7533" priority="97" operator="between">
      <formula>15</formula>
      <formula>20</formula>
    </cfRule>
  </conditionalFormatting>
  <conditionalFormatting sqref="AC30">
    <cfRule type="cellIs" dxfId="7532" priority="98" operator="between">
      <formula>10</formula>
      <formula>14.999</formula>
    </cfRule>
  </conditionalFormatting>
  <conditionalFormatting sqref="AC30">
    <cfRule type="cellIs" dxfId="7531" priority="99" operator="between">
      <formula>5</formula>
      <formula>9.999</formula>
    </cfRule>
  </conditionalFormatting>
  <conditionalFormatting sqref="AC30">
    <cfRule type="cellIs" dxfId="7530" priority="100" operator="between">
      <formula>0.001</formula>
      <formula>4.999</formula>
    </cfRule>
  </conditionalFormatting>
  <conditionalFormatting sqref="AE33">
    <cfRule type="cellIs" dxfId="7529" priority="95" operator="equal">
      <formula>2</formula>
    </cfRule>
  </conditionalFormatting>
  <conditionalFormatting sqref="AE33">
    <cfRule type="cellIs" dxfId="7528" priority="96" operator="equal">
      <formula>1</formula>
    </cfRule>
  </conditionalFormatting>
  <conditionalFormatting sqref="AE33">
    <cfRule type="cellIs" dxfId="7527" priority="91" operator="equal">
      <formula>6</formula>
    </cfRule>
  </conditionalFormatting>
  <conditionalFormatting sqref="AE33">
    <cfRule type="cellIs" dxfId="7526" priority="92" operator="equal">
      <formula>5</formula>
    </cfRule>
  </conditionalFormatting>
  <conditionalFormatting sqref="AE33">
    <cfRule type="cellIs" dxfId="7525" priority="93" operator="equal">
      <formula>4</formula>
    </cfRule>
  </conditionalFormatting>
  <conditionalFormatting sqref="AE33">
    <cfRule type="cellIs" dxfId="7524" priority="94" operator="equal">
      <formula>3</formula>
    </cfRule>
  </conditionalFormatting>
  <conditionalFormatting sqref="AE33">
    <cfRule type="containsBlanks" dxfId="7523" priority="90">
      <formula>LEN(TRIM(AE33))=0</formula>
    </cfRule>
  </conditionalFormatting>
  <conditionalFormatting sqref="AC33">
    <cfRule type="cellIs" dxfId="7522" priority="86" operator="between">
      <formula>15</formula>
      <formula>20</formula>
    </cfRule>
  </conditionalFormatting>
  <conditionalFormatting sqref="AC33">
    <cfRule type="cellIs" dxfId="7521" priority="87" operator="between">
      <formula>10</formula>
      <formula>14.999</formula>
    </cfRule>
  </conditionalFormatting>
  <conditionalFormatting sqref="AC33">
    <cfRule type="cellIs" dxfId="7520" priority="88" operator="between">
      <formula>5</formula>
      <formula>9.999</formula>
    </cfRule>
  </conditionalFormatting>
  <conditionalFormatting sqref="AC33">
    <cfRule type="cellIs" dxfId="7519" priority="89" operator="between">
      <formula>0.001</formula>
      <formula>4.999</formula>
    </cfRule>
  </conditionalFormatting>
  <conditionalFormatting sqref="AE36">
    <cfRule type="cellIs" dxfId="7518" priority="84" operator="equal">
      <formula>2</formula>
    </cfRule>
  </conditionalFormatting>
  <conditionalFormatting sqref="AE36">
    <cfRule type="cellIs" dxfId="7517" priority="85" operator="equal">
      <formula>1</formula>
    </cfRule>
  </conditionalFormatting>
  <conditionalFormatting sqref="AE36">
    <cfRule type="cellIs" dxfId="7516" priority="80" operator="equal">
      <formula>6</formula>
    </cfRule>
  </conditionalFormatting>
  <conditionalFormatting sqref="AE36">
    <cfRule type="cellIs" dxfId="7515" priority="81" operator="equal">
      <formula>5</formula>
    </cfRule>
  </conditionalFormatting>
  <conditionalFormatting sqref="AE36">
    <cfRule type="cellIs" dxfId="7514" priority="82" operator="equal">
      <formula>4</formula>
    </cfRule>
  </conditionalFormatting>
  <conditionalFormatting sqref="AE36">
    <cfRule type="cellIs" dxfId="7513" priority="83" operator="equal">
      <formula>3</formula>
    </cfRule>
  </conditionalFormatting>
  <conditionalFormatting sqref="AE36">
    <cfRule type="containsBlanks" dxfId="7512" priority="79">
      <formula>LEN(TRIM(AE36))=0</formula>
    </cfRule>
  </conditionalFormatting>
  <conditionalFormatting sqref="AC36">
    <cfRule type="cellIs" dxfId="7511" priority="75" operator="between">
      <formula>15</formula>
      <formula>20</formula>
    </cfRule>
  </conditionalFormatting>
  <conditionalFormatting sqref="AC36">
    <cfRule type="cellIs" dxfId="7510" priority="76" operator="between">
      <formula>10</formula>
      <formula>14.999</formula>
    </cfRule>
  </conditionalFormatting>
  <conditionalFormatting sqref="AC36">
    <cfRule type="cellIs" dxfId="7509" priority="77" operator="between">
      <formula>5</formula>
      <formula>9.999</formula>
    </cfRule>
  </conditionalFormatting>
  <conditionalFormatting sqref="AC36">
    <cfRule type="cellIs" dxfId="7508" priority="78" operator="between">
      <formula>0.001</formula>
      <formula>4.999</formula>
    </cfRule>
  </conditionalFormatting>
  <conditionalFormatting sqref="AE39">
    <cfRule type="cellIs" dxfId="7507" priority="73" operator="equal">
      <formula>2</formula>
    </cfRule>
  </conditionalFormatting>
  <conditionalFormatting sqref="AE39">
    <cfRule type="cellIs" dxfId="7506" priority="74" operator="equal">
      <formula>1</formula>
    </cfRule>
  </conditionalFormatting>
  <conditionalFormatting sqref="AE39">
    <cfRule type="cellIs" dxfId="7505" priority="69" operator="equal">
      <formula>6</formula>
    </cfRule>
  </conditionalFormatting>
  <conditionalFormatting sqref="AE39">
    <cfRule type="cellIs" dxfId="7504" priority="70" operator="equal">
      <formula>5</formula>
    </cfRule>
  </conditionalFormatting>
  <conditionalFormatting sqref="AE39">
    <cfRule type="cellIs" dxfId="7503" priority="71" operator="equal">
      <formula>4</formula>
    </cfRule>
  </conditionalFormatting>
  <conditionalFormatting sqref="AE39">
    <cfRule type="cellIs" dxfId="7502" priority="72" operator="equal">
      <formula>3</formula>
    </cfRule>
  </conditionalFormatting>
  <conditionalFormatting sqref="AE39">
    <cfRule type="containsBlanks" dxfId="7501" priority="68">
      <formula>LEN(TRIM(AE39))=0</formula>
    </cfRule>
  </conditionalFormatting>
  <conditionalFormatting sqref="AC39">
    <cfRule type="cellIs" dxfId="7500" priority="64" operator="between">
      <formula>15</formula>
      <formula>20</formula>
    </cfRule>
  </conditionalFormatting>
  <conditionalFormatting sqref="AC39">
    <cfRule type="cellIs" dxfId="7499" priority="65" operator="between">
      <formula>10</formula>
      <formula>14.999</formula>
    </cfRule>
  </conditionalFormatting>
  <conditionalFormatting sqref="AC39">
    <cfRule type="cellIs" dxfId="7498" priority="66" operator="between">
      <formula>5</formula>
      <formula>9.999</formula>
    </cfRule>
  </conditionalFormatting>
  <conditionalFormatting sqref="AC39">
    <cfRule type="cellIs" dxfId="7497" priority="67" operator="between">
      <formula>0.001</formula>
      <formula>4.999</formula>
    </cfRule>
  </conditionalFormatting>
  <conditionalFormatting sqref="AC42">
    <cfRule type="cellIs" dxfId="7496" priority="60" operator="between">
      <formula>15</formula>
      <formula>20</formula>
    </cfRule>
  </conditionalFormatting>
  <conditionalFormatting sqref="AC42">
    <cfRule type="cellIs" dxfId="7495" priority="61" operator="between">
      <formula>10</formula>
      <formula>14.999</formula>
    </cfRule>
  </conditionalFormatting>
  <conditionalFormatting sqref="AC42">
    <cfRule type="cellIs" dxfId="7494" priority="62" operator="between">
      <formula>5</formula>
      <formula>9.999</formula>
    </cfRule>
  </conditionalFormatting>
  <conditionalFormatting sqref="AC42">
    <cfRule type="cellIs" dxfId="7493" priority="63" operator="between">
      <formula>0.001</formula>
      <formula>4.999</formula>
    </cfRule>
  </conditionalFormatting>
  <conditionalFormatting sqref="AE45">
    <cfRule type="cellIs" dxfId="7492" priority="58" operator="equal">
      <formula>2</formula>
    </cfRule>
  </conditionalFormatting>
  <conditionalFormatting sqref="AE45">
    <cfRule type="cellIs" dxfId="7491" priority="59" operator="equal">
      <formula>1</formula>
    </cfRule>
  </conditionalFormatting>
  <conditionalFormatting sqref="AE45">
    <cfRule type="cellIs" dxfId="7490" priority="54" operator="equal">
      <formula>6</formula>
    </cfRule>
  </conditionalFormatting>
  <conditionalFormatting sqref="AE45">
    <cfRule type="cellIs" dxfId="7489" priority="55" operator="equal">
      <formula>5</formula>
    </cfRule>
  </conditionalFormatting>
  <conditionalFormatting sqref="AE45">
    <cfRule type="cellIs" dxfId="7488" priority="56" operator="equal">
      <formula>4</formula>
    </cfRule>
  </conditionalFormatting>
  <conditionalFormatting sqref="AE45">
    <cfRule type="cellIs" dxfId="7487" priority="57" operator="equal">
      <formula>3</formula>
    </cfRule>
  </conditionalFormatting>
  <conditionalFormatting sqref="AE45">
    <cfRule type="containsBlanks" dxfId="7486" priority="53">
      <formula>LEN(TRIM(AE45))=0</formula>
    </cfRule>
  </conditionalFormatting>
  <conditionalFormatting sqref="AC45">
    <cfRule type="cellIs" dxfId="7485" priority="49" operator="between">
      <formula>15</formula>
      <formula>20</formula>
    </cfRule>
  </conditionalFormatting>
  <conditionalFormatting sqref="AC45">
    <cfRule type="cellIs" dxfId="7484" priority="50" operator="between">
      <formula>10</formula>
      <formula>14.999</formula>
    </cfRule>
  </conditionalFormatting>
  <conditionalFormatting sqref="AC45">
    <cfRule type="cellIs" dxfId="7483" priority="51" operator="between">
      <formula>5</formula>
      <formula>9.999</formula>
    </cfRule>
  </conditionalFormatting>
  <conditionalFormatting sqref="AC45">
    <cfRule type="cellIs" dxfId="7482" priority="52" operator="between">
      <formula>0.001</formula>
      <formula>4.999</formula>
    </cfRule>
  </conditionalFormatting>
  <conditionalFormatting sqref="AE51">
    <cfRule type="cellIs" dxfId="7481" priority="47" operator="equal">
      <formula>2</formula>
    </cfRule>
  </conditionalFormatting>
  <conditionalFormatting sqref="AE51">
    <cfRule type="cellIs" dxfId="7480" priority="48" operator="equal">
      <formula>1</formula>
    </cfRule>
  </conditionalFormatting>
  <conditionalFormatting sqref="AE51">
    <cfRule type="cellIs" dxfId="7479" priority="43" operator="equal">
      <formula>6</formula>
    </cfRule>
  </conditionalFormatting>
  <conditionalFormatting sqref="AE51">
    <cfRule type="cellIs" dxfId="7478" priority="44" operator="equal">
      <formula>5</formula>
    </cfRule>
  </conditionalFormatting>
  <conditionalFormatting sqref="AE51">
    <cfRule type="cellIs" dxfId="7477" priority="45" operator="equal">
      <formula>4</formula>
    </cfRule>
  </conditionalFormatting>
  <conditionalFormatting sqref="AE51">
    <cfRule type="cellIs" dxfId="7476" priority="46" operator="equal">
      <formula>3</formula>
    </cfRule>
  </conditionalFormatting>
  <conditionalFormatting sqref="AE51">
    <cfRule type="containsBlanks" dxfId="7475" priority="42">
      <formula>LEN(TRIM(AE51))=0</formula>
    </cfRule>
  </conditionalFormatting>
  <conditionalFormatting sqref="AC51">
    <cfRule type="cellIs" dxfId="7474" priority="38" operator="between">
      <formula>15</formula>
      <formula>20</formula>
    </cfRule>
  </conditionalFormatting>
  <conditionalFormatting sqref="AC51">
    <cfRule type="cellIs" dxfId="7473" priority="39" operator="between">
      <formula>10</formula>
      <formula>14.999</formula>
    </cfRule>
  </conditionalFormatting>
  <conditionalFormatting sqref="AC51">
    <cfRule type="cellIs" dxfId="7472" priority="40" operator="between">
      <formula>5</formula>
      <formula>9.999</formula>
    </cfRule>
  </conditionalFormatting>
  <conditionalFormatting sqref="AC51">
    <cfRule type="cellIs" dxfId="7471" priority="41" operator="between">
      <formula>0.001</formula>
      <formula>4.999</formula>
    </cfRule>
  </conditionalFormatting>
  <conditionalFormatting sqref="AE54">
    <cfRule type="cellIs" dxfId="7470" priority="36" operator="equal">
      <formula>2</formula>
    </cfRule>
  </conditionalFormatting>
  <conditionalFormatting sqref="AE54">
    <cfRule type="cellIs" dxfId="7469" priority="37" operator="equal">
      <formula>1</formula>
    </cfRule>
  </conditionalFormatting>
  <conditionalFormatting sqref="AE54">
    <cfRule type="cellIs" dxfId="7468" priority="32" operator="equal">
      <formula>6</formula>
    </cfRule>
  </conditionalFormatting>
  <conditionalFormatting sqref="AE54">
    <cfRule type="cellIs" dxfId="7467" priority="33" operator="equal">
      <formula>5</formula>
    </cfRule>
  </conditionalFormatting>
  <conditionalFormatting sqref="AE54">
    <cfRule type="cellIs" dxfId="7466" priority="34" operator="equal">
      <formula>4</formula>
    </cfRule>
  </conditionalFormatting>
  <conditionalFormatting sqref="AE54">
    <cfRule type="cellIs" dxfId="7465" priority="35" operator="equal">
      <formula>3</formula>
    </cfRule>
  </conditionalFormatting>
  <conditionalFormatting sqref="AE54">
    <cfRule type="containsBlanks" dxfId="7464" priority="31">
      <formula>LEN(TRIM(AE54))=0</formula>
    </cfRule>
  </conditionalFormatting>
  <conditionalFormatting sqref="AC54">
    <cfRule type="cellIs" dxfId="7463" priority="27" operator="between">
      <formula>15</formula>
      <formula>20</formula>
    </cfRule>
  </conditionalFormatting>
  <conditionalFormatting sqref="AC54">
    <cfRule type="cellIs" dxfId="7462" priority="28" operator="between">
      <formula>10</formula>
      <formula>14.999</formula>
    </cfRule>
  </conditionalFormatting>
  <conditionalFormatting sqref="AC54">
    <cfRule type="cellIs" dxfId="7461" priority="29" operator="between">
      <formula>5</formula>
      <formula>9.999</formula>
    </cfRule>
  </conditionalFormatting>
  <conditionalFormatting sqref="AC54">
    <cfRule type="cellIs" dxfId="7460" priority="30" operator="between">
      <formula>0.001</formula>
      <formula>4.999</formula>
    </cfRule>
  </conditionalFormatting>
  <conditionalFormatting sqref="P23">
    <cfRule type="cellIs" dxfId="7459" priority="23" operator="between">
      <formula>15</formula>
      <formula>20</formula>
    </cfRule>
  </conditionalFormatting>
  <conditionalFormatting sqref="P23">
    <cfRule type="cellIs" dxfId="7458" priority="24" operator="between">
      <formula>10</formula>
      <formula>14.999</formula>
    </cfRule>
  </conditionalFormatting>
  <conditionalFormatting sqref="P23">
    <cfRule type="cellIs" dxfId="7457" priority="25" operator="between">
      <formula>5</formula>
      <formula>9.999</formula>
    </cfRule>
  </conditionalFormatting>
  <conditionalFormatting sqref="P23">
    <cfRule type="cellIs" dxfId="7456" priority="26" operator="between">
      <formula>0.001</formula>
      <formula>4.999</formula>
    </cfRule>
  </conditionalFormatting>
  <conditionalFormatting sqref="P26">
    <cfRule type="cellIs" dxfId="7455" priority="19" operator="between">
      <formula>15</formula>
      <formula>20</formula>
    </cfRule>
  </conditionalFormatting>
  <conditionalFormatting sqref="P26">
    <cfRule type="cellIs" dxfId="7454" priority="20" operator="between">
      <formula>10</formula>
      <formula>14.999</formula>
    </cfRule>
  </conditionalFormatting>
  <conditionalFormatting sqref="P26">
    <cfRule type="cellIs" dxfId="7453" priority="21" operator="between">
      <formula>5</formula>
      <formula>9.999</formula>
    </cfRule>
  </conditionalFormatting>
  <conditionalFormatting sqref="P26">
    <cfRule type="cellIs" dxfId="7452" priority="22" operator="between">
      <formula>0.001</formula>
      <formula>4.999</formula>
    </cfRule>
  </conditionalFormatting>
  <conditionalFormatting sqref="P32">
    <cfRule type="cellIs" dxfId="7451" priority="15" operator="between">
      <formula>15</formula>
      <formula>20</formula>
    </cfRule>
  </conditionalFormatting>
  <conditionalFormatting sqref="P32">
    <cfRule type="cellIs" dxfId="7450" priority="16" operator="between">
      <formula>10</formula>
      <formula>14.999</formula>
    </cfRule>
  </conditionalFormatting>
  <conditionalFormatting sqref="P32">
    <cfRule type="cellIs" dxfId="7449" priority="17" operator="between">
      <formula>5</formula>
      <formula>9.999</formula>
    </cfRule>
  </conditionalFormatting>
  <conditionalFormatting sqref="P32">
    <cfRule type="cellIs" dxfId="7448" priority="18" operator="between">
      <formula>0.001</formula>
      <formula>4.999</formula>
    </cfRule>
  </conditionalFormatting>
  <conditionalFormatting sqref="I5">
    <cfRule type="beginsWith" dxfId="7447" priority="14" operator="beginsWith" text="?">
      <formula>LEFT(I5,LEN("?"))="?"</formula>
    </cfRule>
  </conditionalFormatting>
  <conditionalFormatting sqref="I6">
    <cfRule type="beginsWith" dxfId="7446" priority="13" operator="beginsWith" text="?">
      <formula>LEFT(I6,LEN("?"))="?"</formula>
    </cfRule>
  </conditionalFormatting>
  <conditionalFormatting sqref="Q5:V6">
    <cfRule type="beginsWith" dxfId="7445" priority="12" operator="beginsWith" text="?">
      <formula>LEFT(Q5,LEN("?"))="?"</formula>
    </cfRule>
  </conditionalFormatting>
  <conditionalFormatting sqref="AE42">
    <cfRule type="cellIs" dxfId="7444" priority="10" operator="equal">
      <formula>2</formula>
    </cfRule>
  </conditionalFormatting>
  <conditionalFormatting sqref="AE42">
    <cfRule type="cellIs" dxfId="7443" priority="11" operator="equal">
      <formula>1</formula>
    </cfRule>
  </conditionalFormatting>
  <conditionalFormatting sqref="AE42">
    <cfRule type="cellIs" dxfId="7442" priority="6" operator="equal">
      <formula>6</formula>
    </cfRule>
  </conditionalFormatting>
  <conditionalFormatting sqref="AE42">
    <cfRule type="cellIs" dxfId="7441" priority="7" operator="equal">
      <formula>5</formula>
    </cfRule>
  </conditionalFormatting>
  <conditionalFormatting sqref="AE42">
    <cfRule type="cellIs" dxfId="7440" priority="8" operator="equal">
      <formula>4</formula>
    </cfRule>
  </conditionalFormatting>
  <conditionalFormatting sqref="AE42">
    <cfRule type="cellIs" dxfId="7439" priority="9" operator="equal">
      <formula>3</formula>
    </cfRule>
  </conditionalFormatting>
  <conditionalFormatting sqref="AE42">
    <cfRule type="containsBlanks" dxfId="7438" priority="5">
      <formula>LEN(TRIM(AE42))=0</formula>
    </cfRule>
  </conditionalFormatting>
  <conditionalFormatting sqref="Q29:Q31">
    <cfRule type="cellIs" dxfId="7437" priority="4" operator="equal">
      <formula>0</formula>
    </cfRule>
  </conditionalFormatting>
  <conditionalFormatting sqref="S20:S22">
    <cfRule type="cellIs" dxfId="7436" priority="3" operator="equal">
      <formula>0</formula>
    </cfRule>
  </conditionalFormatting>
  <conditionalFormatting sqref="R29:R31">
    <cfRule type="cellIs" dxfId="7435" priority="2" operator="equal">
      <formula>0</formula>
    </cfRule>
  </conditionalFormatting>
  <conditionalFormatting sqref="S29:S31">
    <cfRule type="cellIs" dxfId="7434" priority="1" operator="equal">
      <formula>0</formula>
    </cfRule>
  </conditionalFormatting>
  <pageMargins left="0.23622047244094491" right="0.23622047244094491" top="0.74803149606299213" bottom="0.74803149606299213" header="0.31496062992125984" footer="0.31496062992125984"/>
  <pageSetup paperSize="9" scale="36"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268CCD"/>
    <pageSetUpPr fitToPage="1"/>
  </sheetPr>
  <dimension ref="B1:BB1048214"/>
  <sheetViews>
    <sheetView showGridLines="0" zoomScale="40" workbookViewId="0">
      <selection activeCell="U47" sqref="U47"/>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5.425781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140625" style="1" hidden="1" customWidth="1"/>
    <col min="43" max="45" width="10.85546875" style="1" hidden="1" customWidth="1"/>
    <col min="46" max="46" width="11.140625" style="1" hidden="1" customWidth="1"/>
    <col min="47" max="47" width="3.28515625" style="1" hidden="1" customWidth="1"/>
    <col min="48" max="48" width="1.7109375" style="1" hidden="1" customWidth="1"/>
    <col min="49" max="49" width="10.85546875" style="1" hidden="1" customWidth="1"/>
    <col min="50" max="50" width="2.42578125" style="1" hidden="1" customWidth="1"/>
    <col min="51" max="51" width="10.7109375" style="1" hidden="1" customWidth="1"/>
    <col min="52" max="52" width="8.7109375" style="1" hidden="1" customWidth="1"/>
    <col min="53" max="53" width="5" style="1" hidden="1" customWidth="1"/>
    <col min="54" max="54" width="10.7109375" style="1" hidden="1" customWidth="1"/>
    <col min="55" max="55" width="10.85546875" style="1"/>
    <col min="56" max="56" width="4.5703125" style="1" customWidth="1"/>
    <col min="57" max="16384" width="10.85546875" style="1"/>
  </cols>
  <sheetData>
    <row r="1" spans="2:50" ht="9.9499999999999993" customHeight="1"/>
    <row r="2" spans="2:50"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50" ht="9.9499999999999993" customHeight="1">
      <c r="B3" s="5"/>
      <c r="F3" s="6"/>
      <c r="G3" s="6"/>
      <c r="H3" s="7"/>
      <c r="I3" s="6"/>
      <c r="J3" s="6"/>
      <c r="K3" s="8"/>
      <c r="L3" s="8"/>
      <c r="M3" s="8"/>
      <c r="N3" s="8"/>
      <c r="O3" s="8"/>
      <c r="P3" s="8"/>
      <c r="Q3" s="8"/>
      <c r="AL3" s="9"/>
      <c r="AM3" s="9"/>
      <c r="AN3" s="9"/>
      <c r="AO3" s="10"/>
    </row>
    <row r="4" spans="2:50" ht="9.9499999999999993" customHeight="1">
      <c r="B4" s="5"/>
      <c r="F4" s="6"/>
      <c r="G4" s="6"/>
      <c r="H4" s="7"/>
      <c r="I4" s="6"/>
      <c r="J4" s="6"/>
      <c r="K4" s="8"/>
      <c r="L4" s="8"/>
      <c r="M4" s="8"/>
      <c r="N4" s="8"/>
      <c r="O4" s="8"/>
      <c r="P4" s="8"/>
      <c r="Q4" s="8"/>
      <c r="AN4" s="9"/>
      <c r="AO4" s="10"/>
    </row>
    <row r="5" spans="2:50"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60" t="s">
        <v>207</v>
      </c>
      <c r="AD5" s="1360"/>
      <c r="AE5" s="1360"/>
      <c r="AF5" s="1360"/>
      <c r="AG5" s="1360"/>
      <c r="AH5" s="1360"/>
      <c r="AI5" s="1360"/>
      <c r="AJ5" s="1360"/>
      <c r="AK5" s="1360"/>
      <c r="AL5" s="1360"/>
      <c r="AO5" s="20"/>
    </row>
    <row r="6" spans="2:50"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360"/>
      <c r="AD6" s="1360"/>
      <c r="AE6" s="1360"/>
      <c r="AF6" s="1360"/>
      <c r="AG6" s="1360"/>
      <c r="AH6" s="1360"/>
      <c r="AI6" s="1360"/>
      <c r="AJ6" s="1360"/>
      <c r="AK6" s="1360"/>
      <c r="AL6" s="1360"/>
      <c r="AO6" s="20"/>
    </row>
    <row r="7" spans="2:50" s="21" customFormat="1" ht="9.9499999999999993" customHeight="1">
      <c r="B7" s="22"/>
      <c r="G7" s="23"/>
      <c r="H7" s="23"/>
      <c r="I7" s="23"/>
      <c r="J7" s="24"/>
      <c r="K7" s="24"/>
      <c r="L7" s="24"/>
      <c r="M7" s="24"/>
      <c r="N7" s="24"/>
      <c r="O7" s="455"/>
      <c r="P7" s="455"/>
      <c r="Q7" s="455"/>
      <c r="R7" s="455"/>
      <c r="S7" s="455"/>
      <c r="T7" s="455"/>
      <c r="U7" s="355"/>
      <c r="V7" s="1"/>
      <c r="W7" s="1359"/>
      <c r="X7" s="1359"/>
      <c r="Y7" s="1359"/>
      <c r="Z7" s="1359"/>
      <c r="AA7" s="1359"/>
      <c r="AC7" s="1360"/>
      <c r="AD7" s="1360"/>
      <c r="AE7" s="1360"/>
      <c r="AF7" s="1360"/>
      <c r="AG7" s="1360"/>
      <c r="AH7" s="1360"/>
      <c r="AI7" s="1360"/>
      <c r="AJ7" s="1360"/>
      <c r="AK7" s="1360"/>
      <c r="AL7" s="1360"/>
      <c r="AO7" s="26"/>
    </row>
    <row r="8" spans="2:50" ht="9.9499999999999993" customHeight="1">
      <c r="B8" s="5"/>
      <c r="D8" s="27"/>
      <c r="E8" s="27"/>
      <c r="W8" s="1359"/>
      <c r="X8" s="1359"/>
      <c r="Y8" s="1359"/>
      <c r="Z8" s="1359"/>
      <c r="AA8" s="1359"/>
      <c r="AE8" s="27"/>
      <c r="AI8" s="28"/>
      <c r="AJ8" s="28"/>
      <c r="AK8" s="28"/>
      <c r="AO8" s="10"/>
      <c r="AP8" s="27"/>
      <c r="AQ8" s="27"/>
      <c r="AR8" s="27"/>
      <c r="AS8" s="27"/>
      <c r="AT8" s="27"/>
      <c r="AU8" s="27"/>
      <c r="AV8" s="27"/>
      <c r="AW8" s="27"/>
      <c r="AX8" s="27"/>
    </row>
    <row r="9" spans="2:50" s="21" customFormat="1" ht="60" customHeight="1">
      <c r="B9" s="1067" t="s">
        <v>0</v>
      </c>
      <c r="C9" s="1068"/>
      <c r="D9" s="1068"/>
      <c r="E9" s="1068"/>
      <c r="F9" s="29"/>
      <c r="G9" s="30"/>
      <c r="H9" s="130" t="s">
        <v>208</v>
      </c>
      <c r="I9" s="131"/>
      <c r="J9" s="131"/>
      <c r="K9" s="132"/>
      <c r="L9" s="132"/>
      <c r="M9" s="132"/>
      <c r="N9" s="132"/>
      <c r="O9" s="132"/>
      <c r="P9" s="132"/>
      <c r="Q9" s="132"/>
      <c r="R9" s="132"/>
      <c r="S9" s="132"/>
      <c r="T9" s="132"/>
      <c r="U9" s="132"/>
      <c r="V9" s="132"/>
      <c r="W9" s="456"/>
      <c r="X9" s="456"/>
      <c r="Y9" s="456"/>
      <c r="Z9" s="456"/>
      <c r="AA9" s="456"/>
      <c r="AB9" s="29"/>
      <c r="AC9" s="29"/>
      <c r="AD9" s="29"/>
      <c r="AF9" s="132"/>
      <c r="AG9" s="132"/>
      <c r="AH9" s="132"/>
      <c r="AI9" s="132"/>
      <c r="AJ9" s="29"/>
      <c r="AK9" s="29"/>
      <c r="AL9" s="29"/>
      <c r="AM9" s="29"/>
      <c r="AN9" s="29"/>
      <c r="AO9" s="31"/>
    </row>
    <row r="10" spans="2:50" ht="30" customHeight="1">
      <c r="B10" s="133"/>
      <c r="C10" s="134"/>
      <c r="D10" s="134"/>
      <c r="E10" s="134"/>
      <c r="F10" s="134"/>
      <c r="G10" s="135"/>
      <c r="H10" s="240"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60"/>
    </row>
    <row r="11" spans="2:50" ht="5.0999999999999996" customHeight="1">
      <c r="B11" s="5"/>
      <c r="G11" s="37"/>
      <c r="H11" s="374"/>
      <c r="I11" s="374"/>
      <c r="J11" s="374"/>
      <c r="K11" s="374"/>
      <c r="L11" s="374"/>
      <c r="M11" s="374"/>
      <c r="N11" s="374"/>
      <c r="O11" s="37"/>
      <c r="P11" s="37"/>
      <c r="Q11" s="37"/>
      <c r="R11" s="37"/>
      <c r="S11" s="37"/>
      <c r="T11" s="37"/>
      <c r="U11" s="37"/>
      <c r="V11" s="37"/>
      <c r="W11" s="37"/>
      <c r="X11" s="37"/>
      <c r="Y11" s="37"/>
      <c r="Z11" s="37"/>
      <c r="AA11" s="37"/>
      <c r="AB11" s="37"/>
      <c r="AF11" s="37"/>
      <c r="AG11" s="37"/>
      <c r="AH11" s="37"/>
      <c r="AI11" s="37"/>
      <c r="AJ11" s="37"/>
      <c r="AK11" s="37"/>
      <c r="AL11" s="37"/>
      <c r="AM11" s="37"/>
      <c r="AO11" s="10"/>
    </row>
    <row r="12" spans="2:50" ht="15" customHeight="1">
      <c r="B12" s="5"/>
      <c r="G12" s="37"/>
      <c r="H12" s="38"/>
      <c r="I12" s="38"/>
      <c r="J12" s="38"/>
      <c r="K12" s="38"/>
      <c r="L12" s="38"/>
      <c r="M12" s="38"/>
      <c r="N12" s="38"/>
      <c r="O12" s="37"/>
      <c r="P12" s="37"/>
      <c r="Q12" s="37"/>
      <c r="R12" s="37"/>
      <c r="S12" s="37"/>
      <c r="T12" s="37"/>
      <c r="U12" s="41"/>
      <c r="V12" s="41"/>
      <c r="W12" s="41"/>
      <c r="X12" s="41"/>
      <c r="Y12" s="37"/>
      <c r="Z12" s="40"/>
      <c r="AA12" s="37"/>
      <c r="AB12" s="40"/>
      <c r="AF12" s="42"/>
      <c r="AG12" s="43"/>
      <c r="AH12" s="44"/>
      <c r="AI12" s="45"/>
      <c r="AJ12" s="46"/>
      <c r="AK12" s="47"/>
      <c r="AL12" s="46"/>
      <c r="AM12" s="48"/>
      <c r="AO12" s="10"/>
      <c r="AQ12" s="1325" t="s">
        <v>209</v>
      </c>
      <c r="AR12" s="1326"/>
      <c r="AS12" s="1327"/>
      <c r="AT12" s="1331"/>
    </row>
    <row r="13" spans="2:50" ht="9.9499999999999993" customHeight="1">
      <c r="B13" s="5"/>
      <c r="G13" s="37"/>
      <c r="H13" s="38"/>
      <c r="I13" s="38"/>
      <c r="J13" s="38"/>
      <c r="K13" s="38"/>
      <c r="L13" s="38"/>
      <c r="M13" s="38"/>
      <c r="N13" s="38"/>
      <c r="O13" s="37"/>
      <c r="P13" s="37"/>
      <c r="Q13" s="37"/>
      <c r="R13" s="37"/>
      <c r="S13" s="37"/>
      <c r="T13" s="37"/>
      <c r="U13" s="41"/>
      <c r="V13" s="41"/>
      <c r="W13" s="41"/>
      <c r="X13" s="41"/>
      <c r="Y13" s="37"/>
      <c r="Z13" s="40"/>
      <c r="AA13" s="37"/>
      <c r="AB13" s="40"/>
      <c r="AF13" s="41"/>
      <c r="AG13" s="41"/>
      <c r="AH13" s="41"/>
      <c r="AI13" s="41"/>
      <c r="AJ13" s="37"/>
      <c r="AK13" s="40"/>
      <c r="AL13" s="37"/>
      <c r="AM13" s="40"/>
      <c r="AO13" s="10"/>
      <c r="AQ13" s="1328"/>
      <c r="AR13" s="1329"/>
      <c r="AS13" s="1330"/>
      <c r="AT13" s="1331"/>
    </row>
    <row r="14" spans="2:50" ht="15" customHeight="1">
      <c r="B14" s="5"/>
      <c r="G14" s="37"/>
      <c r="H14" s="1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Q14" s="464" t="s">
        <v>210</v>
      </c>
      <c r="AR14" s="465" t="s">
        <v>59</v>
      </c>
      <c r="AS14" s="466" t="s">
        <v>55</v>
      </c>
      <c r="AT14" s="1331"/>
    </row>
    <row r="15" spans="2:50" ht="5.0999999999999996" customHeight="1">
      <c r="B15" s="5"/>
      <c r="G15" s="37"/>
      <c r="H15" s="40"/>
      <c r="I15" s="37"/>
      <c r="J15" s="37"/>
      <c r="K15" s="37"/>
      <c r="L15" s="40"/>
      <c r="M15" s="40"/>
      <c r="N15" s="40"/>
      <c r="O15" s="40"/>
      <c r="P15" s="49"/>
      <c r="Q15" s="138"/>
      <c r="R15" s="138"/>
      <c r="S15" s="49"/>
      <c r="T15" s="37"/>
      <c r="U15" s="40"/>
      <c r="V15" s="37"/>
      <c r="W15" s="40"/>
      <c r="X15" s="37"/>
      <c r="Y15" s="37"/>
      <c r="Z15" s="37"/>
      <c r="AA15" s="37"/>
      <c r="AB15" s="37"/>
      <c r="AF15" s="40"/>
      <c r="AG15" s="37"/>
      <c r="AH15" s="40"/>
      <c r="AI15" s="37"/>
      <c r="AJ15" s="37"/>
      <c r="AK15" s="37"/>
      <c r="AL15" s="37"/>
      <c r="AM15" s="37"/>
      <c r="AO15" s="10"/>
    </row>
    <row r="16" spans="2:50" ht="69.95" customHeight="1">
      <c r="B16" s="5"/>
      <c r="G16" s="37"/>
      <c r="H16" s="40"/>
      <c r="I16" s="37"/>
      <c r="J16" s="37"/>
      <c r="K16" s="37"/>
      <c r="L16" s="40"/>
      <c r="M16" s="40"/>
      <c r="N16" s="40"/>
      <c r="O16" s="40"/>
      <c r="P16" s="49"/>
      <c r="Q16" s="138"/>
      <c r="R16" s="138"/>
      <c r="S16" s="49"/>
      <c r="T16" s="37"/>
      <c r="U16" s="40"/>
      <c r="V16" s="37"/>
      <c r="W16" s="40"/>
      <c r="X16" s="37"/>
      <c r="Y16" s="37"/>
      <c r="Z16" s="37"/>
      <c r="AA16" s="37"/>
      <c r="AB16" s="37"/>
      <c r="AF16" s="40"/>
      <c r="AG16" s="37"/>
      <c r="AH16" s="40"/>
      <c r="AI16" s="37"/>
      <c r="AJ16" s="37"/>
      <c r="AK16" s="37"/>
      <c r="AL16" s="37"/>
      <c r="AM16" s="37"/>
      <c r="AO16" s="10"/>
    </row>
    <row r="17" spans="2:46" ht="20.100000000000001" customHeight="1">
      <c r="B17" s="5"/>
      <c r="D17" s="1358"/>
      <c r="E17" s="1358"/>
      <c r="G17" s="37"/>
      <c r="H17" s="1347" t="s">
        <v>185</v>
      </c>
      <c r="I17" s="1348"/>
      <c r="J17" s="1348"/>
      <c r="K17" s="1348"/>
      <c r="L17" s="1349"/>
      <c r="M17" s="84"/>
      <c r="N17" s="84"/>
      <c r="O17" s="37"/>
      <c r="P17" s="37"/>
      <c r="Q17" s="467"/>
      <c r="R17" s="37"/>
      <c r="S17" s="37"/>
      <c r="T17" s="37"/>
      <c r="U17" s="37"/>
      <c r="V17" s="37"/>
      <c r="W17" s="37"/>
      <c r="X17" s="37"/>
      <c r="Y17" s="37"/>
      <c r="Z17" s="37"/>
      <c r="AA17" s="37"/>
      <c r="AB17" s="37"/>
      <c r="AC17" s="37"/>
      <c r="AF17" s="37"/>
      <c r="AG17" s="37"/>
      <c r="AH17" s="37"/>
      <c r="AI17" s="37"/>
      <c r="AJ17" s="37"/>
      <c r="AK17" s="37"/>
      <c r="AL17" s="37"/>
      <c r="AM17" s="37"/>
      <c r="AN17" s="37"/>
      <c r="AO17" s="10"/>
      <c r="AQ17" s="468"/>
      <c r="AR17" s="468"/>
      <c r="AS17" s="469"/>
      <c r="AT17" s="468"/>
    </row>
    <row r="18" spans="2:46" ht="30" customHeight="1">
      <c r="B18" s="5"/>
      <c r="D18" s="1356" t="s">
        <v>133</v>
      </c>
      <c r="E18" s="1357"/>
      <c r="G18" s="470" t="s">
        <v>211</v>
      </c>
      <c r="H18" s="1350"/>
      <c r="I18" s="1351"/>
      <c r="J18" s="1351"/>
      <c r="K18" s="1351"/>
      <c r="L18" s="1352"/>
      <c r="M18" s="1361" t="s">
        <v>212</v>
      </c>
      <c r="N18" s="1362"/>
      <c r="O18" s="1363"/>
      <c r="P18" s="1333" t="str">
        <f>REPT("g",(U18))</f>
        <v/>
      </c>
      <c r="Q18" s="1334"/>
      <c r="R18" s="1334"/>
      <c r="S18" s="1335"/>
      <c r="T18" s="472"/>
      <c r="U18" s="473">
        <f>'Suivi des évaluations'!BT33</f>
        <v>0</v>
      </c>
      <c r="V18" s="37"/>
      <c r="W18" s="474" t="str">
        <f>'Suivi des évaluations'!BU33</f>
        <v xml:space="preserve"> </v>
      </c>
      <c r="X18" s="37"/>
      <c r="Y18" s="37"/>
      <c r="Z18" s="37"/>
      <c r="AA18" s="37"/>
      <c r="AB18" s="37"/>
      <c r="AC18" s="37"/>
      <c r="AE18" s="191"/>
      <c r="AF18" s="191"/>
      <c r="AG18" s="37"/>
      <c r="AH18" s="192"/>
      <c r="AI18" s="37"/>
      <c r="AJ18" s="37"/>
      <c r="AK18" s="37"/>
      <c r="AL18" s="37"/>
      <c r="AM18" s="37"/>
      <c r="AN18" s="37"/>
      <c r="AO18" s="10"/>
      <c r="AQ18" s="475">
        <f>IF(W18=1,U18,0)</f>
        <v>0</v>
      </c>
      <c r="AR18" s="475">
        <f>IF(W18=2,U18,0)+20</f>
        <v>20</v>
      </c>
      <c r="AS18" s="476">
        <f>IF(W18=3,U18,0)+40</f>
        <v>40</v>
      </c>
      <c r="AT18" s="477">
        <f>IF(W18=1,AQ18,(IF(W18=2,AR18,(IF(W18=3,AS18,0)))))</f>
        <v>0</v>
      </c>
    </row>
    <row r="19" spans="2:46" ht="20.100000000000001" customHeight="1">
      <c r="B19" s="5"/>
      <c r="D19" s="1358"/>
      <c r="E19" s="1358"/>
      <c r="G19" s="37"/>
      <c r="H19" s="1353"/>
      <c r="I19" s="1354"/>
      <c r="J19" s="1354"/>
      <c r="K19" s="1354"/>
      <c r="L19" s="1355"/>
      <c r="M19" s="84"/>
      <c r="N19" s="84"/>
      <c r="O19" s="37"/>
      <c r="P19" s="37"/>
      <c r="Q19" s="37"/>
      <c r="R19" s="37"/>
      <c r="S19" s="37"/>
      <c r="T19" s="37"/>
      <c r="U19" s="478"/>
      <c r="V19" s="37"/>
      <c r="W19" s="37"/>
      <c r="X19" s="37"/>
      <c r="Y19" s="37"/>
      <c r="Z19" s="37"/>
      <c r="AA19" s="37"/>
      <c r="AB19" s="37"/>
      <c r="AC19" s="37"/>
      <c r="AF19" s="37"/>
      <c r="AG19" s="37"/>
      <c r="AH19" s="37"/>
      <c r="AI19" s="37"/>
      <c r="AJ19" s="37"/>
      <c r="AK19" s="37"/>
      <c r="AL19" s="37"/>
      <c r="AM19" s="37"/>
      <c r="AN19" s="37"/>
      <c r="AO19" s="10"/>
      <c r="AQ19" s="479"/>
      <c r="AR19" s="479"/>
      <c r="AS19" s="50"/>
      <c r="AT19" s="479"/>
    </row>
    <row r="20" spans="2:46" ht="15" customHeight="1">
      <c r="B20" s="5"/>
      <c r="U20" s="480"/>
      <c r="Y20" s="37"/>
      <c r="Z20" s="37"/>
      <c r="AA20" s="37"/>
      <c r="AB20" s="37"/>
      <c r="AC20" s="37"/>
      <c r="AL20" s="37"/>
      <c r="AM20" s="37"/>
      <c r="AN20" s="37"/>
      <c r="AO20" s="10"/>
      <c r="AQ20" s="479"/>
      <c r="AR20" s="479"/>
      <c r="AS20" s="50"/>
      <c r="AT20" s="479"/>
    </row>
    <row r="21" spans="2:46" ht="20.100000000000001" customHeight="1">
      <c r="B21" s="5"/>
      <c r="D21" s="1358"/>
      <c r="E21" s="1358"/>
      <c r="G21" s="37"/>
      <c r="H21" s="1338" t="s">
        <v>188</v>
      </c>
      <c r="I21" s="1339"/>
      <c r="J21" s="1339"/>
      <c r="K21" s="1339"/>
      <c r="L21" s="1340"/>
      <c r="M21" s="84"/>
      <c r="N21" s="84"/>
      <c r="O21" s="37"/>
      <c r="P21" s="37"/>
      <c r="Q21" s="467"/>
      <c r="R21" s="37"/>
      <c r="S21" s="37"/>
      <c r="T21" s="37"/>
      <c r="U21" s="478"/>
      <c r="V21" s="37"/>
      <c r="W21" s="37"/>
      <c r="X21" s="37"/>
      <c r="Y21" s="481"/>
      <c r="Z21" s="481"/>
      <c r="AA21" s="37"/>
      <c r="AB21" s="37"/>
      <c r="AC21" s="37"/>
      <c r="AF21" s="37"/>
      <c r="AG21" s="37"/>
      <c r="AH21" s="37"/>
      <c r="AI21" s="37"/>
      <c r="AJ21" s="37"/>
      <c r="AK21" s="37"/>
      <c r="AL21" s="37"/>
      <c r="AM21" s="37"/>
      <c r="AN21" s="37"/>
      <c r="AO21" s="10"/>
      <c r="AQ21" s="479"/>
      <c r="AR21" s="479"/>
      <c r="AS21" s="50"/>
      <c r="AT21" s="479"/>
    </row>
    <row r="22" spans="2:46" ht="30" customHeight="1">
      <c r="B22" s="5"/>
      <c r="D22" s="1356" t="s">
        <v>140</v>
      </c>
      <c r="E22" s="1357"/>
      <c r="G22" s="470" t="s">
        <v>211</v>
      </c>
      <c r="H22" s="1341"/>
      <c r="I22" s="1342"/>
      <c r="J22" s="1342"/>
      <c r="K22" s="1342"/>
      <c r="L22" s="1343"/>
      <c r="M22" s="1361" t="s">
        <v>212</v>
      </c>
      <c r="N22" s="1362"/>
      <c r="O22" s="1363"/>
      <c r="P22" s="1333" t="str">
        <f>REPT("g",(U22))</f>
        <v/>
      </c>
      <c r="Q22" s="1334"/>
      <c r="R22" s="1334"/>
      <c r="S22" s="1335"/>
      <c r="T22" s="472"/>
      <c r="U22" s="473">
        <f>'Suivi des évaluations'!BT37</f>
        <v>0</v>
      </c>
      <c r="V22" s="37"/>
      <c r="W22" s="474" t="str">
        <f>'Suivi des évaluations'!BU37</f>
        <v xml:space="preserve"> </v>
      </c>
      <c r="X22" s="37"/>
      <c r="Y22" s="37"/>
      <c r="Z22" s="37"/>
      <c r="AA22" s="481"/>
      <c r="AB22" s="37"/>
      <c r="AC22" s="37"/>
      <c r="AF22" s="191"/>
      <c r="AG22" s="37"/>
      <c r="AH22" s="192"/>
      <c r="AI22" s="37"/>
      <c r="AJ22" s="37"/>
      <c r="AK22" s="37"/>
      <c r="AL22" s="37"/>
      <c r="AM22" s="37"/>
      <c r="AN22" s="37"/>
      <c r="AO22" s="10"/>
      <c r="AQ22" s="475">
        <f>IF(W22=1,U22,0)</f>
        <v>0</v>
      </c>
      <c r="AR22" s="475">
        <f>IF(W22=2,U22,0)+20</f>
        <v>20</v>
      </c>
      <c r="AS22" s="476">
        <f>IF(W22=3,U22,0)+40</f>
        <v>40</v>
      </c>
      <c r="AT22" s="477">
        <f>IF(W22=1,AQ22,(IF(W22=2,AR22,(IF(W22=3,AS22,0)))))</f>
        <v>0</v>
      </c>
    </row>
    <row r="23" spans="2:46" ht="20.100000000000001" customHeight="1">
      <c r="B23" s="5"/>
      <c r="D23" s="1358"/>
      <c r="E23" s="1358"/>
      <c r="G23" s="37"/>
      <c r="H23" s="1344"/>
      <c r="I23" s="1345"/>
      <c r="J23" s="1345"/>
      <c r="K23" s="1345"/>
      <c r="L23" s="1346"/>
      <c r="M23" s="84"/>
      <c r="N23" s="84"/>
      <c r="O23" s="37"/>
      <c r="P23" s="37"/>
      <c r="Q23" s="37"/>
      <c r="R23" s="37"/>
      <c r="S23" s="37"/>
      <c r="T23" s="37"/>
      <c r="U23" s="478"/>
      <c r="V23" s="37"/>
      <c r="W23" s="37"/>
      <c r="X23" s="37"/>
      <c r="Y23" s="37"/>
      <c r="Z23" s="37"/>
      <c r="AA23" s="37"/>
      <c r="AB23" s="37"/>
      <c r="AC23" s="37"/>
      <c r="AF23" s="37"/>
      <c r="AG23" s="37"/>
      <c r="AH23" s="37"/>
      <c r="AI23" s="37"/>
      <c r="AJ23" s="37"/>
      <c r="AK23" s="37"/>
      <c r="AL23" s="37"/>
      <c r="AM23" s="37"/>
      <c r="AN23" s="37"/>
      <c r="AO23" s="10"/>
      <c r="AQ23" s="479"/>
      <c r="AR23" s="479"/>
      <c r="AS23" s="50"/>
      <c r="AT23" s="479"/>
    </row>
    <row r="24" spans="2:46" ht="15" customHeight="1">
      <c r="B24" s="5"/>
      <c r="U24" s="480"/>
      <c r="AA24" s="37"/>
      <c r="AB24" s="37"/>
      <c r="AC24" s="37"/>
      <c r="AL24" s="37"/>
      <c r="AM24" s="37"/>
      <c r="AN24" s="37"/>
      <c r="AO24" s="10"/>
      <c r="AQ24" s="479"/>
      <c r="AR24" s="479"/>
      <c r="AS24" s="50"/>
      <c r="AT24" s="479"/>
    </row>
    <row r="25" spans="2:46" ht="20.100000000000001" customHeight="1">
      <c r="B25" s="5"/>
      <c r="D25" s="1358"/>
      <c r="E25" s="1358"/>
      <c r="G25" s="37"/>
      <c r="H25" s="1347" t="s">
        <v>193</v>
      </c>
      <c r="I25" s="1348"/>
      <c r="J25" s="1348"/>
      <c r="K25" s="1348"/>
      <c r="L25" s="1349"/>
      <c r="M25" s="84"/>
      <c r="N25" s="84"/>
      <c r="O25" s="37"/>
      <c r="P25" s="37"/>
      <c r="Q25" s="467"/>
      <c r="R25" s="37"/>
      <c r="S25" s="37"/>
      <c r="T25" s="37"/>
      <c r="U25" s="478"/>
      <c r="V25" s="37"/>
      <c r="W25" s="37"/>
      <c r="X25" s="37"/>
      <c r="Y25" s="37"/>
      <c r="Z25" s="37"/>
      <c r="AA25" s="37"/>
      <c r="AB25" s="37"/>
      <c r="AC25" s="37"/>
      <c r="AF25" s="37"/>
      <c r="AG25" s="37"/>
      <c r="AH25" s="37"/>
      <c r="AI25" s="37"/>
      <c r="AJ25" s="37"/>
      <c r="AK25" s="37"/>
      <c r="AL25" s="37"/>
      <c r="AM25" s="37"/>
      <c r="AN25" s="37"/>
      <c r="AO25" s="10"/>
      <c r="AQ25" s="479"/>
      <c r="AR25" s="479"/>
      <c r="AS25" s="50"/>
      <c r="AT25" s="479"/>
    </row>
    <row r="26" spans="2:46" ht="30" customHeight="1">
      <c r="B26" s="5"/>
      <c r="D26" s="1356" t="s">
        <v>141</v>
      </c>
      <c r="E26" s="1357"/>
      <c r="G26" s="470" t="s">
        <v>211</v>
      </c>
      <c r="H26" s="1350"/>
      <c r="I26" s="1351"/>
      <c r="J26" s="1351"/>
      <c r="K26" s="1351"/>
      <c r="L26" s="1352"/>
      <c r="M26" s="1361" t="s">
        <v>212</v>
      </c>
      <c r="N26" s="1362"/>
      <c r="O26" s="1363"/>
      <c r="P26" s="1333" t="str">
        <f>REPT("g",(U26))</f>
        <v/>
      </c>
      <c r="Q26" s="1334"/>
      <c r="R26" s="1334"/>
      <c r="S26" s="1335"/>
      <c r="T26" s="472"/>
      <c r="U26" s="473">
        <f>'Suivi des évaluations'!BT41</f>
        <v>0</v>
      </c>
      <c r="V26" s="37"/>
      <c r="W26" s="474" t="str">
        <f>'Suivi des évaluations'!BU41</f>
        <v xml:space="preserve"> </v>
      </c>
      <c r="X26" s="37"/>
      <c r="Y26" s="37"/>
      <c r="Z26" s="37"/>
      <c r="AA26" s="37"/>
      <c r="AB26" s="37"/>
      <c r="AC26" s="37"/>
      <c r="AF26" s="191"/>
      <c r="AG26" s="37"/>
      <c r="AH26" s="192"/>
      <c r="AI26" s="37"/>
      <c r="AJ26" s="37"/>
      <c r="AK26" s="37"/>
      <c r="AL26" s="37"/>
      <c r="AM26" s="37"/>
      <c r="AN26" s="37"/>
      <c r="AO26" s="10"/>
      <c r="AQ26" s="475">
        <f>IF(W26=1,U26,0)</f>
        <v>0</v>
      </c>
      <c r="AR26" s="475">
        <f>IF(W26=2,U26,0)+20</f>
        <v>20</v>
      </c>
      <c r="AS26" s="476">
        <f>IF(W26=3,U26,0)+40</f>
        <v>40</v>
      </c>
      <c r="AT26" s="477">
        <f>IF(W26=1,AQ26,(IF(W26=2,AR26,(IF(W26=3,AS26,0)))))</f>
        <v>0</v>
      </c>
    </row>
    <row r="27" spans="2:46" ht="20.100000000000001" customHeight="1">
      <c r="B27" s="5"/>
      <c r="D27" s="1358"/>
      <c r="E27" s="1358"/>
      <c r="G27" s="37"/>
      <c r="H27" s="1353"/>
      <c r="I27" s="1354"/>
      <c r="J27" s="1354"/>
      <c r="K27" s="1354"/>
      <c r="L27" s="1355"/>
      <c r="M27" s="84"/>
      <c r="N27" s="84"/>
      <c r="O27" s="37"/>
      <c r="P27" s="37"/>
      <c r="Q27" s="37"/>
      <c r="R27" s="37"/>
      <c r="S27" s="37"/>
      <c r="T27" s="37"/>
      <c r="U27" s="478"/>
      <c r="V27" s="37"/>
      <c r="W27" s="37"/>
      <c r="X27" s="37"/>
      <c r="Y27" s="37"/>
      <c r="Z27" s="37"/>
      <c r="AA27" s="37"/>
      <c r="AB27" s="37"/>
      <c r="AC27" s="37"/>
      <c r="AF27" s="37"/>
      <c r="AG27" s="37"/>
      <c r="AH27" s="37"/>
      <c r="AI27" s="37"/>
      <c r="AJ27" s="37"/>
      <c r="AK27" s="37"/>
      <c r="AL27" s="37"/>
      <c r="AM27" s="37"/>
      <c r="AN27" s="37"/>
      <c r="AO27" s="10"/>
      <c r="AQ27" s="479"/>
      <c r="AR27" s="479"/>
      <c r="AS27" s="50"/>
      <c r="AT27" s="479"/>
    </row>
    <row r="28" spans="2:46" s="21" customFormat="1" ht="15" customHeight="1">
      <c r="B28" s="22"/>
      <c r="D28" s="37"/>
      <c r="E28" s="1"/>
      <c r="F28" s="95"/>
      <c r="G28" s="37"/>
      <c r="H28" s="482"/>
      <c r="I28" s="482"/>
      <c r="J28" s="482"/>
      <c r="K28" s="482"/>
      <c r="L28" s="483"/>
      <c r="M28" s="483"/>
      <c r="N28" s="481"/>
      <c r="O28" s="481"/>
      <c r="P28" s="481"/>
      <c r="Q28" s="481"/>
      <c r="R28" s="481"/>
      <c r="S28" s="481"/>
      <c r="T28" s="481"/>
      <c r="U28" s="484"/>
      <c r="V28" s="481"/>
      <c r="W28" s="481"/>
      <c r="X28" s="481"/>
      <c r="Y28" s="481"/>
      <c r="Z28" s="481"/>
      <c r="AA28" s="37"/>
      <c r="AB28" s="481"/>
      <c r="AC28" s="485"/>
      <c r="AD28" s="95"/>
      <c r="AF28" s="481"/>
      <c r="AG28" s="481"/>
      <c r="AH28" s="481"/>
      <c r="AI28" s="481"/>
      <c r="AJ28" s="481"/>
      <c r="AK28" s="481"/>
      <c r="AL28" s="481"/>
      <c r="AM28" s="481"/>
      <c r="AN28" s="485"/>
      <c r="AO28" s="98"/>
      <c r="AQ28" s="486"/>
      <c r="AR28" s="486"/>
      <c r="AS28" s="487"/>
      <c r="AT28" s="486"/>
    </row>
    <row r="29" spans="2:46" ht="20.100000000000001" customHeight="1">
      <c r="B29" s="5"/>
      <c r="D29" s="482"/>
      <c r="E29" s="482"/>
      <c r="F29" s="482"/>
      <c r="G29" s="482"/>
      <c r="N29" s="488"/>
      <c r="O29" s="488"/>
      <c r="Y29" s="37"/>
      <c r="Z29" s="37"/>
      <c r="AA29" s="481"/>
      <c r="AB29" s="37"/>
      <c r="AC29" s="37"/>
      <c r="AF29" s="37"/>
      <c r="AG29" s="37"/>
      <c r="AH29" s="37"/>
      <c r="AI29" s="37"/>
      <c r="AJ29" s="37"/>
      <c r="AK29" s="37"/>
      <c r="AL29" s="37"/>
      <c r="AM29" s="37"/>
      <c r="AN29" s="37"/>
      <c r="AO29" s="10"/>
      <c r="AQ29" s="479"/>
      <c r="AR29" s="479"/>
      <c r="AS29" s="50"/>
      <c r="AT29" s="479"/>
    </row>
    <row r="30" spans="2:46" ht="30" customHeight="1">
      <c r="B30" s="5"/>
      <c r="N30" s="488"/>
      <c r="O30" s="488"/>
      <c r="P30" s="482"/>
      <c r="Q30" s="482"/>
      <c r="R30" s="482"/>
      <c r="S30" s="482"/>
      <c r="T30" s="483"/>
      <c r="U30" s="482"/>
      <c r="V30" s="482"/>
      <c r="W30" s="482"/>
      <c r="X30" s="482"/>
      <c r="Y30" s="37"/>
      <c r="Z30" s="37"/>
      <c r="AA30" s="37"/>
      <c r="AB30" s="37"/>
      <c r="AC30" s="37"/>
      <c r="AF30" s="191"/>
      <c r="AG30" s="37"/>
      <c r="AH30" s="192"/>
      <c r="AI30" s="37"/>
      <c r="AJ30" s="37"/>
      <c r="AK30" s="37"/>
      <c r="AL30" s="37"/>
      <c r="AM30" s="37"/>
      <c r="AN30" s="37"/>
      <c r="AO30" s="10"/>
      <c r="AQ30" s="479"/>
      <c r="AR30" s="479"/>
      <c r="AS30" s="50"/>
      <c r="AT30" s="479"/>
    </row>
    <row r="31" spans="2:46" ht="20.100000000000001" customHeight="1">
      <c r="B31" s="5"/>
      <c r="H31" s="482"/>
      <c r="I31" s="482"/>
      <c r="J31" s="482"/>
      <c r="K31" s="482"/>
      <c r="L31" s="483"/>
      <c r="M31" s="483"/>
      <c r="N31" s="488"/>
      <c r="O31" s="488"/>
      <c r="Y31" s="37"/>
      <c r="Z31" s="37"/>
      <c r="AA31" s="37"/>
      <c r="AB31" s="37"/>
      <c r="AC31" s="37"/>
      <c r="AF31" s="37"/>
      <c r="AG31" s="37"/>
      <c r="AH31" s="37"/>
      <c r="AI31" s="37"/>
      <c r="AJ31" s="37"/>
      <c r="AK31" s="37"/>
      <c r="AL31" s="37"/>
      <c r="AM31" s="37"/>
      <c r="AN31" s="37"/>
      <c r="AO31" s="10"/>
      <c r="AQ31" s="479"/>
      <c r="AR31" s="479"/>
      <c r="AS31" s="50"/>
      <c r="AT31" s="479"/>
    </row>
    <row r="32" spans="2:46" ht="15" customHeight="1">
      <c r="B32" s="5"/>
      <c r="N32" s="488"/>
      <c r="O32" s="488"/>
      <c r="Y32" s="37"/>
      <c r="Z32" s="37"/>
      <c r="AA32" s="37"/>
      <c r="AB32" s="37"/>
      <c r="AC32" s="37"/>
      <c r="AF32" s="37"/>
      <c r="AG32" s="37"/>
      <c r="AH32" s="37"/>
      <c r="AI32" s="37"/>
      <c r="AJ32" s="37"/>
      <c r="AK32" s="37"/>
      <c r="AL32" s="37"/>
      <c r="AM32" s="37"/>
      <c r="AN32" s="37"/>
      <c r="AO32" s="10"/>
      <c r="AQ32" s="479"/>
      <c r="AR32" s="479"/>
      <c r="AS32" s="50"/>
      <c r="AT32" s="479"/>
    </row>
    <row r="33" spans="2:54" ht="20.100000000000001" customHeight="1">
      <c r="B33" s="5"/>
      <c r="N33" s="488"/>
      <c r="O33" s="488"/>
      <c r="Y33" s="37"/>
      <c r="Z33" s="37"/>
      <c r="AA33" s="37"/>
      <c r="AB33" s="37"/>
      <c r="AC33" s="37"/>
      <c r="AF33" s="37"/>
      <c r="AG33" s="37"/>
      <c r="AH33" s="37"/>
      <c r="AI33" s="37"/>
      <c r="AJ33" s="37"/>
      <c r="AK33" s="37"/>
      <c r="AL33" s="37"/>
      <c r="AM33" s="37"/>
      <c r="AN33" s="37"/>
      <c r="AO33" s="10"/>
      <c r="AQ33" s="479"/>
      <c r="AR33" s="479"/>
      <c r="AS33" s="50"/>
      <c r="AT33" s="479"/>
    </row>
    <row r="34" spans="2:54" ht="30" customHeight="1">
      <c r="B34" s="5"/>
      <c r="N34" s="488"/>
      <c r="O34" s="488"/>
      <c r="Y34" s="37"/>
      <c r="Z34" s="37"/>
      <c r="AA34" s="37"/>
      <c r="AB34" s="37"/>
      <c r="AC34" s="37"/>
      <c r="AF34" s="191"/>
      <c r="AG34" s="37"/>
      <c r="AH34" s="192"/>
      <c r="AI34" s="37"/>
      <c r="AJ34" s="37"/>
      <c r="AK34" s="37"/>
      <c r="AL34" s="37"/>
      <c r="AM34" s="37"/>
      <c r="AN34" s="37"/>
      <c r="AO34" s="10"/>
      <c r="AQ34" s="479"/>
      <c r="AR34" s="479"/>
      <c r="AS34" s="50"/>
      <c r="AT34" s="479"/>
    </row>
    <row r="35" spans="2:54" ht="20.100000000000001" customHeight="1">
      <c r="B35" s="5"/>
      <c r="D35" s="1358"/>
      <c r="E35" s="1358"/>
      <c r="G35" s="37"/>
      <c r="M35" s="488"/>
      <c r="N35" s="488"/>
      <c r="O35" s="488"/>
      <c r="P35" s="482"/>
      <c r="Q35" s="482"/>
      <c r="R35" s="482"/>
      <c r="S35" s="482"/>
      <c r="T35" s="483"/>
      <c r="U35" s="482"/>
      <c r="V35" s="482"/>
      <c r="W35" s="482"/>
      <c r="X35" s="482"/>
      <c r="Y35" s="37"/>
      <c r="Z35" s="37"/>
      <c r="AA35" s="37"/>
      <c r="AB35" s="37"/>
      <c r="AC35" s="37"/>
      <c r="AF35" s="37"/>
      <c r="AG35" s="37"/>
      <c r="AH35" s="37"/>
      <c r="AI35" s="37"/>
      <c r="AJ35" s="37"/>
      <c r="AK35" s="37"/>
      <c r="AL35" s="37"/>
      <c r="AM35" s="37"/>
      <c r="AN35" s="37"/>
      <c r="AO35" s="10"/>
      <c r="AQ35" s="479"/>
      <c r="AR35" s="479"/>
      <c r="AS35" s="50"/>
      <c r="AT35" s="479"/>
    </row>
    <row r="36" spans="2:54" ht="15" customHeight="1">
      <c r="B36" s="5"/>
      <c r="D36" s="482"/>
      <c r="E36" s="482"/>
      <c r="F36" s="482"/>
      <c r="G36" s="482"/>
      <c r="H36" s="482"/>
      <c r="I36" s="482"/>
      <c r="J36" s="482"/>
      <c r="K36" s="482"/>
      <c r="L36" s="483"/>
      <c r="M36" s="488"/>
      <c r="N36" s="488"/>
      <c r="O36" s="488"/>
      <c r="Y36" s="37"/>
      <c r="Z36" s="37"/>
      <c r="AA36" s="37"/>
      <c r="AB36" s="37"/>
      <c r="AC36" s="37"/>
      <c r="AF36" s="37"/>
      <c r="AG36" s="37"/>
      <c r="AH36" s="37"/>
      <c r="AI36" s="37"/>
      <c r="AJ36" s="37"/>
      <c r="AK36" s="37"/>
      <c r="AL36" s="1336"/>
      <c r="AM36" s="37"/>
      <c r="AN36" s="37"/>
      <c r="AO36" s="10"/>
      <c r="AQ36" s="479"/>
      <c r="AR36" s="479"/>
      <c r="AS36" s="50"/>
      <c r="AT36" s="479"/>
    </row>
    <row r="37" spans="2:54" ht="20.100000000000001" customHeight="1">
      <c r="B37" s="5"/>
      <c r="H37" s="482"/>
      <c r="I37" s="482"/>
      <c r="J37" s="482"/>
      <c r="K37" s="482"/>
      <c r="L37" s="483"/>
      <c r="M37" s="488"/>
      <c r="N37" s="488"/>
      <c r="O37" s="488"/>
      <c r="Y37" s="37"/>
      <c r="Z37" s="37"/>
      <c r="AA37" s="40"/>
      <c r="AB37" s="40"/>
      <c r="AC37" s="40"/>
      <c r="AF37" s="37"/>
      <c r="AG37" s="37"/>
      <c r="AH37" s="37"/>
      <c r="AI37" s="37"/>
      <c r="AJ37" s="37"/>
      <c r="AK37" s="37"/>
      <c r="AL37" s="1336"/>
      <c r="AM37" s="37"/>
      <c r="AN37" s="37"/>
      <c r="AO37" s="10"/>
      <c r="AQ37" s="479"/>
      <c r="AR37" s="479"/>
      <c r="AS37" s="50"/>
      <c r="AT37" s="479"/>
    </row>
    <row r="38" spans="2:54" ht="30" customHeight="1">
      <c r="B38" s="5"/>
      <c r="M38" s="488"/>
      <c r="N38" s="488"/>
      <c r="O38" s="488"/>
      <c r="P38" s="37"/>
      <c r="Q38" s="37"/>
      <c r="R38" s="37"/>
      <c r="S38" s="37"/>
      <c r="T38" s="37"/>
      <c r="U38" s="37"/>
      <c r="V38" s="37"/>
      <c r="W38" s="37"/>
      <c r="X38" s="37"/>
      <c r="Y38" s="37"/>
      <c r="Z38" s="37"/>
      <c r="AA38" s="40"/>
      <c r="AB38" s="40"/>
      <c r="AC38" s="40"/>
      <c r="AF38" s="191"/>
      <c r="AG38" s="37"/>
      <c r="AH38" s="192"/>
      <c r="AI38" s="37"/>
      <c r="AJ38" s="37"/>
      <c r="AK38" s="37"/>
      <c r="AL38" s="191"/>
      <c r="AM38" s="57"/>
      <c r="AN38" s="37"/>
      <c r="AO38" s="10"/>
      <c r="AQ38" s="479"/>
      <c r="AR38" s="479"/>
      <c r="AS38" s="50"/>
      <c r="AT38" s="479"/>
    </row>
    <row r="39" spans="2:54" ht="18.95" customHeight="1">
      <c r="B39" s="22"/>
      <c r="C39" s="21"/>
      <c r="D39" s="21"/>
      <c r="E39" s="21"/>
      <c r="F39" s="95"/>
      <c r="G39" s="37"/>
      <c r="M39" s="37"/>
      <c r="N39" s="37"/>
      <c r="O39" s="37"/>
      <c r="P39" s="37"/>
      <c r="Q39" s="37"/>
      <c r="R39" s="37"/>
      <c r="S39" s="37"/>
      <c r="T39" s="37"/>
      <c r="U39" s="37"/>
      <c r="V39" s="37"/>
      <c r="W39" s="489"/>
      <c r="X39" s="37"/>
      <c r="Y39" s="37"/>
      <c r="Z39" s="37"/>
      <c r="AA39" s="40"/>
      <c r="AB39" s="40"/>
      <c r="AC39" s="40"/>
      <c r="AF39" s="37"/>
      <c r="AG39" s="37"/>
      <c r="AH39" s="37"/>
      <c r="AI39" s="37"/>
      <c r="AJ39" s="37"/>
      <c r="AK39" s="37"/>
      <c r="AL39" s="490"/>
      <c r="AM39" s="37"/>
      <c r="AN39" s="37"/>
      <c r="AO39" s="10"/>
      <c r="AQ39" s="479"/>
      <c r="AR39" s="479"/>
      <c r="AS39" s="50"/>
      <c r="AT39" s="479"/>
    </row>
    <row r="40" spans="2:54" s="21" customFormat="1" ht="25.5" customHeight="1">
      <c r="B40" s="491"/>
      <c r="C40" s="482"/>
      <c r="D40" s="482"/>
      <c r="E40" s="482"/>
      <c r="F40" s="482"/>
      <c r="G40" s="482"/>
      <c r="H40" s="482"/>
      <c r="I40" s="482"/>
      <c r="J40" s="1332" t="s">
        <v>213</v>
      </c>
      <c r="K40" s="1332"/>
      <c r="L40" s="1332"/>
      <c r="M40" s="1332"/>
      <c r="N40" s="1332"/>
      <c r="O40" s="1332"/>
      <c r="P40" s="1332"/>
      <c r="Q40" s="1332"/>
      <c r="R40" s="1332"/>
      <c r="S40" s="1332"/>
      <c r="T40" s="1337"/>
      <c r="U40" s="493">
        <f>AT56/1.8</f>
        <v>0</v>
      </c>
      <c r="V40" s="482"/>
      <c r="W40" s="1017" t="s">
        <v>1012</v>
      </c>
      <c r="X40" s="482"/>
      <c r="Y40" s="482"/>
      <c r="Z40" s="482"/>
      <c r="AA40" s="40"/>
      <c r="AB40" s="482"/>
      <c r="AC40" s="482"/>
      <c r="AD40" s="95"/>
      <c r="AF40" s="37"/>
      <c r="AG40" s="37"/>
      <c r="AH40" s="37"/>
      <c r="AI40" s="37"/>
      <c r="AJ40" s="37"/>
      <c r="AK40" s="37"/>
      <c r="AL40" s="37"/>
      <c r="AM40" s="37"/>
      <c r="AN40" s="37"/>
      <c r="AO40" s="98"/>
      <c r="AQ40" s="486"/>
      <c r="AR40" s="486"/>
      <c r="AS40" s="487"/>
      <c r="AT40" s="486"/>
    </row>
    <row r="41" spans="2:54" ht="20.100000000000001" customHeight="1">
      <c r="B41" s="5"/>
      <c r="U41" s="28"/>
      <c r="AA41" s="482"/>
      <c r="AF41" s="37"/>
      <c r="AG41" s="37"/>
      <c r="AH41" s="37"/>
      <c r="AI41" s="37"/>
      <c r="AJ41" s="37"/>
      <c r="AK41" s="37"/>
      <c r="AL41" s="40"/>
      <c r="AM41" s="40"/>
      <c r="AN41" s="40"/>
      <c r="AO41" s="10"/>
      <c r="AQ41" s="479"/>
      <c r="AR41" s="479"/>
      <c r="AS41" s="50"/>
      <c r="AT41" s="479"/>
    </row>
    <row r="42" spans="2:54" ht="30" customHeight="1">
      <c r="B42" s="5"/>
      <c r="J42" s="1332" t="s">
        <v>214</v>
      </c>
      <c r="K42" s="1332"/>
      <c r="L42" s="1332"/>
      <c r="M42" s="1332"/>
      <c r="N42" s="1332"/>
      <c r="O42" s="1332"/>
      <c r="P42" s="1332"/>
      <c r="Q42" s="1332"/>
      <c r="R42" s="1332"/>
      <c r="S42" s="1332"/>
      <c r="T42" s="1337"/>
      <c r="U42" s="495">
        <f>(SUM(W18:W37)/3)</f>
        <v>0</v>
      </c>
      <c r="W42" s="496"/>
      <c r="AF42" s="191"/>
      <c r="AG42" s="37"/>
      <c r="AH42" s="192"/>
      <c r="AI42" s="37"/>
      <c r="AJ42" s="37"/>
      <c r="AK42" s="37"/>
      <c r="AL42" s="40"/>
      <c r="AM42" s="40"/>
      <c r="AN42" s="40"/>
      <c r="AO42" s="10"/>
      <c r="AQ42" s="479"/>
      <c r="AR42" s="479"/>
      <c r="AS42" s="50"/>
      <c r="AT42" s="479"/>
    </row>
    <row r="43" spans="2:54" ht="20.100000000000001" customHeight="1">
      <c r="B43" s="5"/>
      <c r="U43" s="28"/>
      <c r="AF43" s="37"/>
      <c r="AG43" s="37"/>
      <c r="AH43" s="37"/>
      <c r="AI43" s="37"/>
      <c r="AJ43" s="37"/>
      <c r="AK43" s="37"/>
      <c r="AL43" s="40"/>
      <c r="AM43" s="40"/>
      <c r="AN43" s="40"/>
      <c r="AO43" s="10"/>
      <c r="AQ43" s="479"/>
      <c r="AR43" s="479"/>
      <c r="AS43" s="50"/>
      <c r="AT43" s="479"/>
    </row>
    <row r="44" spans="2:54" ht="15" customHeight="1">
      <c r="B44" s="5"/>
      <c r="L44" s="1332"/>
      <c r="M44" s="1332"/>
      <c r="N44" s="1332"/>
      <c r="O44" s="1332"/>
      <c r="P44" s="1332"/>
      <c r="Q44" s="1332"/>
      <c r="R44" s="1332"/>
      <c r="S44" s="1332"/>
      <c r="T44" s="1332"/>
      <c r="Y44" s="492"/>
      <c r="Z44" s="492"/>
      <c r="AA44" s="492"/>
      <c r="AB44" s="492"/>
      <c r="AC44" s="492"/>
      <c r="AF44" s="37"/>
      <c r="AG44" s="37"/>
      <c r="AH44" s="37"/>
      <c r="AI44" s="37"/>
      <c r="AJ44" s="37"/>
      <c r="AK44" s="37"/>
      <c r="AM44" s="40"/>
      <c r="AN44" s="40"/>
      <c r="AO44" s="10"/>
      <c r="AQ44" s="479"/>
      <c r="AR44" s="479"/>
      <c r="AS44" s="50"/>
      <c r="AT44" s="479"/>
    </row>
    <row r="45" spans="2:54" ht="20.100000000000001" customHeight="1">
      <c r="B45" s="5"/>
      <c r="AF45" s="37"/>
      <c r="AG45" s="37"/>
      <c r="AH45" s="37"/>
      <c r="AI45" s="37"/>
      <c r="AJ45" s="37"/>
      <c r="AK45" s="37"/>
      <c r="AM45" s="40"/>
      <c r="AN45" s="40"/>
      <c r="AO45" s="10"/>
      <c r="AQ45" s="479"/>
      <c r="AR45" s="479"/>
      <c r="AS45" s="50"/>
      <c r="AT45" s="479"/>
    </row>
    <row r="46" spans="2:54" ht="30" customHeight="1">
      <c r="B46" s="5"/>
      <c r="L46" s="1332"/>
      <c r="M46" s="1332"/>
      <c r="N46" s="1332"/>
      <c r="O46" s="1332"/>
      <c r="P46" s="1332"/>
      <c r="Q46" s="1332"/>
      <c r="R46" s="1332"/>
      <c r="S46" s="1332"/>
      <c r="T46" s="1332"/>
      <c r="Y46" s="492"/>
      <c r="Z46" s="492"/>
      <c r="AA46" s="492"/>
      <c r="AB46" s="492"/>
      <c r="AC46" s="492"/>
      <c r="AF46" s="191"/>
      <c r="AG46" s="37"/>
      <c r="AH46" s="192"/>
      <c r="AI46" s="37"/>
      <c r="AJ46" s="37"/>
      <c r="AK46" s="37"/>
      <c r="AM46" s="40"/>
      <c r="AN46" s="40"/>
      <c r="AO46" s="10"/>
      <c r="AQ46" s="479"/>
      <c r="AR46" s="479"/>
      <c r="AS46" s="50"/>
      <c r="AT46" s="479"/>
    </row>
    <row r="47" spans="2:54" ht="20.100000000000001" customHeight="1">
      <c r="B47" s="5"/>
      <c r="AF47" s="37"/>
      <c r="AG47" s="37"/>
      <c r="AH47" s="37"/>
      <c r="AI47" s="37"/>
      <c r="AJ47" s="37"/>
      <c r="AK47" s="37"/>
      <c r="AM47" s="40"/>
      <c r="AN47" s="40"/>
      <c r="AO47" s="10"/>
      <c r="AQ47" s="479"/>
      <c r="AR47" s="479"/>
      <c r="AS47" s="50"/>
      <c r="AT47" s="479"/>
    </row>
    <row r="48" spans="2:54" ht="15" customHeight="1">
      <c r="B48" s="5"/>
      <c r="L48" s="1332"/>
      <c r="M48" s="1332"/>
      <c r="N48" s="1332"/>
      <c r="O48" s="1332"/>
      <c r="P48" s="1332"/>
      <c r="Q48" s="1332"/>
      <c r="R48" s="1332"/>
      <c r="S48" s="1332"/>
      <c r="T48" s="1332"/>
      <c r="Y48" s="492"/>
      <c r="Z48" s="492"/>
      <c r="AA48" s="492"/>
      <c r="AB48" s="492"/>
      <c r="AC48" s="492"/>
      <c r="AL48" s="40"/>
      <c r="AM48" s="40"/>
      <c r="AN48" s="40"/>
      <c r="AO48" s="10"/>
      <c r="AQ48" s="479"/>
      <c r="AR48" s="479"/>
      <c r="AS48" s="50"/>
      <c r="AT48" s="479"/>
      <c r="AX48" s="21"/>
      <c r="AY48" s="21"/>
      <c r="AZ48" s="21"/>
      <c r="BA48" s="21"/>
      <c r="BB48" s="21"/>
    </row>
    <row r="49" spans="2:54" ht="20.100000000000001" customHeight="1">
      <c r="B49" s="108"/>
      <c r="C49" s="21"/>
      <c r="D49" s="21"/>
      <c r="E49" s="21"/>
      <c r="F49" s="95"/>
      <c r="G49" s="37"/>
      <c r="H49" s="109"/>
      <c r="I49" s="109"/>
      <c r="J49" s="109"/>
      <c r="K49" s="109"/>
      <c r="L49" s="109"/>
      <c r="M49" s="109"/>
      <c r="N49" s="109"/>
      <c r="O49" s="109"/>
      <c r="P49" s="109"/>
      <c r="Q49" s="109"/>
      <c r="R49" s="109"/>
      <c r="S49" s="109"/>
      <c r="T49" s="109"/>
      <c r="U49" s="109"/>
      <c r="V49" s="109"/>
      <c r="W49" s="109"/>
      <c r="X49" s="110"/>
      <c r="Y49" s="37"/>
      <c r="Z49" s="37"/>
      <c r="AA49" s="37"/>
      <c r="AB49" s="37"/>
      <c r="AC49" s="95"/>
      <c r="AF49" s="37"/>
      <c r="AG49" s="37"/>
      <c r="AH49" s="37"/>
      <c r="AI49" s="37"/>
      <c r="AJ49" s="37"/>
      <c r="AK49" s="37"/>
      <c r="AL49" s="40"/>
      <c r="AM49" s="40"/>
      <c r="AN49" s="40"/>
      <c r="AO49" s="10"/>
      <c r="AQ49" s="479"/>
      <c r="AR49" s="479"/>
      <c r="AS49" s="50"/>
      <c r="AT49" s="479"/>
    </row>
    <row r="50" spans="2:54" ht="30" customHeight="1">
      <c r="B50" s="5"/>
      <c r="C50" s="9"/>
      <c r="F50" s="111"/>
      <c r="G50" s="37"/>
      <c r="H50" s="112"/>
      <c r="I50" s="37"/>
      <c r="J50" s="37"/>
      <c r="K50" s="37"/>
      <c r="L50" s="37"/>
      <c r="M50" s="37"/>
      <c r="N50" s="37"/>
      <c r="O50" s="37"/>
      <c r="P50" s="37"/>
      <c r="Q50" s="37"/>
      <c r="R50" s="37"/>
      <c r="S50" s="37"/>
      <c r="T50" s="37"/>
      <c r="U50" s="37"/>
      <c r="V50" s="37"/>
      <c r="W50" s="37"/>
      <c r="X50" s="37"/>
      <c r="Y50" s="37"/>
      <c r="Z50" s="37"/>
      <c r="AA50" s="37"/>
      <c r="AB50" s="37"/>
      <c r="AC50" s="111"/>
      <c r="AF50" s="191"/>
      <c r="AG50" s="37"/>
      <c r="AH50" s="192"/>
      <c r="AI50" s="37"/>
      <c r="AJ50" s="37"/>
      <c r="AK50" s="37"/>
      <c r="AL50" s="40"/>
      <c r="AM50" s="40"/>
      <c r="AN50" s="40"/>
      <c r="AO50" s="10"/>
      <c r="AQ50" s="479"/>
      <c r="AR50" s="479"/>
      <c r="AS50" s="50"/>
      <c r="AT50" s="479"/>
    </row>
    <row r="51" spans="2:54" ht="20.100000000000001" customHeight="1">
      <c r="B51" s="5"/>
      <c r="C51" s="9"/>
      <c r="D51" s="9"/>
      <c r="E51" s="9"/>
      <c r="F51" s="111"/>
      <c r="G51" s="111"/>
      <c r="H51" s="112"/>
      <c r="I51" s="111"/>
      <c r="J51" s="111"/>
      <c r="K51" s="111"/>
      <c r="L51" s="114"/>
      <c r="M51" s="114"/>
      <c r="N51" s="114"/>
      <c r="O51" s="114"/>
      <c r="P51" s="114"/>
      <c r="Q51" s="111"/>
      <c r="R51" s="111"/>
      <c r="S51" s="111"/>
      <c r="T51" s="111"/>
      <c r="U51" s="111"/>
      <c r="V51" s="111"/>
      <c r="W51" s="115"/>
      <c r="X51" s="115"/>
      <c r="Y51" s="115"/>
      <c r="Z51" s="115"/>
      <c r="AA51" s="111"/>
      <c r="AB51" s="111"/>
      <c r="AC51" s="111"/>
      <c r="AF51" s="37"/>
      <c r="AG51" s="37"/>
      <c r="AH51" s="37"/>
      <c r="AI51" s="37"/>
      <c r="AJ51" s="37"/>
      <c r="AK51" s="37"/>
      <c r="AL51" s="40"/>
      <c r="AM51" s="40"/>
      <c r="AN51" s="40"/>
      <c r="AO51" s="10"/>
      <c r="AQ51" s="479"/>
      <c r="AR51" s="479"/>
      <c r="AS51" s="50"/>
      <c r="AT51" s="479"/>
    </row>
    <row r="52" spans="2:54" ht="15" customHeight="1">
      <c r="B52" s="5"/>
      <c r="E52" s="21"/>
      <c r="F52" s="111"/>
      <c r="G52" s="116"/>
      <c r="H52" s="116"/>
      <c r="I52" s="116"/>
      <c r="J52" s="116"/>
      <c r="K52" s="116"/>
      <c r="L52" s="116"/>
      <c r="M52" s="116"/>
      <c r="N52" s="116"/>
      <c r="O52" s="116"/>
      <c r="P52" s="116"/>
      <c r="Q52" s="116"/>
      <c r="R52" s="116"/>
      <c r="S52" s="116"/>
      <c r="T52" s="116"/>
      <c r="U52" s="111"/>
      <c r="V52" s="111"/>
      <c r="W52" s="111"/>
      <c r="X52" s="111"/>
      <c r="Y52" s="111"/>
      <c r="Z52" s="111"/>
      <c r="AA52" s="111"/>
      <c r="AB52" s="111"/>
      <c r="AC52" s="111"/>
      <c r="AL52" s="40"/>
      <c r="AM52" s="40"/>
      <c r="AN52" s="40"/>
      <c r="AO52" s="10"/>
      <c r="AQ52" s="479"/>
      <c r="AR52" s="479"/>
      <c r="AS52" s="50"/>
      <c r="AT52" s="479"/>
    </row>
    <row r="53" spans="2:54" ht="18.95" customHeight="1">
      <c r="B53" s="118"/>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330" t="s">
        <v>215</v>
      </c>
      <c r="AF53" s="121"/>
      <c r="AG53" s="121"/>
      <c r="AH53" s="121"/>
      <c r="AI53" s="119"/>
      <c r="AJ53" s="119"/>
      <c r="AK53" s="119"/>
      <c r="AL53" s="119"/>
      <c r="AM53" s="119"/>
      <c r="AN53" s="119"/>
      <c r="AO53" s="122"/>
      <c r="AQ53" s="479"/>
      <c r="AR53" s="479"/>
      <c r="AS53" s="50"/>
      <c r="AT53" s="479"/>
      <c r="AX53" s="106"/>
      <c r="AY53" s="106"/>
      <c r="AZ53" s="106"/>
      <c r="BA53" s="106"/>
      <c r="BB53" s="106"/>
    </row>
    <row r="54" spans="2:54" ht="30" customHeight="1">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Q54" s="479"/>
      <c r="AR54" s="479"/>
      <c r="AS54" s="50"/>
      <c r="AT54" s="479"/>
      <c r="AX54" s="106"/>
      <c r="AY54" s="497" t="s">
        <v>16</v>
      </c>
      <c r="AZ54" s="498" t="s">
        <v>17</v>
      </c>
      <c r="BA54" s="498" t="s">
        <v>18</v>
      </c>
      <c r="BB54" s="106"/>
    </row>
    <row r="55" spans="2:54" ht="20.100000000000001" customHeight="1">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Q55" s="499"/>
      <c r="AR55" s="499"/>
      <c r="AS55" s="500"/>
      <c r="AT55" s="479"/>
      <c r="AX55" s="106"/>
      <c r="AY55" s="347" t="s">
        <v>19</v>
      </c>
      <c r="AZ55" s="501">
        <v>10</v>
      </c>
      <c r="BA55" s="502">
        <f>U18</f>
        <v>0</v>
      </c>
      <c r="BB55" s="106"/>
    </row>
    <row r="56" spans="2:54" s="21" customFormat="1" ht="45" customHeight="1">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T56" s="503">
        <f>SUM(AT17:AT55)</f>
        <v>0</v>
      </c>
      <c r="AX56" s="106"/>
      <c r="AY56" s="347" t="s">
        <v>27</v>
      </c>
      <c r="AZ56" s="501">
        <v>10</v>
      </c>
      <c r="BA56" s="502">
        <f>U22</f>
        <v>0</v>
      </c>
      <c r="BB56" s="106"/>
    </row>
    <row r="57" spans="2:54" s="482" customFormat="1" ht="35.1" customHeight="1">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X57" s="106"/>
      <c r="AY57" s="347" t="s">
        <v>20</v>
      </c>
      <c r="AZ57" s="501">
        <v>10</v>
      </c>
      <c r="BA57" s="502">
        <f>U26</f>
        <v>0</v>
      </c>
      <c r="BB57" s="106"/>
    </row>
    <row r="58" spans="2:54" ht="15" customHeight="1">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X58" s="106"/>
      <c r="AY58" s="347" t="s">
        <v>216</v>
      </c>
      <c r="AZ58" s="501">
        <v>10</v>
      </c>
      <c r="BA58" s="502">
        <f>U30</f>
        <v>0</v>
      </c>
      <c r="BB58" s="106"/>
    </row>
    <row r="59" spans="2:54" ht="35.1" customHeight="1">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X59" s="106"/>
      <c r="AY59" s="347" t="s">
        <v>217</v>
      </c>
      <c r="AZ59" s="501">
        <v>10</v>
      </c>
      <c r="BA59" s="502">
        <f>U34</f>
        <v>0</v>
      </c>
      <c r="BB59" s="106"/>
    </row>
    <row r="60" spans="2:54" ht="15" customHeight="1">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X60" s="106"/>
      <c r="AY60" s="347" t="s">
        <v>218</v>
      </c>
      <c r="AZ60" s="501">
        <v>10</v>
      </c>
      <c r="BA60" s="502" t="e">
        <f>#REF!</f>
        <v>#REF!</v>
      </c>
      <c r="BB60" s="106"/>
    </row>
    <row r="61" spans="2:54" ht="35.1" customHeight="1">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X61" s="106"/>
      <c r="AY61" s="347" t="s">
        <v>219</v>
      </c>
      <c r="AZ61" s="501">
        <v>10</v>
      </c>
      <c r="BA61" s="502" t="e">
        <f>#REF!</f>
        <v>#REF!</v>
      </c>
      <c r="BB61" s="106"/>
    </row>
    <row r="62" spans="2:54">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X62" s="106"/>
      <c r="AY62" s="347" t="s">
        <v>220</v>
      </c>
      <c r="AZ62" s="501">
        <v>10</v>
      </c>
      <c r="BA62" s="502" t="e">
        <f>#REF!</f>
        <v>#REF!</v>
      </c>
      <c r="BB62" s="106"/>
    </row>
    <row r="63" spans="2:54" ht="35.1" customHeight="1">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X63" s="106"/>
      <c r="AY63" s="347" t="s">
        <v>22</v>
      </c>
      <c r="AZ63" s="501">
        <v>10</v>
      </c>
      <c r="BA63" s="502" t="e">
        <f>#REF!</f>
        <v>#REF!</v>
      </c>
      <c r="BB63" s="106"/>
    </row>
    <row r="64" spans="2:54">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X64" s="106"/>
      <c r="AY64" s="347" t="s">
        <v>23</v>
      </c>
      <c r="AZ64" s="501">
        <v>10</v>
      </c>
      <c r="BA64" s="502">
        <f>U37</f>
        <v>0</v>
      </c>
      <c r="BB64" s="106"/>
    </row>
    <row r="65" spans="2:54" ht="35.1" customHeight="1">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X65" s="106"/>
      <c r="AY65" s="106"/>
      <c r="AZ65" s="106"/>
      <c r="BA65" s="106"/>
      <c r="BB65" s="106"/>
    </row>
    <row r="66" spans="2:54" s="21" customFormat="1" ht="38.1" customHeight="1">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X66" s="106"/>
      <c r="AY66" s="106"/>
      <c r="AZ66" s="106"/>
      <c r="BA66" s="106"/>
      <c r="BB66" s="106"/>
    </row>
    <row r="67" spans="2:54" ht="9.9499999999999993" customHeight="1">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X67" s="106"/>
      <c r="AY67" s="106"/>
      <c r="AZ67" s="106"/>
      <c r="BA67" s="106"/>
      <c r="BB67" s="106"/>
    </row>
    <row r="68" spans="2:54" ht="9.9499999999999993" customHeight="1">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X68" s="106"/>
      <c r="AY68" s="106"/>
      <c r="AZ68" s="106"/>
      <c r="BA68" s="106"/>
      <c r="BB68" s="106"/>
    </row>
    <row r="69" spans="2:54" ht="24.95" customHeight="1">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X69" s="106"/>
      <c r="AY69" s="106"/>
      <c r="AZ69" s="106"/>
      <c r="BA69" s="106"/>
      <c r="BB69" s="106"/>
    </row>
    <row r="70" spans="2:54" ht="15" customHeight="1">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X70" s="106"/>
      <c r="AY70" s="106"/>
      <c r="AZ70" s="106"/>
      <c r="BA70" s="106"/>
      <c r="BB70" s="106"/>
    </row>
    <row r="71" spans="2:54" s="106" customFormat="1"/>
    <row r="72" spans="2:54" s="106" customFormat="1" ht="20.100000000000001" customHeight="1"/>
    <row r="73" spans="2:54" s="106" customFormat="1" ht="20.100000000000001" customHeight="1"/>
    <row r="74" spans="2:54" s="106" customFormat="1" ht="20.100000000000001" customHeight="1"/>
    <row r="75" spans="2:54" s="106" customFormat="1" ht="20.100000000000001" customHeight="1"/>
    <row r="76" spans="2:54" s="106" customFormat="1" ht="20.100000000000001" customHeight="1"/>
    <row r="77" spans="2:54" s="106" customFormat="1" ht="20.100000000000001" customHeight="1"/>
    <row r="78" spans="2:54" s="106" customFormat="1" ht="20.100000000000001" customHeight="1">
      <c r="AX78" s="504"/>
      <c r="AY78" s="504"/>
      <c r="AZ78" s="504"/>
      <c r="BA78" s="504"/>
      <c r="BB78" s="504"/>
    </row>
    <row r="79" spans="2:54" s="106" customFormat="1" ht="20.100000000000001" customHeight="1">
      <c r="B79" s="504"/>
      <c r="C79" s="504"/>
      <c r="D79" s="504"/>
      <c r="E79" s="504"/>
      <c r="F79" s="504"/>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4"/>
      <c r="AO79" s="504"/>
      <c r="AX79" s="504"/>
      <c r="AY79" s="504"/>
      <c r="AZ79" s="504"/>
      <c r="BA79" s="504"/>
      <c r="BB79" s="504"/>
    </row>
    <row r="80" spans="2:54" s="106" customFormat="1" ht="20.100000000000001" customHeight="1">
      <c r="B80" s="504"/>
      <c r="C80" s="504"/>
      <c r="D80" s="504"/>
      <c r="E80" s="504"/>
      <c r="F80" s="504"/>
      <c r="G80" s="504"/>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X80" s="504"/>
      <c r="AY80" s="504"/>
      <c r="AZ80" s="504"/>
      <c r="BA80" s="504"/>
      <c r="BB80" s="504"/>
    </row>
    <row r="81" spans="2:54" s="106" customFormat="1" ht="20.100000000000001" customHeight="1">
      <c r="B81" s="504"/>
      <c r="C81" s="504"/>
      <c r="D81" s="504"/>
      <c r="E81" s="504"/>
      <c r="F81" s="504"/>
      <c r="G81" s="504"/>
      <c r="H81" s="504"/>
      <c r="I81" s="504"/>
      <c r="J81" s="504"/>
      <c r="K81" s="504"/>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4"/>
      <c r="AO81" s="504"/>
      <c r="AX81" s="504"/>
      <c r="AY81" s="504"/>
      <c r="AZ81" s="504"/>
      <c r="BA81" s="504"/>
      <c r="BB81" s="504"/>
    </row>
    <row r="82" spans="2:54" s="106" customFormat="1" ht="20.100000000000001" customHeight="1">
      <c r="B82" s="504"/>
      <c r="C82" s="504"/>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4"/>
      <c r="AO82" s="504"/>
      <c r="AX82" s="504"/>
      <c r="AY82" s="504"/>
      <c r="AZ82" s="504"/>
      <c r="BA82" s="504"/>
      <c r="BB82" s="504"/>
    </row>
    <row r="83" spans="2:54" s="106" customFormat="1">
      <c r="B83" s="504"/>
      <c r="C83" s="504"/>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4"/>
      <c r="AO83" s="504"/>
      <c r="AX83" s="504"/>
      <c r="AY83" s="504"/>
      <c r="AZ83" s="504"/>
      <c r="BA83" s="504"/>
      <c r="BB83" s="504"/>
    </row>
    <row r="84" spans="2:54" s="106" customFormat="1">
      <c r="B84" s="504"/>
      <c r="C84" s="504"/>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4"/>
      <c r="AO84" s="504"/>
      <c r="AX84" s="504"/>
      <c r="AY84" s="504"/>
      <c r="AZ84" s="504"/>
      <c r="BA84" s="504"/>
      <c r="BB84" s="504"/>
    </row>
    <row r="85" spans="2:54" s="106" customFormat="1">
      <c r="B85" s="504"/>
      <c r="C85" s="504"/>
      <c r="D85" s="504"/>
      <c r="E85" s="504"/>
      <c r="F85" s="504"/>
      <c r="G85" s="504"/>
      <c r="H85" s="504"/>
      <c r="I85" s="504"/>
      <c r="J85" s="504"/>
      <c r="K85" s="504"/>
      <c r="L85" s="504"/>
      <c r="M85" s="504"/>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4"/>
      <c r="AO85" s="504"/>
      <c r="AX85" s="504"/>
      <c r="AY85" s="504"/>
      <c r="AZ85" s="504"/>
      <c r="BA85" s="504"/>
      <c r="BB85" s="504"/>
    </row>
    <row r="86" spans="2:54" s="106" customFormat="1">
      <c r="B86" s="504"/>
      <c r="C86" s="504"/>
      <c r="D86" s="504"/>
      <c r="E86" s="504"/>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4"/>
      <c r="AO86" s="504"/>
      <c r="AX86" s="504"/>
      <c r="AY86" s="504"/>
      <c r="AZ86" s="504"/>
      <c r="BA86" s="504"/>
      <c r="BB86" s="504"/>
    </row>
    <row r="87" spans="2:54" s="106" customFormat="1">
      <c r="B87" s="504"/>
      <c r="C87" s="504"/>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4"/>
      <c r="AO87" s="504"/>
      <c r="AX87" s="504"/>
      <c r="AY87" s="504"/>
      <c r="AZ87" s="504"/>
      <c r="BA87" s="504"/>
      <c r="BB87" s="504"/>
    </row>
    <row r="88" spans="2:54" s="106" customFormat="1">
      <c r="B88" s="504"/>
      <c r="C88" s="504"/>
      <c r="D88" s="504"/>
      <c r="E88" s="504"/>
      <c r="F88" s="504"/>
      <c r="G88" s="504"/>
      <c r="H88" s="504"/>
      <c r="I88" s="504"/>
      <c r="J88" s="504"/>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4"/>
      <c r="AK88" s="504"/>
      <c r="AL88" s="504"/>
      <c r="AM88" s="504"/>
      <c r="AN88" s="504"/>
      <c r="AO88" s="504"/>
      <c r="AX88" s="504"/>
      <c r="AY88" s="504"/>
      <c r="AZ88" s="504"/>
      <c r="BA88" s="504"/>
      <c r="BB88" s="504"/>
    </row>
    <row r="89" spans="2:54" s="106" customFormat="1">
      <c r="B89" s="504"/>
      <c r="C89" s="504"/>
      <c r="D89" s="504"/>
      <c r="E89" s="504"/>
      <c r="F89" s="504"/>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4"/>
      <c r="AO89" s="504"/>
      <c r="AX89" s="101"/>
      <c r="AY89" s="101"/>
      <c r="AZ89" s="101"/>
      <c r="BA89" s="101"/>
      <c r="BB89" s="101"/>
    </row>
    <row r="90" spans="2:54" s="106" customFormat="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X90" s="101"/>
      <c r="AY90" s="101"/>
      <c r="AZ90" s="101"/>
      <c r="BA90" s="101"/>
      <c r="BB90" s="101"/>
    </row>
    <row r="91" spans="2:54" s="106" customFormat="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X91" s="101"/>
      <c r="AY91" s="101"/>
      <c r="AZ91" s="101"/>
      <c r="BA91" s="101"/>
      <c r="BB91" s="101"/>
    </row>
    <row r="92" spans="2:54" s="106" customFormat="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X92" s="101"/>
      <c r="AY92" s="101"/>
      <c r="AZ92" s="101"/>
      <c r="BA92" s="101"/>
      <c r="BB92" s="101"/>
    </row>
    <row r="93" spans="2:54" s="106" customFormat="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X93" s="101"/>
      <c r="AY93" s="101"/>
      <c r="AZ93" s="101"/>
      <c r="BA93" s="101"/>
      <c r="BB93" s="101"/>
    </row>
    <row r="94" spans="2:54" s="106" customFormat="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X94" s="101"/>
      <c r="AY94" s="101"/>
      <c r="AZ94" s="101"/>
      <c r="BA94" s="101"/>
      <c r="BB94" s="101"/>
    </row>
    <row r="95" spans="2:54" s="106" customFormat="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X95" s="101"/>
      <c r="AY95" s="101"/>
      <c r="AZ95" s="101"/>
      <c r="BA95" s="101"/>
      <c r="BB95" s="101"/>
    </row>
    <row r="96" spans="2:54" s="504" customFormat="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X96" s="101"/>
      <c r="AY96" s="101"/>
      <c r="AZ96" s="101"/>
      <c r="BA96" s="101"/>
      <c r="BB96" s="101"/>
    </row>
    <row r="97" spans="2:54" s="504" customFormat="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X97" s="101"/>
      <c r="AY97" s="101"/>
      <c r="AZ97" s="101"/>
      <c r="BA97" s="101"/>
      <c r="BB97" s="101"/>
    </row>
    <row r="98" spans="2:54" s="504" customFormat="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X98" s="1"/>
      <c r="AY98" s="1"/>
      <c r="AZ98" s="1"/>
      <c r="BA98" s="1"/>
      <c r="BB98" s="1"/>
    </row>
    <row r="99" spans="2:54" s="504"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X99" s="1"/>
      <c r="AY99" s="1"/>
      <c r="AZ99" s="1"/>
      <c r="BA99" s="1"/>
      <c r="BB99" s="1"/>
    </row>
    <row r="100" spans="2:54" s="504"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X100" s="1"/>
      <c r="AY100" s="1"/>
      <c r="AZ100" s="1"/>
      <c r="BA100" s="1"/>
      <c r="BB100" s="1"/>
    </row>
    <row r="101" spans="2:54" s="504"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X101" s="1"/>
      <c r="AY101" s="1"/>
      <c r="AZ101" s="1"/>
      <c r="BA101" s="1"/>
      <c r="BB101" s="1"/>
    </row>
    <row r="102" spans="2:54" s="504" customForma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X102" s="1"/>
      <c r="AY102" s="1"/>
      <c r="AZ102" s="1"/>
      <c r="BA102" s="1"/>
      <c r="BB102" s="1"/>
    </row>
    <row r="103" spans="2:54" s="504" customForma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X103" s="1"/>
      <c r="AY103" s="1"/>
      <c r="AZ103" s="1"/>
      <c r="BA103" s="1"/>
      <c r="BB103" s="1"/>
    </row>
    <row r="104" spans="2:54" s="504" customForma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X104" s="1"/>
      <c r="AY104" s="1"/>
      <c r="AZ104" s="1"/>
      <c r="BA104" s="1"/>
      <c r="BB104" s="1"/>
    </row>
    <row r="105" spans="2:54" s="504" customForma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X105" s="1"/>
      <c r="AY105" s="1"/>
      <c r="AZ105" s="1"/>
      <c r="BA105" s="1"/>
      <c r="BB105" s="1"/>
    </row>
    <row r="106" spans="2:54" s="504" customForma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X106" s="1"/>
      <c r="AY106" s="1"/>
      <c r="AZ106" s="1"/>
      <c r="BA106" s="1"/>
      <c r="BB106" s="1"/>
    </row>
    <row r="107" spans="2:54" s="101" customForma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X107" s="1"/>
      <c r="AY107" s="1"/>
      <c r="AZ107" s="1"/>
      <c r="BA107" s="1"/>
      <c r="BB107" s="1"/>
    </row>
    <row r="108" spans="2:54" s="101" customForma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X108" s="1"/>
      <c r="AY108" s="1"/>
      <c r="AZ108" s="1"/>
      <c r="BA108" s="1"/>
      <c r="BB108" s="1"/>
    </row>
    <row r="109" spans="2:54" s="101" customForma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X109" s="1"/>
      <c r="AY109" s="1"/>
      <c r="AZ109" s="1"/>
      <c r="BA109" s="1"/>
      <c r="BB109" s="1"/>
    </row>
    <row r="110" spans="2:54" s="101" customForma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X110" s="1"/>
      <c r="AY110" s="1"/>
      <c r="AZ110" s="1"/>
      <c r="BA110" s="1"/>
      <c r="BB110" s="1"/>
    </row>
    <row r="111" spans="2:54" s="101" customForma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X111" s="1"/>
      <c r="AY111" s="1"/>
      <c r="AZ111" s="1"/>
      <c r="BA111" s="1"/>
      <c r="BB111" s="1"/>
    </row>
    <row r="112" spans="2:54" s="101" customForma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X112" s="1"/>
      <c r="AY112" s="1"/>
      <c r="AZ112" s="1"/>
      <c r="BA112" s="1"/>
      <c r="BB112" s="1"/>
    </row>
    <row r="113" spans="2:54" s="101" customForma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X113" s="1"/>
      <c r="AY113" s="1"/>
      <c r="AZ113" s="1"/>
      <c r="BA113" s="1"/>
      <c r="BB113" s="1"/>
    </row>
    <row r="114" spans="2:54" s="101" customForma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X114" s="1"/>
      <c r="AY114" s="1"/>
      <c r="AZ114" s="1"/>
      <c r="BA114" s="1"/>
      <c r="BB114" s="1"/>
    </row>
    <row r="115" spans="2:54" s="101" customForma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X115" s="1"/>
      <c r="AY115" s="1"/>
      <c r="AZ115" s="1"/>
      <c r="BA115" s="1"/>
      <c r="BB115" s="1"/>
    </row>
    <row r="1048214" spans="5:5">
      <c r="E1048214" s="128"/>
    </row>
  </sheetData>
  <sheetProtection sheet="1"/>
  <mergeCells count="39">
    <mergeCell ref="D35:E35"/>
    <mergeCell ref="M26:O26"/>
    <mergeCell ref="M18:O18"/>
    <mergeCell ref="M22:O22"/>
    <mergeCell ref="D27:E27"/>
    <mergeCell ref="W5:AA8"/>
    <mergeCell ref="I10:AO10"/>
    <mergeCell ref="L5:M6"/>
    <mergeCell ref="G5:H5"/>
    <mergeCell ref="O5:T6"/>
    <mergeCell ref="I5:I6"/>
    <mergeCell ref="K5:K6"/>
    <mergeCell ref="N5:N6"/>
    <mergeCell ref="J5:J6"/>
    <mergeCell ref="AC5:AL7"/>
    <mergeCell ref="B9:E9"/>
    <mergeCell ref="G6:H6"/>
    <mergeCell ref="H21:L23"/>
    <mergeCell ref="H25:L27"/>
    <mergeCell ref="H17:L19"/>
    <mergeCell ref="D18:E18"/>
    <mergeCell ref="D17:E17"/>
    <mergeCell ref="D19:E19"/>
    <mergeCell ref="D21:E21"/>
    <mergeCell ref="D22:E22"/>
    <mergeCell ref="D23:E23"/>
    <mergeCell ref="D25:E25"/>
    <mergeCell ref="D26:E26"/>
    <mergeCell ref="AQ12:AS13"/>
    <mergeCell ref="AT12:AT14"/>
    <mergeCell ref="L48:T48"/>
    <mergeCell ref="L46:T46"/>
    <mergeCell ref="L44:T44"/>
    <mergeCell ref="P22:S22"/>
    <mergeCell ref="AL36:AL37"/>
    <mergeCell ref="P18:S18"/>
    <mergeCell ref="J42:T42"/>
    <mergeCell ref="J40:T40"/>
    <mergeCell ref="P26:S26"/>
  </mergeCells>
  <conditionalFormatting sqref="W18">
    <cfRule type="cellIs" dxfId="7433" priority="619" operator="greaterThan">
      <formula>3</formula>
    </cfRule>
  </conditionalFormatting>
  <conditionalFormatting sqref="W18">
    <cfRule type="cellIs" dxfId="7432" priority="620" operator="lessThan">
      <formula>1</formula>
    </cfRule>
  </conditionalFormatting>
  <conditionalFormatting sqref="W18">
    <cfRule type="cellIs" dxfId="7431" priority="621" operator="equal">
      <formula>3</formula>
    </cfRule>
  </conditionalFormatting>
  <conditionalFormatting sqref="W18">
    <cfRule type="cellIs" dxfId="7430" priority="622" operator="equal">
      <formula>2</formula>
    </cfRule>
  </conditionalFormatting>
  <conditionalFormatting sqref="W18">
    <cfRule type="cellIs" dxfId="7429" priority="623" operator="equal">
      <formula>$X$23</formula>
    </cfRule>
  </conditionalFormatting>
  <conditionalFormatting sqref="W22">
    <cfRule type="cellIs" dxfId="7428" priority="550" operator="greaterThan">
      <formula>3</formula>
    </cfRule>
  </conditionalFormatting>
  <conditionalFormatting sqref="W22">
    <cfRule type="cellIs" dxfId="7427" priority="551" operator="lessThan">
      <formula>1</formula>
    </cfRule>
  </conditionalFormatting>
  <conditionalFormatting sqref="W22">
    <cfRule type="cellIs" dxfId="7426" priority="552" operator="equal">
      <formula>3</formula>
    </cfRule>
  </conditionalFormatting>
  <conditionalFormatting sqref="W22">
    <cfRule type="cellIs" dxfId="7425" priority="553" operator="equal">
      <formula>2</formula>
    </cfRule>
  </conditionalFormatting>
  <conditionalFormatting sqref="W22">
    <cfRule type="cellIs" dxfId="7424" priority="554" operator="equal">
      <formula>$X$23</formula>
    </cfRule>
  </conditionalFormatting>
  <conditionalFormatting sqref="W26">
    <cfRule type="cellIs" dxfId="7423" priority="545" operator="greaterThan">
      <formula>3</formula>
    </cfRule>
  </conditionalFormatting>
  <conditionalFormatting sqref="W26">
    <cfRule type="cellIs" dxfId="7422" priority="546" operator="lessThan">
      <formula>1</formula>
    </cfRule>
  </conditionalFormatting>
  <conditionalFormatting sqref="W26">
    <cfRule type="cellIs" dxfId="7421" priority="547" operator="equal">
      <formula>3</formula>
    </cfRule>
  </conditionalFormatting>
  <conditionalFormatting sqref="W26">
    <cfRule type="cellIs" dxfId="7420" priority="548" operator="equal">
      <formula>2</formula>
    </cfRule>
  </conditionalFormatting>
  <conditionalFormatting sqref="W26">
    <cfRule type="cellIs" dxfId="7419" priority="549" operator="equal">
      <formula>$X$23</formula>
    </cfRule>
  </conditionalFormatting>
  <conditionalFormatting sqref="U40">
    <cfRule type="cellIs" dxfId="7418" priority="280" operator="between">
      <formula>75</formula>
      <formula>100</formula>
    </cfRule>
  </conditionalFormatting>
  <conditionalFormatting sqref="U40">
    <cfRule type="cellIs" dxfId="7417" priority="281" operator="between">
      <formula>50</formula>
      <formula>74.999</formula>
    </cfRule>
  </conditionalFormatting>
  <conditionalFormatting sqref="U40">
    <cfRule type="cellIs" dxfId="7416" priority="282" operator="between">
      <formula>25</formula>
      <formula>49.999</formula>
    </cfRule>
  </conditionalFormatting>
  <conditionalFormatting sqref="U40">
    <cfRule type="cellIs" dxfId="7415" priority="283" operator="between">
      <formula>0.001</formula>
      <formula>24.999</formula>
    </cfRule>
  </conditionalFormatting>
  <conditionalFormatting sqref="D18">
    <cfRule type="beginsWith" dxfId="7414" priority="274" operator="beginsWith" text="?">
      <formula>LEFT(D18,LEN("?"))="?"</formula>
    </cfRule>
  </conditionalFormatting>
  <conditionalFormatting sqref="D22">
    <cfRule type="beginsWith" dxfId="7413" priority="273" operator="beginsWith" text="?">
      <formula>LEFT(D22,LEN("?"))="?"</formula>
    </cfRule>
  </conditionalFormatting>
  <conditionalFormatting sqref="D26">
    <cfRule type="beginsWith" dxfId="7412" priority="272" operator="beginsWith" text="?">
      <formula>LEFT(D26,LEN("?"))="?"</formula>
    </cfRule>
  </conditionalFormatting>
  <conditionalFormatting sqref="H17:L19">
    <cfRule type="beginsWith" dxfId="7411" priority="264" operator="beginsWith" text="?">
      <formula>LEFT(H17,LEN("?"))="?"</formula>
    </cfRule>
  </conditionalFormatting>
  <conditionalFormatting sqref="H35:L35">
    <cfRule type="beginsWith" dxfId="7410" priority="259" operator="beginsWith" text="?">
      <formula>LEFT(H35,LEN("?"))="?"</formula>
    </cfRule>
  </conditionalFormatting>
  <conditionalFormatting sqref="G5:H5">
    <cfRule type="beginsWith" dxfId="7409" priority="253" operator="beginsWith" text="?">
      <formula>LEFT(G5,LEN("?"))="?"</formula>
    </cfRule>
  </conditionalFormatting>
  <conditionalFormatting sqref="J5 L5">
    <cfRule type="beginsWith" dxfId="7408" priority="252" operator="beginsWith" text="?">
      <formula>LEFT(J5,LEN("?"))="?"</formula>
    </cfRule>
  </conditionalFormatting>
  <conditionalFormatting sqref="G6:H6">
    <cfRule type="beginsWith" dxfId="7407" priority="251" operator="beginsWith" text="?">
      <formula>LEFT(G6,LEN("?"))="?"</formula>
    </cfRule>
  </conditionalFormatting>
  <conditionalFormatting sqref="O5:T6">
    <cfRule type="beginsWith" dxfId="7406" priority="250" operator="beginsWith" text="?">
      <formula>LEFT(O5,LEN("?"))="?"</formula>
    </cfRule>
  </conditionalFormatting>
  <conditionalFormatting sqref="U26">
    <cfRule type="cellIs" dxfId="7405" priority="190" operator="between">
      <formula>15</formula>
      <formula>20</formula>
    </cfRule>
  </conditionalFormatting>
  <conditionalFormatting sqref="U26">
    <cfRule type="cellIs" dxfId="7404" priority="191" operator="between">
      <formula>10</formula>
      <formula>14.999</formula>
    </cfRule>
  </conditionalFormatting>
  <conditionalFormatting sqref="U26">
    <cfRule type="cellIs" dxfId="7403" priority="192" operator="between">
      <formula>5</formula>
      <formula>9.999</formula>
    </cfRule>
  </conditionalFormatting>
  <conditionalFormatting sqref="U26">
    <cfRule type="cellIs" dxfId="7402" priority="193" operator="between">
      <formula>0.001</formula>
      <formula>4.999</formula>
    </cfRule>
  </conditionalFormatting>
  <conditionalFormatting sqref="P18:S18">
    <cfRule type="containsText" dxfId="7401" priority="154" operator="containsText" text="ggggggggggggggg">
      <formula>NOT(ISERROR(SEARCH("ggggggggggggggg",P18)))</formula>
    </cfRule>
  </conditionalFormatting>
  <conditionalFormatting sqref="P18:S18">
    <cfRule type="containsText" dxfId="7400" priority="155" operator="containsText" text="gggggggggg">
      <formula>NOT(ISERROR(SEARCH("gggggggggg",P18)))</formula>
    </cfRule>
  </conditionalFormatting>
  <conditionalFormatting sqref="P18:S18">
    <cfRule type="containsText" dxfId="7399" priority="156" operator="containsText" text="ggggg">
      <formula>NOT(ISERROR(SEARCH("ggggg",P18)))</formula>
    </cfRule>
  </conditionalFormatting>
  <conditionalFormatting sqref="P18:S18">
    <cfRule type="containsText" dxfId="7398" priority="157" operator="containsText" text="g">
      <formula>NOT(ISERROR(SEARCH("g",P18)))</formula>
    </cfRule>
  </conditionalFormatting>
  <conditionalFormatting sqref="P22:S22">
    <cfRule type="containsText" dxfId="7397" priority="146" operator="containsText" text="ggggggggggggggg">
      <formula>NOT(ISERROR(SEARCH("ggggggggggggggg",P22)))</formula>
    </cfRule>
  </conditionalFormatting>
  <conditionalFormatting sqref="P22:S22">
    <cfRule type="containsText" dxfId="7396" priority="147" operator="containsText" text="gggggggggg">
      <formula>NOT(ISERROR(SEARCH("gggggggggg",P22)))</formula>
    </cfRule>
  </conditionalFormatting>
  <conditionalFormatting sqref="P22:S22">
    <cfRule type="containsText" dxfId="7395" priority="148" operator="containsText" text="ggggg">
      <formula>NOT(ISERROR(SEARCH("ggggg",P22)))</formula>
    </cfRule>
  </conditionalFormatting>
  <conditionalFormatting sqref="P22:S22">
    <cfRule type="containsText" dxfId="7394" priority="149" operator="containsText" text="g">
      <formula>NOT(ISERROR(SEARCH("g",P22)))</formula>
    </cfRule>
  </conditionalFormatting>
  <conditionalFormatting sqref="P26:S26">
    <cfRule type="containsText" dxfId="7393" priority="142" operator="containsText" text="ggggggggggggggg">
      <formula>NOT(ISERROR(SEARCH("ggggggggggggggg",P26)))</formula>
    </cfRule>
  </conditionalFormatting>
  <conditionalFormatting sqref="P26:S26">
    <cfRule type="containsText" dxfId="7392" priority="143" operator="containsText" text="gggggggggg">
      <formula>NOT(ISERROR(SEARCH("gggggggggg",P26)))</formula>
    </cfRule>
  </conditionalFormatting>
  <conditionalFormatting sqref="P26:S26">
    <cfRule type="containsText" dxfId="7391" priority="144" operator="containsText" text="ggggg">
      <formula>NOT(ISERROR(SEARCH("ggggg",P26)))</formula>
    </cfRule>
  </conditionalFormatting>
  <conditionalFormatting sqref="P26:S26">
    <cfRule type="containsText" dxfId="7390" priority="145" operator="containsText" text="g">
      <formula>NOT(ISERROR(SEARCH("g",P26)))</formula>
    </cfRule>
  </conditionalFormatting>
  <conditionalFormatting sqref="U22">
    <cfRule type="cellIs" dxfId="7389" priority="110" operator="between">
      <formula>15</formula>
      <formula>20</formula>
    </cfRule>
  </conditionalFormatting>
  <conditionalFormatting sqref="U22">
    <cfRule type="cellIs" dxfId="7388" priority="111" operator="between">
      <formula>10</formula>
      <formula>14.999</formula>
    </cfRule>
  </conditionalFormatting>
  <conditionalFormatting sqref="U22">
    <cfRule type="cellIs" dxfId="7387" priority="112" operator="between">
      <formula>5</formula>
      <formula>9.999</formula>
    </cfRule>
  </conditionalFormatting>
  <conditionalFormatting sqref="U22">
    <cfRule type="cellIs" dxfId="7386" priority="113" operator="between">
      <formula>0.001</formula>
      <formula>4.999</formula>
    </cfRule>
  </conditionalFormatting>
  <conditionalFormatting sqref="U18">
    <cfRule type="cellIs" dxfId="7385" priority="106" operator="between">
      <formula>15</formula>
      <formula>20</formula>
    </cfRule>
  </conditionalFormatting>
  <conditionalFormatting sqref="U18">
    <cfRule type="cellIs" dxfId="7384" priority="107" operator="between">
      <formula>10</formula>
      <formula>14.999</formula>
    </cfRule>
  </conditionalFormatting>
  <conditionalFormatting sqref="U18">
    <cfRule type="cellIs" dxfId="7383" priority="108" operator="between">
      <formula>5</formula>
      <formula>9.999</formula>
    </cfRule>
  </conditionalFormatting>
  <conditionalFormatting sqref="U18">
    <cfRule type="cellIs" dxfId="7382" priority="109" operator="between">
      <formula>0.001</formula>
      <formula>4.999</formula>
    </cfRule>
  </conditionalFormatting>
  <conditionalFormatting sqref="H21:L23">
    <cfRule type="beginsWith" dxfId="7381" priority="73" operator="beginsWith" text="?">
      <formula>LEFT(H21,LEN("?"))="?"</formula>
    </cfRule>
  </conditionalFormatting>
  <conditionalFormatting sqref="H25:L27">
    <cfRule type="beginsWith" dxfId="7380" priority="72" operator="beginsWith" text="?">
      <formula>LEFT(H25,LEN("?"))="?"</formula>
    </cfRule>
  </conditionalFormatting>
  <conditionalFormatting sqref="H38:L39">
    <cfRule type="beginsWith" dxfId="7379" priority="68" operator="beginsWith" text="?">
      <formula>LEFT(H38,LEN("?"))="?"</formula>
    </cfRule>
  </conditionalFormatting>
  <conditionalFormatting sqref="P34:T34">
    <cfRule type="beginsWith" dxfId="7378" priority="67" operator="beginsWith" text="?">
      <formula>LEFT(P34,LEN("?"))="?"</formula>
    </cfRule>
  </conditionalFormatting>
  <conditionalFormatting sqref="P36:T36">
    <cfRule type="beginsWith" dxfId="7377" priority="66" operator="beginsWith" text="?">
      <formula>LEFT(P36,LEN("?"))="?"</formula>
    </cfRule>
  </conditionalFormatting>
  <conditionalFormatting sqref="P37:T37">
    <cfRule type="beginsWith" dxfId="7376" priority="62" operator="beginsWith" text="?">
      <formula>LEFT(P37,LEN("?"))="?"</formula>
    </cfRule>
  </conditionalFormatting>
  <conditionalFormatting sqref="U34:X34">
    <cfRule type="beginsWith" dxfId="7375" priority="61" operator="beginsWith" text="?">
      <formula>LEFT(U34,LEN("?"))="?"</formula>
    </cfRule>
  </conditionalFormatting>
  <conditionalFormatting sqref="U36:X36">
    <cfRule type="beginsWith" dxfId="7374" priority="60" operator="beginsWith" text="?">
      <formula>LEFT(U36,LEN("?"))="?"</formula>
    </cfRule>
  </conditionalFormatting>
  <conditionalFormatting sqref="U37:X37">
    <cfRule type="beginsWith" dxfId="7373" priority="56" operator="beginsWith" text="?">
      <formula>LEFT(U37,LEN("?"))="?"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Données!$T$3:$T$33</xm:f>
          </x14:formula1>
          <xm:sqref>D26:E26 D22:E22</xm:sqref>
        </x14:dataValidation>
        <x14:dataValidation type="list" allowBlank="1" showInputMessage="1" showErrorMessage="1">
          <x14:formula1>
            <xm:f>Données!$AF$3:$AF$5</xm:f>
          </x14:formula1>
          <xm:sqref>AE53</xm:sqref>
        </x14:dataValidation>
        <x14:dataValidation type="list" allowBlank="1" showInputMessage="1" showErrorMessage="1">
          <x14:formula1>
            <xm:f>Données!$T$4:$T$6</xm:f>
          </x14:formula1>
          <xm:sqref>D18:E18</xm:sqref>
        </x14:dataValidation>
        <x14:dataValidation type="list" allowBlank="1" showInputMessage="1">
          <x14:formula1>
            <xm:f>Données!$R$4:$R$6</xm:f>
          </x14:formula1>
          <xm:sqref>H17:L19 H21:L23 H25:L27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268CCD"/>
    <pageSetUpPr fitToPage="1"/>
  </sheetPr>
  <dimension ref="B1:BN95"/>
  <sheetViews>
    <sheetView showGridLines="0" zoomScale="40" zoomScaleNormal="40" workbookViewId="0">
      <selection activeCell="G6" sqref="G6:H6"/>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3.28515625" style="1" customWidth="1"/>
    <col min="25" max="26" width="1.7109375" style="1" customWidth="1"/>
    <col min="27" max="27" width="16.28515625" style="1" customWidth="1"/>
    <col min="28" max="28" width="3.28515625" style="1" customWidth="1"/>
    <col min="29" max="29" width="1.7109375" style="1" customWidth="1"/>
    <col min="30" max="30" width="2.425781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1" width="2.42578125" style="1" customWidth="1"/>
    <col min="42" max="42" width="28.28515625" style="1" hidden="1" customWidth="1"/>
    <col min="43" max="45" width="10.85546875" style="1" hidden="1" customWidth="1"/>
    <col min="46" max="46" width="2.42578125" style="1" hidden="1" customWidth="1"/>
    <col min="47" max="47" width="3.28515625" style="1" hidden="1" customWidth="1"/>
    <col min="48" max="48" width="1.7109375" style="1" hidden="1" customWidth="1"/>
    <col min="49" max="50" width="10.85546875" style="1" hidden="1" customWidth="1"/>
    <col min="51" max="51" width="2.42578125" style="1" hidden="1" customWidth="1"/>
    <col min="52" max="52" width="17.5703125" style="1" hidden="1" customWidth="1"/>
    <col min="53" max="54" width="11.140625" style="1" hidden="1" customWidth="1"/>
    <col min="55" max="66" width="10.85546875" style="1" hidden="1" customWidth="1"/>
    <col min="67" max="71" width="10.85546875" style="1" customWidth="1"/>
    <col min="72" max="16384" width="10.85546875" style="1"/>
  </cols>
  <sheetData>
    <row r="1" spans="2:64" ht="9.9499999999999993" customHeight="1"/>
    <row r="2" spans="2:64"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4"/>
    </row>
    <row r="3" spans="2:64" ht="9.9499999999999993" customHeight="1">
      <c r="B3" s="5"/>
      <c r="F3" s="6"/>
      <c r="G3" s="6"/>
      <c r="H3" s="8"/>
      <c r="I3" s="6"/>
      <c r="J3" s="6"/>
      <c r="K3" s="8"/>
      <c r="L3" s="8"/>
      <c r="M3" s="8"/>
      <c r="N3" s="8"/>
      <c r="O3" s="8"/>
      <c r="P3" s="8"/>
      <c r="Q3" s="8"/>
      <c r="AL3" s="9"/>
      <c r="AM3" s="9"/>
      <c r="AN3" s="9"/>
      <c r="AO3" s="10"/>
    </row>
    <row r="4" spans="2:64" ht="9.9499999999999993" customHeight="1">
      <c r="B4" s="5"/>
      <c r="F4" s="6"/>
      <c r="G4" s="6"/>
      <c r="H4" s="8"/>
      <c r="I4" s="6"/>
      <c r="J4" s="6"/>
      <c r="K4" s="8"/>
      <c r="L4" s="8"/>
      <c r="M4" s="8"/>
      <c r="N4" s="8"/>
      <c r="O4" s="8"/>
      <c r="P4" s="8"/>
      <c r="Q4" s="8"/>
      <c r="AN4" s="9"/>
      <c r="AO4" s="10"/>
    </row>
    <row r="5" spans="2:64"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60" t="s">
        <v>221</v>
      </c>
      <c r="AD5" s="1360"/>
      <c r="AE5" s="1360"/>
      <c r="AI5" s="19"/>
      <c r="AJ5" s="19"/>
      <c r="AK5" s="19"/>
      <c r="AO5" s="20"/>
      <c r="AQ5" s="1"/>
      <c r="AR5" s="1"/>
      <c r="AS5" s="1"/>
      <c r="AT5" s="1"/>
      <c r="AU5" s="1"/>
      <c r="AV5" s="1"/>
      <c r="AW5" s="1"/>
      <c r="AX5" s="1"/>
      <c r="AY5" s="1"/>
      <c r="AZ5" s="1"/>
      <c r="BA5" s="1"/>
      <c r="BB5" s="1"/>
      <c r="BC5" s="1"/>
      <c r="BD5" s="1"/>
      <c r="BE5" s="1"/>
      <c r="BF5" s="1"/>
      <c r="BG5" s="1"/>
    </row>
    <row r="6" spans="2:64" s="11" customFormat="1" ht="27.95" customHeight="1">
      <c r="B6" s="12"/>
      <c r="F6" s="13"/>
      <c r="G6" s="1049" t="str">
        <f>IF('Suivi des évaluations'!K7=0,"?",'Suivi des évaluations'!K7)</f>
        <v>?</v>
      </c>
      <c r="H6" s="1049"/>
      <c r="I6" s="1069"/>
      <c r="J6" s="1065"/>
      <c r="K6" s="1070"/>
      <c r="L6" s="1065"/>
      <c r="M6" s="1065"/>
      <c r="N6" s="1073"/>
      <c r="O6" s="1066"/>
      <c r="P6" s="1066"/>
      <c r="Q6" s="1066"/>
      <c r="R6" s="1066"/>
      <c r="S6" s="1066"/>
      <c r="T6" s="1066"/>
      <c r="U6" s="355"/>
      <c r="W6" s="1359"/>
      <c r="X6" s="1359"/>
      <c r="Y6" s="1359"/>
      <c r="Z6" s="1359"/>
      <c r="AA6" s="1359"/>
      <c r="AB6" s="454"/>
      <c r="AC6" s="1360"/>
      <c r="AD6" s="1360"/>
      <c r="AE6" s="1360"/>
      <c r="AI6" s="19"/>
      <c r="AJ6" s="19"/>
      <c r="AK6" s="19"/>
      <c r="AO6" s="20"/>
      <c r="AQ6" s="1"/>
      <c r="AR6" s="1"/>
      <c r="AS6" s="1"/>
      <c r="AT6" s="1"/>
      <c r="AU6" s="1"/>
      <c r="AV6" s="1"/>
      <c r="AW6" s="1"/>
      <c r="AX6" s="1"/>
      <c r="AY6" s="1"/>
      <c r="AZ6" s="1"/>
      <c r="BA6" s="1"/>
      <c r="BB6" s="1"/>
      <c r="BC6" s="1"/>
      <c r="BD6" s="1"/>
      <c r="BE6" s="1"/>
      <c r="BF6" s="1"/>
      <c r="BG6" s="1"/>
    </row>
    <row r="7" spans="2:64" s="21" customFormat="1" ht="9.9499999999999993" customHeight="1">
      <c r="B7" s="22"/>
      <c r="G7" s="23"/>
      <c r="H7" s="23"/>
      <c r="I7" s="23"/>
      <c r="J7" s="24"/>
      <c r="K7" s="24"/>
      <c r="L7" s="24"/>
      <c r="M7" s="24"/>
      <c r="N7" s="24"/>
      <c r="O7" s="24"/>
      <c r="P7" s="24"/>
      <c r="Q7" s="8"/>
      <c r="R7" s="1"/>
      <c r="S7" s="1"/>
      <c r="T7" s="1"/>
      <c r="U7" s="1"/>
      <c r="V7" s="1"/>
      <c r="W7" s="1359"/>
      <c r="X7" s="1359"/>
      <c r="Y7" s="1359"/>
      <c r="Z7" s="1359"/>
      <c r="AA7" s="1359"/>
      <c r="AF7" s="1"/>
      <c r="AG7" s="1"/>
      <c r="AH7" s="1"/>
      <c r="AI7" s="25"/>
      <c r="AJ7" s="25"/>
      <c r="AK7" s="25"/>
      <c r="AO7" s="26"/>
      <c r="AQ7" s="1"/>
      <c r="AR7" s="1"/>
      <c r="AS7" s="1"/>
      <c r="AT7" s="1"/>
      <c r="AU7" s="1"/>
      <c r="AV7" s="1"/>
      <c r="AW7" s="1"/>
      <c r="AX7" s="1"/>
      <c r="AY7" s="1"/>
      <c r="AZ7" s="1"/>
      <c r="BA7" s="1"/>
      <c r="BB7" s="1"/>
      <c r="BC7" s="1"/>
      <c r="BD7" s="1"/>
      <c r="BE7" s="1"/>
      <c r="BF7" s="1"/>
      <c r="BG7" s="1"/>
    </row>
    <row r="8" spans="2:64" ht="9.9499999999999993" customHeight="1">
      <c r="B8" s="5"/>
      <c r="D8" s="27"/>
      <c r="E8" s="27"/>
      <c r="W8" s="1359"/>
      <c r="X8" s="1359"/>
      <c r="Y8" s="1359"/>
      <c r="Z8" s="1359"/>
      <c r="AA8" s="1359"/>
      <c r="AI8" s="28"/>
      <c r="AJ8" s="28"/>
      <c r="AK8" s="28"/>
      <c r="AO8" s="10"/>
      <c r="AP8" s="27"/>
    </row>
    <row r="9" spans="2:64" s="21" customFormat="1" ht="60" customHeight="1">
      <c r="B9" s="1067" t="s">
        <v>0</v>
      </c>
      <c r="C9" s="1068"/>
      <c r="D9" s="1068"/>
      <c r="E9" s="1068"/>
      <c r="F9" s="29"/>
      <c r="G9" s="30"/>
      <c r="H9" s="130" t="s">
        <v>222</v>
      </c>
      <c r="I9" s="131"/>
      <c r="J9" s="131"/>
      <c r="K9" s="505"/>
      <c r="L9" s="505"/>
      <c r="M9" s="505"/>
      <c r="N9" s="505"/>
      <c r="O9" s="132"/>
      <c r="P9" s="132"/>
      <c r="Q9" s="132"/>
      <c r="R9" s="132"/>
      <c r="S9" s="132"/>
      <c r="T9" s="132"/>
      <c r="U9" s="132"/>
      <c r="V9" s="132"/>
      <c r="W9" s="132"/>
      <c r="X9" s="132"/>
      <c r="Y9" s="29"/>
      <c r="Z9" s="29"/>
      <c r="AA9" s="29"/>
      <c r="AB9" s="29"/>
      <c r="AC9" s="29"/>
      <c r="AD9" s="29"/>
      <c r="AE9" s="29"/>
      <c r="AF9" s="132"/>
      <c r="AG9" s="132"/>
      <c r="AH9" s="132"/>
      <c r="AI9" s="132"/>
      <c r="AJ9" s="29"/>
      <c r="AK9" s="29"/>
      <c r="AL9" s="29"/>
      <c r="AM9" s="29"/>
      <c r="AN9" s="29"/>
      <c r="AO9" s="31"/>
      <c r="AQ9" s="1"/>
      <c r="AR9" s="1"/>
      <c r="AS9" s="1"/>
      <c r="AT9" s="1"/>
      <c r="AU9" s="1"/>
      <c r="AV9" s="1"/>
      <c r="AW9" s="1"/>
      <c r="AX9" s="1"/>
      <c r="AY9" s="1"/>
      <c r="AZ9" s="1"/>
      <c r="BA9" s="1"/>
      <c r="BB9" s="1"/>
      <c r="BC9" s="1"/>
      <c r="BD9" s="1"/>
      <c r="BE9" s="1"/>
      <c r="BF9" s="1"/>
      <c r="BG9" s="1"/>
    </row>
    <row r="10" spans="2:64"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60"/>
      <c r="AQ10" s="106"/>
      <c r="AR10" s="106"/>
      <c r="AS10" s="106"/>
      <c r="AT10" s="106"/>
      <c r="AU10" s="106"/>
      <c r="AV10" s="106"/>
      <c r="AW10" s="106"/>
      <c r="AX10" s="106"/>
      <c r="AY10" s="106"/>
      <c r="AZ10" s="106"/>
      <c r="BA10" s="106"/>
      <c r="BB10" s="106"/>
      <c r="BC10" s="106"/>
      <c r="BD10" s="106"/>
      <c r="BE10" s="106"/>
      <c r="BF10" s="106"/>
      <c r="BG10" s="106"/>
    </row>
    <row r="11" spans="2:64"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2"/>
      <c r="AQ11" s="106"/>
      <c r="AR11" s="106"/>
      <c r="AS11" s="106"/>
      <c r="AT11" s="106"/>
      <c r="AU11" s="106"/>
      <c r="AV11" s="106"/>
      <c r="AW11" s="106"/>
      <c r="AX11" s="106"/>
      <c r="AY11" s="106"/>
      <c r="AZ11" s="497" t="s">
        <v>16</v>
      </c>
      <c r="BA11" s="498" t="s">
        <v>17</v>
      </c>
      <c r="BB11" s="498" t="s">
        <v>18</v>
      </c>
      <c r="BC11" s="106"/>
      <c r="BD11" s="106"/>
      <c r="BE11" s="106"/>
      <c r="BF11" s="106"/>
      <c r="BG11" s="106"/>
    </row>
    <row r="12" spans="2:64"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40"/>
      <c r="AC12" s="241"/>
      <c r="AD12" s="241"/>
      <c r="AE12" s="241"/>
      <c r="AF12" s="42"/>
      <c r="AG12" s="43"/>
      <c r="AH12" s="44"/>
      <c r="AI12" s="45"/>
      <c r="AJ12" s="46"/>
      <c r="AK12" s="47"/>
      <c r="AL12" s="46"/>
      <c r="AM12" s="48"/>
      <c r="AN12" s="241"/>
      <c r="AO12" s="242"/>
      <c r="AQ12" s="106"/>
      <c r="AR12" s="106"/>
      <c r="AS12" s="106"/>
      <c r="AT12" s="106"/>
      <c r="AU12" s="106"/>
      <c r="AV12" s="106"/>
      <c r="AW12" s="106"/>
      <c r="AX12" s="106"/>
      <c r="AY12" s="106"/>
      <c r="AZ12" s="347" t="s">
        <v>143</v>
      </c>
      <c r="BA12" s="501">
        <v>10</v>
      </c>
      <c r="BB12" s="502">
        <f>U18</f>
        <v>0</v>
      </c>
      <c r="BC12" s="106"/>
      <c r="BD12" s="106"/>
      <c r="BE12" s="106"/>
      <c r="BF12" s="106"/>
      <c r="BG12" s="106"/>
      <c r="BI12" s="1325" t="s">
        <v>209</v>
      </c>
      <c r="BJ12" s="1326"/>
      <c r="BK12" s="1327"/>
      <c r="BL12" s="1331"/>
    </row>
    <row r="13" spans="2:64"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2"/>
      <c r="AQ13" s="106"/>
      <c r="AR13" s="106"/>
      <c r="AS13" s="106"/>
      <c r="AT13" s="106"/>
      <c r="AU13" s="106"/>
      <c r="AV13" s="106"/>
      <c r="AW13" s="106"/>
      <c r="AX13" s="106"/>
      <c r="AY13" s="106"/>
      <c r="AZ13" s="347" t="s">
        <v>144</v>
      </c>
      <c r="BA13" s="501">
        <v>10</v>
      </c>
      <c r="BB13" s="502">
        <f>U22</f>
        <v>0</v>
      </c>
      <c r="BC13" s="106"/>
      <c r="BD13" s="106"/>
      <c r="BE13" s="106"/>
      <c r="BF13" s="106"/>
      <c r="BG13" s="106"/>
      <c r="BI13" s="1328"/>
      <c r="BJ13" s="1329"/>
      <c r="BK13" s="1330"/>
      <c r="BL13" s="1331"/>
    </row>
    <row r="14" spans="2:64"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Q14" s="106"/>
      <c r="AR14" s="106"/>
      <c r="AS14" s="106"/>
      <c r="AT14" s="106"/>
      <c r="AU14" s="106"/>
      <c r="AV14" s="106"/>
      <c r="AW14" s="106"/>
      <c r="AX14" s="106"/>
      <c r="AY14" s="106"/>
      <c r="AZ14" s="347" t="s">
        <v>145</v>
      </c>
      <c r="BA14" s="501">
        <v>10</v>
      </c>
      <c r="BB14" s="502">
        <f>U26</f>
        <v>0</v>
      </c>
      <c r="BC14" s="106"/>
      <c r="BD14" s="106"/>
      <c r="BE14" s="106"/>
      <c r="BF14" s="106"/>
      <c r="BG14" s="106"/>
      <c r="BI14" s="464" t="s">
        <v>210</v>
      </c>
      <c r="BJ14" s="465" t="s">
        <v>59</v>
      </c>
      <c r="BK14" s="466" t="s">
        <v>55</v>
      </c>
      <c r="BL14" s="1331"/>
    </row>
    <row r="15" spans="2:64"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F15" s="40"/>
      <c r="AG15" s="37"/>
      <c r="AH15" s="40"/>
      <c r="AI15" s="37"/>
      <c r="AJ15" s="37"/>
      <c r="AK15" s="37"/>
      <c r="AL15" s="37"/>
      <c r="AM15" s="37"/>
      <c r="AO15" s="10"/>
      <c r="AQ15" s="106"/>
      <c r="AR15" s="106"/>
      <c r="AS15" s="106"/>
      <c r="AT15" s="106"/>
      <c r="AU15" s="106"/>
      <c r="AV15" s="106"/>
      <c r="AW15" s="106"/>
      <c r="AX15" s="106"/>
      <c r="AY15" s="106"/>
      <c r="AZ15" s="106"/>
      <c r="BA15" s="106"/>
      <c r="BB15" s="106"/>
      <c r="BC15" s="106"/>
      <c r="BD15" s="106"/>
      <c r="BE15" s="106"/>
      <c r="BF15" s="106"/>
      <c r="BG15" s="106"/>
    </row>
    <row r="16" spans="2:64" ht="69.95" customHeight="1">
      <c r="B16" s="5"/>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Q16" s="106"/>
      <c r="AR16" s="106"/>
      <c r="AS16" s="106"/>
      <c r="AT16" s="106"/>
      <c r="AU16" s="106"/>
      <c r="AV16" s="106"/>
      <c r="AW16" s="106"/>
      <c r="AX16" s="106"/>
      <c r="AY16" s="106"/>
      <c r="AZ16" s="106"/>
      <c r="BA16" s="106"/>
      <c r="BB16" s="106"/>
      <c r="BC16" s="106"/>
      <c r="BD16" s="106"/>
      <c r="BE16" s="106"/>
      <c r="BF16" s="106"/>
      <c r="BG16" s="106"/>
    </row>
    <row r="17" spans="2:64" ht="20.100000000000001" customHeight="1">
      <c r="B17" s="5"/>
      <c r="D17" s="1358"/>
      <c r="E17" s="1358"/>
      <c r="G17" s="37"/>
      <c r="H17" s="1338" t="s">
        <v>194</v>
      </c>
      <c r="I17" s="1339"/>
      <c r="J17" s="1339"/>
      <c r="K17" s="1339"/>
      <c r="L17" s="1340"/>
      <c r="M17" s="84"/>
      <c r="N17" s="84"/>
      <c r="O17" s="37"/>
      <c r="P17" s="37"/>
      <c r="Q17" s="467"/>
      <c r="R17" s="37"/>
      <c r="S17" s="37"/>
      <c r="T17" s="37"/>
      <c r="U17" s="37"/>
      <c r="V17" s="37"/>
      <c r="W17" s="37"/>
      <c r="X17" s="37"/>
      <c r="Y17" s="37"/>
      <c r="Z17" s="37"/>
      <c r="AA17" s="37"/>
      <c r="AB17" s="37"/>
      <c r="AC17" s="37"/>
      <c r="AF17" s="37"/>
      <c r="AG17" s="37"/>
      <c r="AH17" s="37"/>
      <c r="AI17" s="37"/>
      <c r="AJ17" s="37"/>
      <c r="AK17" s="37"/>
      <c r="AL17" s="37"/>
      <c r="AM17" s="37"/>
      <c r="AN17" s="37"/>
      <c r="AO17" s="10"/>
      <c r="AQ17" s="106"/>
      <c r="AR17" s="106"/>
      <c r="AS17" s="106"/>
      <c r="AT17" s="106"/>
      <c r="AU17" s="106"/>
      <c r="AV17" s="106"/>
      <c r="AW17" s="106"/>
      <c r="AX17" s="106"/>
      <c r="AY17" s="106"/>
      <c r="AZ17" s="106"/>
      <c r="BA17" s="106"/>
      <c r="BB17" s="106"/>
      <c r="BC17" s="106"/>
      <c r="BD17" s="106"/>
      <c r="BE17" s="106"/>
      <c r="BF17" s="106"/>
      <c r="BG17" s="106"/>
      <c r="BI17" s="468"/>
      <c r="BJ17" s="468"/>
      <c r="BK17" s="469"/>
      <c r="BL17" s="468"/>
    </row>
    <row r="18" spans="2:64" ht="30" customHeight="1">
      <c r="B18" s="5"/>
      <c r="D18" s="1356" t="s">
        <v>143</v>
      </c>
      <c r="E18" s="1357"/>
      <c r="G18" s="470" t="s">
        <v>211</v>
      </c>
      <c r="H18" s="1341"/>
      <c r="I18" s="1342"/>
      <c r="J18" s="1342"/>
      <c r="K18" s="1342"/>
      <c r="L18" s="1343"/>
      <c r="M18" s="1361" t="s">
        <v>212</v>
      </c>
      <c r="N18" s="1362"/>
      <c r="O18" s="1363"/>
      <c r="P18" s="1333" t="str">
        <f>REPT("g",(U18))</f>
        <v/>
      </c>
      <c r="Q18" s="1334"/>
      <c r="R18" s="1334"/>
      <c r="S18" s="1335"/>
      <c r="T18" s="286"/>
      <c r="U18" s="473">
        <f>'Suivi des évaluations'!BT47</f>
        <v>0</v>
      </c>
      <c r="V18" s="37"/>
      <c r="W18" s="474" t="str">
        <f>'Suivi des évaluations'!BU47</f>
        <v xml:space="preserve"> </v>
      </c>
      <c r="X18" s="37"/>
      <c r="Y18" s="37"/>
      <c r="Z18" s="37"/>
      <c r="AA18" s="37"/>
      <c r="AB18" s="37"/>
      <c r="AC18" s="37"/>
      <c r="AF18" s="191"/>
      <c r="AG18" s="37"/>
      <c r="AH18" s="192"/>
      <c r="AI18" s="37"/>
      <c r="AJ18" s="37"/>
      <c r="AK18" s="37"/>
      <c r="AL18" s="37"/>
      <c r="AM18" s="37"/>
      <c r="AN18" s="37"/>
      <c r="AO18" s="10"/>
      <c r="AP18" s="191"/>
      <c r="AQ18" s="106"/>
      <c r="AR18" s="106"/>
      <c r="AS18" s="106"/>
      <c r="AT18" s="106"/>
      <c r="AU18" s="106"/>
      <c r="AV18" s="106"/>
      <c r="AW18" s="106"/>
      <c r="AX18" s="106"/>
      <c r="AY18" s="106"/>
      <c r="AZ18" s="101"/>
      <c r="BA18" s="101"/>
      <c r="BB18" s="101"/>
      <c r="BC18" s="106"/>
      <c r="BD18" s="106"/>
      <c r="BE18" s="106"/>
      <c r="BF18" s="106"/>
      <c r="BG18" s="106"/>
      <c r="BI18" s="475">
        <f>IF(W18=1,U18,0)</f>
        <v>0</v>
      </c>
      <c r="BJ18" s="475">
        <f>IF(W18=2,U18,0)+20</f>
        <v>20</v>
      </c>
      <c r="BK18" s="476">
        <f>IF(W18=3,U18,0)+40</f>
        <v>40</v>
      </c>
      <c r="BL18" s="477">
        <f>IF(W18=1,BI18,(IF(W18=2,BJ18,(IF(W18=3,BK18,0)))))</f>
        <v>0</v>
      </c>
    </row>
    <row r="19" spans="2:64" ht="20.100000000000001" customHeight="1">
      <c r="B19" s="5"/>
      <c r="D19" s="1358"/>
      <c r="E19" s="1358"/>
      <c r="G19" s="37"/>
      <c r="H19" s="1344"/>
      <c r="I19" s="1345"/>
      <c r="J19" s="1345"/>
      <c r="K19" s="1345"/>
      <c r="L19" s="1346"/>
      <c r="M19" s="84"/>
      <c r="N19" s="84"/>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Q19" s="106"/>
      <c r="AR19" s="106"/>
      <c r="AS19" s="106"/>
      <c r="AT19" s="106"/>
      <c r="AU19" s="106"/>
      <c r="AV19" s="106"/>
      <c r="AW19" s="106"/>
      <c r="AX19" s="106"/>
      <c r="AY19" s="106"/>
      <c r="AZ19" s="101"/>
      <c r="BA19" s="101"/>
      <c r="BB19" s="101"/>
      <c r="BC19" s="106"/>
      <c r="BD19" s="106"/>
      <c r="BE19" s="106"/>
      <c r="BF19" s="106"/>
      <c r="BG19" s="106"/>
      <c r="BI19" s="479"/>
      <c r="BJ19" s="479"/>
      <c r="BK19" s="50"/>
      <c r="BL19" s="479"/>
    </row>
    <row r="20" spans="2:64" s="21" customFormat="1" ht="15" customHeight="1">
      <c r="B20" s="22"/>
      <c r="D20" s="511"/>
      <c r="E20" s="37"/>
      <c r="F20" s="95"/>
      <c r="G20" s="37"/>
      <c r="H20" s="62"/>
      <c r="I20" s="62"/>
      <c r="J20" s="62"/>
      <c r="K20" s="62"/>
      <c r="L20" s="62"/>
      <c r="M20" s="481"/>
      <c r="N20" s="481"/>
      <c r="O20" s="481"/>
      <c r="P20" s="481"/>
      <c r="Q20" s="481"/>
      <c r="R20" s="481"/>
      <c r="S20" s="481"/>
      <c r="T20" s="481"/>
      <c r="U20" s="481"/>
      <c r="V20" s="481"/>
      <c r="W20" s="481"/>
      <c r="X20" s="481"/>
      <c r="Y20" s="481"/>
      <c r="Z20" s="481"/>
      <c r="AA20" s="481"/>
      <c r="AB20" s="481"/>
      <c r="AC20" s="485"/>
      <c r="AD20" s="95"/>
      <c r="AE20" s="95"/>
      <c r="AF20" s="481"/>
      <c r="AG20" s="481"/>
      <c r="AH20" s="481"/>
      <c r="AI20" s="481"/>
      <c r="AJ20" s="481"/>
      <c r="AK20" s="481"/>
      <c r="AL20" s="481"/>
      <c r="AM20" s="481"/>
      <c r="AN20" s="485"/>
      <c r="AO20" s="98"/>
      <c r="AQ20" s="106"/>
      <c r="AR20" s="106"/>
      <c r="AS20" s="106"/>
      <c r="AT20" s="106"/>
      <c r="AU20" s="106"/>
      <c r="AV20" s="106"/>
      <c r="AW20" s="106"/>
      <c r="AX20" s="106"/>
      <c r="AY20" s="106"/>
      <c r="AZ20" s="101"/>
      <c r="BA20" s="101"/>
      <c r="BB20" s="101"/>
      <c r="BC20" s="106"/>
      <c r="BD20" s="106"/>
      <c r="BE20" s="106"/>
      <c r="BF20" s="106"/>
      <c r="BG20" s="106"/>
      <c r="BI20" s="479"/>
      <c r="BJ20" s="479"/>
      <c r="BK20" s="50"/>
      <c r="BL20" s="479"/>
    </row>
    <row r="21" spans="2:64" ht="20.100000000000001" customHeight="1">
      <c r="B21" s="5"/>
      <c r="D21" s="1358"/>
      <c r="E21" s="1358"/>
      <c r="G21" s="37"/>
      <c r="H21" s="1338" t="s">
        <v>197</v>
      </c>
      <c r="I21" s="1339"/>
      <c r="J21" s="1339"/>
      <c r="K21" s="1339"/>
      <c r="L21" s="1340"/>
      <c r="M21" s="84"/>
      <c r="N21" s="84"/>
      <c r="O21" s="37"/>
      <c r="P21" s="37"/>
      <c r="Q21" s="467"/>
      <c r="R21" s="37"/>
      <c r="S21" s="37"/>
      <c r="T21" s="37"/>
      <c r="U21" s="37"/>
      <c r="V21" s="37"/>
      <c r="W21" s="37"/>
      <c r="X21" s="37"/>
      <c r="Y21" s="37"/>
      <c r="Z21" s="37"/>
      <c r="AA21" s="37"/>
      <c r="AB21" s="37"/>
      <c r="AC21" s="37"/>
      <c r="AF21" s="37"/>
      <c r="AG21" s="37"/>
      <c r="AH21" s="37"/>
      <c r="AI21" s="37"/>
      <c r="AJ21" s="37"/>
      <c r="AK21" s="37"/>
      <c r="AL21" s="37"/>
      <c r="AM21" s="37"/>
      <c r="AN21" s="37"/>
      <c r="AO21" s="10"/>
      <c r="AQ21" s="106"/>
      <c r="AR21" s="106"/>
      <c r="AS21" s="106"/>
      <c r="AT21" s="106"/>
      <c r="AU21" s="106"/>
      <c r="AV21" s="106"/>
      <c r="AW21" s="106"/>
      <c r="AX21" s="106"/>
      <c r="AY21" s="106"/>
      <c r="AZ21" s="101"/>
      <c r="BA21" s="101"/>
      <c r="BB21" s="101"/>
      <c r="BC21" s="106"/>
      <c r="BD21" s="106"/>
      <c r="BE21" s="106"/>
      <c r="BF21" s="106"/>
      <c r="BG21" s="106"/>
      <c r="BI21" s="479"/>
      <c r="BJ21" s="479"/>
      <c r="BK21" s="50"/>
      <c r="BL21" s="479"/>
    </row>
    <row r="22" spans="2:64" ht="30" customHeight="1">
      <c r="B22" s="5"/>
      <c r="D22" s="1356" t="s">
        <v>144</v>
      </c>
      <c r="E22" s="1357"/>
      <c r="G22" s="470" t="s">
        <v>211</v>
      </c>
      <c r="H22" s="1341"/>
      <c r="I22" s="1342"/>
      <c r="J22" s="1342"/>
      <c r="K22" s="1342"/>
      <c r="L22" s="1343"/>
      <c r="M22" s="1361" t="s">
        <v>212</v>
      </c>
      <c r="N22" s="1362"/>
      <c r="O22" s="1363"/>
      <c r="P22" s="1333" t="str">
        <f>REPT("g",(U22))</f>
        <v/>
      </c>
      <c r="Q22" s="1334"/>
      <c r="R22" s="1334"/>
      <c r="S22" s="1335"/>
      <c r="T22" s="286"/>
      <c r="U22" s="473">
        <f>'Suivi des évaluations'!BT51</f>
        <v>0</v>
      </c>
      <c r="V22" s="37"/>
      <c r="W22" s="474" t="str">
        <f>'Suivi des évaluations'!BU51</f>
        <v xml:space="preserve"> </v>
      </c>
      <c r="X22" s="37"/>
      <c r="Y22" s="37"/>
      <c r="Z22" s="37"/>
      <c r="AA22" s="37"/>
      <c r="AB22" s="37"/>
      <c r="AC22" s="37"/>
      <c r="AF22" s="191"/>
      <c r="AG22" s="37"/>
      <c r="AH22" s="192"/>
      <c r="AI22" s="37"/>
      <c r="AJ22" s="37"/>
      <c r="AK22" s="37"/>
      <c r="AL22" s="37"/>
      <c r="AM22" s="37"/>
      <c r="AN22" s="37"/>
      <c r="AO22" s="10"/>
      <c r="AQ22" s="106"/>
      <c r="AR22" s="106"/>
      <c r="AS22" s="106"/>
      <c r="AT22" s="106"/>
      <c r="AU22" s="106"/>
      <c r="AV22" s="106"/>
      <c r="AW22" s="106"/>
      <c r="AX22" s="106"/>
      <c r="AY22" s="106"/>
      <c r="AZ22" s="101"/>
      <c r="BA22" s="101"/>
      <c r="BB22" s="101"/>
      <c r="BC22" s="106"/>
      <c r="BD22" s="106"/>
      <c r="BE22" s="106"/>
      <c r="BF22" s="106"/>
      <c r="BG22" s="106"/>
      <c r="BI22" s="475">
        <f>IF(W22=1,U22,0)</f>
        <v>0</v>
      </c>
      <c r="BJ22" s="475">
        <f>IF(W22=2,U22,0)+20</f>
        <v>20</v>
      </c>
      <c r="BK22" s="476">
        <f>IF(W22=3,U22,0)+40</f>
        <v>40</v>
      </c>
      <c r="BL22" s="477">
        <f>IF(W22=1,BI22,(IF(W22=2,BJ22,(IF(W22=3,BK22,0)))))</f>
        <v>0</v>
      </c>
    </row>
    <row r="23" spans="2:64" ht="20.100000000000001" customHeight="1">
      <c r="B23" s="5"/>
      <c r="D23" s="1358"/>
      <c r="E23" s="1358"/>
      <c r="G23" s="37"/>
      <c r="H23" s="1344"/>
      <c r="I23" s="1345"/>
      <c r="J23" s="1345"/>
      <c r="K23" s="1345"/>
      <c r="L23" s="1346"/>
      <c r="M23" s="84"/>
      <c r="N23" s="84"/>
      <c r="O23" s="37"/>
      <c r="P23" s="37"/>
      <c r="Q23" s="37"/>
      <c r="R23" s="37"/>
      <c r="S23" s="37"/>
      <c r="T23" s="37"/>
      <c r="U23" s="37"/>
      <c r="V23" s="37"/>
      <c r="W23" s="37"/>
      <c r="X23" s="37"/>
      <c r="Y23" s="37"/>
      <c r="Z23" s="37"/>
      <c r="AA23" s="37"/>
      <c r="AB23" s="37"/>
      <c r="AC23" s="37"/>
      <c r="AF23" s="37"/>
      <c r="AG23" s="37"/>
      <c r="AH23" s="37"/>
      <c r="AI23" s="37"/>
      <c r="AJ23" s="37"/>
      <c r="AK23" s="37"/>
      <c r="AL23" s="37"/>
      <c r="AM23" s="37"/>
      <c r="AN23" s="37"/>
      <c r="AO23" s="10"/>
      <c r="AQ23" s="106"/>
      <c r="AR23" s="106"/>
      <c r="AS23" s="106"/>
      <c r="AT23" s="106"/>
      <c r="AU23" s="106"/>
      <c r="AV23" s="106"/>
      <c r="AW23" s="106"/>
      <c r="AX23" s="106"/>
      <c r="AY23" s="106"/>
      <c r="AZ23" s="101"/>
      <c r="BA23" s="101"/>
      <c r="BB23" s="101"/>
      <c r="BC23" s="106"/>
      <c r="BD23" s="106"/>
      <c r="BE23" s="106"/>
      <c r="BF23" s="106"/>
      <c r="BG23" s="106"/>
      <c r="BI23" s="479"/>
      <c r="BJ23" s="479"/>
      <c r="BK23" s="50"/>
      <c r="BL23" s="479"/>
    </row>
    <row r="24" spans="2:64" ht="15" customHeight="1">
      <c r="B24" s="5"/>
      <c r="D24" s="511"/>
      <c r="E24" s="37"/>
      <c r="G24" s="37"/>
      <c r="H24" s="512"/>
      <c r="I24" s="513"/>
      <c r="J24" s="513"/>
      <c r="K24" s="514"/>
      <c r="L24" s="515"/>
      <c r="M24" s="84"/>
      <c r="N24" s="84"/>
      <c r="O24" s="37"/>
      <c r="P24" s="37"/>
      <c r="Q24" s="37"/>
      <c r="R24" s="37"/>
      <c r="S24" s="37"/>
      <c r="T24" s="37"/>
      <c r="U24" s="37"/>
      <c r="V24" s="37"/>
      <c r="W24" s="37"/>
      <c r="X24" s="37"/>
      <c r="Y24" s="37"/>
      <c r="Z24" s="37"/>
      <c r="AA24" s="1367" t="s">
        <v>25</v>
      </c>
      <c r="AB24" s="37"/>
      <c r="AC24" s="37"/>
      <c r="AF24" s="37"/>
      <c r="AG24" s="37"/>
      <c r="AH24" s="37"/>
      <c r="AI24" s="37"/>
      <c r="AJ24" s="37"/>
      <c r="AK24" s="37"/>
      <c r="AL24" s="1336"/>
      <c r="AM24" s="37"/>
      <c r="AN24" s="37"/>
      <c r="AO24" s="10"/>
      <c r="AQ24" s="101"/>
      <c r="AR24" s="101"/>
      <c r="AS24" s="101"/>
      <c r="AT24" s="101"/>
      <c r="AU24" s="101"/>
      <c r="AV24" s="101"/>
      <c r="AW24" s="101"/>
      <c r="AX24" s="101"/>
      <c r="AY24" s="101"/>
      <c r="AZ24" s="101"/>
      <c r="BA24" s="101"/>
      <c r="BB24" s="101"/>
      <c r="BC24" s="101"/>
      <c r="BD24" s="101"/>
      <c r="BE24" s="101"/>
      <c r="BF24" s="101"/>
      <c r="BG24" s="101"/>
      <c r="BI24" s="479"/>
      <c r="BJ24" s="479"/>
      <c r="BK24" s="50"/>
      <c r="BL24" s="479"/>
    </row>
    <row r="25" spans="2:64" ht="20.100000000000001" customHeight="1">
      <c r="B25" s="5"/>
      <c r="D25" s="1358"/>
      <c r="E25" s="1358"/>
      <c r="G25" s="37"/>
      <c r="H25" s="1338" t="s">
        <v>198</v>
      </c>
      <c r="I25" s="1339"/>
      <c r="J25" s="1339"/>
      <c r="K25" s="1339"/>
      <c r="L25" s="1340"/>
      <c r="M25" s="84"/>
      <c r="N25" s="84"/>
      <c r="O25" s="37"/>
      <c r="P25" s="37"/>
      <c r="Q25" s="467"/>
      <c r="R25" s="37"/>
      <c r="S25" s="37"/>
      <c r="T25" s="37"/>
      <c r="U25" s="37"/>
      <c r="V25" s="37"/>
      <c r="W25" s="37"/>
      <c r="X25" s="37"/>
      <c r="Y25" s="37"/>
      <c r="Z25" s="37"/>
      <c r="AA25" s="1367"/>
      <c r="AB25" s="37"/>
      <c r="AC25" s="37"/>
      <c r="AF25" s="37"/>
      <c r="AG25" s="37"/>
      <c r="AH25" s="37"/>
      <c r="AI25" s="37"/>
      <c r="AJ25" s="37"/>
      <c r="AK25" s="37"/>
      <c r="AL25" s="1336"/>
      <c r="AM25" s="37"/>
      <c r="AN25" s="37"/>
      <c r="AO25" s="10"/>
      <c r="AQ25" s="101"/>
      <c r="AR25" s="101"/>
      <c r="AS25" s="101"/>
      <c r="AT25" s="101"/>
      <c r="AU25" s="101"/>
      <c r="AV25" s="101"/>
      <c r="AW25" s="101"/>
      <c r="AX25" s="101"/>
      <c r="AY25" s="101"/>
      <c r="AZ25" s="101"/>
      <c r="BA25" s="101"/>
      <c r="BB25" s="101"/>
      <c r="BC25" s="101"/>
      <c r="BD25" s="101"/>
      <c r="BE25" s="101"/>
      <c r="BF25" s="101"/>
      <c r="BG25" s="101"/>
      <c r="BI25" s="479"/>
      <c r="BJ25" s="479"/>
      <c r="BK25" s="50"/>
      <c r="BL25" s="479"/>
    </row>
    <row r="26" spans="2:64" ht="30" customHeight="1">
      <c r="B26" s="5"/>
      <c r="D26" s="1356" t="s">
        <v>145</v>
      </c>
      <c r="E26" s="1357"/>
      <c r="G26" s="470" t="s">
        <v>211</v>
      </c>
      <c r="H26" s="1341"/>
      <c r="I26" s="1342"/>
      <c r="J26" s="1342"/>
      <c r="K26" s="1342"/>
      <c r="L26" s="1343"/>
      <c r="M26" s="1361" t="s">
        <v>212</v>
      </c>
      <c r="N26" s="1362"/>
      <c r="O26" s="1363"/>
      <c r="P26" s="1333" t="str">
        <f>REPT("g",(U26))</f>
        <v/>
      </c>
      <c r="Q26" s="1334"/>
      <c r="R26" s="1334"/>
      <c r="S26" s="1335"/>
      <c r="T26" s="286"/>
      <c r="U26" s="473">
        <f>'Suivi des évaluations'!BT55</f>
        <v>0</v>
      </c>
      <c r="V26" s="37"/>
      <c r="W26" s="474" t="str">
        <f>'Suivi des évaluations'!BU55</f>
        <v xml:space="preserve"> </v>
      </c>
      <c r="X26" s="37"/>
      <c r="Y26" s="37"/>
      <c r="Z26" s="37"/>
      <c r="AA26" s="516">
        <f>AVERAGE(U22:U28)</f>
        <v>0</v>
      </c>
      <c r="AB26" s="37"/>
      <c r="AC26" s="37"/>
      <c r="AF26" s="191"/>
      <c r="AG26" s="37"/>
      <c r="AH26" s="192"/>
      <c r="AI26" s="37"/>
      <c r="AJ26" s="37"/>
      <c r="AK26" s="37"/>
      <c r="AL26" s="191"/>
      <c r="AM26" s="37"/>
      <c r="AN26" s="37"/>
      <c r="AO26" s="10"/>
      <c r="AQ26" s="101"/>
      <c r="AR26" s="101"/>
      <c r="AS26" s="101"/>
      <c r="AT26" s="101"/>
      <c r="AU26" s="101"/>
      <c r="AV26" s="101"/>
      <c r="AW26" s="101"/>
      <c r="AX26" s="101"/>
      <c r="AY26" s="101"/>
      <c r="AZ26" s="101"/>
      <c r="BA26" s="101"/>
      <c r="BB26" s="101"/>
      <c r="BC26" s="101"/>
      <c r="BD26" s="101"/>
      <c r="BE26" s="101"/>
      <c r="BF26" s="101"/>
      <c r="BG26" s="101"/>
      <c r="BI26" s="475">
        <f>IF(W26=1,U26,0)</f>
        <v>0</v>
      </c>
      <c r="BJ26" s="475">
        <f>IF(W26=2,U26,0)+20</f>
        <v>20</v>
      </c>
      <c r="BK26" s="476">
        <f>IF(W26=3,U26,0)+40</f>
        <v>40</v>
      </c>
      <c r="BL26" s="477">
        <f>IF(W26=1,BI26,(IF(W26=2,BJ26,(IF(W26=3,BK26,0)))))</f>
        <v>0</v>
      </c>
    </row>
    <row r="27" spans="2:64" ht="20.100000000000001" customHeight="1">
      <c r="B27" s="5"/>
      <c r="D27" s="1358"/>
      <c r="E27" s="1358"/>
      <c r="G27" s="37"/>
      <c r="H27" s="1344"/>
      <c r="I27" s="1345"/>
      <c r="J27" s="1345"/>
      <c r="K27" s="1345"/>
      <c r="L27" s="1346"/>
      <c r="M27" s="84"/>
      <c r="N27" s="84"/>
      <c r="O27" s="37"/>
      <c r="P27" s="37"/>
      <c r="Q27" s="37"/>
      <c r="R27" s="37"/>
      <c r="S27" s="37"/>
      <c r="T27" s="37"/>
      <c r="U27" s="37"/>
      <c r="V27" s="37"/>
      <c r="W27" s="37"/>
      <c r="X27" s="37"/>
      <c r="Y27" s="37"/>
      <c r="Z27" s="37"/>
      <c r="AA27" s="517" t="e">
        <f>AVERAGE(W22:W28)</f>
        <v>#DIV/0!</v>
      </c>
      <c r="AB27" s="37"/>
      <c r="AC27" s="37"/>
      <c r="AF27" s="37"/>
      <c r="AG27" s="37"/>
      <c r="AH27" s="37"/>
      <c r="AI27" s="37"/>
      <c r="AJ27" s="37"/>
      <c r="AK27" s="37"/>
      <c r="AL27" s="490"/>
      <c r="AM27" s="37"/>
      <c r="AN27" s="37"/>
      <c r="AO27" s="10"/>
      <c r="AQ27" s="101"/>
      <c r="AR27" s="101"/>
      <c r="AS27" s="101"/>
      <c r="AT27" s="101"/>
      <c r="AU27" s="101"/>
      <c r="AV27" s="101"/>
      <c r="AW27" s="101"/>
      <c r="AX27" s="101"/>
      <c r="AY27" s="101"/>
      <c r="AZ27" s="101"/>
      <c r="BA27" s="101"/>
      <c r="BB27" s="101"/>
      <c r="BC27" s="101"/>
      <c r="BD27" s="101"/>
      <c r="BE27" s="101"/>
      <c r="BF27" s="101"/>
      <c r="BG27" s="101"/>
      <c r="BI27" s="479"/>
      <c r="BJ27" s="479"/>
      <c r="BK27" s="50"/>
      <c r="BL27" s="479"/>
    </row>
    <row r="28" spans="2:64" ht="15" customHeight="1">
      <c r="B28" s="5"/>
      <c r="D28" s="511"/>
      <c r="E28" s="37"/>
      <c r="G28" s="37"/>
      <c r="H28" s="512"/>
      <c r="I28" s="513"/>
      <c r="J28" s="513"/>
      <c r="K28" s="514"/>
      <c r="L28" s="515"/>
      <c r="M28" s="84"/>
      <c r="N28" s="84"/>
      <c r="O28" s="37"/>
      <c r="P28" s="37"/>
      <c r="Q28" s="37"/>
      <c r="R28" s="37"/>
      <c r="S28" s="37"/>
      <c r="T28" s="37"/>
      <c r="U28" s="37"/>
      <c r="V28" s="37"/>
      <c r="W28" s="37"/>
      <c r="X28" s="37"/>
      <c r="Y28" s="37"/>
      <c r="Z28" s="37"/>
      <c r="AA28" s="37"/>
      <c r="AB28" s="37"/>
      <c r="AC28" s="37"/>
      <c r="AF28" s="37"/>
      <c r="AG28" s="37"/>
      <c r="AH28" s="37"/>
      <c r="AI28" s="37"/>
      <c r="AJ28" s="37"/>
      <c r="AK28" s="37"/>
      <c r="AL28" s="37"/>
      <c r="AM28" s="37"/>
      <c r="AN28" s="37"/>
      <c r="AO28" s="10"/>
      <c r="AQ28" s="101"/>
      <c r="AR28" s="101"/>
      <c r="AS28" s="101"/>
      <c r="AT28" s="101"/>
      <c r="AU28" s="101"/>
      <c r="AV28" s="101"/>
      <c r="AW28" s="101"/>
      <c r="AX28" s="101"/>
      <c r="AY28" s="101"/>
      <c r="AZ28" s="101"/>
      <c r="BA28" s="101"/>
      <c r="BB28" s="101"/>
      <c r="BC28" s="101"/>
      <c r="BD28" s="101"/>
      <c r="BE28" s="101"/>
      <c r="BF28" s="101"/>
      <c r="BG28" s="101"/>
      <c r="BI28" s="486"/>
      <c r="BJ28" s="486"/>
      <c r="BK28" s="487"/>
      <c r="BL28" s="486"/>
    </row>
    <row r="29" spans="2:64" ht="20.100000000000001" customHeight="1">
      <c r="B29" s="5"/>
      <c r="D29" s="21"/>
      <c r="I29" s="482"/>
      <c r="J29" s="482"/>
      <c r="K29" s="482"/>
      <c r="L29" s="482"/>
      <c r="M29" s="483"/>
      <c r="N29" s="488"/>
      <c r="O29" s="488"/>
      <c r="P29" s="488"/>
      <c r="Z29" s="37"/>
      <c r="AA29" s="1367"/>
      <c r="AB29" s="37"/>
      <c r="AC29" s="37"/>
      <c r="AF29" s="37"/>
      <c r="AG29" s="37"/>
      <c r="AH29" s="37"/>
      <c r="AI29" s="37"/>
      <c r="AJ29" s="37"/>
      <c r="AK29" s="37"/>
      <c r="AL29" s="37"/>
      <c r="AM29" s="37"/>
      <c r="AN29" s="37"/>
      <c r="AO29" s="10"/>
      <c r="AQ29" s="101"/>
      <c r="AR29" s="101"/>
      <c r="AS29" s="101"/>
      <c r="AT29" s="101"/>
      <c r="AU29" s="101"/>
      <c r="AV29" s="101"/>
      <c r="AW29" s="101"/>
      <c r="AX29" s="101"/>
      <c r="AY29" s="101"/>
      <c r="BC29" s="101"/>
      <c r="BD29" s="101"/>
      <c r="BE29" s="101"/>
      <c r="BF29" s="101"/>
      <c r="BG29" s="101"/>
      <c r="BI29" s="479"/>
      <c r="BJ29" s="479"/>
      <c r="BK29" s="50"/>
      <c r="BL29" s="479"/>
    </row>
    <row r="30" spans="2:64" ht="30" customHeight="1">
      <c r="B30" s="5"/>
      <c r="N30" s="488"/>
      <c r="O30" s="488"/>
      <c r="P30" s="488"/>
      <c r="Z30" s="37"/>
      <c r="AA30" s="1368"/>
      <c r="AB30" s="57"/>
      <c r="AC30" s="37"/>
      <c r="AF30" s="191"/>
      <c r="AG30" s="37"/>
      <c r="AH30" s="192"/>
      <c r="AI30" s="37"/>
      <c r="AJ30" s="37"/>
      <c r="AK30" s="37"/>
      <c r="AM30" s="57"/>
      <c r="AN30" s="37"/>
      <c r="AO30" s="10"/>
      <c r="AQ30" s="101"/>
      <c r="AR30" s="101"/>
      <c r="AS30" s="101"/>
      <c r="AT30" s="101"/>
      <c r="AU30" s="101"/>
      <c r="AV30" s="101"/>
      <c r="AW30" s="101"/>
      <c r="AX30" s="101"/>
      <c r="AY30" s="101"/>
      <c r="BC30" s="101"/>
      <c r="BD30" s="101"/>
      <c r="BE30" s="101"/>
      <c r="BF30" s="101"/>
      <c r="BG30" s="101"/>
      <c r="BI30" s="475"/>
      <c r="BJ30" s="475"/>
      <c r="BK30" s="476"/>
      <c r="BL30" s="477"/>
    </row>
    <row r="31" spans="2:64" ht="20.100000000000001" customHeight="1">
      <c r="B31" s="5"/>
      <c r="E31" s="482"/>
      <c r="F31" s="482"/>
      <c r="G31" s="482"/>
      <c r="H31" s="482"/>
      <c r="N31" s="488"/>
      <c r="O31" s="488"/>
      <c r="P31" s="488"/>
      <c r="Z31" s="37"/>
      <c r="AA31" s="191"/>
      <c r="AB31" s="37"/>
      <c r="AC31" s="37"/>
      <c r="AF31" s="37"/>
      <c r="AG31" s="37"/>
      <c r="AH31" s="37"/>
      <c r="AI31" s="37"/>
      <c r="AJ31" s="37"/>
      <c r="AK31" s="37"/>
      <c r="AL31" s="37"/>
      <c r="AM31" s="37"/>
      <c r="AN31" s="37"/>
      <c r="AO31" s="10"/>
      <c r="AQ31" s="101"/>
      <c r="AR31" s="101"/>
      <c r="AS31" s="101"/>
      <c r="AT31" s="101"/>
      <c r="AU31" s="101"/>
      <c r="AV31" s="101"/>
      <c r="AW31" s="101"/>
      <c r="AX31" s="101"/>
      <c r="AY31" s="101"/>
      <c r="BC31" s="101"/>
      <c r="BD31" s="101"/>
      <c r="BE31" s="101"/>
      <c r="BF31" s="101"/>
      <c r="BG31" s="101"/>
      <c r="BI31" s="479"/>
      <c r="BJ31" s="479"/>
      <c r="BK31" s="50"/>
      <c r="BL31" s="479"/>
    </row>
    <row r="32" spans="2:64" s="21" customFormat="1" ht="15" customHeight="1">
      <c r="B32" s="5"/>
      <c r="C32" s="1"/>
      <c r="D32" s="1"/>
      <c r="E32" s="1"/>
      <c r="F32" s="1"/>
      <c r="G32" s="1"/>
      <c r="H32" s="1"/>
      <c r="I32" s="1"/>
      <c r="J32" s="1"/>
      <c r="K32" s="1"/>
      <c r="L32" s="1"/>
      <c r="M32" s="1"/>
      <c r="N32" s="488"/>
      <c r="O32" s="488"/>
      <c r="P32" s="488"/>
      <c r="Q32" s="1"/>
      <c r="R32" s="1"/>
      <c r="S32" s="1"/>
      <c r="T32" s="1"/>
      <c r="U32" s="1"/>
      <c r="V32" s="1"/>
      <c r="W32" s="1"/>
      <c r="X32" s="1"/>
      <c r="Y32" s="1"/>
      <c r="Z32" s="37"/>
      <c r="AA32" s="192"/>
      <c r="AB32" s="37"/>
      <c r="AC32" s="37"/>
      <c r="AD32" s="95"/>
      <c r="AE32" s="95"/>
      <c r="AF32" s="37"/>
      <c r="AG32" s="37"/>
      <c r="AH32" s="37"/>
      <c r="AI32" s="37"/>
      <c r="AJ32" s="37"/>
      <c r="AK32" s="37"/>
      <c r="AL32" s="518"/>
      <c r="AM32" s="37"/>
      <c r="AN32" s="37"/>
      <c r="AO32" s="98"/>
      <c r="AQ32" s="101"/>
      <c r="AR32" s="101"/>
      <c r="AS32" s="101"/>
      <c r="AT32" s="101"/>
      <c r="AU32" s="101"/>
      <c r="AV32" s="101"/>
      <c r="AW32" s="101"/>
      <c r="AX32" s="101"/>
      <c r="AY32" s="101"/>
      <c r="AZ32" s="1"/>
      <c r="BA32" s="1"/>
      <c r="BB32" s="1"/>
      <c r="BC32" s="101"/>
      <c r="BD32" s="101"/>
      <c r="BE32" s="101"/>
      <c r="BF32" s="101"/>
      <c r="BG32" s="101"/>
      <c r="BI32" s="479"/>
      <c r="BJ32" s="479"/>
      <c r="BK32" s="50"/>
      <c r="BL32" s="479"/>
    </row>
    <row r="33" spans="2:65" ht="20.100000000000001" customHeight="1">
      <c r="B33" s="5"/>
      <c r="N33" s="488"/>
      <c r="O33" s="488"/>
      <c r="P33" s="488"/>
      <c r="Q33" s="482"/>
      <c r="R33" s="482"/>
      <c r="S33" s="482"/>
      <c r="T33" s="482"/>
      <c r="U33" s="483"/>
      <c r="V33" s="482"/>
      <c r="W33" s="482"/>
      <c r="X33" s="482"/>
      <c r="Y33" s="482"/>
      <c r="AA33" s="40"/>
      <c r="AB33" s="40"/>
      <c r="AC33" s="40"/>
      <c r="AF33" s="37"/>
      <c r="AG33" s="37"/>
      <c r="AH33" s="37"/>
      <c r="AI33" s="37"/>
      <c r="AJ33" s="37"/>
      <c r="AK33" s="37"/>
      <c r="AL33" s="519"/>
      <c r="AM33" s="40"/>
      <c r="AN33" s="40"/>
      <c r="AO33" s="10"/>
      <c r="AQ33" s="101"/>
      <c r="AR33" s="101"/>
      <c r="AS33" s="101"/>
      <c r="AT33" s="101"/>
      <c r="AU33" s="101"/>
      <c r="AV33" s="101"/>
      <c r="AW33" s="101"/>
      <c r="AX33" s="101"/>
      <c r="AY33" s="101"/>
      <c r="BC33" s="101"/>
      <c r="BD33" s="101"/>
      <c r="BE33" s="101"/>
      <c r="BF33" s="101"/>
      <c r="BG33" s="101"/>
      <c r="BI33" s="479"/>
      <c r="BJ33" s="479"/>
      <c r="BK33" s="50"/>
      <c r="BL33" s="479"/>
    </row>
    <row r="34" spans="2:65" ht="30" customHeight="1">
      <c r="B34" s="5"/>
      <c r="I34" s="482"/>
      <c r="J34" s="482"/>
      <c r="K34" s="482"/>
      <c r="L34" s="482"/>
      <c r="M34" s="483"/>
      <c r="N34" s="488"/>
      <c r="O34" s="488"/>
      <c r="P34" s="488"/>
      <c r="Z34" s="37"/>
      <c r="AA34" s="40"/>
      <c r="AB34" s="40"/>
      <c r="AC34" s="40"/>
      <c r="AF34" s="191"/>
      <c r="AG34" s="37"/>
      <c r="AH34" s="192"/>
      <c r="AI34" s="37"/>
      <c r="AJ34" s="37"/>
      <c r="AK34" s="37"/>
      <c r="AL34" s="191"/>
      <c r="AM34" s="40"/>
      <c r="AN34" s="40"/>
      <c r="AO34" s="10"/>
      <c r="AQ34" s="101"/>
      <c r="AR34" s="101"/>
      <c r="AS34" s="101"/>
      <c r="AT34" s="101"/>
      <c r="AU34" s="101"/>
      <c r="AV34" s="101"/>
      <c r="AW34" s="101"/>
      <c r="AX34" s="101"/>
      <c r="AY34" s="101"/>
      <c r="BC34" s="101"/>
      <c r="BD34" s="101"/>
      <c r="BE34" s="101"/>
      <c r="BF34" s="101"/>
      <c r="BG34" s="101"/>
      <c r="BI34" s="475"/>
      <c r="BJ34" s="475"/>
      <c r="BK34" s="476"/>
      <c r="BL34" s="477"/>
    </row>
    <row r="35" spans="2:65" ht="18.95" customHeight="1">
      <c r="B35" s="5"/>
      <c r="N35" s="488"/>
      <c r="O35" s="488"/>
      <c r="P35" s="488"/>
      <c r="Z35" s="37"/>
      <c r="AA35" s="40"/>
      <c r="AB35" s="40"/>
      <c r="AC35" s="40"/>
      <c r="AF35" s="37"/>
      <c r="AG35" s="37"/>
      <c r="AH35" s="37"/>
      <c r="AI35" s="37"/>
      <c r="AJ35" s="37"/>
      <c r="AK35" s="37"/>
      <c r="AL35" s="40"/>
      <c r="AM35" s="40"/>
      <c r="AN35" s="40"/>
      <c r="AO35" s="10"/>
      <c r="BI35" s="479"/>
      <c r="BJ35" s="479"/>
      <c r="BK35" s="50"/>
      <c r="BL35" s="479"/>
    </row>
    <row r="36" spans="2:65" ht="15" customHeight="1">
      <c r="B36" s="5"/>
      <c r="N36" s="488"/>
      <c r="O36" s="488"/>
      <c r="P36" s="488"/>
      <c r="Z36" s="37"/>
      <c r="AA36" s="40"/>
      <c r="AB36" s="40"/>
      <c r="AC36" s="40"/>
      <c r="AL36" s="1336"/>
      <c r="AM36" s="40"/>
      <c r="AN36" s="40"/>
      <c r="AO36" s="10"/>
      <c r="BI36" s="479"/>
      <c r="BJ36" s="479"/>
      <c r="BK36" s="50"/>
      <c r="BL36" s="479"/>
    </row>
    <row r="37" spans="2:65" ht="20.100000000000001" customHeight="1">
      <c r="B37" s="5"/>
      <c r="E37" s="520"/>
      <c r="N37" s="488"/>
      <c r="O37" s="488"/>
      <c r="P37" s="488"/>
      <c r="Q37" s="482"/>
      <c r="R37" s="482"/>
      <c r="S37" s="482"/>
      <c r="T37" s="482"/>
      <c r="U37" s="483"/>
      <c r="V37" s="482"/>
      <c r="W37" s="482"/>
      <c r="X37" s="482"/>
      <c r="Y37" s="482"/>
      <c r="AA37" s="40"/>
      <c r="AB37" s="37"/>
      <c r="AC37" s="37"/>
      <c r="AF37" s="37"/>
      <c r="AG37" s="37"/>
      <c r="AH37" s="37"/>
      <c r="AI37" s="37"/>
      <c r="AJ37" s="37"/>
      <c r="AK37" s="37"/>
      <c r="AL37" s="1336"/>
      <c r="AM37" s="37"/>
      <c r="AN37" s="37"/>
      <c r="AO37" s="10"/>
      <c r="BI37" s="479"/>
      <c r="BJ37" s="479"/>
      <c r="BK37" s="50"/>
      <c r="BL37" s="479"/>
    </row>
    <row r="38" spans="2:65" ht="30" customHeight="1">
      <c r="B38" s="5"/>
      <c r="E38" s="1358"/>
      <c r="F38" s="1358"/>
      <c r="H38" s="37"/>
      <c r="I38" s="482"/>
      <c r="J38" s="482"/>
      <c r="K38" s="482"/>
      <c r="L38" s="482"/>
      <c r="M38" s="483"/>
      <c r="N38" s="488"/>
      <c r="O38" s="488"/>
      <c r="P38" s="488"/>
      <c r="Z38" s="37"/>
      <c r="AA38" s="40"/>
      <c r="AB38" s="37"/>
      <c r="AC38" s="37"/>
      <c r="AF38" s="191"/>
      <c r="AG38" s="37"/>
      <c r="AH38" s="192"/>
      <c r="AI38" s="37"/>
      <c r="AJ38" s="37"/>
      <c r="AK38" s="37"/>
      <c r="AL38" s="191"/>
      <c r="AM38" s="37"/>
      <c r="AN38" s="37"/>
      <c r="AO38" s="10"/>
      <c r="BI38" s="475"/>
      <c r="BJ38" s="475"/>
      <c r="BK38" s="476"/>
      <c r="BL38" s="477"/>
    </row>
    <row r="39" spans="2:65" ht="20.100000000000001" customHeight="1">
      <c r="B39" s="5"/>
      <c r="E39" s="482"/>
      <c r="F39" s="482"/>
      <c r="G39" s="482"/>
      <c r="H39" s="482"/>
      <c r="N39" s="488"/>
      <c r="O39" s="488"/>
      <c r="P39" s="488"/>
      <c r="Z39" s="37"/>
      <c r="AA39" s="40"/>
      <c r="AB39" s="37"/>
      <c r="AC39" s="37"/>
      <c r="AF39" s="37"/>
      <c r="AG39" s="37"/>
      <c r="AH39" s="37"/>
      <c r="AI39" s="37"/>
      <c r="AJ39" s="37"/>
      <c r="AK39" s="37"/>
      <c r="AL39" s="192"/>
      <c r="AM39" s="37"/>
      <c r="AN39" s="37"/>
      <c r="AO39" s="10"/>
      <c r="BI39" s="479"/>
      <c r="BJ39" s="479"/>
      <c r="BK39" s="50"/>
      <c r="BL39" s="479"/>
    </row>
    <row r="40" spans="2:65" ht="15" customHeight="1">
      <c r="B40" s="5"/>
      <c r="N40" s="488"/>
      <c r="O40" s="488"/>
      <c r="P40" s="488"/>
      <c r="Z40" s="37"/>
      <c r="AA40" s="40"/>
      <c r="AB40" s="37"/>
      <c r="AC40" s="37"/>
      <c r="AF40" s="37"/>
      <c r="AG40" s="37"/>
      <c r="AH40" s="37"/>
      <c r="AI40" s="37"/>
      <c r="AJ40" s="37"/>
      <c r="AK40" s="37"/>
      <c r="AL40" s="1336"/>
      <c r="AM40" s="37"/>
      <c r="AN40" s="37"/>
      <c r="AO40" s="10"/>
      <c r="BH40" s="21"/>
      <c r="BI40" s="479"/>
      <c r="BJ40" s="479"/>
      <c r="BK40" s="50"/>
      <c r="BL40" s="479"/>
      <c r="BM40" s="21"/>
    </row>
    <row r="41" spans="2:65" ht="20.100000000000001" customHeight="1">
      <c r="B41" s="22"/>
      <c r="C41" s="21"/>
      <c r="D41" s="21"/>
      <c r="E41" s="21"/>
      <c r="F41" s="95"/>
      <c r="G41" s="37"/>
      <c r="H41" s="37"/>
      <c r="I41" s="37"/>
      <c r="J41" s="37"/>
      <c r="K41" s="37"/>
      <c r="L41" s="37"/>
      <c r="M41" s="37"/>
      <c r="N41" s="37"/>
      <c r="O41" s="37"/>
      <c r="P41" s="37"/>
      <c r="Q41" s="37"/>
      <c r="R41" s="37"/>
      <c r="S41" s="37"/>
      <c r="T41" s="37"/>
      <c r="U41" s="37"/>
      <c r="V41" s="37"/>
      <c r="W41" s="489"/>
      <c r="X41" s="37"/>
      <c r="Y41" s="37"/>
      <c r="Z41" s="37"/>
      <c r="AA41" s="40"/>
      <c r="AB41" s="37"/>
      <c r="AC41" s="37"/>
      <c r="AF41" s="37"/>
      <c r="AG41" s="37"/>
      <c r="AH41" s="37"/>
      <c r="AI41" s="37"/>
      <c r="AJ41" s="37"/>
      <c r="AK41" s="37"/>
      <c r="AL41" s="1366"/>
      <c r="AM41" s="37"/>
      <c r="AN41" s="37"/>
      <c r="AO41" s="10"/>
      <c r="BH41" s="21"/>
      <c r="BI41" s="499"/>
      <c r="BJ41" s="499"/>
      <c r="BK41" s="500"/>
      <c r="BL41" s="479"/>
      <c r="BM41" s="21"/>
    </row>
    <row r="42" spans="2:65" ht="30" customHeight="1">
      <c r="B42" s="22"/>
      <c r="C42" s="21"/>
      <c r="D42" s="21"/>
      <c r="E42" s="21"/>
      <c r="F42" s="95"/>
      <c r="G42" s="37"/>
      <c r="H42" s="37"/>
      <c r="I42" s="37"/>
      <c r="J42" s="1332" t="s">
        <v>223</v>
      </c>
      <c r="K42" s="1332"/>
      <c r="L42" s="1332"/>
      <c r="M42" s="1332"/>
      <c r="N42" s="1332"/>
      <c r="O42" s="1332"/>
      <c r="P42" s="1332"/>
      <c r="Q42" s="1332"/>
      <c r="R42" s="1332"/>
      <c r="S42" s="1332"/>
      <c r="T42" s="1337"/>
      <c r="U42" s="521">
        <f>BL42/1.8</f>
        <v>0</v>
      </c>
      <c r="V42" s="482"/>
      <c r="W42" s="494" t="s">
        <v>167</v>
      </c>
      <c r="X42" s="482"/>
      <c r="Y42" s="482"/>
      <c r="Z42" s="482"/>
      <c r="AA42" s="482"/>
      <c r="AB42" s="57"/>
      <c r="AC42" s="37"/>
      <c r="AF42" s="191"/>
      <c r="AG42" s="37"/>
      <c r="AH42" s="192"/>
      <c r="AI42" s="37"/>
      <c r="AJ42" s="37"/>
      <c r="AK42" s="37"/>
      <c r="AL42" s="191"/>
      <c r="AM42" s="57"/>
      <c r="AN42" s="37"/>
      <c r="AO42" s="10"/>
      <c r="BH42" s="21"/>
      <c r="BI42" s="21"/>
      <c r="BJ42" s="21"/>
      <c r="BK42" s="21"/>
      <c r="BL42" s="503">
        <f>SUM(BL17:BL41)</f>
        <v>0</v>
      </c>
      <c r="BM42" s="21"/>
    </row>
    <row r="43" spans="2:65" ht="20.100000000000001" customHeight="1">
      <c r="B43" s="22"/>
      <c r="C43" s="21"/>
      <c r="D43" s="21"/>
      <c r="E43" s="21"/>
      <c r="F43" s="95"/>
      <c r="G43" s="37"/>
      <c r="H43" s="37"/>
      <c r="I43" s="37"/>
      <c r="J43" s="37"/>
      <c r="K43" s="37"/>
      <c r="U43" s="28"/>
      <c r="AB43" s="37"/>
      <c r="AC43" s="37"/>
      <c r="AF43" s="37"/>
      <c r="AG43" s="37"/>
      <c r="AH43" s="37"/>
      <c r="AI43" s="37"/>
      <c r="AJ43" s="37"/>
      <c r="AK43" s="37"/>
      <c r="AL43" s="192"/>
      <c r="AM43" s="37"/>
      <c r="AN43" s="37"/>
      <c r="AO43" s="10"/>
      <c r="BH43" s="482"/>
      <c r="BI43" s="482"/>
      <c r="BJ43" s="482"/>
      <c r="BK43" s="482"/>
      <c r="BL43" s="482"/>
      <c r="BM43" s="482"/>
    </row>
    <row r="44" spans="2:65" ht="28.5" customHeight="1">
      <c r="B44" s="22"/>
      <c r="C44" s="21"/>
      <c r="D44" s="21"/>
      <c r="E44" s="21"/>
      <c r="F44" s="95"/>
      <c r="G44" s="37"/>
      <c r="H44" s="37"/>
      <c r="I44" s="37"/>
      <c r="J44" s="1364" t="s">
        <v>224</v>
      </c>
      <c r="K44" s="1364"/>
      <c r="L44" s="1364"/>
      <c r="M44" s="1364"/>
      <c r="N44" s="1364"/>
      <c r="O44" s="1364"/>
      <c r="P44" s="1364"/>
      <c r="Q44" s="1364"/>
      <c r="R44" s="1364"/>
      <c r="S44" s="1364"/>
      <c r="T44" s="1365"/>
      <c r="U44" s="495">
        <f>(SUM(W18:W28)/3)</f>
        <v>0</v>
      </c>
      <c r="W44" s="496"/>
      <c r="AB44" s="40"/>
      <c r="AC44" s="40"/>
      <c r="AL44" s="40"/>
      <c r="AM44" s="40"/>
      <c r="AN44" s="40"/>
      <c r="AO44" s="10"/>
    </row>
    <row r="45" spans="2:65" ht="20.100000000000001" customHeight="1">
      <c r="B45" s="22"/>
      <c r="C45" s="21"/>
      <c r="D45" s="21"/>
      <c r="E45" s="21"/>
      <c r="F45" s="95"/>
      <c r="G45" s="37"/>
      <c r="H45" s="37"/>
      <c r="I45" s="37"/>
      <c r="J45" s="37"/>
      <c r="K45" s="37"/>
      <c r="U45" s="28"/>
      <c r="AB45" s="40"/>
      <c r="AC45" s="40"/>
      <c r="AF45" s="37"/>
      <c r="AG45" s="37"/>
      <c r="AH45" s="37"/>
      <c r="AI45" s="37"/>
      <c r="AJ45" s="37"/>
      <c r="AK45" s="37"/>
      <c r="AL45" s="40"/>
      <c r="AM45" s="40"/>
      <c r="AN45" s="40"/>
      <c r="AO45" s="10"/>
    </row>
    <row r="46" spans="2:65" ht="30" customHeight="1">
      <c r="B46" s="491"/>
      <c r="C46" s="482"/>
      <c r="D46" s="482"/>
      <c r="E46" s="482"/>
      <c r="F46" s="482"/>
      <c r="G46" s="482"/>
      <c r="L46" s="1332"/>
      <c r="M46" s="1332"/>
      <c r="N46" s="1332"/>
      <c r="O46" s="1332"/>
      <c r="P46" s="1332"/>
      <c r="Q46" s="1332"/>
      <c r="R46" s="1332"/>
      <c r="S46" s="1332"/>
      <c r="T46" s="1332"/>
      <c r="Y46" s="1332"/>
      <c r="Z46" s="1332"/>
      <c r="AA46" s="1332"/>
      <c r="AB46" s="1332"/>
      <c r="AC46" s="1332"/>
      <c r="AD46" s="1332"/>
      <c r="AE46" s="1332"/>
      <c r="AF46" s="1332"/>
      <c r="AG46" s="1332"/>
      <c r="AH46" s="192"/>
      <c r="AI46" s="37"/>
      <c r="AJ46" s="37"/>
      <c r="AK46" s="37"/>
      <c r="AL46" s="40"/>
      <c r="AM46" s="40"/>
      <c r="AN46" s="40"/>
      <c r="AO46" s="10"/>
    </row>
    <row r="47" spans="2:65" ht="20.100000000000001" customHeight="1">
      <c r="B47" s="5"/>
      <c r="AH47" s="37"/>
      <c r="AI47" s="37"/>
      <c r="AJ47" s="37"/>
      <c r="AK47" s="37"/>
      <c r="AL47" s="40"/>
      <c r="AM47" s="40"/>
      <c r="AN47" s="40"/>
      <c r="AO47" s="10"/>
    </row>
    <row r="48" spans="2:65" ht="15" customHeight="1">
      <c r="B48" s="5"/>
      <c r="L48" s="1332"/>
      <c r="M48" s="1332"/>
      <c r="N48" s="1332"/>
      <c r="O48" s="1332"/>
      <c r="P48" s="1332"/>
      <c r="Q48" s="1332"/>
      <c r="R48" s="1332"/>
      <c r="S48" s="1332"/>
      <c r="T48" s="1332"/>
      <c r="Y48" s="1332"/>
      <c r="Z48" s="1332"/>
      <c r="AA48" s="1332"/>
      <c r="AB48" s="1332"/>
      <c r="AC48" s="1332"/>
      <c r="AD48" s="1332"/>
      <c r="AE48" s="1332"/>
      <c r="AF48" s="1332"/>
      <c r="AG48" s="1332"/>
      <c r="AL48" s="40"/>
      <c r="AM48" s="40"/>
      <c r="AN48" s="40"/>
      <c r="AO48" s="10"/>
    </row>
    <row r="49" spans="2:65" ht="20.100000000000001" customHeight="1">
      <c r="B49" s="5"/>
      <c r="AH49" s="37"/>
      <c r="AI49" s="37"/>
      <c r="AJ49" s="37"/>
      <c r="AK49" s="37"/>
      <c r="AL49" s="40"/>
      <c r="AM49" s="40"/>
      <c r="AN49" s="40"/>
      <c r="AO49" s="10"/>
    </row>
    <row r="50" spans="2:65" ht="30" customHeight="1">
      <c r="B50" s="5"/>
      <c r="L50" s="1332"/>
      <c r="M50" s="1332"/>
      <c r="N50" s="1332"/>
      <c r="O50" s="1332"/>
      <c r="P50" s="1332"/>
      <c r="Q50" s="1332"/>
      <c r="R50" s="1332"/>
      <c r="S50" s="1332"/>
      <c r="T50" s="1332"/>
      <c r="Y50" s="1332"/>
      <c r="Z50" s="1332"/>
      <c r="AA50" s="1332"/>
      <c r="AB50" s="1332"/>
      <c r="AC50" s="1332"/>
      <c r="AD50" s="1332"/>
      <c r="AE50" s="1332"/>
      <c r="AF50" s="1332"/>
      <c r="AG50" s="1332"/>
      <c r="AH50" s="192"/>
      <c r="AI50" s="37"/>
      <c r="AJ50" s="37"/>
      <c r="AK50" s="37"/>
      <c r="AL50" s="40"/>
      <c r="AM50" s="40"/>
      <c r="AN50" s="40"/>
      <c r="AO50" s="10"/>
    </row>
    <row r="51" spans="2:65" ht="20.100000000000001" customHeight="1">
      <c r="B51" s="5"/>
      <c r="AB51" s="40"/>
      <c r="AC51" s="40"/>
      <c r="AF51" s="37"/>
      <c r="AG51" s="37"/>
      <c r="AH51" s="37"/>
      <c r="AI51" s="37"/>
      <c r="AJ51" s="37"/>
      <c r="AK51" s="37"/>
      <c r="AL51" s="40"/>
      <c r="AM51" s="40"/>
      <c r="AN51" s="40"/>
      <c r="AO51" s="10"/>
    </row>
    <row r="52" spans="2:65" s="21" customFormat="1" ht="42.95" customHeight="1">
      <c r="B52" s="5"/>
      <c r="C52" s="1"/>
      <c r="D52" s="1"/>
      <c r="E52" s="1"/>
      <c r="F52" s="1"/>
      <c r="G52" s="1"/>
      <c r="H52" s="1"/>
      <c r="I52" s="1"/>
      <c r="J52" s="1"/>
      <c r="K52" s="1"/>
      <c r="L52" s="1"/>
      <c r="M52" s="1"/>
      <c r="N52" s="1"/>
      <c r="O52" s="1"/>
      <c r="P52" s="1"/>
      <c r="Q52" s="1"/>
      <c r="R52" s="1"/>
      <c r="S52" s="1"/>
      <c r="T52" s="1"/>
      <c r="U52" s="1"/>
      <c r="V52" s="1"/>
      <c r="W52" s="1"/>
      <c r="X52" s="1"/>
      <c r="Y52" s="1"/>
      <c r="Z52" s="1"/>
      <c r="AA52" s="1"/>
      <c r="AB52" s="40"/>
      <c r="AC52" s="40"/>
      <c r="AD52" s="95"/>
      <c r="AE52" s="95"/>
      <c r="AF52" s="37"/>
      <c r="AG52" s="37"/>
      <c r="AH52" s="489"/>
      <c r="AI52" s="37"/>
      <c r="AJ52" s="37"/>
      <c r="AK52" s="37"/>
      <c r="AL52" s="40"/>
      <c r="AM52" s="40"/>
      <c r="AN52" s="40"/>
      <c r="AO52" s="98"/>
      <c r="AQ52" s="1"/>
      <c r="AR52" s="1"/>
      <c r="AS52" s="1"/>
      <c r="AT52" s="1"/>
      <c r="AU52" s="1"/>
      <c r="AV52" s="1"/>
      <c r="AW52" s="1"/>
      <c r="AX52" s="1"/>
      <c r="AY52" s="1"/>
      <c r="AZ52" s="1"/>
      <c r="BA52" s="1"/>
      <c r="BB52" s="1"/>
      <c r="BC52" s="1"/>
      <c r="BD52" s="1"/>
      <c r="BE52" s="1"/>
      <c r="BF52" s="1"/>
      <c r="BG52" s="1"/>
      <c r="BH52" s="1"/>
      <c r="BI52" s="1"/>
      <c r="BJ52" s="1"/>
      <c r="BK52" s="1"/>
      <c r="BL52" s="1"/>
      <c r="BM52" s="1"/>
    </row>
    <row r="53" spans="2:65" s="21" customFormat="1" ht="35.1" customHeight="1">
      <c r="B53" s="5"/>
      <c r="C53" s="1"/>
      <c r="D53" s="1"/>
      <c r="E53" s="1"/>
      <c r="F53" s="1"/>
      <c r="G53" s="1"/>
      <c r="H53" s="1"/>
      <c r="I53" s="1"/>
      <c r="J53" s="1"/>
      <c r="K53" s="1"/>
      <c r="L53" s="1"/>
      <c r="M53" s="1"/>
      <c r="N53" s="1"/>
      <c r="O53" s="1"/>
      <c r="P53" s="1"/>
      <c r="Q53" s="1"/>
      <c r="R53" s="1"/>
      <c r="S53" s="1"/>
      <c r="T53" s="1"/>
      <c r="U53" s="1"/>
      <c r="V53" s="1"/>
      <c r="W53" s="1"/>
      <c r="X53" s="1"/>
      <c r="Y53" s="1"/>
      <c r="Z53" s="1"/>
      <c r="AA53" s="1"/>
      <c r="AB53" s="40"/>
      <c r="AC53" s="40"/>
      <c r="AD53" s="95"/>
      <c r="AE53" s="95"/>
      <c r="AF53" s="37"/>
      <c r="AG53" s="37"/>
      <c r="AH53" s="489"/>
      <c r="AI53" s="37"/>
      <c r="AJ53" s="37"/>
      <c r="AK53" s="37"/>
      <c r="AL53" s="40"/>
      <c r="AM53" s="40"/>
      <c r="AN53" s="40"/>
      <c r="AO53" s="98"/>
      <c r="AQ53" s="1"/>
      <c r="AR53" s="1"/>
      <c r="AS53" s="1"/>
      <c r="AT53" s="1"/>
      <c r="AU53" s="1"/>
      <c r="AV53" s="1"/>
      <c r="AW53" s="1"/>
      <c r="AX53" s="1"/>
      <c r="AY53" s="1"/>
      <c r="AZ53" s="1"/>
      <c r="BA53" s="1"/>
      <c r="BB53" s="1"/>
      <c r="BC53" s="1"/>
      <c r="BD53" s="1"/>
      <c r="BE53" s="1"/>
      <c r="BF53" s="1"/>
      <c r="BG53" s="1"/>
      <c r="BH53" s="1"/>
      <c r="BI53" s="1"/>
      <c r="BJ53" s="1"/>
      <c r="BK53" s="1"/>
      <c r="BL53" s="1"/>
      <c r="BM53" s="1"/>
    </row>
    <row r="54" spans="2:65" s="21" customFormat="1" ht="15" customHeight="1">
      <c r="B54" s="5"/>
      <c r="C54" s="1"/>
      <c r="D54" s="1"/>
      <c r="E54" s="1"/>
      <c r="F54" s="1"/>
      <c r="G54" s="1"/>
      <c r="H54" s="1"/>
      <c r="I54" s="1"/>
      <c r="J54" s="1"/>
      <c r="K54" s="1"/>
      <c r="L54" s="1"/>
      <c r="M54" s="1"/>
      <c r="N54" s="1"/>
      <c r="O54" s="1"/>
      <c r="P54" s="1"/>
      <c r="Q54" s="1"/>
      <c r="R54" s="1"/>
      <c r="S54" s="1"/>
      <c r="T54" s="1"/>
      <c r="U54" s="1"/>
      <c r="V54" s="1"/>
      <c r="W54" s="1"/>
      <c r="X54" s="1"/>
      <c r="Y54" s="1"/>
      <c r="Z54" s="1"/>
      <c r="AA54" s="1"/>
      <c r="AB54" s="40"/>
      <c r="AC54" s="40"/>
      <c r="AD54" s="95"/>
      <c r="AE54" s="95"/>
      <c r="AF54" s="37"/>
      <c r="AG54" s="37"/>
      <c r="AH54" s="489"/>
      <c r="AI54" s="37"/>
      <c r="AJ54" s="37"/>
      <c r="AK54" s="37"/>
      <c r="AL54" s="40"/>
      <c r="AM54" s="40"/>
      <c r="AN54" s="40"/>
      <c r="AO54" s="98"/>
      <c r="AQ54" s="1"/>
      <c r="AR54" s="1"/>
      <c r="AS54" s="1"/>
      <c r="AT54" s="1"/>
      <c r="AU54" s="1"/>
      <c r="AV54" s="1"/>
      <c r="AW54" s="1"/>
      <c r="AX54" s="1"/>
      <c r="AY54" s="1"/>
      <c r="AZ54" s="1"/>
      <c r="BA54" s="1"/>
      <c r="BB54" s="1"/>
      <c r="BC54" s="1"/>
      <c r="BD54" s="1"/>
      <c r="BE54" s="1"/>
      <c r="BF54" s="1"/>
      <c r="BG54" s="1"/>
      <c r="BH54" s="1"/>
      <c r="BI54" s="1"/>
      <c r="BJ54" s="1"/>
      <c r="BK54" s="1"/>
      <c r="BL54" s="1"/>
      <c r="BM54" s="1"/>
    </row>
    <row r="55" spans="2:65" s="21" customFormat="1" ht="35.1" customHeight="1">
      <c r="B55" s="5"/>
      <c r="C55" s="1"/>
      <c r="D55" s="1"/>
      <c r="E55" s="1"/>
      <c r="F55" s="1"/>
      <c r="G55" s="1"/>
      <c r="H55" s="1"/>
      <c r="I55" s="1"/>
      <c r="J55" s="1"/>
      <c r="K55" s="1"/>
      <c r="L55" s="492"/>
      <c r="M55" s="492"/>
      <c r="N55" s="492"/>
      <c r="O55" s="492"/>
      <c r="P55" s="492"/>
      <c r="Q55" s="492"/>
      <c r="R55" s="492"/>
      <c r="S55" s="492"/>
      <c r="T55" s="492"/>
      <c r="U55" s="522"/>
      <c r="V55" s="523"/>
      <c r="W55" s="523"/>
      <c r="X55" s="1"/>
      <c r="Y55" s="1"/>
      <c r="Z55" s="1"/>
      <c r="AA55" s="1"/>
      <c r="AC55" s="40"/>
      <c r="AD55" s="40"/>
      <c r="AE55" s="95"/>
      <c r="AF55" s="37"/>
      <c r="AG55" s="37"/>
      <c r="AH55" s="489"/>
      <c r="AI55" s="37"/>
      <c r="AJ55" s="37"/>
      <c r="AK55" s="37"/>
      <c r="AL55" s="40"/>
      <c r="AM55" s="40"/>
      <c r="AN55" s="40"/>
      <c r="AO55" s="98"/>
      <c r="AQ55" s="1"/>
      <c r="AR55" s="1"/>
      <c r="AS55" s="1"/>
      <c r="AT55" s="1"/>
      <c r="AU55" s="1"/>
      <c r="AV55" s="1"/>
      <c r="AW55" s="1"/>
      <c r="AX55" s="1"/>
      <c r="AY55" s="1"/>
      <c r="AZ55" s="1"/>
      <c r="BA55" s="1"/>
      <c r="BB55" s="1"/>
      <c r="BC55" s="1"/>
      <c r="BD55" s="1"/>
      <c r="BE55" s="1"/>
      <c r="BF55" s="1"/>
      <c r="BG55" s="1"/>
      <c r="BH55" s="1"/>
      <c r="BI55" s="1"/>
      <c r="BJ55" s="1"/>
      <c r="BK55" s="1"/>
      <c r="BL55" s="1"/>
      <c r="BM55" s="1"/>
    </row>
    <row r="56" spans="2:65" s="21" customFormat="1" ht="15" customHeight="1">
      <c r="B56" s="5"/>
      <c r="C56" s="9"/>
      <c r="D56" s="1"/>
      <c r="E56" s="1"/>
      <c r="F56" s="111"/>
      <c r="G56" s="37"/>
      <c r="H56" s="37"/>
      <c r="I56" s="37"/>
      <c r="J56" s="37"/>
      <c r="K56" s="37"/>
      <c r="L56" s="37"/>
      <c r="M56" s="37"/>
      <c r="N56" s="37"/>
      <c r="O56" s="37"/>
      <c r="P56" s="37"/>
      <c r="Q56" s="37"/>
      <c r="R56" s="37"/>
      <c r="S56" s="37"/>
      <c r="T56" s="37"/>
      <c r="U56" s="37"/>
      <c r="V56" s="37"/>
      <c r="W56" s="37"/>
      <c r="X56" s="37"/>
      <c r="Y56" s="37"/>
      <c r="Z56" s="37"/>
      <c r="AA56" s="37"/>
      <c r="AB56" s="40"/>
      <c r="AC56" s="40"/>
      <c r="AD56" s="95"/>
      <c r="AE56" s="95"/>
      <c r="AF56" s="37"/>
      <c r="AG56" s="37"/>
      <c r="AH56" s="489"/>
      <c r="AI56" s="37"/>
      <c r="AJ56" s="37"/>
      <c r="AK56" s="37"/>
      <c r="AL56" s="40"/>
      <c r="AM56" s="40"/>
      <c r="AN56" s="40"/>
      <c r="AO56" s="98"/>
      <c r="AQ56" s="1"/>
      <c r="AR56" s="1"/>
      <c r="AS56" s="1"/>
      <c r="AT56" s="1"/>
      <c r="AU56" s="1"/>
      <c r="AV56" s="1"/>
      <c r="AW56" s="1"/>
      <c r="AX56" s="1"/>
      <c r="AY56" s="1"/>
      <c r="AZ56" s="1"/>
      <c r="BA56" s="1"/>
      <c r="BB56" s="1"/>
      <c r="BC56" s="1"/>
      <c r="BD56" s="1"/>
      <c r="BE56" s="1"/>
      <c r="BF56" s="1"/>
      <c r="BG56" s="1"/>
      <c r="BH56" s="1"/>
      <c r="BI56" s="1"/>
      <c r="BJ56" s="1"/>
      <c r="BK56" s="1"/>
      <c r="BL56" s="1"/>
      <c r="BM56" s="1"/>
    </row>
    <row r="57" spans="2:65" s="482" customFormat="1" ht="35.1" customHeight="1">
      <c r="B57" s="5"/>
      <c r="C57" s="9"/>
      <c r="D57" s="9"/>
      <c r="E57" s="9"/>
      <c r="F57" s="111"/>
      <c r="G57" s="111"/>
      <c r="H57" s="111"/>
      <c r="I57" s="111"/>
      <c r="J57" s="111"/>
      <c r="K57" s="111"/>
      <c r="L57" s="114"/>
      <c r="M57" s="114"/>
      <c r="N57" s="114"/>
      <c r="O57" s="114"/>
      <c r="P57" s="114"/>
      <c r="Q57" s="111"/>
      <c r="R57" s="111"/>
      <c r="S57" s="111"/>
      <c r="T57" s="111"/>
      <c r="U57" s="111"/>
      <c r="V57" s="111"/>
      <c r="W57" s="115"/>
      <c r="X57" s="115"/>
      <c r="Y57" s="115"/>
      <c r="Z57" s="1"/>
      <c r="AA57" s="21"/>
      <c r="AB57" s="40"/>
      <c r="AC57" s="40"/>
      <c r="AD57" s="95"/>
      <c r="AF57" s="191"/>
      <c r="AH57" s="494"/>
      <c r="AO57" s="524"/>
      <c r="AQ57" s="1"/>
      <c r="AR57" s="1"/>
      <c r="AS57" s="1"/>
      <c r="AT57" s="1"/>
      <c r="AU57" s="1"/>
      <c r="AV57" s="1"/>
      <c r="AW57" s="1"/>
      <c r="AX57" s="1"/>
      <c r="AY57" s="1"/>
      <c r="AZ57" s="1"/>
      <c r="BA57" s="1"/>
      <c r="BB57" s="1"/>
      <c r="BC57" s="1"/>
      <c r="BD57" s="1"/>
      <c r="BE57" s="1"/>
      <c r="BF57" s="1"/>
      <c r="BG57" s="1"/>
      <c r="BH57" s="106"/>
      <c r="BI57" s="106"/>
      <c r="BJ57" s="106"/>
      <c r="BK57" s="106"/>
      <c r="BL57" s="106"/>
      <c r="BM57" s="106"/>
    </row>
    <row r="58" spans="2:65" ht="15" customHeight="1">
      <c r="B58" s="5"/>
      <c r="F58" s="111"/>
      <c r="G58" s="116"/>
      <c r="H58" s="116"/>
      <c r="I58" s="116"/>
      <c r="J58" s="116"/>
      <c r="K58" s="116"/>
      <c r="L58" s="116"/>
      <c r="M58" s="116"/>
      <c r="N58" s="116"/>
      <c r="O58" s="116"/>
      <c r="P58" s="116"/>
      <c r="Q58" s="116"/>
      <c r="R58" s="106"/>
      <c r="S58" s="106"/>
      <c r="T58" s="106"/>
      <c r="U58" s="106"/>
      <c r="V58" s="106"/>
      <c r="W58" s="106"/>
      <c r="X58" s="106"/>
      <c r="Y58" s="106"/>
      <c r="Z58" s="106"/>
      <c r="AA58" s="106"/>
      <c r="AB58" s="111"/>
      <c r="AC58" s="111"/>
      <c r="AD58" s="111"/>
      <c r="AE58" s="111"/>
      <c r="AF58" s="111"/>
      <c r="AG58" s="111"/>
      <c r="AH58" s="111"/>
      <c r="AI58" s="111"/>
      <c r="AJ58" s="111"/>
      <c r="AK58" s="111"/>
      <c r="AL58" s="111"/>
      <c r="AM58" s="111"/>
      <c r="AN58" s="111"/>
      <c r="AO58" s="113"/>
      <c r="BH58" s="106"/>
      <c r="BI58" s="106"/>
      <c r="BJ58" s="106"/>
      <c r="BK58" s="106"/>
      <c r="BL58" s="106"/>
      <c r="BM58" s="106"/>
    </row>
    <row r="59" spans="2:65" ht="35.1" customHeight="1">
      <c r="B59" s="118"/>
      <c r="C59" s="119"/>
      <c r="D59" s="119"/>
      <c r="E59" s="119"/>
      <c r="F59" s="119"/>
      <c r="G59" s="119"/>
      <c r="H59" s="119"/>
      <c r="I59" s="119"/>
      <c r="J59" s="119"/>
      <c r="K59" s="119"/>
      <c r="L59" s="119"/>
      <c r="M59" s="119"/>
      <c r="N59" s="119"/>
      <c r="O59" s="119"/>
      <c r="P59" s="119"/>
      <c r="Q59" s="119"/>
      <c r="R59" s="330"/>
      <c r="S59" s="119"/>
      <c r="T59" s="119"/>
      <c r="U59" s="119"/>
      <c r="V59" s="119"/>
      <c r="W59" s="119"/>
      <c r="X59" s="119"/>
      <c r="Y59" s="106"/>
      <c r="Z59" s="119"/>
      <c r="AA59" s="119"/>
      <c r="AB59" s="119"/>
      <c r="AC59" s="119"/>
      <c r="AD59" s="119"/>
      <c r="AE59" s="330" t="str">
        <f>Données!AF3</f>
        <v xml:space="preserve">Conception et réalisation : Thierry GÉRARD IEN-ET STI Design &amp; Métiers d'art - Version 5.2 • Septembre 2020    
Adaptation Equipe Académique Rennes [ 07 83 77 09 55 ] - Version 5.2 • Mars 2021 </v>
      </c>
      <c r="AF59" s="121"/>
      <c r="AG59" s="121"/>
      <c r="AH59" s="121"/>
      <c r="AI59" s="119"/>
      <c r="AJ59" s="119"/>
      <c r="AK59" s="119"/>
      <c r="AL59" s="119"/>
      <c r="AM59" s="119"/>
      <c r="AN59" s="119"/>
      <c r="AO59" s="122"/>
      <c r="AP59" s="492"/>
      <c r="BH59" s="106"/>
      <c r="BI59" s="106"/>
      <c r="BJ59" s="106"/>
      <c r="BK59" s="106"/>
      <c r="BL59" s="106"/>
      <c r="BM59" s="106"/>
    </row>
    <row r="60" spans="2:65" ht="15" customHeight="1">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BH60" s="106"/>
      <c r="BI60" s="106"/>
      <c r="BJ60" s="106"/>
      <c r="BK60" s="106"/>
      <c r="BL60" s="106"/>
      <c r="BM60" s="106"/>
    </row>
    <row r="61" spans="2:65" ht="35.1" customHeight="1">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BH61" s="106"/>
      <c r="BI61" s="106"/>
      <c r="BJ61" s="106"/>
      <c r="BK61" s="106"/>
      <c r="BL61" s="106"/>
      <c r="BM61" s="106"/>
    </row>
    <row r="62" spans="2:65" ht="15" customHeight="1">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BH62" s="106"/>
      <c r="BI62" s="106"/>
      <c r="BJ62" s="106"/>
      <c r="BK62" s="106"/>
      <c r="BL62" s="106"/>
      <c r="BM62" s="106"/>
    </row>
    <row r="63" spans="2:65" ht="17.100000000000001" customHeight="1">
      <c r="B63" s="106"/>
      <c r="C63" s="106"/>
      <c r="D63" s="106"/>
      <c r="E63" s="106"/>
      <c r="F63" s="106"/>
      <c r="G63" s="106"/>
      <c r="H63" s="106"/>
      <c r="I63" s="106"/>
      <c r="J63" s="106"/>
      <c r="K63" s="106"/>
      <c r="L63" s="106"/>
      <c r="M63" s="106"/>
      <c r="N63" s="106"/>
      <c r="O63" s="106"/>
      <c r="P63" s="106"/>
      <c r="Q63" s="106"/>
      <c r="R63" s="101"/>
      <c r="S63" s="101"/>
      <c r="T63" s="101"/>
      <c r="U63" s="101"/>
      <c r="V63" s="101"/>
      <c r="W63" s="101"/>
      <c r="X63" s="101"/>
      <c r="Y63" s="101"/>
      <c r="Z63" s="101"/>
      <c r="AA63" s="101"/>
      <c r="AB63" s="106"/>
      <c r="AC63" s="106"/>
      <c r="AD63" s="106"/>
      <c r="AE63" s="106"/>
      <c r="AF63" s="106"/>
      <c r="AG63" s="106"/>
      <c r="AH63" s="106"/>
      <c r="AI63" s="106"/>
      <c r="AJ63" s="106"/>
      <c r="AK63" s="106"/>
      <c r="AL63" s="106"/>
      <c r="AM63" s="106"/>
      <c r="AN63" s="106"/>
      <c r="AO63" s="106"/>
      <c r="BH63" s="106"/>
      <c r="BI63" s="106"/>
      <c r="BJ63" s="106"/>
      <c r="BK63" s="106"/>
      <c r="BL63" s="106"/>
      <c r="BM63" s="106"/>
    </row>
    <row r="64" spans="2:65" ht="29.1" customHeight="1">
      <c r="B64" s="106"/>
      <c r="C64" s="106"/>
      <c r="D64" s="106"/>
      <c r="E64" s="106"/>
      <c r="F64" s="106"/>
      <c r="G64" s="106"/>
      <c r="H64" s="106"/>
      <c r="I64" s="106"/>
      <c r="J64" s="106"/>
      <c r="K64" s="106"/>
      <c r="L64" s="106"/>
      <c r="M64" s="106"/>
      <c r="N64" s="106"/>
      <c r="O64" s="106"/>
      <c r="P64" s="106"/>
      <c r="Q64" s="106"/>
      <c r="R64" s="101"/>
      <c r="S64" s="101"/>
      <c r="T64" s="101"/>
      <c r="U64" s="101"/>
      <c r="V64" s="101"/>
      <c r="W64" s="101"/>
      <c r="X64" s="101"/>
      <c r="Y64" s="101"/>
      <c r="Z64" s="101"/>
      <c r="AA64" s="101"/>
      <c r="AB64" s="106"/>
      <c r="AC64" s="106"/>
      <c r="AD64" s="106"/>
      <c r="AE64" s="106"/>
      <c r="AF64" s="106"/>
      <c r="AG64" s="106"/>
      <c r="AH64" s="106"/>
      <c r="AI64" s="106"/>
      <c r="AJ64" s="106"/>
      <c r="AK64" s="106"/>
      <c r="AL64" s="106"/>
      <c r="AM64" s="106"/>
      <c r="AN64" s="106"/>
      <c r="AO64" s="106"/>
      <c r="BH64" s="106"/>
      <c r="BI64" s="106"/>
      <c r="BJ64" s="106"/>
      <c r="BK64" s="106"/>
      <c r="BL64" s="106"/>
      <c r="BM64" s="106"/>
    </row>
    <row r="65" spans="2:65" ht="20.100000000000001" customHeight="1">
      <c r="B65" s="106"/>
      <c r="C65" s="106"/>
      <c r="D65" s="106"/>
      <c r="E65" s="106"/>
      <c r="F65" s="106"/>
      <c r="G65" s="106"/>
      <c r="H65" s="106"/>
      <c r="I65" s="106"/>
      <c r="J65" s="106"/>
      <c r="K65" s="106"/>
      <c r="L65" s="106"/>
      <c r="M65" s="106"/>
      <c r="N65" s="106"/>
      <c r="O65" s="106"/>
      <c r="P65" s="106"/>
      <c r="Q65" s="106"/>
      <c r="R65" s="101"/>
      <c r="S65" s="101"/>
      <c r="T65" s="101"/>
      <c r="U65" s="101"/>
      <c r="V65" s="101"/>
      <c r="W65" s="101"/>
      <c r="X65" s="101"/>
      <c r="Y65" s="101"/>
      <c r="Z65" s="101"/>
      <c r="AA65" s="101"/>
      <c r="AB65" s="106"/>
      <c r="AC65" s="106"/>
      <c r="AD65" s="106"/>
      <c r="AE65" s="106"/>
      <c r="AF65" s="106"/>
      <c r="AG65" s="106"/>
      <c r="AH65" s="106"/>
      <c r="AI65" s="106"/>
      <c r="AJ65" s="106"/>
      <c r="AK65" s="106"/>
      <c r="AL65" s="106"/>
      <c r="AM65" s="106"/>
      <c r="AN65" s="106"/>
      <c r="AO65" s="106"/>
      <c r="BH65" s="106"/>
      <c r="BI65" s="106"/>
      <c r="BJ65" s="106"/>
      <c r="BK65" s="106"/>
      <c r="BL65" s="106"/>
      <c r="BM65" s="106"/>
    </row>
    <row r="66" spans="2:65" ht="38.1" customHeight="1">
      <c r="B66" s="106"/>
      <c r="C66" s="106"/>
      <c r="D66" s="106"/>
      <c r="E66" s="106"/>
      <c r="F66" s="106"/>
      <c r="G66" s="106"/>
      <c r="H66" s="106"/>
      <c r="I66" s="106"/>
      <c r="J66" s="106"/>
      <c r="K66" s="106"/>
      <c r="L66" s="106"/>
      <c r="M66" s="106"/>
      <c r="N66" s="106"/>
      <c r="O66" s="106"/>
      <c r="P66" s="106"/>
      <c r="Q66" s="106"/>
      <c r="R66" s="101"/>
      <c r="S66" s="101"/>
      <c r="T66" s="101"/>
      <c r="U66" s="101"/>
      <c r="V66" s="101"/>
      <c r="W66" s="101"/>
      <c r="X66" s="101"/>
      <c r="Y66" s="101"/>
      <c r="Z66" s="101"/>
      <c r="AA66" s="101"/>
      <c r="AB66" s="106"/>
      <c r="AC66" s="106"/>
      <c r="AD66" s="106"/>
      <c r="AE66" s="106"/>
      <c r="AF66" s="106"/>
      <c r="AG66" s="106"/>
      <c r="AH66" s="106"/>
      <c r="AI66" s="106"/>
      <c r="AJ66" s="106"/>
      <c r="AK66" s="106"/>
      <c r="AL66" s="106"/>
      <c r="AM66" s="106"/>
      <c r="AN66" s="106"/>
      <c r="AO66" s="106"/>
      <c r="BH66" s="106"/>
      <c r="BI66" s="106"/>
      <c r="BJ66" s="106"/>
      <c r="BK66" s="106"/>
      <c r="BL66" s="106"/>
      <c r="BM66" s="106"/>
    </row>
    <row r="67" spans="2:65" ht="9.9499999999999993" customHeight="1">
      <c r="B67" s="106"/>
      <c r="C67" s="106"/>
      <c r="D67" s="106"/>
      <c r="E67" s="106"/>
      <c r="F67" s="106"/>
      <c r="G67" s="106"/>
      <c r="H67" s="106"/>
      <c r="I67" s="106"/>
      <c r="J67" s="106"/>
      <c r="K67" s="106"/>
      <c r="L67" s="106"/>
      <c r="M67" s="106"/>
      <c r="N67" s="106"/>
      <c r="O67" s="106"/>
      <c r="P67" s="106"/>
      <c r="Q67" s="106"/>
      <c r="R67" s="101"/>
      <c r="S67" s="101"/>
      <c r="T67" s="101"/>
      <c r="U67" s="101"/>
      <c r="V67" s="101"/>
      <c r="W67" s="101"/>
      <c r="X67" s="101"/>
      <c r="Y67" s="101"/>
      <c r="Z67" s="101"/>
      <c r="AA67" s="101"/>
      <c r="AB67" s="106"/>
      <c r="AC67" s="106"/>
      <c r="AD67" s="106"/>
      <c r="AE67" s="106"/>
      <c r="AF67" s="106"/>
      <c r="AG67" s="106"/>
      <c r="AH67" s="106"/>
      <c r="AI67" s="106"/>
      <c r="AJ67" s="106"/>
      <c r="AK67" s="106"/>
      <c r="AL67" s="106"/>
      <c r="AM67" s="106"/>
      <c r="AN67" s="106"/>
      <c r="AO67" s="106"/>
      <c r="BH67" s="106"/>
      <c r="BI67" s="106"/>
      <c r="BJ67" s="106"/>
      <c r="BK67" s="106"/>
      <c r="BL67" s="106"/>
      <c r="BM67" s="106"/>
    </row>
    <row r="68" spans="2:65" ht="9.9499999999999993" customHeight="1">
      <c r="B68" s="106"/>
      <c r="C68" s="106"/>
      <c r="D68" s="106"/>
      <c r="E68" s="106"/>
      <c r="F68" s="106"/>
      <c r="G68" s="106"/>
      <c r="H68" s="106"/>
      <c r="I68" s="106"/>
      <c r="J68" s="106"/>
      <c r="K68" s="106"/>
      <c r="L68" s="106"/>
      <c r="M68" s="106"/>
      <c r="N68" s="106"/>
      <c r="O68" s="106"/>
      <c r="P68" s="106"/>
      <c r="Q68" s="106"/>
      <c r="R68" s="101"/>
      <c r="S68" s="101"/>
      <c r="T68" s="101"/>
      <c r="U68" s="101"/>
      <c r="V68" s="101"/>
      <c r="W68" s="101"/>
      <c r="X68" s="101"/>
      <c r="Y68" s="101"/>
      <c r="Z68" s="101"/>
      <c r="AA68" s="101"/>
      <c r="AB68" s="106"/>
      <c r="AC68" s="106"/>
      <c r="AD68" s="106"/>
      <c r="AE68" s="106"/>
      <c r="AF68" s="106"/>
      <c r="AG68" s="106"/>
      <c r="AH68" s="106"/>
      <c r="AI68" s="106"/>
      <c r="AJ68" s="106"/>
      <c r="AK68" s="106"/>
      <c r="AL68" s="106"/>
      <c r="AM68" s="106"/>
      <c r="AN68" s="106"/>
      <c r="AO68" s="106"/>
      <c r="BH68" s="106"/>
      <c r="BI68" s="106"/>
      <c r="BJ68" s="106"/>
      <c r="BK68" s="106"/>
      <c r="BL68" s="106"/>
      <c r="BM68" s="106"/>
    </row>
    <row r="69" spans="2:65" ht="24.95" customHeight="1">
      <c r="B69" s="106"/>
      <c r="C69" s="106"/>
      <c r="D69" s="106"/>
      <c r="E69" s="106"/>
      <c r="F69" s="106"/>
      <c r="G69" s="106"/>
      <c r="H69" s="106"/>
      <c r="I69" s="106"/>
      <c r="J69" s="106"/>
      <c r="K69" s="106"/>
      <c r="L69" s="106"/>
      <c r="M69" s="106"/>
      <c r="N69" s="106"/>
      <c r="O69" s="106"/>
      <c r="P69" s="106"/>
      <c r="Q69" s="106"/>
      <c r="R69" s="101"/>
      <c r="S69" s="101"/>
      <c r="T69" s="101"/>
      <c r="U69" s="101"/>
      <c r="V69" s="101"/>
      <c r="W69" s="101"/>
      <c r="X69" s="101"/>
      <c r="Y69" s="101"/>
      <c r="Z69" s="101"/>
      <c r="AA69" s="101"/>
      <c r="AB69" s="106"/>
      <c r="AC69" s="106"/>
      <c r="AD69" s="106"/>
      <c r="AE69" s="106"/>
      <c r="AF69" s="106"/>
      <c r="AG69" s="106"/>
      <c r="AH69" s="106"/>
      <c r="AI69" s="106"/>
      <c r="AJ69" s="106"/>
      <c r="AK69" s="106"/>
      <c r="AL69" s="106"/>
      <c r="AM69" s="106"/>
      <c r="AN69" s="106"/>
      <c r="AO69" s="106"/>
      <c r="BH69" s="106"/>
      <c r="BI69" s="106"/>
      <c r="BJ69" s="106"/>
      <c r="BK69" s="106"/>
      <c r="BL69" s="106"/>
      <c r="BM69" s="106"/>
    </row>
    <row r="70" spans="2:65" ht="15" customHeight="1">
      <c r="B70" s="106"/>
      <c r="C70" s="106"/>
      <c r="D70" s="106"/>
      <c r="E70" s="106"/>
      <c r="F70" s="106"/>
      <c r="G70" s="106"/>
      <c r="H70" s="106"/>
      <c r="I70" s="106"/>
      <c r="J70" s="106"/>
      <c r="K70" s="106"/>
      <c r="L70" s="106"/>
      <c r="M70" s="106"/>
      <c r="N70" s="106"/>
      <c r="O70" s="106"/>
      <c r="P70" s="106"/>
      <c r="Q70" s="106"/>
      <c r="R70" s="101"/>
      <c r="S70" s="101"/>
      <c r="T70" s="101"/>
      <c r="U70" s="101"/>
      <c r="V70" s="101"/>
      <c r="W70" s="101"/>
      <c r="X70" s="101"/>
      <c r="Y70" s="101"/>
      <c r="Z70" s="101"/>
      <c r="AA70" s="101"/>
      <c r="AB70" s="106"/>
      <c r="AC70" s="106"/>
      <c r="AD70" s="106"/>
      <c r="AE70" s="106"/>
      <c r="AF70" s="106"/>
      <c r="AG70" s="106"/>
      <c r="AH70" s="106"/>
      <c r="AI70" s="106"/>
      <c r="AJ70" s="106"/>
      <c r="AK70" s="106"/>
      <c r="AL70" s="106"/>
      <c r="AM70" s="106"/>
      <c r="AN70" s="106"/>
      <c r="AO70" s="106"/>
      <c r="BH70" s="106"/>
      <c r="BI70" s="106"/>
      <c r="BJ70" s="106"/>
      <c r="BK70" s="106"/>
      <c r="BL70" s="106"/>
      <c r="BM70" s="106"/>
    </row>
    <row r="71" spans="2:65" s="106" customFormat="1">
      <c r="R71" s="101"/>
      <c r="S71" s="101"/>
      <c r="T71" s="101"/>
      <c r="U71" s="101"/>
      <c r="V71" s="101"/>
      <c r="W71" s="101"/>
      <c r="X71" s="101"/>
      <c r="Y71" s="101"/>
      <c r="Z71" s="101"/>
      <c r="AA71" s="101"/>
      <c r="AQ71" s="1"/>
      <c r="AR71" s="1"/>
      <c r="AS71" s="1"/>
      <c r="AT71" s="1"/>
      <c r="AU71" s="1"/>
      <c r="AV71" s="1"/>
      <c r="AW71" s="1"/>
      <c r="AX71" s="1"/>
      <c r="AY71" s="1"/>
      <c r="AZ71" s="1"/>
      <c r="BA71" s="1"/>
      <c r="BB71" s="1"/>
      <c r="BC71" s="1"/>
      <c r="BD71" s="1"/>
      <c r="BE71" s="1"/>
      <c r="BF71" s="1"/>
      <c r="BG71" s="1"/>
      <c r="BH71" s="101"/>
      <c r="BI71" s="101"/>
      <c r="BJ71" s="101"/>
      <c r="BK71" s="101"/>
      <c r="BL71" s="101"/>
      <c r="BM71" s="101"/>
    </row>
    <row r="72" spans="2:65" s="106" customFormat="1" ht="20.100000000000001" customHeight="1">
      <c r="R72" s="101"/>
      <c r="S72" s="101"/>
      <c r="T72" s="101"/>
      <c r="U72" s="101"/>
      <c r="V72" s="101"/>
      <c r="W72" s="101"/>
      <c r="X72" s="101"/>
      <c r="Y72" s="101"/>
      <c r="Z72" s="101"/>
      <c r="AA72" s="101"/>
      <c r="AQ72" s="1"/>
      <c r="AR72" s="1"/>
      <c r="AS72" s="1"/>
      <c r="AT72" s="1"/>
      <c r="AU72" s="1"/>
      <c r="AV72" s="1"/>
      <c r="AW72" s="1"/>
      <c r="AX72" s="1"/>
      <c r="AY72" s="1"/>
      <c r="AZ72" s="1"/>
      <c r="BA72" s="1"/>
      <c r="BB72" s="1"/>
      <c r="BC72" s="1"/>
      <c r="BD72" s="1"/>
      <c r="BE72" s="1"/>
      <c r="BF72" s="1"/>
      <c r="BG72" s="1"/>
      <c r="BH72" s="101"/>
      <c r="BI72" s="101"/>
      <c r="BJ72" s="101"/>
      <c r="BK72" s="101"/>
      <c r="BL72" s="101"/>
      <c r="BM72" s="101"/>
    </row>
    <row r="73" spans="2:65" s="106" customFormat="1">
      <c r="R73" s="101"/>
      <c r="S73" s="101"/>
      <c r="T73" s="101"/>
      <c r="U73" s="101"/>
      <c r="V73" s="101"/>
      <c r="W73" s="101"/>
      <c r="X73" s="101"/>
      <c r="Y73" s="101"/>
      <c r="Z73" s="101"/>
      <c r="AA73" s="101"/>
      <c r="AQ73" s="1"/>
      <c r="AR73" s="1"/>
      <c r="AS73" s="1"/>
      <c r="AT73" s="1"/>
      <c r="AU73" s="1"/>
      <c r="AV73" s="1"/>
      <c r="AW73" s="1"/>
      <c r="AX73" s="1"/>
      <c r="AY73" s="1"/>
      <c r="AZ73" s="1"/>
      <c r="BA73" s="1"/>
      <c r="BB73" s="1"/>
      <c r="BC73" s="1"/>
      <c r="BD73" s="1"/>
      <c r="BE73" s="1"/>
      <c r="BF73" s="1"/>
      <c r="BG73" s="1"/>
      <c r="BH73" s="101"/>
      <c r="BI73" s="101"/>
      <c r="BJ73" s="101"/>
      <c r="BK73" s="101"/>
      <c r="BL73" s="101"/>
      <c r="BM73" s="101"/>
    </row>
    <row r="74" spans="2:65" s="106" customFormat="1">
      <c r="B74" s="101"/>
      <c r="C74" s="101"/>
      <c r="D74" s="101"/>
      <c r="E74" s="101"/>
      <c r="F74" s="101"/>
      <c r="G74" s="101"/>
      <c r="H74" s="101"/>
      <c r="I74" s="101"/>
      <c r="J74" s="101"/>
      <c r="K74" s="101"/>
      <c r="L74" s="101"/>
      <c r="M74" s="101"/>
      <c r="N74" s="101"/>
      <c r="O74" s="101"/>
      <c r="P74" s="101"/>
      <c r="Q74" s="101"/>
      <c r="R74" s="1"/>
      <c r="S74" s="1"/>
      <c r="T74" s="1"/>
      <c r="U74" s="1"/>
      <c r="V74" s="1"/>
      <c r="W74" s="1"/>
      <c r="X74" s="1"/>
      <c r="Y74" s="1"/>
      <c r="Z74" s="1"/>
      <c r="AA74" s="1"/>
      <c r="AB74" s="101"/>
      <c r="AC74" s="101"/>
      <c r="AD74" s="101"/>
      <c r="AE74" s="101"/>
      <c r="AF74" s="101"/>
      <c r="AG74" s="101"/>
      <c r="AH74" s="101"/>
      <c r="AI74" s="101"/>
      <c r="AJ74" s="101"/>
      <c r="AK74" s="101"/>
      <c r="AL74" s="101"/>
      <c r="AM74" s="101"/>
      <c r="AN74" s="101"/>
      <c r="AO74" s="101"/>
      <c r="AQ74" s="1"/>
      <c r="AR74" s="1"/>
      <c r="AS74" s="1"/>
      <c r="AT74" s="1"/>
      <c r="AU74" s="1"/>
      <c r="AV74" s="1"/>
      <c r="AW74" s="1"/>
      <c r="AX74" s="1"/>
      <c r="AY74" s="1"/>
      <c r="AZ74" s="1"/>
      <c r="BA74" s="1"/>
      <c r="BB74" s="1"/>
      <c r="BC74" s="1"/>
      <c r="BD74" s="1"/>
      <c r="BE74" s="1"/>
      <c r="BF74" s="1"/>
      <c r="BG74" s="1"/>
      <c r="BH74" s="101"/>
      <c r="BI74" s="101"/>
      <c r="BJ74" s="101"/>
      <c r="BK74" s="101"/>
      <c r="BL74" s="101"/>
      <c r="BM74" s="101"/>
    </row>
    <row r="75" spans="2:65" s="106" customFormat="1">
      <c r="B75" s="101"/>
      <c r="C75" s="101"/>
      <c r="D75" s="101"/>
      <c r="E75" s="101"/>
      <c r="F75" s="101"/>
      <c r="G75" s="101"/>
      <c r="H75" s="101"/>
      <c r="I75" s="101"/>
      <c r="J75" s="101"/>
      <c r="K75" s="101"/>
      <c r="L75" s="101"/>
      <c r="M75" s="101"/>
      <c r="N75" s="101"/>
      <c r="O75" s="101"/>
      <c r="P75" s="101"/>
      <c r="Q75" s="101"/>
      <c r="R75" s="1"/>
      <c r="S75" s="1"/>
      <c r="T75" s="1"/>
      <c r="U75" s="1"/>
      <c r="V75" s="1"/>
      <c r="W75" s="1"/>
      <c r="X75" s="1"/>
      <c r="Y75" s="1"/>
      <c r="Z75" s="1"/>
      <c r="AA75" s="1"/>
      <c r="AB75" s="101"/>
      <c r="AC75" s="101"/>
      <c r="AD75" s="101"/>
      <c r="AE75" s="101"/>
      <c r="AF75" s="101"/>
      <c r="AG75" s="101"/>
      <c r="AH75" s="101"/>
      <c r="AI75" s="101"/>
      <c r="AJ75" s="101"/>
      <c r="AK75" s="101"/>
      <c r="AL75" s="101"/>
      <c r="AM75" s="101"/>
      <c r="AN75" s="101"/>
      <c r="AO75" s="101"/>
      <c r="AQ75" s="1"/>
      <c r="AR75" s="1"/>
      <c r="AS75" s="1"/>
      <c r="AT75" s="1"/>
      <c r="AU75" s="1"/>
      <c r="AV75" s="1"/>
      <c r="AW75" s="1"/>
      <c r="AX75" s="1"/>
      <c r="AY75" s="1"/>
      <c r="AZ75" s="1"/>
      <c r="BA75" s="1"/>
      <c r="BB75" s="1"/>
      <c r="BC75" s="1"/>
      <c r="BD75" s="1"/>
      <c r="BE75" s="1"/>
      <c r="BF75" s="1"/>
      <c r="BG75" s="1"/>
      <c r="BH75" s="101"/>
      <c r="BI75" s="101"/>
      <c r="BJ75" s="101"/>
      <c r="BK75" s="101"/>
      <c r="BL75" s="101"/>
      <c r="BM75" s="101"/>
    </row>
    <row r="76" spans="2:65" s="106" customFormat="1">
      <c r="B76" s="101"/>
      <c r="C76" s="101"/>
      <c r="D76" s="101"/>
      <c r="E76" s="101"/>
      <c r="F76" s="101"/>
      <c r="G76" s="101"/>
      <c r="H76" s="101"/>
      <c r="I76" s="101"/>
      <c r="J76" s="101"/>
      <c r="K76" s="101"/>
      <c r="L76" s="101"/>
      <c r="M76" s="101"/>
      <c r="N76" s="101"/>
      <c r="O76" s="101"/>
      <c r="P76" s="101"/>
      <c r="Q76" s="101"/>
      <c r="R76" s="1"/>
      <c r="S76" s="1"/>
      <c r="T76" s="1"/>
      <c r="U76" s="1"/>
      <c r="V76" s="1"/>
      <c r="W76" s="1"/>
      <c r="X76" s="1"/>
      <c r="Y76" s="1"/>
      <c r="Z76" s="1"/>
      <c r="AA76" s="1"/>
      <c r="AB76" s="101"/>
      <c r="AC76" s="101"/>
      <c r="AD76" s="101"/>
      <c r="AE76" s="101"/>
      <c r="AF76" s="101"/>
      <c r="AG76" s="101"/>
      <c r="AH76" s="101"/>
      <c r="AI76" s="101"/>
      <c r="AJ76" s="101"/>
      <c r="AK76" s="101"/>
      <c r="AL76" s="101"/>
      <c r="AM76" s="101"/>
      <c r="AN76" s="101"/>
      <c r="AO76" s="101"/>
      <c r="AQ76" s="1"/>
      <c r="AR76" s="1"/>
      <c r="AS76" s="1"/>
      <c r="AT76" s="1"/>
      <c r="AU76" s="1"/>
      <c r="AV76" s="1"/>
      <c r="AW76" s="1"/>
      <c r="AX76" s="1"/>
      <c r="AY76" s="1"/>
      <c r="AZ76" s="1"/>
      <c r="BA76" s="1"/>
      <c r="BB76" s="1"/>
      <c r="BC76" s="1"/>
      <c r="BD76" s="1"/>
      <c r="BE76" s="1"/>
      <c r="BF76" s="1"/>
      <c r="BG76" s="1"/>
      <c r="BH76" s="101"/>
      <c r="BI76" s="101"/>
      <c r="BJ76" s="101"/>
      <c r="BK76" s="101"/>
      <c r="BL76" s="101"/>
      <c r="BM76" s="101"/>
    </row>
    <row r="77" spans="2:65" s="106" customFormat="1">
      <c r="B77" s="101"/>
      <c r="C77" s="101"/>
      <c r="D77" s="101"/>
      <c r="E77" s="101"/>
      <c r="F77" s="101"/>
      <c r="G77" s="101"/>
      <c r="H77" s="101"/>
      <c r="I77" s="101"/>
      <c r="J77" s="101"/>
      <c r="K77" s="101"/>
      <c r="L77" s="101"/>
      <c r="M77" s="101"/>
      <c r="N77" s="101"/>
      <c r="O77" s="101"/>
      <c r="P77" s="101"/>
      <c r="Q77" s="101"/>
      <c r="R77" s="1"/>
      <c r="S77" s="1"/>
      <c r="T77" s="1"/>
      <c r="U77" s="1"/>
      <c r="V77" s="1"/>
      <c r="W77" s="1"/>
      <c r="X77" s="1"/>
      <c r="Y77" s="1"/>
      <c r="Z77" s="1"/>
      <c r="AA77" s="1"/>
      <c r="AB77" s="101"/>
      <c r="AC77" s="101"/>
      <c r="AD77" s="101"/>
      <c r="AE77" s="101"/>
      <c r="AF77" s="101"/>
      <c r="AG77" s="101"/>
      <c r="AH77" s="101"/>
      <c r="AI77" s="101"/>
      <c r="AJ77" s="101"/>
      <c r="AK77" s="101"/>
      <c r="AL77" s="101"/>
      <c r="AM77" s="101"/>
      <c r="AN77" s="101"/>
      <c r="AO77" s="101"/>
      <c r="AQ77" s="1"/>
      <c r="AR77" s="1"/>
      <c r="AS77" s="1"/>
      <c r="AT77" s="1"/>
      <c r="AU77" s="1"/>
      <c r="AV77" s="1"/>
      <c r="AW77" s="1"/>
      <c r="AX77" s="1"/>
      <c r="AY77" s="1"/>
      <c r="AZ77" s="1"/>
      <c r="BA77" s="1"/>
      <c r="BB77" s="1"/>
      <c r="BC77" s="1"/>
      <c r="BD77" s="1"/>
      <c r="BE77" s="1"/>
      <c r="BF77" s="1"/>
      <c r="BG77" s="1"/>
      <c r="BH77" s="101"/>
      <c r="BI77" s="101"/>
      <c r="BJ77" s="101"/>
      <c r="BK77" s="101"/>
      <c r="BL77" s="101"/>
      <c r="BM77" s="101"/>
    </row>
    <row r="78" spans="2:65" s="106" customFormat="1">
      <c r="B78" s="101"/>
      <c r="C78" s="101"/>
      <c r="D78" s="101"/>
      <c r="E78" s="101"/>
      <c r="F78" s="101"/>
      <c r="G78" s="101"/>
      <c r="H78" s="101"/>
      <c r="I78" s="101"/>
      <c r="J78" s="101"/>
      <c r="K78" s="101"/>
      <c r="L78" s="101"/>
      <c r="M78" s="101"/>
      <c r="N78" s="101"/>
      <c r="O78" s="101"/>
      <c r="P78" s="101"/>
      <c r="Q78" s="101"/>
      <c r="R78" s="1"/>
      <c r="S78" s="1"/>
      <c r="T78" s="1"/>
      <c r="U78" s="1"/>
      <c r="V78" s="1"/>
      <c r="W78" s="1"/>
      <c r="X78" s="1"/>
      <c r="Y78" s="1"/>
      <c r="Z78" s="1"/>
      <c r="AA78" s="1"/>
      <c r="AB78" s="101"/>
      <c r="AC78" s="101"/>
      <c r="AD78" s="101"/>
      <c r="AE78" s="101"/>
      <c r="AF78" s="101"/>
      <c r="AG78" s="101"/>
      <c r="AH78" s="101"/>
      <c r="AI78" s="101"/>
      <c r="AJ78" s="101"/>
      <c r="AK78" s="101"/>
      <c r="AL78" s="101"/>
      <c r="AM78" s="101"/>
      <c r="AN78" s="101"/>
      <c r="AO78" s="101"/>
      <c r="AQ78" s="1"/>
      <c r="AR78" s="1"/>
      <c r="AS78" s="1"/>
      <c r="AT78" s="1"/>
      <c r="AU78" s="1"/>
      <c r="AV78" s="1"/>
      <c r="AW78" s="1"/>
      <c r="AX78" s="1"/>
      <c r="AY78" s="1"/>
      <c r="AZ78" s="1"/>
      <c r="BA78" s="1"/>
      <c r="BB78" s="1"/>
      <c r="BC78" s="1"/>
      <c r="BD78" s="1"/>
      <c r="BE78" s="1"/>
      <c r="BF78" s="1"/>
      <c r="BG78" s="1"/>
      <c r="BH78" s="101"/>
      <c r="BI78" s="101"/>
      <c r="BJ78" s="101"/>
      <c r="BK78" s="101"/>
      <c r="BL78" s="101"/>
      <c r="BM78" s="101"/>
    </row>
    <row r="79" spans="2:65" s="106" customFormat="1">
      <c r="B79" s="101"/>
      <c r="C79" s="101"/>
      <c r="D79" s="101"/>
      <c r="E79" s="101"/>
      <c r="F79" s="101"/>
      <c r="G79" s="101"/>
      <c r="H79" s="101"/>
      <c r="I79" s="101"/>
      <c r="J79" s="101"/>
      <c r="K79" s="101"/>
      <c r="L79" s="101"/>
      <c r="M79" s="101"/>
      <c r="N79" s="101"/>
      <c r="O79" s="101"/>
      <c r="P79" s="101"/>
      <c r="Q79" s="101"/>
      <c r="R79" s="1"/>
      <c r="S79" s="1"/>
      <c r="T79" s="1"/>
      <c r="U79" s="1"/>
      <c r="V79" s="1"/>
      <c r="W79" s="1"/>
      <c r="X79" s="1"/>
      <c r="Y79" s="1"/>
      <c r="Z79" s="1"/>
      <c r="AA79" s="1"/>
      <c r="AB79" s="101"/>
      <c r="AC79" s="101"/>
      <c r="AD79" s="101"/>
      <c r="AE79" s="101"/>
      <c r="AF79" s="101"/>
      <c r="AG79" s="101"/>
      <c r="AH79" s="101"/>
      <c r="AI79" s="101"/>
      <c r="AJ79" s="101"/>
      <c r="AK79" s="101"/>
      <c r="AL79" s="101"/>
      <c r="AM79" s="101"/>
      <c r="AN79" s="101"/>
      <c r="AO79" s="101"/>
      <c r="AQ79" s="1"/>
      <c r="AR79" s="1"/>
      <c r="AS79" s="1"/>
      <c r="AT79" s="1"/>
      <c r="AU79" s="1"/>
      <c r="AV79" s="1"/>
      <c r="AW79" s="1"/>
      <c r="AX79" s="1"/>
      <c r="AY79" s="1"/>
      <c r="AZ79" s="1"/>
      <c r="BA79" s="1"/>
      <c r="BB79" s="1"/>
      <c r="BC79" s="1"/>
      <c r="BD79" s="1"/>
      <c r="BE79" s="1"/>
      <c r="BF79" s="1"/>
      <c r="BG79" s="1"/>
      <c r="BH79" s="101"/>
      <c r="BI79" s="101"/>
      <c r="BJ79" s="101"/>
      <c r="BK79" s="101"/>
      <c r="BL79" s="101"/>
      <c r="BM79" s="101"/>
    </row>
    <row r="80" spans="2:65" s="106" customFormat="1">
      <c r="B80" s="101"/>
      <c r="C80" s="101"/>
      <c r="D80" s="101"/>
      <c r="E80" s="101"/>
      <c r="F80" s="101"/>
      <c r="G80" s="101"/>
      <c r="H80" s="101"/>
      <c r="I80" s="101"/>
      <c r="J80" s="101"/>
      <c r="K80" s="101"/>
      <c r="L80" s="101"/>
      <c r="M80" s="101"/>
      <c r="N80" s="101"/>
      <c r="O80" s="101"/>
      <c r="P80" s="101"/>
      <c r="Q80" s="101"/>
      <c r="R80" s="1"/>
      <c r="S80" s="1"/>
      <c r="T80" s="1"/>
      <c r="U80" s="1"/>
      <c r="V80" s="1"/>
      <c r="W80" s="1"/>
      <c r="X80" s="1"/>
      <c r="Y80" s="1"/>
      <c r="Z80" s="1"/>
      <c r="AA80" s="1"/>
      <c r="AB80" s="101"/>
      <c r="AC80" s="101"/>
      <c r="AD80" s="101"/>
      <c r="AE80" s="101"/>
      <c r="AF80" s="101"/>
      <c r="AG80" s="101"/>
      <c r="AH80" s="101"/>
      <c r="AI80" s="101"/>
      <c r="AJ80" s="101"/>
      <c r="AK80" s="101"/>
      <c r="AL80" s="101"/>
      <c r="AM80" s="101"/>
      <c r="AN80" s="101"/>
      <c r="AO80" s="101"/>
      <c r="AQ80" s="1"/>
      <c r="AR80" s="1"/>
      <c r="AS80" s="1"/>
      <c r="AT80" s="1"/>
      <c r="AU80" s="1"/>
      <c r="AV80" s="1"/>
      <c r="AW80" s="1"/>
      <c r="AX80" s="1"/>
      <c r="AY80" s="1"/>
      <c r="AZ80" s="1"/>
      <c r="BA80" s="1"/>
      <c r="BB80" s="1"/>
      <c r="BC80" s="1"/>
      <c r="BD80" s="1"/>
      <c r="BE80" s="1"/>
      <c r="BF80" s="1"/>
      <c r="BG80" s="1"/>
      <c r="BH80" s="101"/>
      <c r="BI80" s="101"/>
      <c r="BJ80" s="101"/>
      <c r="BK80" s="101"/>
      <c r="BL80" s="101"/>
      <c r="BM80" s="101"/>
    </row>
    <row r="81" spans="2:65" s="106" customFormat="1">
      <c r="B81" s="101"/>
      <c r="C81" s="101"/>
      <c r="D81" s="101"/>
      <c r="E81" s="101"/>
      <c r="F81" s="101"/>
      <c r="G81" s="101"/>
      <c r="H81" s="101"/>
      <c r="I81" s="101"/>
      <c r="J81" s="101"/>
      <c r="K81" s="101"/>
      <c r="L81" s="101"/>
      <c r="M81" s="101"/>
      <c r="N81" s="101"/>
      <c r="O81" s="101"/>
      <c r="P81" s="101"/>
      <c r="Q81" s="101"/>
      <c r="R81" s="1"/>
      <c r="S81" s="1"/>
      <c r="T81" s="1"/>
      <c r="U81" s="1"/>
      <c r="V81" s="1"/>
      <c r="W81" s="1"/>
      <c r="X81" s="1"/>
      <c r="Y81" s="1"/>
      <c r="Z81" s="1"/>
      <c r="AA81" s="1"/>
      <c r="AB81" s="101"/>
      <c r="AC81" s="101"/>
      <c r="AD81" s="101"/>
      <c r="AE81" s="101"/>
      <c r="AF81" s="101"/>
      <c r="AG81" s="101"/>
      <c r="AH81" s="101"/>
      <c r="AI81" s="101"/>
      <c r="AJ81" s="101"/>
      <c r="AK81" s="101"/>
      <c r="AL81" s="101"/>
      <c r="AM81" s="101"/>
      <c r="AN81" s="101"/>
      <c r="AO81" s="101"/>
      <c r="AQ81" s="1"/>
      <c r="AR81" s="1"/>
      <c r="AS81" s="1"/>
      <c r="AT81" s="1"/>
      <c r="AU81" s="1"/>
      <c r="AV81" s="1"/>
      <c r="AW81" s="1"/>
      <c r="AX81" s="1"/>
      <c r="AY81" s="1"/>
      <c r="AZ81" s="1"/>
      <c r="BA81" s="1"/>
      <c r="BB81" s="1"/>
      <c r="BC81" s="1"/>
      <c r="BD81" s="1"/>
      <c r="BE81" s="1"/>
      <c r="BF81" s="1"/>
      <c r="BG81" s="1"/>
      <c r="BH81" s="101"/>
      <c r="BI81" s="101"/>
      <c r="BJ81" s="101"/>
      <c r="BK81" s="101"/>
      <c r="BL81" s="101"/>
      <c r="BM81" s="101"/>
    </row>
    <row r="82" spans="2:65" s="106" customFormat="1">
      <c r="B82" s="101"/>
      <c r="C82" s="101"/>
      <c r="D82" s="101"/>
      <c r="E82" s="101"/>
      <c r="F82" s="101"/>
      <c r="G82" s="101"/>
      <c r="H82" s="101"/>
      <c r="I82" s="101"/>
      <c r="J82" s="101"/>
      <c r="K82" s="101"/>
      <c r="L82" s="101"/>
      <c r="M82" s="101"/>
      <c r="N82" s="101"/>
      <c r="O82" s="101"/>
      <c r="P82" s="101"/>
      <c r="Q82" s="101"/>
      <c r="R82" s="1"/>
      <c r="S82" s="1"/>
      <c r="T82" s="1"/>
      <c r="U82" s="1"/>
      <c r="V82" s="1"/>
      <c r="W82" s="1"/>
      <c r="X82" s="1"/>
      <c r="Y82" s="1"/>
      <c r="Z82" s="1"/>
      <c r="AA82" s="1"/>
      <c r="AB82" s="101"/>
      <c r="AC82" s="101"/>
      <c r="AD82" s="101"/>
      <c r="AE82" s="101"/>
      <c r="AF82" s="101"/>
      <c r="AG82" s="101"/>
      <c r="AH82" s="101"/>
      <c r="AI82" s="101"/>
      <c r="AJ82" s="101"/>
      <c r="AK82" s="101"/>
      <c r="AL82" s="101"/>
      <c r="AM82" s="101"/>
      <c r="AN82" s="101"/>
      <c r="AO82" s="101"/>
      <c r="AQ82" s="1"/>
      <c r="AR82" s="1"/>
      <c r="AS82" s="1"/>
      <c r="AT82" s="1"/>
      <c r="AU82" s="1"/>
      <c r="AV82" s="1"/>
      <c r="AW82" s="1"/>
      <c r="AX82" s="1"/>
      <c r="AY82" s="1"/>
      <c r="AZ82" s="1"/>
      <c r="BA82" s="1"/>
      <c r="BB82" s="1"/>
      <c r="BC82" s="1"/>
      <c r="BD82" s="1"/>
      <c r="BE82" s="1"/>
      <c r="BF82" s="1"/>
      <c r="BG82" s="1"/>
      <c r="BH82" s="1"/>
      <c r="BI82" s="1"/>
      <c r="BJ82" s="1"/>
      <c r="BK82" s="1"/>
      <c r="BL82" s="1"/>
      <c r="BM82" s="1"/>
    </row>
    <row r="83" spans="2:65" s="106" customFormat="1">
      <c r="B83" s="101"/>
      <c r="C83" s="101"/>
      <c r="D83" s="101"/>
      <c r="E83" s="101"/>
      <c r="F83" s="101"/>
      <c r="G83" s="101"/>
      <c r="H83" s="101"/>
      <c r="I83" s="101"/>
      <c r="J83" s="101"/>
      <c r="K83" s="101"/>
      <c r="L83" s="101"/>
      <c r="M83" s="101"/>
      <c r="N83" s="101"/>
      <c r="O83" s="101"/>
      <c r="P83" s="101"/>
      <c r="Q83" s="101"/>
      <c r="R83" s="1"/>
      <c r="S83" s="1"/>
      <c r="T83" s="1"/>
      <c r="U83" s="1"/>
      <c r="V83" s="1"/>
      <c r="W83" s="1"/>
      <c r="X83" s="1"/>
      <c r="Y83" s="1"/>
      <c r="Z83" s="1"/>
      <c r="AA83" s="1"/>
      <c r="AB83" s="101"/>
      <c r="AC83" s="101"/>
      <c r="AD83" s="101"/>
      <c r="AE83" s="101"/>
      <c r="AF83" s="101"/>
      <c r="AG83" s="101"/>
      <c r="AH83" s="101"/>
      <c r="AI83" s="101"/>
      <c r="AJ83" s="101"/>
      <c r="AK83" s="101"/>
      <c r="AL83" s="101"/>
      <c r="AM83" s="101"/>
      <c r="AN83" s="101"/>
      <c r="AO83" s="101"/>
      <c r="AQ83" s="1"/>
      <c r="AR83" s="1"/>
      <c r="AS83" s="1"/>
      <c r="AT83" s="1"/>
      <c r="AU83" s="1"/>
      <c r="AV83" s="1"/>
      <c r="AW83" s="1"/>
      <c r="AX83" s="1"/>
      <c r="AY83" s="1"/>
      <c r="AZ83" s="1"/>
      <c r="BA83" s="1"/>
      <c r="BB83" s="1"/>
      <c r="BC83" s="1"/>
      <c r="BD83" s="1"/>
      <c r="BE83" s="1"/>
      <c r="BF83" s="1"/>
      <c r="BG83" s="1"/>
      <c r="BH83" s="1"/>
      <c r="BI83" s="1"/>
      <c r="BJ83" s="1"/>
      <c r="BK83" s="1"/>
      <c r="BL83" s="1"/>
      <c r="BM83" s="1"/>
    </row>
    <row r="84" spans="2:65" s="106" customFormat="1">
      <c r="B84" s="101"/>
      <c r="C84" s="101"/>
      <c r="D84" s="101"/>
      <c r="E84" s="101"/>
      <c r="F84" s="101"/>
      <c r="G84" s="101"/>
      <c r="H84" s="101"/>
      <c r="I84" s="101"/>
      <c r="J84" s="101"/>
      <c r="K84" s="101"/>
      <c r="L84" s="101"/>
      <c r="M84" s="101"/>
      <c r="N84" s="101"/>
      <c r="O84" s="101"/>
      <c r="P84" s="101"/>
      <c r="Q84" s="101"/>
      <c r="R84" s="1"/>
      <c r="S84" s="1"/>
      <c r="T84" s="1"/>
      <c r="U84" s="1"/>
      <c r="V84" s="1"/>
      <c r="W84" s="1"/>
      <c r="X84" s="1"/>
      <c r="Y84" s="1"/>
      <c r="Z84" s="1"/>
      <c r="AA84" s="1"/>
      <c r="AB84" s="101"/>
      <c r="AC84" s="101"/>
      <c r="AD84" s="101"/>
      <c r="AE84" s="101"/>
      <c r="AF84" s="101"/>
      <c r="AG84" s="101"/>
      <c r="AH84" s="101"/>
      <c r="AI84" s="101"/>
      <c r="AJ84" s="101"/>
      <c r="AK84" s="101"/>
      <c r="AL84" s="101"/>
      <c r="AM84" s="101"/>
      <c r="AN84" s="101"/>
      <c r="AO84" s="101"/>
      <c r="AQ84" s="1"/>
      <c r="AR84" s="1"/>
      <c r="AS84" s="1"/>
      <c r="AT84" s="1"/>
      <c r="AU84" s="1"/>
      <c r="AV84" s="1"/>
      <c r="AW84" s="1"/>
      <c r="AX84" s="1"/>
      <c r="AY84" s="1"/>
      <c r="AZ84" s="1"/>
      <c r="BA84" s="1"/>
      <c r="BB84" s="1"/>
      <c r="BC84" s="1"/>
      <c r="BD84" s="1"/>
      <c r="BE84" s="1"/>
      <c r="BF84" s="1"/>
      <c r="BG84" s="1"/>
      <c r="BH84" s="1"/>
      <c r="BI84" s="1"/>
      <c r="BJ84" s="1"/>
      <c r="BK84" s="1"/>
      <c r="BL84" s="1"/>
      <c r="BM84" s="1"/>
    </row>
    <row r="85" spans="2:65" s="101" customForma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Q85" s="1"/>
      <c r="AR85" s="1"/>
      <c r="AS85" s="1"/>
      <c r="AT85" s="1"/>
      <c r="AU85" s="1"/>
      <c r="AV85" s="1"/>
      <c r="AW85" s="1"/>
      <c r="AX85" s="1"/>
      <c r="AY85" s="1"/>
      <c r="AZ85" s="1"/>
      <c r="BA85" s="1"/>
      <c r="BB85" s="1"/>
      <c r="BC85" s="1"/>
      <c r="BD85" s="1"/>
      <c r="BE85" s="1"/>
      <c r="BF85" s="1"/>
      <c r="BG85" s="1"/>
      <c r="BH85" s="1"/>
      <c r="BI85" s="1"/>
      <c r="BJ85" s="1"/>
      <c r="BK85" s="1"/>
      <c r="BL85" s="1"/>
      <c r="BM85" s="1"/>
    </row>
    <row r="86" spans="2:65" s="101" customForma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Q86" s="1"/>
      <c r="AR86" s="1"/>
      <c r="AS86" s="1"/>
      <c r="AT86" s="1"/>
      <c r="AU86" s="1"/>
      <c r="AV86" s="1"/>
      <c r="AW86" s="1"/>
      <c r="AX86" s="1"/>
      <c r="AY86" s="1"/>
      <c r="AZ86" s="1"/>
      <c r="BA86" s="1"/>
      <c r="BB86" s="1"/>
      <c r="BC86" s="1"/>
      <c r="BD86" s="1"/>
      <c r="BE86" s="1"/>
      <c r="BF86" s="1"/>
      <c r="BG86" s="1"/>
      <c r="BH86" s="1"/>
      <c r="BI86" s="1"/>
      <c r="BJ86" s="1"/>
      <c r="BK86" s="1"/>
      <c r="BL86" s="1"/>
      <c r="BM86" s="1"/>
    </row>
    <row r="87" spans="2:65" s="101" customForma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Q87" s="1"/>
      <c r="AR87" s="1"/>
      <c r="AS87" s="1"/>
      <c r="AT87" s="1"/>
      <c r="AU87" s="1"/>
      <c r="AV87" s="1"/>
      <c r="AW87" s="1"/>
      <c r="AX87" s="1"/>
      <c r="AY87" s="1"/>
      <c r="AZ87" s="1"/>
      <c r="BA87" s="1"/>
      <c r="BB87" s="1"/>
      <c r="BC87" s="1"/>
      <c r="BD87" s="1"/>
      <c r="BE87" s="1"/>
      <c r="BF87" s="1"/>
      <c r="BG87" s="1"/>
      <c r="BH87" s="1"/>
      <c r="BI87" s="1"/>
      <c r="BJ87" s="1"/>
      <c r="BK87" s="1"/>
      <c r="BL87" s="1"/>
      <c r="BM87" s="1"/>
    </row>
    <row r="88" spans="2:65" s="101"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Q88" s="1"/>
      <c r="AR88" s="1"/>
      <c r="AS88" s="1"/>
      <c r="AT88" s="1"/>
      <c r="AU88" s="1"/>
      <c r="AV88" s="1"/>
      <c r="AW88" s="1"/>
      <c r="AX88" s="1"/>
      <c r="AY88" s="1"/>
      <c r="AZ88" s="1"/>
      <c r="BA88" s="1"/>
      <c r="BB88" s="1"/>
      <c r="BC88" s="1"/>
      <c r="BD88" s="1"/>
      <c r="BE88" s="1"/>
      <c r="BF88" s="1"/>
      <c r="BG88" s="1"/>
      <c r="BH88" s="1"/>
      <c r="BI88" s="1"/>
      <c r="BJ88" s="1"/>
      <c r="BK88" s="1"/>
      <c r="BL88" s="1"/>
      <c r="BM88" s="1"/>
    </row>
    <row r="89" spans="2:65" s="101"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Q89" s="1"/>
      <c r="AR89" s="1"/>
      <c r="AS89" s="1"/>
      <c r="AT89" s="1"/>
      <c r="AU89" s="1"/>
      <c r="AV89" s="1"/>
      <c r="AW89" s="1"/>
      <c r="AX89" s="1"/>
      <c r="AY89" s="1"/>
      <c r="AZ89" s="1"/>
      <c r="BA89" s="1"/>
      <c r="BB89" s="1"/>
      <c r="BC89" s="1"/>
      <c r="BD89" s="1"/>
      <c r="BE89" s="1"/>
      <c r="BF89" s="1"/>
      <c r="BG89" s="1"/>
      <c r="BH89" s="1"/>
      <c r="BI89" s="1"/>
      <c r="BJ89" s="1"/>
      <c r="BK89" s="1"/>
      <c r="BL89" s="1"/>
      <c r="BM89" s="1"/>
    </row>
    <row r="90" spans="2:65" s="101"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Q90" s="1"/>
      <c r="AR90" s="1"/>
      <c r="AS90" s="1"/>
      <c r="AT90" s="1"/>
      <c r="AU90" s="1"/>
      <c r="AV90" s="1"/>
      <c r="AW90" s="1"/>
      <c r="AX90" s="1"/>
      <c r="AY90" s="1"/>
      <c r="AZ90" s="1"/>
      <c r="BA90" s="1"/>
      <c r="BB90" s="1"/>
      <c r="BC90" s="1"/>
      <c r="BD90" s="1"/>
      <c r="BE90" s="1"/>
      <c r="BF90" s="1"/>
      <c r="BG90" s="1"/>
      <c r="BH90" s="1"/>
      <c r="BI90" s="1"/>
      <c r="BJ90" s="1"/>
      <c r="BK90" s="1"/>
      <c r="BL90" s="1"/>
      <c r="BM90" s="1"/>
    </row>
    <row r="91" spans="2:65" s="101"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Q91" s="1"/>
      <c r="AR91" s="1"/>
      <c r="AS91" s="1"/>
      <c r="AT91" s="1"/>
      <c r="AU91" s="1"/>
      <c r="AV91" s="1"/>
      <c r="AW91" s="1"/>
      <c r="AX91" s="1"/>
      <c r="AY91" s="1"/>
      <c r="AZ91" s="1"/>
      <c r="BA91" s="1"/>
      <c r="BB91" s="1"/>
      <c r="BC91" s="1"/>
      <c r="BD91" s="1"/>
      <c r="BE91" s="1"/>
      <c r="BF91" s="1"/>
      <c r="BG91" s="1"/>
      <c r="BH91" s="1"/>
      <c r="BI91" s="1"/>
      <c r="BJ91" s="1"/>
      <c r="BK91" s="1"/>
      <c r="BL91" s="1"/>
      <c r="BM91" s="1"/>
    </row>
    <row r="92" spans="2:65" s="101"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Q92" s="1"/>
      <c r="AR92" s="1"/>
      <c r="AS92" s="1"/>
      <c r="AT92" s="1"/>
      <c r="AU92" s="1"/>
      <c r="AV92" s="1"/>
      <c r="AW92" s="1"/>
      <c r="AX92" s="1"/>
      <c r="AY92" s="1"/>
      <c r="AZ92" s="1"/>
      <c r="BA92" s="1"/>
      <c r="BB92" s="1"/>
      <c r="BC92" s="1"/>
      <c r="BD92" s="1"/>
      <c r="BE92" s="1"/>
      <c r="BF92" s="1"/>
      <c r="BG92" s="1"/>
      <c r="BH92" s="1"/>
      <c r="BI92" s="1"/>
      <c r="BJ92" s="1"/>
      <c r="BK92" s="1"/>
      <c r="BL92" s="1"/>
      <c r="BM92" s="1"/>
    </row>
    <row r="93" spans="2:65" s="101" customForma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Q93" s="1"/>
      <c r="AR93" s="1"/>
      <c r="AS93" s="1"/>
      <c r="AT93" s="1"/>
      <c r="AU93" s="1"/>
      <c r="AV93" s="1"/>
      <c r="AW93" s="1"/>
      <c r="AX93" s="1"/>
      <c r="AY93" s="1"/>
      <c r="AZ93" s="1"/>
      <c r="BA93" s="1"/>
      <c r="BB93" s="1"/>
      <c r="BC93" s="1"/>
      <c r="BD93" s="1"/>
      <c r="BE93" s="1"/>
      <c r="BF93" s="1"/>
      <c r="BG93" s="1"/>
      <c r="BH93" s="1"/>
      <c r="BI93" s="1"/>
      <c r="BJ93" s="1"/>
      <c r="BK93" s="1"/>
      <c r="BL93" s="1"/>
      <c r="BM93" s="1"/>
    </row>
    <row r="94" spans="2:65" s="101" customForma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Q94" s="1"/>
      <c r="AR94" s="1"/>
      <c r="AS94" s="1"/>
      <c r="AT94" s="1"/>
      <c r="AU94" s="1"/>
      <c r="AV94" s="1"/>
      <c r="AW94" s="1"/>
      <c r="AX94" s="1"/>
      <c r="AY94" s="1"/>
      <c r="AZ94" s="1"/>
      <c r="BA94" s="1"/>
      <c r="BB94" s="1"/>
      <c r="BC94" s="1"/>
      <c r="BD94" s="1"/>
      <c r="BE94" s="1"/>
      <c r="BF94" s="1"/>
      <c r="BG94" s="1"/>
      <c r="BH94" s="1"/>
      <c r="BI94" s="1"/>
      <c r="BJ94" s="1"/>
      <c r="BK94" s="1"/>
      <c r="BL94" s="1"/>
      <c r="BM94" s="1"/>
    </row>
    <row r="95" spans="2:65" s="101" customForma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Q95" s="1"/>
      <c r="AR95" s="1"/>
      <c r="AS95" s="1"/>
      <c r="AT95" s="1"/>
      <c r="AU95" s="1"/>
      <c r="AV95" s="1"/>
      <c r="AW95" s="1"/>
      <c r="AX95" s="1"/>
      <c r="AY95" s="1"/>
      <c r="AZ95" s="1"/>
      <c r="BA95" s="1"/>
      <c r="BB95" s="1"/>
      <c r="BC95" s="1"/>
      <c r="BD95" s="1"/>
      <c r="BE95" s="1"/>
      <c r="BF95" s="1"/>
      <c r="BG95" s="1"/>
      <c r="BH95" s="1"/>
      <c r="BI95" s="1"/>
      <c r="BJ95" s="1"/>
      <c r="BK95" s="1"/>
      <c r="BL95" s="1"/>
      <c r="BM95" s="1"/>
    </row>
  </sheetData>
  <sheetProtection sheet="1"/>
  <mergeCells count="46">
    <mergeCell ref="L48:T48"/>
    <mergeCell ref="L46:T46"/>
    <mergeCell ref="L50:T50"/>
    <mergeCell ref="Y46:AG46"/>
    <mergeCell ref="Y48:AG48"/>
    <mergeCell ref="Y50:AG50"/>
    <mergeCell ref="E38:F38"/>
    <mergeCell ref="J42:T42"/>
    <mergeCell ref="J44:T44"/>
    <mergeCell ref="AL24:AL25"/>
    <mergeCell ref="AL36:AL37"/>
    <mergeCell ref="AL40:AL41"/>
    <mergeCell ref="AA29:AA30"/>
    <mergeCell ref="D27:E27"/>
    <mergeCell ref="AA24:AA25"/>
    <mergeCell ref="P26:S26"/>
    <mergeCell ref="D26:E26"/>
    <mergeCell ref="M26:O26"/>
    <mergeCell ref="H25:L27"/>
    <mergeCell ref="D23:E23"/>
    <mergeCell ref="D25:E25"/>
    <mergeCell ref="G5:H5"/>
    <mergeCell ref="AC5:AE6"/>
    <mergeCell ref="W5:AA8"/>
    <mergeCell ref="G6:H6"/>
    <mergeCell ref="J5:J6"/>
    <mergeCell ref="L5:M6"/>
    <mergeCell ref="O5:T6"/>
    <mergeCell ref="I5:I6"/>
    <mergeCell ref="K5:K6"/>
    <mergeCell ref="N5:N6"/>
    <mergeCell ref="D22:E22"/>
    <mergeCell ref="H21:L23"/>
    <mergeCell ref="H17:L19"/>
    <mergeCell ref="D21:E21"/>
    <mergeCell ref="M22:O22"/>
    <mergeCell ref="BI12:BK13"/>
    <mergeCell ref="BL12:BL14"/>
    <mergeCell ref="B9:E9"/>
    <mergeCell ref="M18:O18"/>
    <mergeCell ref="P22:S22"/>
    <mergeCell ref="I10:AO10"/>
    <mergeCell ref="D17:E17"/>
    <mergeCell ref="D18:E18"/>
    <mergeCell ref="D19:E19"/>
    <mergeCell ref="P18:S18"/>
  </mergeCells>
  <conditionalFormatting sqref="T18">
    <cfRule type="iconSet" priority="800">
      <iconSet showValue="0">
        <cfvo type="percent" val="0"/>
        <cfvo type="num" val="5"/>
        <cfvo type="num" val="10"/>
      </iconSet>
    </cfRule>
  </conditionalFormatting>
  <conditionalFormatting sqref="T22">
    <cfRule type="iconSet" priority="787">
      <iconSet showValue="0">
        <cfvo type="percent" val="0"/>
        <cfvo type="num" val="5"/>
        <cfvo type="num" val="10"/>
      </iconSet>
    </cfRule>
  </conditionalFormatting>
  <conditionalFormatting sqref="T26">
    <cfRule type="iconSet" priority="786">
      <iconSet showValue="0">
        <cfvo type="percent" val="0"/>
        <cfvo type="num" val="5"/>
        <cfvo type="num" val="10"/>
      </iconSet>
    </cfRule>
  </conditionalFormatting>
  <conditionalFormatting sqref="W26">
    <cfRule type="cellIs" dxfId="7372" priority="457" operator="greaterThan">
      <formula>3</formula>
    </cfRule>
  </conditionalFormatting>
  <conditionalFormatting sqref="W26">
    <cfRule type="cellIs" dxfId="7371" priority="458" operator="lessThan">
      <formula>1</formula>
    </cfRule>
  </conditionalFormatting>
  <conditionalFormatting sqref="W26">
    <cfRule type="cellIs" dxfId="7370" priority="459" operator="equal">
      <formula>3</formula>
    </cfRule>
  </conditionalFormatting>
  <conditionalFormatting sqref="W26">
    <cfRule type="cellIs" dxfId="7369" priority="460" operator="equal">
      <formula>2</formula>
    </cfRule>
  </conditionalFormatting>
  <conditionalFormatting sqref="W26">
    <cfRule type="cellIs" dxfId="7368" priority="461" operator="equal">
      <formula>$X$23</formula>
    </cfRule>
  </conditionalFormatting>
  <conditionalFormatting sqref="W22">
    <cfRule type="cellIs" dxfId="7367" priority="452" operator="greaterThan">
      <formula>3</formula>
    </cfRule>
  </conditionalFormatting>
  <conditionalFormatting sqref="W22">
    <cfRule type="cellIs" dxfId="7366" priority="453" operator="lessThan">
      <formula>1</formula>
    </cfRule>
  </conditionalFormatting>
  <conditionalFormatting sqref="W22">
    <cfRule type="cellIs" dxfId="7365" priority="454" operator="equal">
      <formula>3</formula>
    </cfRule>
  </conditionalFormatting>
  <conditionalFormatting sqref="W22">
    <cfRule type="cellIs" dxfId="7364" priority="455" operator="equal">
      <formula>2</formula>
    </cfRule>
  </conditionalFormatting>
  <conditionalFormatting sqref="W22">
    <cfRule type="cellIs" dxfId="7363" priority="456" operator="equal">
      <formula>$X$23</formula>
    </cfRule>
  </conditionalFormatting>
  <conditionalFormatting sqref="W18">
    <cfRule type="cellIs" dxfId="7362" priority="447" operator="greaterThan">
      <formula>3</formula>
    </cfRule>
  </conditionalFormatting>
  <conditionalFormatting sqref="W18">
    <cfRule type="cellIs" dxfId="7361" priority="448" operator="lessThan">
      <formula>1</formula>
    </cfRule>
  </conditionalFormatting>
  <conditionalFormatting sqref="W18">
    <cfRule type="cellIs" dxfId="7360" priority="449" operator="equal">
      <formula>3</formula>
    </cfRule>
  </conditionalFormatting>
  <conditionalFormatting sqref="W18">
    <cfRule type="cellIs" dxfId="7359" priority="450" operator="equal">
      <formula>2</formula>
    </cfRule>
  </conditionalFormatting>
  <conditionalFormatting sqref="W18">
    <cfRule type="cellIs" dxfId="7358" priority="451" operator="equal">
      <formula>$X$23</formula>
    </cfRule>
  </conditionalFormatting>
  <conditionalFormatting sqref="G5:H5">
    <cfRule type="beginsWith" dxfId="7357" priority="140" operator="beginsWith" text="?">
      <formula>LEFT(G5,LEN("?"))="?"</formula>
    </cfRule>
  </conditionalFormatting>
  <conditionalFormatting sqref="J5 L5">
    <cfRule type="beginsWith" dxfId="7356" priority="139" operator="beginsWith" text="?">
      <formula>LEFT(J5,LEN("?"))="?"</formula>
    </cfRule>
  </conditionalFormatting>
  <conditionalFormatting sqref="G6:H6">
    <cfRule type="beginsWith" dxfId="7355" priority="138" operator="beginsWith" text="?">
      <formula>LEFT(G6,LEN("?"))="?"</formula>
    </cfRule>
  </conditionalFormatting>
  <conditionalFormatting sqref="O5:T6">
    <cfRule type="beginsWith" dxfId="7354" priority="137" operator="beginsWith" text="?">
      <formula>LEFT(O5,LEN("?"))="?"</formula>
    </cfRule>
  </conditionalFormatting>
  <conditionalFormatting sqref="D18">
    <cfRule type="beginsWith" dxfId="7353" priority="136" operator="beginsWith" text="?">
      <formula>LEFT(D18,LEN("?"))="?"</formula>
    </cfRule>
  </conditionalFormatting>
  <conditionalFormatting sqref="H17:L19">
    <cfRule type="beginsWith" dxfId="7352" priority="127" operator="beginsWith" text="?">
      <formula>LEFT(H17,LEN("?"))="?"</formula>
    </cfRule>
  </conditionalFormatting>
  <conditionalFormatting sqref="P18:S18">
    <cfRule type="containsText" dxfId="7351" priority="115" operator="containsText" text="ggggggggggggggg">
      <formula>NOT(ISERROR(SEARCH("ggggggggggggggg",P18)))</formula>
    </cfRule>
  </conditionalFormatting>
  <conditionalFormatting sqref="P18:S18">
    <cfRule type="containsText" dxfId="7350" priority="116" operator="containsText" text="gggggggggg">
      <formula>NOT(ISERROR(SEARCH("gggggggggg",P18)))</formula>
    </cfRule>
  </conditionalFormatting>
  <conditionalFormatting sqref="P18:S18">
    <cfRule type="containsText" dxfId="7349" priority="117" operator="containsText" text="ggggg">
      <formula>NOT(ISERROR(SEARCH("ggggg",P18)))</formula>
    </cfRule>
  </conditionalFormatting>
  <conditionalFormatting sqref="P18:S18">
    <cfRule type="containsText" dxfId="7348" priority="118" operator="containsText" text="g">
      <formula>NOT(ISERROR(SEARCH("g",P18)))</formula>
    </cfRule>
  </conditionalFormatting>
  <conditionalFormatting sqref="P22:S22">
    <cfRule type="containsText" dxfId="7347" priority="111" operator="containsText" text="ggggggggggggggg">
      <formula>NOT(ISERROR(SEARCH("ggggggggggggggg",P22)))</formula>
    </cfRule>
  </conditionalFormatting>
  <conditionalFormatting sqref="P22:S22">
    <cfRule type="containsText" dxfId="7346" priority="112" operator="containsText" text="gggggggggg">
      <formula>NOT(ISERROR(SEARCH("gggggggggg",P22)))</formula>
    </cfRule>
  </conditionalFormatting>
  <conditionalFormatting sqref="P22:S22">
    <cfRule type="containsText" dxfId="7345" priority="113" operator="containsText" text="ggggg">
      <formula>NOT(ISERROR(SEARCH("ggggg",P22)))</formula>
    </cfRule>
  </conditionalFormatting>
  <conditionalFormatting sqref="P22:S22">
    <cfRule type="containsText" dxfId="7344" priority="114" operator="containsText" text="g">
      <formula>NOT(ISERROR(SEARCH("g",P22)))</formula>
    </cfRule>
  </conditionalFormatting>
  <conditionalFormatting sqref="P26:S26">
    <cfRule type="containsText" dxfId="7343" priority="107" operator="containsText" text="ggggggggggggggg">
      <formula>NOT(ISERROR(SEARCH("ggggggggggggggg",P26)))</formula>
    </cfRule>
  </conditionalFormatting>
  <conditionalFormatting sqref="P26:S26">
    <cfRule type="containsText" dxfId="7342" priority="108" operator="containsText" text="gggggggggg">
      <formula>NOT(ISERROR(SEARCH("gggggggggg",P26)))</formula>
    </cfRule>
  </conditionalFormatting>
  <conditionalFormatting sqref="P26:S26">
    <cfRule type="containsText" dxfId="7341" priority="109" operator="containsText" text="ggggg">
      <formula>NOT(ISERROR(SEARCH("ggggg",P26)))</formula>
    </cfRule>
  </conditionalFormatting>
  <conditionalFormatting sqref="P26:S26">
    <cfRule type="containsText" dxfId="7340" priority="110" operator="containsText" text="g">
      <formula>NOT(ISERROR(SEARCH("g",P26)))</formula>
    </cfRule>
  </conditionalFormatting>
  <conditionalFormatting sqref="U18">
    <cfRule type="cellIs" dxfId="7339" priority="79" operator="between">
      <formula>15</formula>
      <formula>20</formula>
    </cfRule>
  </conditionalFormatting>
  <conditionalFormatting sqref="U18">
    <cfRule type="cellIs" dxfId="7338" priority="80" operator="between">
      <formula>10</formula>
      <formula>14.999</formula>
    </cfRule>
  </conditionalFormatting>
  <conditionalFormatting sqref="U18">
    <cfRule type="cellIs" dxfId="7337" priority="81" operator="between">
      <formula>5</formula>
      <formula>9.999</formula>
    </cfRule>
  </conditionalFormatting>
  <conditionalFormatting sqref="U18">
    <cfRule type="cellIs" dxfId="7336" priority="82" operator="between">
      <formula>0.001</formula>
      <formula>4.999</formula>
    </cfRule>
  </conditionalFormatting>
  <conditionalFormatting sqref="U22">
    <cfRule type="cellIs" dxfId="7335" priority="75" operator="between">
      <formula>15</formula>
      <formula>20</formula>
    </cfRule>
  </conditionalFormatting>
  <conditionalFormatting sqref="U22">
    <cfRule type="cellIs" dxfId="7334" priority="76" operator="between">
      <formula>10</formula>
      <formula>14.999</formula>
    </cfRule>
  </conditionalFormatting>
  <conditionalFormatting sqref="U22">
    <cfRule type="cellIs" dxfId="7333" priority="77" operator="between">
      <formula>5</formula>
      <formula>9.999</formula>
    </cfRule>
  </conditionalFormatting>
  <conditionalFormatting sqref="U22">
    <cfRule type="cellIs" dxfId="7332" priority="78" operator="between">
      <formula>0.001</formula>
      <formula>4.999</formula>
    </cfRule>
  </conditionalFormatting>
  <conditionalFormatting sqref="U26">
    <cfRule type="cellIs" dxfId="7331" priority="71" operator="between">
      <formula>15</formula>
      <formula>20</formula>
    </cfRule>
  </conditionalFormatting>
  <conditionalFormatting sqref="U26">
    <cfRule type="cellIs" dxfId="7330" priority="72" operator="between">
      <formula>10</formula>
      <formula>14.999</formula>
    </cfRule>
  </conditionalFormatting>
  <conditionalFormatting sqref="U26">
    <cfRule type="cellIs" dxfId="7329" priority="73" operator="between">
      <formula>5</formula>
      <formula>9.999</formula>
    </cfRule>
  </conditionalFormatting>
  <conditionalFormatting sqref="U26">
    <cfRule type="cellIs" dxfId="7328" priority="74" operator="between">
      <formula>0.001</formula>
      <formula>4.999</formula>
    </cfRule>
  </conditionalFormatting>
  <conditionalFormatting sqref="U42">
    <cfRule type="cellIs" dxfId="7327" priority="43" operator="between">
      <formula>75</formula>
      <formula>100</formula>
    </cfRule>
  </conditionalFormatting>
  <conditionalFormatting sqref="U42">
    <cfRule type="cellIs" dxfId="7326" priority="44" operator="between">
      <formula>50</formula>
      <formula>74.999</formula>
    </cfRule>
  </conditionalFormatting>
  <conditionalFormatting sqref="U42">
    <cfRule type="cellIs" dxfId="7325" priority="45" operator="between">
      <formula>25</formula>
      <formula>49.999</formula>
    </cfRule>
  </conditionalFormatting>
  <conditionalFormatting sqref="U42">
    <cfRule type="cellIs" dxfId="7324" priority="46" operator="between">
      <formula>0.001</formula>
      <formula>24.999</formula>
    </cfRule>
  </conditionalFormatting>
  <conditionalFormatting sqref="D22">
    <cfRule type="beginsWith" dxfId="7323" priority="38" operator="beginsWith" text="?">
      <formula>LEFT(D22,LEN("?"))="?"</formula>
    </cfRule>
  </conditionalFormatting>
  <conditionalFormatting sqref="D26">
    <cfRule type="beginsWith" dxfId="7322" priority="37" operator="beginsWith" text="?">
      <formula>LEFT(D26,LEN("?"))="?"</formula>
    </cfRule>
  </conditionalFormatting>
  <conditionalFormatting sqref="H21:L23">
    <cfRule type="beginsWith" dxfId="7321" priority="33" operator="beginsWith" text="?">
      <formula>LEFT(H21,LEN("?"))="?"</formula>
    </cfRule>
  </conditionalFormatting>
  <conditionalFormatting sqref="H25:L27">
    <cfRule type="beginsWith" dxfId="7320" priority="32" operator="beginsWith" text="?">
      <formula>LEFT(H25,LEN("?"))="?"</formula>
    </cfRule>
  </conditionalFormatting>
  <conditionalFormatting sqref="I33:M33">
    <cfRule type="beginsWith" dxfId="7319" priority="28" operator="beginsWith" text="?">
      <formula>LEFT(I33,LEN("?"))="?"</formula>
    </cfRule>
  </conditionalFormatting>
  <conditionalFormatting sqref="I35:M36">
    <cfRule type="beginsWith" dxfId="7318" priority="27" operator="beginsWith" text="?">
      <formula>LEFT(I35,LEN("?"))="?"</formula>
    </cfRule>
  </conditionalFormatting>
  <conditionalFormatting sqref="Q32:U32">
    <cfRule type="beginsWith" dxfId="7317" priority="26" operator="beginsWith" text="?">
      <formula>LEFT(Q32,LEN("?"))="?"</formula>
    </cfRule>
  </conditionalFormatting>
  <conditionalFormatting sqref="Q34:U35">
    <cfRule type="beginsWith" dxfId="7316" priority="25" operator="beginsWith" text="?">
      <formula>LEFT(Q34,LEN("?"))="?"</formula>
    </cfRule>
  </conditionalFormatting>
  <conditionalFormatting sqref="V32:Y32">
    <cfRule type="beginsWith" dxfId="7315" priority="24" operator="beginsWith" text="?">
      <formula>LEFT(V32,LEN("?"))="?"</formula>
    </cfRule>
  </conditionalFormatting>
  <conditionalFormatting sqref="V34:Y35">
    <cfRule type="beginsWith" dxfId="7314" priority="23" operator="beginsWith" text="?">
      <formula>LEFT(V34,LEN("?"))="?"</formula>
    </cfRule>
  </conditionalFormatting>
  <pageMargins left="0.70866141732283472" right="0.70866141732283472" top="0.74803149606299213" bottom="0.74803149606299213" header="0.31496062992125984" footer="0.31496062992125984"/>
  <pageSetup paperSize="9" scale="32"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Données!$T$7:$T$12</xm:f>
          </x14:formula1>
          <xm:sqref>D18:E18 D22:E22 D26:E26</xm:sqref>
        </x14:dataValidation>
        <x14:dataValidation type="list" allowBlank="1" showInputMessage="1">
          <x14:formula1>
            <xm:f>Données!$R$7:$R$12</xm:f>
          </x14:formula1>
          <xm:sqref>H17:L19 H21:L23 H25:L27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268CCD"/>
    <pageSetUpPr fitToPage="1"/>
  </sheetPr>
  <dimension ref="A1:BK106"/>
  <sheetViews>
    <sheetView showGridLines="0" showRowColHeaders="0" zoomScale="40" workbookViewId="0">
      <selection activeCell="U21" sqref="U21"/>
    </sheetView>
  </sheetViews>
  <sheetFormatPr baseColWidth="10" defaultColWidth="10.85546875" defaultRowHeight="15"/>
  <cols>
    <col min="1" max="1" width="1.7109375" style="1" customWidth="1"/>
    <col min="2" max="2" width="2.42578125" style="1" customWidth="1"/>
    <col min="3" max="3" width="1.7109375" style="1" customWidth="1"/>
    <col min="4" max="4" width="10.85546875" style="1" customWidth="1"/>
    <col min="5" max="5" width="7.42578125" style="1" customWidth="1"/>
    <col min="6" max="6" width="1.7109375" style="1" customWidth="1"/>
    <col min="7" max="7" width="5" style="1" customWidth="1"/>
    <col min="8" max="8" width="36.7109375" style="1" customWidth="1"/>
    <col min="9" max="9" width="1.7109375" style="1" customWidth="1"/>
    <col min="10" max="10" width="21.7109375" style="1" customWidth="1"/>
    <col min="11" max="11" width="1.7109375" style="1" customWidth="1"/>
    <col min="12" max="12" width="12.42578125" style="1" customWidth="1"/>
    <col min="13" max="14" width="4.140625" style="1" customWidth="1"/>
    <col min="15" max="15" width="1.7109375" style="1" customWidth="1"/>
    <col min="16" max="16" width="8.85546875" style="1" customWidth="1"/>
    <col min="17" max="17" width="8.28515625" style="1" customWidth="1"/>
    <col min="18" max="18" width="8.42578125" style="1" customWidth="1"/>
    <col min="19" max="19" width="8.85546875" style="1" customWidth="1"/>
    <col min="20" max="20" width="7.42578125" style="1" customWidth="1"/>
    <col min="21" max="21" width="11.7109375" style="1" customWidth="1"/>
    <col min="22" max="22" width="3.28515625" style="1" customWidth="1"/>
    <col min="23" max="23" width="8.28515625" style="1" customWidth="1"/>
    <col min="24" max="24" width="5.42578125" style="1" customWidth="1"/>
    <col min="25" max="25" width="6.42578125" style="1" customWidth="1"/>
    <col min="26" max="26" width="4.5703125" style="1" customWidth="1"/>
    <col min="27" max="27" width="6" style="1" customWidth="1"/>
    <col min="28" max="28" width="3.28515625" style="1" customWidth="1"/>
    <col min="29" max="29" width="1.7109375" style="1" customWidth="1"/>
    <col min="30" max="30" width="3.28515625" style="1" customWidth="1"/>
    <col min="31" max="31" width="107.85546875" style="1" customWidth="1"/>
    <col min="32" max="32" width="11.7109375" style="1" customWidth="1"/>
    <col min="33" max="33" width="1.7109375" style="1" customWidth="1"/>
    <col min="34" max="34" width="8.28515625" style="1" customWidth="1"/>
    <col min="35" max="35" width="3.28515625" style="1" customWidth="1"/>
    <col min="36" max="37" width="1.7109375" style="1" customWidth="1"/>
    <col min="38" max="38" width="10" style="1" customWidth="1"/>
    <col min="39" max="39" width="3.28515625" style="1" customWidth="1"/>
    <col min="40" max="40" width="1.7109375" style="1" customWidth="1"/>
    <col min="41" max="43" width="2.42578125" style="1" customWidth="1"/>
    <col min="44" max="44" width="25" style="1" hidden="1" customWidth="1"/>
    <col min="45" max="47" width="10.85546875" style="1" hidden="1" customWidth="1"/>
    <col min="48" max="48" width="2.42578125" style="1" hidden="1" customWidth="1"/>
    <col min="49" max="50" width="18.28515625" style="1" hidden="1" customWidth="1"/>
    <col min="51" max="51" width="25" style="1" hidden="1" customWidth="1"/>
    <col min="52" max="52" width="10.85546875" style="1" hidden="1" customWidth="1"/>
    <col min="53" max="62" width="0" style="1" hidden="1" customWidth="1"/>
    <col min="63" max="16384" width="10.85546875" style="1"/>
  </cols>
  <sheetData>
    <row r="1" spans="2:57" ht="9.9499999999999993" customHeight="1"/>
    <row r="2" spans="2:57" ht="15" customHeight="1">
      <c r="B2" s="2"/>
      <c r="C2" s="3"/>
      <c r="D2" s="3"/>
      <c r="E2" s="3"/>
      <c r="F2" s="3"/>
      <c r="G2" s="3"/>
      <c r="H2" s="3"/>
      <c r="I2" s="3"/>
      <c r="J2" s="3"/>
      <c r="K2" s="3"/>
      <c r="L2" s="3"/>
      <c r="M2" s="3"/>
      <c r="N2" s="3"/>
      <c r="O2" s="3"/>
      <c r="P2" s="3"/>
      <c r="Q2" s="3"/>
      <c r="R2" s="3"/>
      <c r="S2" s="3"/>
      <c r="T2" s="3"/>
      <c r="U2" s="3"/>
      <c r="V2" s="3"/>
      <c r="W2" s="3"/>
      <c r="X2" s="3"/>
      <c r="Y2" s="3"/>
      <c r="Z2" s="3"/>
      <c r="AA2" s="3"/>
      <c r="AB2" s="3"/>
      <c r="AC2" s="3"/>
      <c r="AD2" s="525"/>
      <c r="AE2" s="525"/>
      <c r="AF2" s="3"/>
      <c r="AG2" s="3"/>
      <c r="AH2" s="3"/>
      <c r="AI2" s="3"/>
      <c r="AJ2" s="3"/>
      <c r="AK2" s="3"/>
      <c r="AL2" s="3"/>
      <c r="AM2" s="3"/>
      <c r="AN2" s="3"/>
      <c r="AO2" s="4"/>
    </row>
    <row r="3" spans="2:57" ht="9.9499999999999993" customHeight="1">
      <c r="B3" s="5"/>
      <c r="F3" s="6"/>
      <c r="G3" s="6"/>
      <c r="H3" s="8"/>
      <c r="I3" s="6"/>
      <c r="J3" s="6"/>
      <c r="K3" s="8"/>
      <c r="L3" s="8"/>
      <c r="M3" s="8"/>
      <c r="N3" s="8"/>
      <c r="O3" s="8"/>
      <c r="P3" s="8"/>
      <c r="Q3" s="8"/>
      <c r="AL3" s="9"/>
      <c r="AM3" s="9"/>
      <c r="AN3" s="9"/>
      <c r="AO3" s="10"/>
      <c r="AW3" s="106"/>
      <c r="AX3" s="106"/>
      <c r="AY3" s="106"/>
    </row>
    <row r="4" spans="2:57" ht="9.9499999999999993" customHeight="1">
      <c r="B4" s="5"/>
      <c r="F4" s="6"/>
      <c r="G4" s="6"/>
      <c r="H4" s="8"/>
      <c r="I4" s="6"/>
      <c r="J4" s="6"/>
      <c r="K4" s="8"/>
      <c r="L4" s="8"/>
      <c r="M4" s="8"/>
      <c r="N4" s="8"/>
      <c r="O4" s="8"/>
      <c r="P4" s="8"/>
      <c r="Q4" s="8"/>
      <c r="AN4" s="9"/>
      <c r="AO4" s="10"/>
      <c r="AW4" s="497" t="s">
        <v>16</v>
      </c>
      <c r="AX4" s="498" t="s">
        <v>17</v>
      </c>
      <c r="AY4" s="498" t="s">
        <v>18</v>
      </c>
    </row>
    <row r="5" spans="2:57" s="11" customFormat="1" ht="27.95" customHeight="1">
      <c r="B5" s="12"/>
      <c r="F5" s="13"/>
      <c r="G5" s="1049" t="str">
        <f>IF('Suivi des évaluations'!K5=0,"?",'Suivi des évaluations'!K5)</f>
        <v>?</v>
      </c>
      <c r="H5" s="1049"/>
      <c r="I5" s="1069"/>
      <c r="J5" s="1065" t="str">
        <f>IF('Suivi des évaluations'!K15=0,"?",'Suivi des évaluations'!K15)</f>
        <v>Seconde</v>
      </c>
      <c r="K5" s="1070"/>
      <c r="L5" s="1065" t="str">
        <f>IF('Suivi des évaluations'!S15=0,"?",'Suivi des évaluations'!S15)</f>
        <v>BCP</v>
      </c>
      <c r="M5" s="1065"/>
      <c r="N5" s="1073"/>
      <c r="O5" s="1066" t="str">
        <f>IF('Suivi des évaluations'!AB15=0,"?",'Suivi des évaluations'!AB15)</f>
        <v>2nde TraNE</v>
      </c>
      <c r="P5" s="1066"/>
      <c r="Q5" s="1066"/>
      <c r="R5" s="1066"/>
      <c r="S5" s="1066"/>
      <c r="T5" s="1066"/>
      <c r="U5" s="355"/>
      <c r="W5" s="1359" t="s">
        <v>126</v>
      </c>
      <c r="X5" s="1359"/>
      <c r="Y5" s="1359"/>
      <c r="Z5" s="1359"/>
      <c r="AA5" s="1359"/>
      <c r="AB5" s="454"/>
      <c r="AC5" s="1370" t="s">
        <v>225</v>
      </c>
      <c r="AD5" s="1370"/>
      <c r="AE5" s="1370"/>
      <c r="AI5" s="19"/>
      <c r="AJ5" s="19"/>
      <c r="AK5" s="19"/>
      <c r="AO5" s="20"/>
      <c r="AR5" s="1"/>
      <c r="AS5" s="1"/>
      <c r="AT5" s="1"/>
      <c r="AU5" s="1"/>
      <c r="AW5" s="347" t="s">
        <v>145</v>
      </c>
      <c r="AX5" s="501">
        <v>10</v>
      </c>
      <c r="AY5" s="502">
        <f>U18</f>
        <v>0</v>
      </c>
    </row>
    <row r="6" spans="2:57" s="526" customFormat="1" ht="27.95" customHeight="1">
      <c r="B6" s="527"/>
      <c r="F6" s="528"/>
      <c r="G6" s="1049" t="str">
        <f>IF('Suivi des évaluations'!K7=0,"?",'Suivi des évaluations'!K7)</f>
        <v>?</v>
      </c>
      <c r="H6" s="1049"/>
      <c r="I6" s="1069"/>
      <c r="J6" s="1065"/>
      <c r="K6" s="1070"/>
      <c r="L6" s="1065"/>
      <c r="M6" s="1065"/>
      <c r="N6" s="1073"/>
      <c r="O6" s="1066"/>
      <c r="P6" s="1066"/>
      <c r="Q6" s="1066"/>
      <c r="R6" s="1066"/>
      <c r="S6" s="1066"/>
      <c r="T6" s="1066"/>
      <c r="U6" s="355"/>
      <c r="V6" s="11"/>
      <c r="W6" s="1359"/>
      <c r="X6" s="1359"/>
      <c r="Y6" s="1359"/>
      <c r="Z6" s="1359"/>
      <c r="AA6" s="1359"/>
      <c r="AB6" s="454"/>
      <c r="AC6" s="1370"/>
      <c r="AD6" s="1370"/>
      <c r="AE6" s="1370"/>
      <c r="AI6" s="529"/>
      <c r="AJ6" s="529"/>
      <c r="AK6" s="529"/>
      <c r="AO6" s="530"/>
      <c r="AR6" s="1"/>
      <c r="AS6" s="1"/>
      <c r="AT6" s="1"/>
      <c r="AU6" s="1"/>
      <c r="AW6" s="106"/>
      <c r="AX6" s="106"/>
      <c r="AY6" s="106"/>
    </row>
    <row r="7" spans="2:57" s="21" customFormat="1" ht="9.9499999999999993" customHeight="1">
      <c r="B7" s="22"/>
      <c r="G7" s="23"/>
      <c r="H7" s="23"/>
      <c r="I7" s="23"/>
      <c r="J7" s="24"/>
      <c r="K7" s="24"/>
      <c r="L7" s="24"/>
      <c r="M7" s="24"/>
      <c r="N7" s="24"/>
      <c r="O7" s="24"/>
      <c r="P7" s="24"/>
      <c r="Q7" s="8"/>
      <c r="R7" s="1"/>
      <c r="S7" s="1"/>
      <c r="T7" s="1"/>
      <c r="U7" s="1"/>
      <c r="V7" s="1"/>
      <c r="W7" s="1359"/>
      <c r="X7" s="1359"/>
      <c r="Y7" s="1359"/>
      <c r="Z7" s="1359"/>
      <c r="AA7" s="1359"/>
      <c r="AF7" s="1"/>
      <c r="AG7" s="1"/>
      <c r="AH7" s="1"/>
      <c r="AI7" s="25"/>
      <c r="AJ7" s="25"/>
      <c r="AK7" s="25"/>
      <c r="AO7" s="26"/>
      <c r="AR7" s="1"/>
      <c r="AS7" s="1"/>
      <c r="AT7" s="1"/>
      <c r="AU7" s="1"/>
      <c r="AW7" s="106"/>
      <c r="AX7" s="106"/>
      <c r="AY7" s="106"/>
    </row>
    <row r="8" spans="2:57" ht="9.9499999999999993" customHeight="1">
      <c r="B8" s="5"/>
      <c r="D8" s="27"/>
      <c r="E8" s="27"/>
      <c r="W8" s="1359"/>
      <c r="X8" s="1359"/>
      <c r="Y8" s="1359"/>
      <c r="Z8" s="1359"/>
      <c r="AA8" s="1359"/>
      <c r="AI8" s="28"/>
      <c r="AJ8" s="28"/>
      <c r="AK8" s="28"/>
      <c r="AO8" s="10"/>
      <c r="AV8" s="27"/>
      <c r="AW8" s="106"/>
      <c r="AX8" s="106"/>
      <c r="AY8" s="106"/>
    </row>
    <row r="9" spans="2:57" s="21" customFormat="1" ht="60" customHeight="1">
      <c r="B9" s="1067" t="s">
        <v>0</v>
      </c>
      <c r="C9" s="1068"/>
      <c r="D9" s="1068"/>
      <c r="E9" s="1068"/>
      <c r="F9" s="29"/>
      <c r="G9" s="30"/>
      <c r="H9" s="130" t="s">
        <v>222</v>
      </c>
      <c r="I9" s="131"/>
      <c r="J9" s="131"/>
      <c r="K9" s="505"/>
      <c r="L9" s="505"/>
      <c r="M9" s="505"/>
      <c r="N9" s="505"/>
      <c r="O9" s="132"/>
      <c r="P9" s="132"/>
      <c r="Q9" s="132"/>
      <c r="R9" s="132"/>
      <c r="S9" s="132"/>
      <c r="T9" s="132"/>
      <c r="U9" s="132"/>
      <c r="V9" s="132"/>
      <c r="W9" s="132"/>
      <c r="X9" s="132"/>
      <c r="Y9" s="29"/>
      <c r="Z9" s="29"/>
      <c r="AA9" s="29"/>
      <c r="AB9" s="29"/>
      <c r="AC9" s="29"/>
      <c r="AD9" s="29"/>
      <c r="AE9" s="29"/>
      <c r="AF9" s="132"/>
      <c r="AG9" s="132"/>
      <c r="AH9" s="132"/>
      <c r="AI9" s="132"/>
      <c r="AJ9" s="29"/>
      <c r="AK9" s="29"/>
      <c r="AL9" s="29"/>
      <c r="AM9" s="29"/>
      <c r="AN9" s="29"/>
      <c r="AO9" s="31"/>
      <c r="AP9" s="29"/>
      <c r="AQ9" s="29"/>
      <c r="AR9" s="1"/>
      <c r="AS9" s="1"/>
      <c r="AT9" s="1"/>
      <c r="AU9" s="1"/>
      <c r="AW9" s="106"/>
      <c r="AX9" s="106"/>
      <c r="AY9" s="106"/>
    </row>
    <row r="10" spans="2:57" ht="30" customHeight="1">
      <c r="B10" s="506"/>
      <c r="C10" s="507"/>
      <c r="D10" s="507"/>
      <c r="E10" s="507"/>
      <c r="F10" s="507"/>
      <c r="G10" s="508"/>
      <c r="H10" s="509" t="s">
        <v>92</v>
      </c>
      <c r="I10" s="1159">
        <f ca="1">TODAY()</f>
        <v>44545</v>
      </c>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60"/>
      <c r="AP10" s="374"/>
      <c r="AQ10" s="374"/>
      <c r="AW10" s="106"/>
      <c r="AX10" s="106"/>
      <c r="AY10" s="106"/>
    </row>
    <row r="11" spans="2:57" ht="5.0999999999999996" customHeight="1">
      <c r="B11" s="5"/>
      <c r="G11" s="37"/>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2"/>
      <c r="AP11" s="241"/>
      <c r="AQ11" s="241"/>
      <c r="AW11" s="106"/>
      <c r="AX11" s="106"/>
      <c r="AY11" s="106"/>
    </row>
    <row r="12" spans="2:57" ht="15" customHeight="1">
      <c r="B12" s="5"/>
      <c r="G12" s="37"/>
      <c r="H12" s="241"/>
      <c r="I12" s="241"/>
      <c r="J12" s="241"/>
      <c r="K12" s="241"/>
      <c r="L12" s="241"/>
      <c r="M12" s="241"/>
      <c r="N12" s="241"/>
      <c r="O12" s="241"/>
      <c r="P12" s="241"/>
      <c r="Q12" s="241"/>
      <c r="R12" s="241"/>
      <c r="S12" s="241"/>
      <c r="T12" s="241"/>
      <c r="U12" s="41"/>
      <c r="V12" s="41"/>
      <c r="W12" s="41"/>
      <c r="X12" s="41"/>
      <c r="Y12" s="37"/>
      <c r="Z12" s="40"/>
      <c r="AA12" s="37"/>
      <c r="AB12" s="40"/>
      <c r="AC12" s="241"/>
      <c r="AD12" s="241"/>
      <c r="AE12" s="241"/>
      <c r="AF12" s="42"/>
      <c r="AG12" s="43"/>
      <c r="AH12" s="44"/>
      <c r="AI12" s="45"/>
      <c r="AJ12" s="46"/>
      <c r="AK12" s="47"/>
      <c r="AL12" s="46"/>
      <c r="AM12" s="48"/>
      <c r="AN12" s="241"/>
      <c r="AO12" s="242"/>
      <c r="AP12" s="241"/>
      <c r="AQ12" s="241"/>
      <c r="AW12" s="106"/>
      <c r="AX12" s="106"/>
      <c r="AY12" s="106"/>
      <c r="BB12" s="1325" t="s">
        <v>209</v>
      </c>
      <c r="BC12" s="1326"/>
      <c r="BD12" s="1327"/>
      <c r="BE12" s="1331"/>
    </row>
    <row r="13" spans="2:57" ht="9.9499999999999993" customHeight="1">
      <c r="B13" s="5"/>
      <c r="G13" s="37"/>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2"/>
      <c r="AP13" s="241"/>
      <c r="AQ13" s="241"/>
      <c r="AR13" s="21"/>
      <c r="AS13" s="21"/>
      <c r="AT13" s="21"/>
      <c r="AU13" s="21"/>
      <c r="AW13" s="504"/>
      <c r="AX13" s="504"/>
      <c r="AY13" s="504"/>
      <c r="BB13" s="1328"/>
      <c r="BC13" s="1329"/>
      <c r="BD13" s="1330"/>
      <c r="BE13" s="1331"/>
    </row>
    <row r="14" spans="2:57" ht="15" customHeight="1">
      <c r="B14" s="5"/>
      <c r="G14" s="37"/>
      <c r="H14" s="37"/>
      <c r="I14" s="37"/>
      <c r="J14" s="37"/>
      <c r="K14" s="37"/>
      <c r="L14" s="137"/>
      <c r="M14" s="40"/>
      <c r="N14" s="40"/>
      <c r="O14" s="40"/>
      <c r="P14" s="457" t="s">
        <v>66</v>
      </c>
      <c r="Q14" s="458" t="s">
        <v>62</v>
      </c>
      <c r="R14" s="459" t="s">
        <v>57</v>
      </c>
      <c r="S14" s="460" t="s">
        <v>52</v>
      </c>
      <c r="T14" s="37"/>
      <c r="U14" s="461" t="s">
        <v>120</v>
      </c>
      <c r="V14" s="37"/>
      <c r="W14" s="462" t="s">
        <v>121</v>
      </c>
      <c r="X14" s="37"/>
      <c r="Y14" s="37"/>
      <c r="Z14" s="37"/>
      <c r="AA14" s="37"/>
      <c r="AB14" s="37"/>
      <c r="AF14" s="463"/>
      <c r="AG14" s="37"/>
      <c r="AH14" s="194"/>
      <c r="AI14" s="37"/>
      <c r="AJ14" s="37"/>
      <c r="AK14" s="37"/>
      <c r="AL14" s="37"/>
      <c r="AM14" s="37"/>
      <c r="AO14" s="10"/>
      <c r="AW14" s="504"/>
      <c r="AX14" s="504"/>
      <c r="AY14" s="504"/>
      <c r="BB14" s="464" t="s">
        <v>210</v>
      </c>
      <c r="BC14" s="465" t="s">
        <v>59</v>
      </c>
      <c r="BD14" s="466" t="s">
        <v>55</v>
      </c>
      <c r="BE14" s="1331"/>
    </row>
    <row r="15" spans="2:57" ht="5.0999999999999996" customHeight="1">
      <c r="B15" s="5"/>
      <c r="G15" s="37"/>
      <c r="H15" s="37"/>
      <c r="I15" s="37"/>
      <c r="J15" s="37"/>
      <c r="K15" s="37"/>
      <c r="L15" s="137"/>
      <c r="M15" s="40"/>
      <c r="N15" s="40"/>
      <c r="O15" s="40"/>
      <c r="P15" s="510"/>
      <c r="Q15" s="41"/>
      <c r="R15" s="41"/>
      <c r="S15" s="510"/>
      <c r="T15" s="37"/>
      <c r="U15" s="40"/>
      <c r="V15" s="37"/>
      <c r="W15" s="40"/>
      <c r="X15" s="37"/>
      <c r="Y15" s="37"/>
      <c r="Z15" s="37"/>
      <c r="AA15" s="37"/>
      <c r="AB15" s="37"/>
      <c r="AF15" s="40"/>
      <c r="AG15" s="37"/>
      <c r="AH15" s="40"/>
      <c r="AI15" s="37"/>
      <c r="AJ15" s="37"/>
      <c r="AK15" s="37"/>
      <c r="AL15" s="37"/>
      <c r="AM15" s="37"/>
      <c r="AO15" s="10"/>
      <c r="AW15" s="504"/>
      <c r="AX15" s="504"/>
      <c r="AY15" s="504"/>
    </row>
    <row r="16" spans="2:57" ht="69.95" customHeight="1">
      <c r="B16" s="50"/>
      <c r="G16" s="37"/>
      <c r="H16" s="37"/>
      <c r="I16" s="37"/>
      <c r="J16" s="37"/>
      <c r="K16" s="37"/>
      <c r="L16" s="37"/>
      <c r="M16" s="37"/>
      <c r="N16" s="37"/>
      <c r="O16" s="37"/>
      <c r="P16" s="37"/>
      <c r="Q16" s="37"/>
      <c r="R16" s="37"/>
      <c r="S16" s="37"/>
      <c r="T16" s="37"/>
      <c r="U16" s="37"/>
      <c r="V16" s="37"/>
      <c r="W16" s="37"/>
      <c r="X16" s="37"/>
      <c r="Y16" s="37"/>
      <c r="Z16" s="37"/>
      <c r="AA16" s="37"/>
      <c r="AB16" s="37"/>
      <c r="AC16" s="37"/>
      <c r="AF16" s="37"/>
      <c r="AG16" s="37"/>
      <c r="AH16" s="37"/>
      <c r="AI16" s="37"/>
      <c r="AJ16" s="37"/>
      <c r="AK16" s="37"/>
      <c r="AL16" s="37"/>
      <c r="AM16" s="37"/>
      <c r="AN16" s="37"/>
      <c r="AO16" s="10"/>
      <c r="AW16" s="504"/>
      <c r="AX16" s="504"/>
      <c r="AY16" s="504"/>
    </row>
    <row r="17" spans="2:57" ht="20.100000000000001" customHeight="1">
      <c r="B17" s="50"/>
      <c r="D17" s="1358"/>
      <c r="E17" s="1358"/>
      <c r="G17" s="37"/>
      <c r="H17" s="1347" t="s">
        <v>199</v>
      </c>
      <c r="I17" s="1348"/>
      <c r="J17" s="1348"/>
      <c r="K17" s="1348"/>
      <c r="L17" s="1349"/>
      <c r="M17" s="84"/>
      <c r="N17" s="84"/>
      <c r="O17" s="37"/>
      <c r="P17" s="37"/>
      <c r="Q17" s="467"/>
      <c r="R17" s="37"/>
      <c r="S17" s="37"/>
      <c r="T17" s="37"/>
      <c r="U17" s="37"/>
      <c r="V17" s="37"/>
      <c r="W17" s="37"/>
      <c r="X17" s="37"/>
      <c r="Y17" s="37"/>
      <c r="Z17" s="37"/>
      <c r="AA17" s="37"/>
      <c r="AB17" s="37"/>
      <c r="AC17" s="37"/>
      <c r="AF17" s="37"/>
      <c r="AG17" s="37"/>
      <c r="AH17" s="37"/>
      <c r="AI17" s="37"/>
      <c r="AJ17" s="37"/>
      <c r="AK17" s="37"/>
      <c r="AL17" s="37"/>
      <c r="AM17" s="37"/>
      <c r="AN17" s="37"/>
      <c r="AO17" s="10"/>
      <c r="AW17" s="504"/>
      <c r="AX17" s="504"/>
      <c r="AY17" s="504"/>
      <c r="BB17" s="468"/>
      <c r="BC17" s="468"/>
      <c r="BD17" s="469"/>
      <c r="BE17" s="468"/>
    </row>
    <row r="18" spans="2:57" ht="30" customHeight="1">
      <c r="B18" s="50"/>
      <c r="D18" s="1356" t="s">
        <v>147</v>
      </c>
      <c r="E18" s="1357"/>
      <c r="G18" s="470" t="s">
        <v>211</v>
      </c>
      <c r="H18" s="1350"/>
      <c r="I18" s="1351"/>
      <c r="J18" s="1351"/>
      <c r="K18" s="1351"/>
      <c r="L18" s="1352"/>
      <c r="M18" s="1361" t="s">
        <v>212</v>
      </c>
      <c r="N18" s="1362"/>
      <c r="O18" s="1363"/>
      <c r="P18" s="1333" t="str">
        <f>REPT("g",(U18))</f>
        <v/>
      </c>
      <c r="Q18" s="1334"/>
      <c r="R18" s="1334"/>
      <c r="S18" s="1335"/>
      <c r="T18" s="286"/>
      <c r="U18" s="473">
        <f>'Suivi des évaluations'!BT61</f>
        <v>0</v>
      </c>
      <c r="V18" s="37"/>
      <c r="W18" s="474" t="str">
        <f>'Suivi des évaluations'!BU61</f>
        <v xml:space="preserve"> </v>
      </c>
      <c r="X18" s="37"/>
      <c r="Y18" s="37"/>
      <c r="Z18" s="37"/>
      <c r="AA18" s="37"/>
      <c r="AB18" s="37"/>
      <c r="AC18" s="37"/>
      <c r="AF18" s="191"/>
      <c r="AG18" s="37"/>
      <c r="AH18" s="192"/>
      <c r="AI18" s="37"/>
      <c r="AJ18" s="37"/>
      <c r="AK18" s="37"/>
      <c r="AL18" s="37"/>
      <c r="AM18" s="37"/>
      <c r="AN18" s="37"/>
      <c r="AO18" s="10"/>
      <c r="AR18" s="106"/>
      <c r="AS18" s="106"/>
      <c r="AT18" s="106"/>
      <c r="AU18" s="106"/>
      <c r="AW18" s="504"/>
      <c r="AX18" s="504"/>
      <c r="AY18" s="504"/>
      <c r="BB18" s="475">
        <f>IF(W18=1,U18,0)</f>
        <v>0</v>
      </c>
      <c r="BC18" s="475">
        <f>IF(W18=2,U18,0)+20</f>
        <v>20</v>
      </c>
      <c r="BD18" s="476">
        <f>IF(W18=3,U18,0)+40</f>
        <v>40</v>
      </c>
      <c r="BE18" s="477">
        <f>IF(W18=1,BB18,(IF(W18=2,BC18,(IF(W18=3,BD18,0)))))</f>
        <v>0</v>
      </c>
    </row>
    <row r="19" spans="2:57" ht="20.100000000000001" customHeight="1">
      <c r="B19" s="50"/>
      <c r="D19" s="1358"/>
      <c r="E19" s="1358"/>
      <c r="G19" s="37"/>
      <c r="H19" s="1353"/>
      <c r="I19" s="1354"/>
      <c r="J19" s="1354"/>
      <c r="K19" s="1354"/>
      <c r="L19" s="1355"/>
      <c r="M19" s="84"/>
      <c r="N19" s="84"/>
      <c r="O19" s="37"/>
      <c r="P19" s="37"/>
      <c r="Q19" s="37"/>
      <c r="R19" s="37"/>
      <c r="S19" s="37"/>
      <c r="T19" s="37"/>
      <c r="U19" s="37"/>
      <c r="V19" s="37"/>
      <c r="W19" s="37"/>
      <c r="X19" s="37"/>
      <c r="Y19" s="37"/>
      <c r="Z19" s="37"/>
      <c r="AA19" s="37"/>
      <c r="AB19" s="37"/>
      <c r="AC19" s="37"/>
      <c r="AF19" s="37"/>
      <c r="AG19" s="37"/>
      <c r="AH19" s="37"/>
      <c r="AI19" s="37"/>
      <c r="AJ19" s="37"/>
      <c r="AK19" s="37"/>
      <c r="AL19" s="37"/>
      <c r="AM19" s="37"/>
      <c r="AN19" s="37"/>
      <c r="AO19" s="10"/>
      <c r="AR19" s="106"/>
      <c r="AS19" s="106"/>
      <c r="AT19" s="106"/>
      <c r="AU19" s="106"/>
      <c r="AW19" s="504"/>
      <c r="AX19" s="504"/>
      <c r="AY19" s="504"/>
      <c r="BB19" s="479"/>
      <c r="BC19" s="479"/>
      <c r="BD19" s="50"/>
      <c r="BE19" s="479"/>
    </row>
    <row r="20" spans="2:57" s="21" customFormat="1" ht="15" customHeight="1">
      <c r="B20" s="5"/>
      <c r="C20" s="1"/>
      <c r="F20" s="95"/>
      <c r="G20" s="37"/>
      <c r="H20" s="37"/>
      <c r="I20" s="37"/>
      <c r="J20" s="37"/>
      <c r="K20" s="37"/>
      <c r="L20" s="37"/>
      <c r="M20" s="37"/>
      <c r="N20" s="37"/>
      <c r="O20" s="37"/>
      <c r="P20" s="37"/>
      <c r="Q20" s="37"/>
      <c r="R20" s="37"/>
      <c r="S20" s="37"/>
      <c r="T20" s="37"/>
      <c r="U20" s="37"/>
      <c r="V20" s="37"/>
      <c r="W20" s="489"/>
      <c r="X20" s="37"/>
      <c r="Y20" s="481"/>
      <c r="Z20" s="481"/>
      <c r="AA20" s="481"/>
      <c r="AB20" s="481"/>
      <c r="AC20" s="485"/>
      <c r="AD20" s="95"/>
      <c r="AE20" s="95"/>
      <c r="AF20" s="481"/>
      <c r="AG20" s="481"/>
      <c r="AH20" s="481"/>
      <c r="AI20" s="481"/>
      <c r="AJ20" s="481"/>
      <c r="AK20" s="481"/>
      <c r="AL20" s="481"/>
      <c r="AM20" s="481"/>
      <c r="AN20" s="485"/>
      <c r="AO20" s="98"/>
      <c r="AP20" s="95"/>
      <c r="AQ20" s="95"/>
      <c r="AR20" s="106"/>
      <c r="AS20" s="106"/>
      <c r="AT20" s="106"/>
      <c r="AU20" s="106"/>
      <c r="AW20" s="504"/>
      <c r="AX20" s="504"/>
      <c r="AY20" s="504"/>
      <c r="BB20" s="479"/>
      <c r="BC20" s="479"/>
      <c r="BD20" s="50"/>
      <c r="BE20" s="479"/>
    </row>
    <row r="21" spans="2:57" ht="20.100000000000001" customHeight="1">
      <c r="B21" s="5"/>
      <c r="D21" s="482"/>
      <c r="E21" s="482"/>
      <c r="F21" s="482"/>
      <c r="G21" s="482"/>
      <c r="H21" s="482"/>
      <c r="I21" s="482"/>
      <c r="J21" s="482"/>
      <c r="K21" s="482"/>
      <c r="L21" s="1332" t="s">
        <v>226</v>
      </c>
      <c r="M21" s="1332"/>
      <c r="N21" s="1332"/>
      <c r="O21" s="1332"/>
      <c r="P21" s="1332"/>
      <c r="Q21" s="1332"/>
      <c r="R21" s="1332"/>
      <c r="S21" s="1332"/>
      <c r="T21" s="1337"/>
      <c r="U21" s="521">
        <f>BE34/0.6</f>
        <v>0</v>
      </c>
      <c r="V21" s="482"/>
      <c r="W21" s="494" t="s">
        <v>167</v>
      </c>
      <c r="X21" s="37"/>
      <c r="Y21" s="37"/>
      <c r="Z21" s="37"/>
      <c r="AA21" s="37"/>
      <c r="AB21" s="37"/>
      <c r="AC21" s="37"/>
      <c r="AF21" s="37"/>
      <c r="AG21" s="37"/>
      <c r="AH21" s="37"/>
      <c r="AI21" s="37"/>
      <c r="AJ21" s="37"/>
      <c r="AK21" s="37"/>
      <c r="AL21" s="37"/>
      <c r="AM21" s="37"/>
      <c r="AN21" s="37"/>
      <c r="AO21" s="10"/>
      <c r="AR21" s="106"/>
      <c r="AS21" s="106"/>
      <c r="AT21" s="106"/>
      <c r="AU21" s="106"/>
      <c r="AW21" s="504"/>
      <c r="AX21" s="504"/>
      <c r="AY21" s="504"/>
      <c r="BB21" s="479"/>
      <c r="BC21" s="479"/>
      <c r="BD21" s="50"/>
      <c r="BE21" s="479"/>
    </row>
    <row r="22" spans="2:57" ht="30" customHeight="1">
      <c r="B22" s="5"/>
      <c r="U22" s="28"/>
      <c r="X22" s="37"/>
      <c r="Y22" s="37"/>
      <c r="Z22" s="37"/>
      <c r="AA22" s="37"/>
      <c r="AB22" s="37"/>
      <c r="AC22" s="37"/>
      <c r="AF22" s="191"/>
      <c r="AG22" s="37"/>
      <c r="AH22" s="192"/>
      <c r="AI22" s="37"/>
      <c r="AJ22" s="37"/>
      <c r="AK22" s="37"/>
      <c r="AL22" s="37"/>
      <c r="AM22" s="37"/>
      <c r="AN22" s="37"/>
      <c r="AO22" s="10"/>
      <c r="AR22" s="106"/>
      <c r="AS22" s="106"/>
      <c r="AT22" s="106"/>
      <c r="AU22" s="106"/>
      <c r="AW22" s="101"/>
      <c r="AX22" s="101"/>
      <c r="AY22" s="101"/>
      <c r="BB22" s="475"/>
      <c r="BC22" s="475"/>
      <c r="BD22" s="476"/>
      <c r="BE22" s="477"/>
    </row>
    <row r="23" spans="2:57" ht="20.100000000000001" customHeight="1">
      <c r="B23" s="5"/>
      <c r="L23" s="1364" t="s">
        <v>227</v>
      </c>
      <c r="M23" s="1364"/>
      <c r="N23" s="1364"/>
      <c r="O23" s="1364"/>
      <c r="P23" s="1364"/>
      <c r="Q23" s="1364"/>
      <c r="R23" s="1364"/>
      <c r="S23" s="1364"/>
      <c r="T23" s="1365"/>
      <c r="U23" s="495" t="str">
        <f>(W18)</f>
        <v xml:space="preserve"> </v>
      </c>
      <c r="W23" s="496"/>
      <c r="X23" s="37"/>
      <c r="Y23" s="37"/>
      <c r="Z23" s="37"/>
      <c r="AA23" s="37"/>
      <c r="AB23" s="37"/>
      <c r="AC23" s="37"/>
      <c r="AF23" s="37"/>
      <c r="AG23" s="37"/>
      <c r="AH23" s="37"/>
      <c r="AI23" s="37"/>
      <c r="AJ23" s="37"/>
      <c r="AK23" s="37"/>
      <c r="AL23" s="37"/>
      <c r="AM23" s="37"/>
      <c r="AN23" s="37"/>
      <c r="AO23" s="10"/>
      <c r="AR23" s="106"/>
      <c r="AS23" s="106"/>
      <c r="AT23" s="106"/>
      <c r="AU23" s="106"/>
      <c r="BB23" s="479"/>
      <c r="BC23" s="479"/>
      <c r="BD23" s="50"/>
      <c r="BE23" s="479"/>
    </row>
    <row r="24" spans="2:57" ht="15" customHeight="1">
      <c r="B24" s="22"/>
      <c r="C24" s="21"/>
      <c r="U24" s="28"/>
      <c r="Y24" s="37"/>
      <c r="Z24" s="37"/>
      <c r="AA24" s="37"/>
      <c r="AB24" s="37"/>
      <c r="AC24" s="37"/>
      <c r="AF24" s="37"/>
      <c r="AG24" s="37"/>
      <c r="AH24" s="37"/>
      <c r="AI24" s="37"/>
      <c r="AJ24" s="37"/>
      <c r="AK24" s="37"/>
      <c r="AL24" s="37"/>
      <c r="AM24" s="37"/>
      <c r="AN24" s="37"/>
      <c r="AO24" s="10"/>
      <c r="AR24" s="106"/>
      <c r="AS24" s="106"/>
      <c r="AT24" s="106"/>
      <c r="AU24" s="106"/>
      <c r="BB24" s="479"/>
      <c r="BC24" s="479"/>
      <c r="BD24" s="50"/>
      <c r="BE24" s="479"/>
    </row>
    <row r="25" spans="2:57" ht="20.100000000000001" customHeight="1">
      <c r="B25" s="491"/>
      <c r="C25" s="482"/>
      <c r="L25" s="1332"/>
      <c r="M25" s="1332"/>
      <c r="N25" s="1332"/>
      <c r="O25" s="1332"/>
      <c r="P25" s="1332"/>
      <c r="Q25" s="1332"/>
      <c r="R25" s="1332"/>
      <c r="S25" s="1332"/>
      <c r="T25" s="1332"/>
      <c r="Y25" s="1332"/>
      <c r="Z25" s="1332"/>
      <c r="AA25" s="1332"/>
      <c r="AB25" s="1332"/>
      <c r="AC25" s="1332"/>
      <c r="AD25" s="1332"/>
      <c r="AE25" s="1332"/>
      <c r="AF25" s="1332"/>
      <c r="AG25" s="1332"/>
      <c r="AH25" s="523"/>
      <c r="AI25" s="1369"/>
      <c r="AJ25" s="1369"/>
      <c r="AK25" s="1369"/>
      <c r="AL25" s="1369"/>
      <c r="AO25" s="10"/>
      <c r="AR25" s="106"/>
      <c r="AS25" s="106"/>
      <c r="AT25" s="106"/>
      <c r="AU25" s="106"/>
      <c r="BB25" s="479"/>
      <c r="BC25" s="479"/>
      <c r="BD25" s="50"/>
      <c r="BE25" s="479"/>
    </row>
    <row r="26" spans="2:57" ht="30" customHeight="1">
      <c r="B26" s="5"/>
      <c r="AI26" s="28"/>
      <c r="AJ26" s="28"/>
      <c r="AK26" s="28"/>
      <c r="AL26" s="28"/>
      <c r="AO26" s="10"/>
      <c r="AR26" s="106"/>
      <c r="AS26" s="106"/>
      <c r="AT26" s="106"/>
      <c r="AU26" s="106"/>
      <c r="BB26" s="475"/>
      <c r="BC26" s="475"/>
      <c r="BD26" s="476"/>
      <c r="BE26" s="477"/>
    </row>
    <row r="27" spans="2:57" ht="20.100000000000001" customHeight="1">
      <c r="B27" s="5"/>
      <c r="L27" s="1332"/>
      <c r="M27" s="1332"/>
      <c r="N27" s="1332"/>
      <c r="O27" s="1332"/>
      <c r="P27" s="1332"/>
      <c r="Q27" s="1332"/>
      <c r="R27" s="1332"/>
      <c r="S27" s="1332"/>
      <c r="T27" s="1332"/>
      <c r="Y27" s="1332"/>
      <c r="Z27" s="1332"/>
      <c r="AA27" s="1332"/>
      <c r="AB27" s="1332"/>
      <c r="AC27" s="1332"/>
      <c r="AD27" s="1332"/>
      <c r="AE27" s="1332"/>
      <c r="AF27" s="1332"/>
      <c r="AG27" s="1332"/>
      <c r="AH27" s="523"/>
      <c r="AI27" s="1369"/>
      <c r="AJ27" s="1369"/>
      <c r="AK27" s="1369"/>
      <c r="AL27" s="1369"/>
      <c r="AO27" s="10"/>
      <c r="AR27" s="106"/>
      <c r="AS27" s="106"/>
      <c r="AT27" s="106"/>
      <c r="AU27" s="106"/>
      <c r="BB27" s="479"/>
      <c r="BC27" s="479"/>
      <c r="BD27" s="50"/>
      <c r="BE27" s="479"/>
    </row>
    <row r="28" spans="2:57" ht="15" customHeight="1">
      <c r="B28" s="5"/>
      <c r="AH28" s="523"/>
      <c r="AI28" s="531"/>
      <c r="AJ28" s="531"/>
      <c r="AK28" s="531"/>
      <c r="AL28" s="531"/>
      <c r="AO28" s="10"/>
      <c r="AR28" s="106"/>
      <c r="AS28" s="106"/>
      <c r="AT28" s="106"/>
      <c r="AU28" s="106"/>
      <c r="BB28" s="486"/>
      <c r="BC28" s="486"/>
      <c r="BD28" s="487"/>
      <c r="BE28" s="486"/>
    </row>
    <row r="29" spans="2:57" ht="20.100000000000001" customHeight="1">
      <c r="B29" s="5"/>
      <c r="L29" s="1332"/>
      <c r="M29" s="1332"/>
      <c r="N29" s="1332"/>
      <c r="O29" s="1332"/>
      <c r="P29" s="1332"/>
      <c r="Q29" s="1332"/>
      <c r="R29" s="1332"/>
      <c r="S29" s="1332"/>
      <c r="T29" s="1332"/>
      <c r="Y29" s="1332"/>
      <c r="Z29" s="1332"/>
      <c r="AA29" s="1332"/>
      <c r="AB29" s="1332"/>
      <c r="AC29" s="1332"/>
      <c r="AD29" s="1332"/>
      <c r="AE29" s="1332"/>
      <c r="AF29" s="1332"/>
      <c r="AG29" s="1332"/>
      <c r="AH29" s="523"/>
      <c r="AI29" s="531"/>
      <c r="AJ29" s="531"/>
      <c r="AK29" s="531"/>
      <c r="AL29" s="531"/>
      <c r="AO29" s="10"/>
      <c r="AR29" s="106"/>
      <c r="AS29" s="106"/>
      <c r="AT29" s="106"/>
      <c r="AU29" s="106"/>
      <c r="BB29" s="479"/>
      <c r="BC29" s="479"/>
      <c r="BD29" s="50"/>
      <c r="BE29" s="479"/>
    </row>
    <row r="30" spans="2:57" ht="30" customHeight="1">
      <c r="B30" s="5"/>
      <c r="L30" s="492"/>
      <c r="M30" s="492"/>
      <c r="N30" s="492"/>
      <c r="O30" s="492"/>
      <c r="P30" s="492"/>
      <c r="Q30" s="492"/>
      <c r="R30" s="492"/>
      <c r="S30" s="492"/>
      <c r="T30" s="492"/>
      <c r="U30" s="191"/>
      <c r="V30" s="523"/>
      <c r="W30" s="523"/>
      <c r="X30" s="531"/>
      <c r="Y30" s="531"/>
      <c r="AF30" s="522"/>
      <c r="AG30" s="523"/>
      <c r="AH30" s="523"/>
      <c r="AO30" s="10"/>
      <c r="AR30" s="106"/>
      <c r="AS30" s="106"/>
      <c r="AT30" s="106"/>
      <c r="AU30" s="106"/>
      <c r="BB30" s="475"/>
      <c r="BC30" s="475"/>
      <c r="BD30" s="476"/>
      <c r="BE30" s="477"/>
    </row>
    <row r="31" spans="2:57" ht="20.100000000000001" customHeight="1">
      <c r="B31" s="5"/>
      <c r="L31" s="492"/>
      <c r="M31" s="492"/>
      <c r="N31" s="492"/>
      <c r="O31" s="492"/>
      <c r="P31" s="492"/>
      <c r="Q31" s="492"/>
      <c r="R31" s="492"/>
      <c r="S31" s="492"/>
      <c r="T31" s="492"/>
      <c r="U31" s="191"/>
      <c r="V31" s="523"/>
      <c r="W31" s="523"/>
      <c r="X31" s="531"/>
      <c r="Y31" s="531"/>
      <c r="Z31" s="37"/>
      <c r="AA31" s="37"/>
      <c r="AF31" s="522"/>
      <c r="AG31" s="523"/>
      <c r="AH31" s="523"/>
      <c r="AO31" s="10"/>
      <c r="AR31" s="106"/>
      <c r="AS31" s="106"/>
      <c r="AT31" s="106"/>
      <c r="AU31" s="106"/>
      <c r="BB31" s="479"/>
      <c r="BC31" s="479"/>
      <c r="BD31" s="50"/>
      <c r="BE31" s="479"/>
    </row>
    <row r="32" spans="2:57" s="21" customFormat="1" ht="15" customHeight="1">
      <c r="B32" s="5"/>
      <c r="C32" s="1"/>
      <c r="D32" s="1"/>
      <c r="E32" s="1"/>
      <c r="F32" s="1"/>
      <c r="G32" s="1"/>
      <c r="H32" s="1"/>
      <c r="I32" s="1"/>
      <c r="J32" s="1"/>
      <c r="K32" s="1"/>
      <c r="L32" s="492"/>
      <c r="M32" s="492"/>
      <c r="N32" s="492"/>
      <c r="O32" s="492"/>
      <c r="P32" s="492"/>
      <c r="Q32" s="492"/>
      <c r="R32" s="492"/>
      <c r="S32" s="492"/>
      <c r="T32" s="492"/>
      <c r="U32" s="522"/>
      <c r="V32" s="523"/>
      <c r="W32" s="523"/>
      <c r="X32" s="1"/>
      <c r="Y32" s="1"/>
      <c r="Z32" s="37"/>
      <c r="AA32" s="37"/>
      <c r="AB32" s="1"/>
      <c r="AC32" s="1"/>
      <c r="AD32" s="1"/>
      <c r="AE32" s="1"/>
      <c r="AF32" s="522"/>
      <c r="AG32" s="523"/>
      <c r="AH32" s="523"/>
      <c r="AI32" s="1"/>
      <c r="AJ32" s="1"/>
      <c r="AK32" s="1"/>
      <c r="AL32" s="1"/>
      <c r="AM32" s="1"/>
      <c r="AN32" s="1"/>
      <c r="AO32" s="10"/>
      <c r="AP32" s="95"/>
      <c r="AQ32" s="95"/>
      <c r="AR32" s="106"/>
      <c r="AS32" s="106"/>
      <c r="AT32" s="106"/>
      <c r="AU32" s="106"/>
      <c r="AW32" s="1"/>
      <c r="AX32" s="1"/>
      <c r="AY32" s="1"/>
      <c r="BB32" s="479"/>
      <c r="BC32" s="479"/>
      <c r="BD32" s="50"/>
      <c r="BE32" s="479"/>
    </row>
    <row r="33" spans="1:63" ht="20.100000000000001" customHeight="1">
      <c r="B33" s="5"/>
      <c r="Z33" s="37"/>
      <c r="AA33" s="37"/>
      <c r="AO33" s="10"/>
      <c r="AR33" s="106"/>
      <c r="AS33" s="106"/>
      <c r="AT33" s="106"/>
      <c r="AU33" s="106"/>
      <c r="BB33" s="479"/>
      <c r="BC33" s="479"/>
      <c r="BD33" s="50"/>
      <c r="BE33" s="479"/>
    </row>
    <row r="34" spans="1:63" ht="30" customHeight="1">
      <c r="B34" s="5"/>
      <c r="D34" s="21"/>
      <c r="E34" s="21"/>
      <c r="F34" s="95"/>
      <c r="G34" s="37"/>
      <c r="H34" s="109"/>
      <c r="I34" s="109"/>
      <c r="J34" s="109"/>
      <c r="K34" s="109"/>
      <c r="L34" s="109"/>
      <c r="M34" s="109"/>
      <c r="N34" s="109"/>
      <c r="O34" s="109"/>
      <c r="P34" s="109"/>
      <c r="Q34" s="109"/>
      <c r="R34" s="109"/>
      <c r="S34" s="109"/>
      <c r="T34" s="109"/>
      <c r="U34" s="109"/>
      <c r="V34" s="109"/>
      <c r="W34" s="109"/>
      <c r="X34" s="110"/>
      <c r="Y34" s="37"/>
      <c r="Z34" s="37"/>
      <c r="AA34" s="37"/>
      <c r="AD34" s="95"/>
      <c r="AE34" s="95"/>
      <c r="AF34" s="109"/>
      <c r="AG34" s="109"/>
      <c r="AH34" s="109"/>
      <c r="AI34" s="110"/>
      <c r="AJ34" s="37"/>
      <c r="AK34" s="37"/>
      <c r="AL34" s="37"/>
      <c r="AM34" s="37"/>
      <c r="AN34" s="95"/>
      <c r="AO34" s="10"/>
      <c r="AR34" s="106"/>
      <c r="AS34" s="106"/>
      <c r="AT34" s="106"/>
      <c r="AU34" s="106"/>
      <c r="AZ34" s="106"/>
      <c r="BA34" s="21"/>
      <c r="BB34" s="21"/>
      <c r="BC34" s="21"/>
      <c r="BD34" s="21"/>
      <c r="BE34" s="503">
        <f>SUM(BE18:BE33)</f>
        <v>0</v>
      </c>
      <c r="BF34" s="106"/>
      <c r="BG34" s="106"/>
      <c r="BH34" s="106"/>
      <c r="BI34" s="106"/>
      <c r="BJ34" s="106"/>
      <c r="BK34" s="106"/>
    </row>
    <row r="35" spans="1:63" ht="18.95" customHeight="1">
      <c r="B35" s="5"/>
      <c r="F35" s="111"/>
      <c r="G35" s="37"/>
      <c r="H35" s="37"/>
      <c r="I35" s="37"/>
      <c r="J35" s="37"/>
      <c r="K35" s="37"/>
      <c r="L35" s="37"/>
      <c r="M35" s="37"/>
      <c r="N35" s="37"/>
      <c r="O35" s="37"/>
      <c r="P35" s="37"/>
      <c r="Q35" s="37"/>
      <c r="R35" s="37"/>
      <c r="S35" s="37"/>
      <c r="T35" s="37"/>
      <c r="U35" s="37"/>
      <c r="V35" s="37"/>
      <c r="W35" s="37"/>
      <c r="X35" s="37"/>
      <c r="Y35" s="37"/>
      <c r="Z35" s="37"/>
      <c r="AA35" s="37"/>
      <c r="AB35" s="37"/>
      <c r="AC35" s="95"/>
      <c r="AD35" s="111"/>
      <c r="AE35" s="111"/>
      <c r="AF35" s="37"/>
      <c r="AG35" s="37"/>
      <c r="AH35" s="37"/>
      <c r="AI35" s="37"/>
      <c r="AJ35" s="37"/>
      <c r="AK35" s="37"/>
      <c r="AL35" s="37"/>
      <c r="AM35" s="37"/>
      <c r="AN35" s="111"/>
      <c r="AO35" s="10"/>
      <c r="AR35" s="106"/>
      <c r="AS35" s="106"/>
      <c r="AT35" s="106"/>
      <c r="AU35" s="106"/>
      <c r="AZ35" s="106"/>
      <c r="BF35" s="106"/>
      <c r="BG35" s="106"/>
      <c r="BH35" s="106"/>
      <c r="BI35" s="106"/>
      <c r="BJ35" s="106"/>
      <c r="BK35" s="106"/>
    </row>
    <row r="36" spans="1:63" ht="15" customHeight="1">
      <c r="B36" s="5"/>
      <c r="C36" s="9"/>
      <c r="D36" s="9"/>
      <c r="E36" s="9"/>
      <c r="F36" s="111"/>
      <c r="G36" s="111"/>
      <c r="H36" s="111"/>
      <c r="I36" s="111"/>
      <c r="J36" s="111"/>
      <c r="K36" s="111"/>
      <c r="L36" s="114"/>
      <c r="M36" s="114"/>
      <c r="N36" s="114"/>
      <c r="O36" s="114"/>
      <c r="P36" s="114"/>
      <c r="Q36" s="111"/>
      <c r="R36" s="111"/>
      <c r="S36" s="111"/>
      <c r="T36" s="111"/>
      <c r="U36" s="111"/>
      <c r="V36" s="111"/>
      <c r="W36" s="115"/>
      <c r="X36" s="115"/>
      <c r="Y36" s="115"/>
      <c r="Z36" s="115"/>
      <c r="AA36" s="111"/>
      <c r="AB36" s="37"/>
      <c r="AC36" s="111"/>
      <c r="AD36" s="111"/>
      <c r="AE36" s="111"/>
      <c r="AF36" s="111"/>
      <c r="AG36" s="111"/>
      <c r="AH36" s="115"/>
      <c r="AI36" s="115"/>
      <c r="AJ36" s="115"/>
      <c r="AK36" s="115"/>
      <c r="AL36" s="111"/>
      <c r="AM36" s="111"/>
      <c r="AN36" s="111"/>
      <c r="AO36" s="10"/>
      <c r="AR36" s="106"/>
      <c r="AS36" s="106"/>
      <c r="AT36" s="106"/>
      <c r="AU36" s="106"/>
      <c r="AZ36" s="106"/>
      <c r="BF36" s="106"/>
      <c r="BG36" s="106"/>
      <c r="BH36" s="106"/>
      <c r="BI36" s="106"/>
      <c r="BJ36" s="106"/>
      <c r="BK36" s="106"/>
    </row>
    <row r="37" spans="1:63" ht="20.100000000000001" customHeight="1">
      <c r="B37" s="5"/>
      <c r="F37" s="111"/>
      <c r="G37" s="116"/>
      <c r="H37" s="116"/>
      <c r="I37" s="116"/>
      <c r="J37" s="116"/>
      <c r="K37" s="116"/>
      <c r="L37" s="116"/>
      <c r="M37" s="116"/>
      <c r="N37" s="116"/>
      <c r="O37" s="116"/>
      <c r="P37" s="116"/>
      <c r="Q37" s="116"/>
      <c r="R37" s="116"/>
      <c r="S37" s="116"/>
      <c r="T37" s="116"/>
      <c r="U37" s="111"/>
      <c r="V37" s="111"/>
      <c r="W37" s="111"/>
      <c r="X37" s="111"/>
      <c r="Y37" s="111"/>
      <c r="Z37" s="111"/>
      <c r="AA37" s="111"/>
      <c r="AB37" s="111"/>
      <c r="AC37" s="111"/>
      <c r="AD37" s="111"/>
      <c r="AE37" s="111"/>
      <c r="AF37" s="111"/>
      <c r="AG37" s="111"/>
      <c r="AH37" s="111"/>
      <c r="AI37" s="111"/>
      <c r="AJ37" s="111"/>
      <c r="AK37" s="111"/>
      <c r="AL37" s="111"/>
      <c r="AM37" s="111"/>
      <c r="AN37" s="111"/>
      <c r="AO37" s="10"/>
      <c r="AR37" s="106"/>
      <c r="AS37" s="106"/>
      <c r="AT37" s="106"/>
      <c r="AU37" s="106"/>
      <c r="AZ37" s="106"/>
      <c r="BF37" s="106"/>
      <c r="BG37" s="106"/>
      <c r="BH37" s="106"/>
      <c r="BI37" s="106"/>
      <c r="BJ37" s="106"/>
      <c r="BK37" s="106"/>
    </row>
    <row r="38" spans="1:63" ht="30" customHeight="1">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330" t="str">
        <f>Données!AF3</f>
        <v xml:space="preserve">Conception et réalisation : Thierry GÉRARD IEN-ET STI Design &amp; Métiers d'art - Version 5.2 • Septembre 2020    
Adaptation Equipe Académique Rennes [ 07 83 77 09 55 ] - Version 5.2 • Mars 2021 </v>
      </c>
      <c r="AF38" s="121"/>
      <c r="AG38" s="121"/>
      <c r="AH38" s="121"/>
      <c r="AI38" s="119"/>
      <c r="AJ38" s="119"/>
      <c r="AK38" s="119"/>
      <c r="AL38" s="119"/>
      <c r="AM38" s="119"/>
      <c r="AN38" s="119"/>
      <c r="AO38" s="122"/>
      <c r="AR38" s="106"/>
      <c r="AS38" s="106"/>
      <c r="AT38" s="106"/>
      <c r="AU38" s="106"/>
      <c r="AZ38" s="106"/>
      <c r="BA38" s="21"/>
      <c r="BB38" s="21"/>
      <c r="BC38" s="21"/>
      <c r="BD38" s="21"/>
      <c r="BE38" s="21"/>
      <c r="BF38" s="106"/>
      <c r="BG38" s="106"/>
      <c r="BH38" s="106"/>
      <c r="BI38" s="106"/>
      <c r="BJ38" s="106"/>
      <c r="BK38" s="106"/>
    </row>
    <row r="39" spans="1:63" ht="20.100000000000001" customHeight="1">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R39" s="106"/>
      <c r="AS39" s="106"/>
      <c r="AT39" s="106"/>
      <c r="AU39" s="106"/>
      <c r="AZ39" s="106"/>
      <c r="BF39" s="106"/>
      <c r="BG39" s="106"/>
      <c r="BH39" s="106"/>
      <c r="BI39" s="106"/>
      <c r="BJ39" s="106"/>
      <c r="BK39" s="106"/>
    </row>
    <row r="40" spans="1:63" ht="15" customHeight="1">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R40" s="106"/>
      <c r="AS40" s="106"/>
      <c r="AT40" s="106"/>
      <c r="AU40" s="106"/>
      <c r="AZ40" s="106"/>
      <c r="BF40" s="106"/>
      <c r="BG40" s="106"/>
      <c r="BH40" s="106"/>
      <c r="BI40" s="106"/>
      <c r="BJ40" s="106"/>
      <c r="BK40" s="106"/>
    </row>
    <row r="41" spans="1:63" ht="20.100000000000001" customHeight="1">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R41" s="106"/>
      <c r="AS41" s="106"/>
      <c r="AT41" s="106"/>
      <c r="AU41" s="106"/>
      <c r="AZ41" s="106"/>
      <c r="BF41" s="106"/>
      <c r="BG41" s="106"/>
      <c r="BH41" s="106"/>
      <c r="BI41" s="106"/>
      <c r="BJ41" s="106"/>
      <c r="BK41" s="106"/>
    </row>
    <row r="42" spans="1:63" ht="30" customHeight="1">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R42" s="106"/>
      <c r="AS42" s="106"/>
      <c r="AT42" s="106"/>
      <c r="AU42" s="106"/>
      <c r="AZ42" s="106"/>
      <c r="BF42" s="106"/>
      <c r="BG42" s="106"/>
      <c r="BH42" s="106"/>
      <c r="BI42" s="106"/>
      <c r="BJ42" s="106"/>
      <c r="BK42" s="106"/>
    </row>
    <row r="43" spans="1:63" ht="19.5" customHeight="1">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R43" s="106"/>
      <c r="AS43" s="106"/>
      <c r="AT43" s="106"/>
      <c r="AU43" s="106"/>
      <c r="AZ43" s="504"/>
      <c r="BA43" s="106"/>
      <c r="BB43" s="106"/>
      <c r="BC43" s="106"/>
      <c r="BD43" s="106"/>
      <c r="BE43" s="106"/>
      <c r="BF43" s="504"/>
      <c r="BG43" s="504"/>
      <c r="BH43" s="504"/>
      <c r="BI43" s="504"/>
      <c r="BJ43" s="504"/>
      <c r="BK43" s="504"/>
    </row>
    <row r="44" spans="1:63" ht="15" customHeight="1">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R44" s="504"/>
      <c r="AS44" s="504"/>
      <c r="AT44" s="504"/>
      <c r="AU44" s="504"/>
      <c r="AZ44" s="504"/>
      <c r="BA44" s="106"/>
      <c r="BB44" s="106"/>
      <c r="BC44" s="106"/>
      <c r="BD44" s="106"/>
      <c r="BE44" s="106"/>
      <c r="BF44" s="504"/>
      <c r="BG44" s="504"/>
      <c r="BH44" s="504"/>
      <c r="BI44" s="504"/>
      <c r="BJ44" s="504"/>
      <c r="BK44" s="504"/>
    </row>
    <row r="45" spans="1:63" ht="19.5" customHeight="1">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R45" s="504"/>
      <c r="AS45" s="504"/>
      <c r="AT45" s="504"/>
      <c r="AU45" s="504"/>
      <c r="AZ45" s="504"/>
      <c r="BA45" s="106"/>
      <c r="BB45" s="106"/>
      <c r="BC45" s="106"/>
      <c r="BD45" s="106"/>
      <c r="BE45" s="106"/>
      <c r="BF45" s="504"/>
      <c r="BG45" s="504"/>
      <c r="BH45" s="504"/>
      <c r="BI45" s="504"/>
      <c r="BJ45" s="504"/>
      <c r="BK45" s="504"/>
    </row>
    <row r="46" spans="1:63" ht="30" customHeight="1">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R46" s="504"/>
      <c r="AS46" s="504"/>
      <c r="AT46" s="504"/>
      <c r="AU46" s="504"/>
      <c r="AZ46" s="504"/>
      <c r="BA46" s="106"/>
      <c r="BB46" s="106"/>
      <c r="BC46" s="106"/>
      <c r="BD46" s="106"/>
      <c r="BE46" s="106"/>
      <c r="BF46" s="504"/>
      <c r="BG46" s="504"/>
      <c r="BH46" s="504"/>
      <c r="BI46" s="504"/>
      <c r="BJ46" s="504"/>
      <c r="BK46" s="504"/>
    </row>
    <row r="47" spans="1:63" ht="19.5" customHeight="1">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R47" s="504"/>
      <c r="AS47" s="504"/>
      <c r="AT47" s="504"/>
      <c r="AU47" s="504"/>
      <c r="AZ47" s="504"/>
      <c r="BA47" s="106"/>
      <c r="BB47" s="106"/>
      <c r="BC47" s="106"/>
      <c r="BD47" s="106"/>
      <c r="BE47" s="106"/>
      <c r="BF47" s="504"/>
      <c r="BG47" s="504"/>
      <c r="BH47" s="504"/>
      <c r="BI47" s="504"/>
      <c r="BJ47" s="504"/>
      <c r="BK47" s="504"/>
    </row>
    <row r="48" spans="1:63" s="21" customFormat="1" ht="15" customHeight="1">
      <c r="A48" s="1"/>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95"/>
      <c r="AQ48" s="95"/>
      <c r="AR48" s="504"/>
      <c r="AS48" s="504"/>
      <c r="AT48" s="504"/>
      <c r="AU48" s="504"/>
      <c r="AW48" s="1"/>
      <c r="AX48" s="1"/>
      <c r="AY48" s="1"/>
      <c r="AZ48" s="504"/>
      <c r="BA48" s="106"/>
      <c r="BB48" s="106"/>
      <c r="BC48" s="106"/>
      <c r="BD48" s="106"/>
      <c r="BE48" s="106"/>
      <c r="BF48" s="504"/>
      <c r="BG48" s="504"/>
      <c r="BH48" s="504"/>
      <c r="BI48" s="504"/>
      <c r="BJ48" s="504"/>
      <c r="BK48" s="504"/>
    </row>
    <row r="49" spans="1:63" s="482" customFormat="1" ht="19.5" customHeight="1">
      <c r="A49" s="1"/>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R49" s="504"/>
      <c r="AS49" s="504"/>
      <c r="AT49" s="504"/>
      <c r="AU49" s="504"/>
      <c r="AW49" s="1"/>
      <c r="AX49" s="1"/>
      <c r="AY49" s="1"/>
      <c r="AZ49" s="504"/>
      <c r="BA49" s="106"/>
      <c r="BB49" s="106"/>
      <c r="BC49" s="106"/>
      <c r="BD49" s="106"/>
      <c r="BE49" s="106"/>
      <c r="BF49" s="504"/>
      <c r="BG49" s="504"/>
      <c r="BH49" s="504"/>
      <c r="BI49" s="504"/>
      <c r="BJ49" s="504"/>
      <c r="BK49" s="504"/>
    </row>
    <row r="50" spans="1:63" ht="30" customHeight="1">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R50" s="504"/>
      <c r="AS50" s="504"/>
      <c r="AT50" s="504"/>
      <c r="AU50" s="504"/>
      <c r="AZ50" s="504"/>
      <c r="BA50" s="106"/>
      <c r="BB50" s="106"/>
      <c r="BC50" s="106"/>
      <c r="BD50" s="106"/>
      <c r="BE50" s="106"/>
      <c r="BF50" s="504"/>
      <c r="BG50" s="504"/>
      <c r="BH50" s="504"/>
      <c r="BI50" s="504"/>
      <c r="BJ50" s="504"/>
      <c r="BK50" s="504"/>
    </row>
    <row r="51" spans="1:63" ht="20.25" customHeight="1">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R51" s="504"/>
      <c r="AS51" s="504"/>
      <c r="AT51" s="504"/>
      <c r="AU51" s="504"/>
      <c r="AZ51" s="504"/>
      <c r="BA51" s="106"/>
      <c r="BB51" s="106"/>
      <c r="BC51" s="106"/>
      <c r="BD51" s="106"/>
      <c r="BE51" s="106"/>
      <c r="BF51" s="504"/>
      <c r="BG51" s="504"/>
      <c r="BH51" s="504"/>
      <c r="BI51" s="504"/>
      <c r="BJ51" s="504"/>
      <c r="BK51" s="504"/>
    </row>
    <row r="52" spans="1:63" ht="15" customHeight="1">
      <c r="A52" s="21"/>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R52" s="504"/>
      <c r="AS52" s="504"/>
      <c r="AT52" s="504"/>
      <c r="AU52" s="504"/>
      <c r="AZ52" s="101"/>
      <c r="BA52" s="106"/>
      <c r="BB52" s="106"/>
      <c r="BC52" s="106"/>
      <c r="BD52" s="106"/>
      <c r="BE52" s="106"/>
      <c r="BF52" s="101"/>
      <c r="BG52" s="101"/>
      <c r="BH52" s="101"/>
      <c r="BI52" s="101"/>
      <c r="BJ52" s="101"/>
      <c r="BK52" s="101"/>
    </row>
    <row r="53" spans="1:63" ht="20.25" customHeight="1">
      <c r="A53" s="482"/>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R53" s="101"/>
      <c r="AS53" s="101"/>
      <c r="AT53" s="101"/>
      <c r="AU53" s="101"/>
      <c r="BA53" s="106"/>
      <c r="BB53" s="106"/>
      <c r="BC53" s="106"/>
      <c r="BD53" s="106"/>
      <c r="BE53" s="106"/>
    </row>
    <row r="54" spans="1:63" ht="30" customHeight="1">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BA54" s="106"/>
      <c r="BB54" s="106"/>
      <c r="BC54" s="106"/>
      <c r="BD54" s="106"/>
      <c r="BE54" s="106"/>
    </row>
    <row r="55" spans="1:63" ht="20.25" customHeight="1">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BA55" s="106"/>
      <c r="BB55" s="106"/>
      <c r="BC55" s="106"/>
      <c r="BD55" s="106"/>
      <c r="BE55" s="106"/>
    </row>
    <row r="56" spans="1:63" ht="15" customHeight="1">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BA56" s="106"/>
      <c r="BB56" s="106"/>
      <c r="BC56" s="106"/>
      <c r="BD56" s="106"/>
      <c r="BE56" s="106"/>
    </row>
    <row r="57" spans="1:63" ht="20.25" customHeight="1">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BA57" s="106"/>
      <c r="BB57" s="106"/>
      <c r="BC57" s="106"/>
      <c r="BD57" s="106"/>
      <c r="BE57" s="106"/>
    </row>
    <row r="58" spans="1:63" ht="30" customHeight="1">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BA58" s="106"/>
      <c r="BB58" s="106"/>
      <c r="BC58" s="106"/>
      <c r="BD58" s="106"/>
      <c r="BE58" s="106"/>
    </row>
    <row r="59" spans="1:63" ht="20.25" customHeight="1">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BA59" s="106"/>
      <c r="BB59" s="106"/>
      <c r="BC59" s="106"/>
      <c r="BD59" s="106"/>
      <c r="BE59" s="106"/>
    </row>
    <row r="60" spans="1:63" ht="20.100000000000001" customHeight="1">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BA60" s="106"/>
      <c r="BB60" s="106"/>
      <c r="BC60" s="106"/>
      <c r="BD60" s="106"/>
      <c r="BE60" s="106"/>
    </row>
    <row r="61" spans="1:63" ht="20.25" customHeight="1">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BA61" s="106"/>
      <c r="BB61" s="106"/>
      <c r="BC61" s="106"/>
      <c r="BD61" s="106"/>
      <c r="BE61" s="106"/>
    </row>
    <row r="62" spans="1:63" s="21" customFormat="1" ht="30" customHeight="1">
      <c r="A62" s="1"/>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95"/>
      <c r="AQ62" s="95"/>
      <c r="AR62" s="1"/>
      <c r="AS62" s="1"/>
      <c r="AT62" s="1"/>
      <c r="AU62" s="1"/>
      <c r="AW62" s="1"/>
      <c r="AX62" s="1"/>
      <c r="AY62" s="1"/>
      <c r="AZ62" s="1"/>
      <c r="BA62" s="106"/>
      <c r="BB62" s="106"/>
      <c r="BC62" s="106"/>
      <c r="BD62" s="106"/>
      <c r="BE62" s="106"/>
      <c r="BF62" s="1"/>
      <c r="BG62" s="1"/>
      <c r="BH62" s="1"/>
      <c r="BI62" s="1"/>
      <c r="BJ62" s="1"/>
      <c r="BK62" s="1"/>
    </row>
    <row r="63" spans="1:63" ht="20.25" customHeight="1">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11"/>
      <c r="AQ63" s="111"/>
      <c r="BA63" s="106"/>
      <c r="BB63" s="106"/>
      <c r="BC63" s="106"/>
      <c r="BD63" s="106"/>
      <c r="BE63" s="106"/>
    </row>
    <row r="64" spans="1:63" ht="9.9499999999999993" customHeight="1">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11"/>
      <c r="AQ64" s="111"/>
      <c r="BA64" s="106"/>
      <c r="BB64" s="106"/>
      <c r="BC64" s="106"/>
      <c r="BD64" s="106"/>
      <c r="BE64" s="106"/>
    </row>
    <row r="65" spans="1:63" ht="20.25" customHeight="1">
      <c r="B65" s="504"/>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4"/>
      <c r="AO65" s="504"/>
      <c r="AP65" s="111"/>
      <c r="AQ65" s="111"/>
      <c r="BA65" s="106"/>
      <c r="BB65" s="106"/>
      <c r="BC65" s="106"/>
      <c r="BD65" s="106"/>
      <c r="BE65" s="106"/>
    </row>
    <row r="66" spans="1:63" ht="30" customHeight="1">
      <c r="A66" s="21"/>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4"/>
      <c r="AF66" s="504"/>
      <c r="AG66" s="504"/>
      <c r="AH66" s="504"/>
      <c r="AI66" s="504"/>
      <c r="AJ66" s="504"/>
      <c r="AK66" s="504"/>
      <c r="AL66" s="504"/>
      <c r="AM66" s="504"/>
      <c r="AN66" s="504"/>
      <c r="AO66" s="504"/>
      <c r="AP66" s="532"/>
      <c r="AQ66" s="532"/>
      <c r="BA66" s="106"/>
      <c r="BB66" s="106"/>
      <c r="BC66" s="106"/>
      <c r="BD66" s="106"/>
      <c r="BE66" s="106"/>
    </row>
    <row r="67" spans="1:63" s="106" customFormat="1" ht="20.25" customHeight="1">
      <c r="A67" s="1"/>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4"/>
      <c r="AN67" s="504"/>
      <c r="AO67" s="504"/>
      <c r="AR67" s="1"/>
      <c r="AS67" s="1"/>
      <c r="AT67" s="1"/>
      <c r="AU67" s="1"/>
      <c r="AW67" s="1"/>
      <c r="AX67" s="1"/>
      <c r="AY67" s="1"/>
      <c r="AZ67" s="1"/>
      <c r="BF67" s="1"/>
      <c r="BG67" s="1"/>
      <c r="BH67" s="1"/>
      <c r="BI67" s="1"/>
      <c r="BJ67" s="1"/>
      <c r="BK67" s="1"/>
    </row>
    <row r="68" spans="1:63" s="106" customFormat="1" ht="20.100000000000001" customHeight="1">
      <c r="A68" s="1"/>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I68" s="504"/>
      <c r="AJ68" s="504"/>
      <c r="AK68" s="504"/>
      <c r="AL68" s="504"/>
      <c r="AM68" s="504"/>
      <c r="AN68" s="504"/>
      <c r="AO68" s="504"/>
      <c r="AR68" s="1"/>
      <c r="AS68" s="1"/>
      <c r="AT68" s="1"/>
      <c r="AU68" s="1"/>
      <c r="AW68" s="1"/>
      <c r="AX68" s="1"/>
      <c r="AY68" s="1"/>
      <c r="AZ68" s="1"/>
      <c r="BF68" s="1"/>
      <c r="BG68" s="1"/>
      <c r="BH68" s="1"/>
      <c r="BI68" s="1"/>
      <c r="BJ68" s="1"/>
      <c r="BK68" s="1"/>
    </row>
    <row r="69" spans="1:63" s="106" customFormat="1" ht="20.25" customHeight="1">
      <c r="A69" s="1"/>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504"/>
      <c r="AD69" s="504"/>
      <c r="AE69" s="504"/>
      <c r="AF69" s="504"/>
      <c r="AG69" s="504"/>
      <c r="AH69" s="504"/>
      <c r="AI69" s="504"/>
      <c r="AJ69" s="504"/>
      <c r="AK69" s="504"/>
      <c r="AL69" s="504"/>
      <c r="AM69" s="504"/>
      <c r="AN69" s="504"/>
      <c r="AO69" s="504"/>
      <c r="AR69" s="1"/>
      <c r="AS69" s="1"/>
      <c r="AT69" s="1"/>
      <c r="AU69" s="1"/>
      <c r="AW69" s="1"/>
      <c r="AX69" s="1"/>
      <c r="AY69" s="1"/>
      <c r="AZ69" s="1"/>
      <c r="BA69" s="504"/>
      <c r="BB69" s="504"/>
      <c r="BC69" s="504"/>
      <c r="BD69" s="504"/>
      <c r="BE69" s="504"/>
      <c r="BF69" s="1"/>
      <c r="BG69" s="1"/>
      <c r="BH69" s="1"/>
      <c r="BI69" s="1"/>
      <c r="BJ69" s="1"/>
      <c r="BK69" s="1"/>
    </row>
    <row r="70" spans="1:63" s="106" customFormat="1" ht="30" customHeight="1">
      <c r="A70" s="1"/>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504"/>
      <c r="AC70" s="504"/>
      <c r="AD70" s="504"/>
      <c r="AE70" s="504"/>
      <c r="AF70" s="504"/>
      <c r="AG70" s="504"/>
      <c r="AH70" s="504"/>
      <c r="AI70" s="504"/>
      <c r="AJ70" s="504"/>
      <c r="AK70" s="504"/>
      <c r="AL70" s="504"/>
      <c r="AM70" s="504"/>
      <c r="AN70" s="504"/>
      <c r="AO70" s="504"/>
      <c r="AR70" s="1"/>
      <c r="AS70" s="1"/>
      <c r="AT70" s="1"/>
      <c r="AU70" s="1"/>
      <c r="AW70" s="1"/>
      <c r="AX70" s="1"/>
      <c r="AY70" s="1"/>
      <c r="AZ70" s="1"/>
      <c r="BA70" s="504"/>
      <c r="BB70" s="504"/>
      <c r="BC70" s="504"/>
      <c r="BD70" s="504"/>
      <c r="BE70" s="504"/>
      <c r="BF70" s="1"/>
      <c r="BG70" s="1"/>
      <c r="BH70" s="1"/>
      <c r="BI70" s="1"/>
      <c r="BJ70" s="1"/>
      <c r="BK70" s="1"/>
    </row>
    <row r="71" spans="1:63" s="106" customFormat="1" ht="20.25" customHeight="1">
      <c r="B71" s="504"/>
      <c r="C71" s="504"/>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4"/>
      <c r="AO71" s="504"/>
      <c r="AR71" s="1"/>
      <c r="AS71" s="1"/>
      <c r="AT71" s="1"/>
      <c r="AU71" s="1"/>
      <c r="AW71" s="1"/>
      <c r="AX71" s="1"/>
      <c r="AY71" s="1"/>
      <c r="AZ71" s="1"/>
      <c r="BA71" s="504"/>
      <c r="BB71" s="504"/>
      <c r="BC71" s="504"/>
      <c r="BD71" s="504"/>
      <c r="BE71" s="504"/>
      <c r="BF71" s="1"/>
      <c r="BG71" s="1"/>
      <c r="BH71" s="1"/>
      <c r="BI71" s="1"/>
      <c r="BJ71" s="1"/>
      <c r="BK71" s="1"/>
    </row>
    <row r="72" spans="1:63" s="106" customFormat="1" ht="20.100000000000001" customHeight="1">
      <c r="B72" s="504"/>
      <c r="C72" s="504"/>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4"/>
      <c r="AO72" s="504"/>
      <c r="AR72" s="1"/>
      <c r="AS72" s="1"/>
      <c r="AT72" s="1"/>
      <c r="AU72" s="1"/>
      <c r="AW72" s="1"/>
      <c r="AX72" s="1"/>
      <c r="AY72" s="1"/>
      <c r="AZ72" s="1"/>
      <c r="BA72" s="504"/>
      <c r="BB72" s="504"/>
      <c r="BC72" s="504"/>
      <c r="BD72" s="504"/>
      <c r="BE72" s="504"/>
      <c r="BF72" s="1"/>
      <c r="BG72" s="1"/>
      <c r="BH72" s="1"/>
      <c r="BI72" s="1"/>
      <c r="BJ72" s="1"/>
      <c r="BK72" s="1"/>
    </row>
    <row r="73" spans="1:63" s="106" customFormat="1" ht="20.25" customHeight="1">
      <c r="B73" s="504"/>
      <c r="C73" s="504"/>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4"/>
      <c r="AO73" s="504"/>
      <c r="AR73" s="1"/>
      <c r="AS73" s="1"/>
      <c r="AT73" s="1"/>
      <c r="AU73" s="1"/>
      <c r="AW73" s="1"/>
      <c r="AX73" s="1"/>
      <c r="AY73" s="1"/>
      <c r="AZ73" s="1"/>
      <c r="BA73" s="504"/>
      <c r="BB73" s="504"/>
      <c r="BC73" s="504"/>
      <c r="BD73" s="504"/>
      <c r="BE73" s="504"/>
      <c r="BF73" s="1"/>
      <c r="BG73" s="1"/>
      <c r="BH73" s="1"/>
      <c r="BI73" s="1"/>
      <c r="BJ73" s="1"/>
      <c r="BK73" s="1"/>
    </row>
    <row r="74" spans="1:63" s="106" customFormat="1" ht="30" customHeight="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R74" s="1"/>
      <c r="AS74" s="1"/>
      <c r="AT74" s="1"/>
      <c r="AU74" s="1"/>
      <c r="AW74" s="1"/>
      <c r="AX74" s="1"/>
      <c r="AY74" s="1"/>
      <c r="AZ74" s="1"/>
      <c r="BA74" s="504"/>
      <c r="BB74" s="504"/>
      <c r="BC74" s="504"/>
      <c r="BD74" s="504"/>
      <c r="BE74" s="504"/>
      <c r="BF74" s="1"/>
      <c r="BG74" s="1"/>
      <c r="BH74" s="1"/>
      <c r="BI74" s="1"/>
      <c r="BJ74" s="1"/>
      <c r="BK74" s="1"/>
    </row>
    <row r="75" spans="1:63" s="106" customFormat="1" ht="20.25" customHeight="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R75" s="1"/>
      <c r="AS75" s="1"/>
      <c r="AT75" s="1"/>
      <c r="AU75" s="1"/>
      <c r="AW75" s="1"/>
      <c r="AX75" s="1"/>
      <c r="AY75" s="1"/>
      <c r="AZ75" s="1"/>
      <c r="BA75" s="504"/>
      <c r="BB75" s="504"/>
      <c r="BC75" s="504"/>
      <c r="BD75" s="504"/>
      <c r="BE75" s="504"/>
      <c r="BF75" s="1"/>
      <c r="BG75" s="1"/>
      <c r="BH75" s="1"/>
      <c r="BI75" s="1"/>
      <c r="BJ75" s="1"/>
      <c r="BK75" s="1"/>
    </row>
    <row r="76" spans="1:63" s="106" customFormat="1" ht="20.100000000000001"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R76" s="1"/>
      <c r="AS76" s="1"/>
      <c r="AT76" s="1"/>
      <c r="AU76" s="1"/>
      <c r="AW76" s="1"/>
      <c r="AX76" s="1"/>
      <c r="AY76" s="1"/>
      <c r="AZ76" s="1"/>
      <c r="BA76" s="504"/>
      <c r="BB76" s="504"/>
      <c r="BC76" s="504"/>
      <c r="BD76" s="504"/>
      <c r="BE76" s="504"/>
      <c r="BF76" s="1"/>
      <c r="BG76" s="1"/>
      <c r="BH76" s="1"/>
      <c r="BI76" s="1"/>
      <c r="BJ76" s="1"/>
      <c r="BK76" s="1"/>
    </row>
    <row r="77" spans="1:63" s="106" customFormat="1" ht="20.25"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R77" s="1"/>
      <c r="AS77" s="1"/>
      <c r="AT77" s="1"/>
      <c r="AU77" s="1"/>
      <c r="AW77" s="1"/>
      <c r="AX77" s="1"/>
      <c r="AY77" s="1"/>
      <c r="AZ77" s="1"/>
      <c r="BA77" s="504"/>
      <c r="BB77" s="504"/>
      <c r="BC77" s="504"/>
      <c r="BD77" s="504"/>
      <c r="BE77" s="504"/>
      <c r="BF77" s="1"/>
      <c r="BG77" s="1"/>
      <c r="BH77" s="1"/>
      <c r="BI77" s="1"/>
      <c r="BJ77" s="1"/>
      <c r="BK77" s="1"/>
    </row>
    <row r="78" spans="1:63" s="106" customFormat="1" ht="30"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R78" s="1"/>
      <c r="AS78" s="1"/>
      <c r="AT78" s="1"/>
      <c r="AU78" s="1"/>
      <c r="AW78" s="1"/>
      <c r="AX78" s="1"/>
      <c r="AY78" s="1"/>
      <c r="AZ78" s="1"/>
      <c r="BA78" s="101"/>
      <c r="BB78" s="101"/>
      <c r="BC78" s="101"/>
      <c r="BD78" s="101"/>
      <c r="BE78" s="101"/>
      <c r="BF78" s="1"/>
      <c r="BG78" s="1"/>
      <c r="BH78" s="1"/>
      <c r="BI78" s="1"/>
      <c r="BJ78" s="1"/>
      <c r="BK78" s="1"/>
    </row>
    <row r="79" spans="1:63" s="106" customFormat="1" ht="20.2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R79" s="1"/>
      <c r="AS79" s="1"/>
      <c r="AT79" s="1"/>
      <c r="AU79" s="1"/>
      <c r="AW79" s="1"/>
      <c r="AX79" s="1"/>
      <c r="AY79" s="1"/>
      <c r="AZ79" s="1"/>
      <c r="BA79" s="1"/>
      <c r="BB79" s="1"/>
      <c r="BC79" s="1"/>
      <c r="BD79" s="1"/>
      <c r="BE79" s="1"/>
      <c r="BF79" s="1"/>
      <c r="BG79" s="1"/>
      <c r="BH79" s="1"/>
      <c r="BI79" s="1"/>
      <c r="BJ79" s="1"/>
      <c r="BK79" s="1"/>
    </row>
    <row r="80" spans="1:63" s="106" customForma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R80" s="1"/>
      <c r="AS80" s="1"/>
      <c r="AT80" s="1"/>
      <c r="AU80" s="1"/>
      <c r="AW80" s="1"/>
      <c r="AX80" s="1"/>
      <c r="AY80" s="1"/>
      <c r="AZ80" s="1"/>
      <c r="BA80" s="1"/>
      <c r="BB80" s="1"/>
      <c r="BC80" s="1"/>
      <c r="BD80" s="1"/>
      <c r="BE80" s="1"/>
      <c r="BF80" s="1"/>
      <c r="BG80" s="1"/>
      <c r="BH80" s="1"/>
      <c r="BI80" s="1"/>
      <c r="BJ80" s="1"/>
      <c r="BK80" s="1"/>
    </row>
    <row r="81" spans="1:63" s="106" customFormat="1" ht="20.2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R81" s="1"/>
      <c r="AS81" s="1"/>
      <c r="AT81" s="1"/>
      <c r="AU81" s="1"/>
      <c r="AW81" s="1"/>
      <c r="AX81" s="1"/>
      <c r="AY81" s="1"/>
      <c r="AZ81" s="1"/>
      <c r="BA81" s="1"/>
      <c r="BB81" s="1"/>
      <c r="BC81" s="1"/>
      <c r="BD81" s="1"/>
      <c r="BE81" s="1"/>
      <c r="BF81" s="1"/>
      <c r="BG81" s="1"/>
      <c r="BH81" s="1"/>
      <c r="BI81" s="1"/>
      <c r="BJ81" s="1"/>
      <c r="BK81" s="1"/>
    </row>
    <row r="82" spans="1:63" s="106" customFormat="1" ht="30"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R82" s="1"/>
      <c r="AS82" s="1"/>
      <c r="AT82" s="1"/>
      <c r="AU82" s="1"/>
      <c r="AW82" s="1"/>
      <c r="AX82" s="1"/>
      <c r="AY82" s="1"/>
      <c r="AZ82" s="1"/>
      <c r="BA82" s="1"/>
      <c r="BB82" s="1"/>
      <c r="BC82" s="1"/>
      <c r="BD82" s="1"/>
      <c r="BE82" s="1"/>
      <c r="BF82" s="1"/>
      <c r="BG82" s="1"/>
      <c r="BH82" s="1"/>
      <c r="BI82" s="1"/>
      <c r="BJ82" s="1"/>
      <c r="BK82" s="1"/>
    </row>
    <row r="83" spans="1:63" s="106" customFormat="1" ht="20.2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R83" s="1"/>
      <c r="AS83" s="1"/>
      <c r="AT83" s="1"/>
      <c r="AU83" s="1"/>
      <c r="AW83" s="1"/>
      <c r="AX83" s="1"/>
      <c r="AY83" s="1"/>
      <c r="AZ83" s="1"/>
      <c r="BA83" s="1"/>
      <c r="BB83" s="1"/>
      <c r="BC83" s="1"/>
      <c r="BD83" s="1"/>
      <c r="BE83" s="1"/>
      <c r="BF83" s="1"/>
      <c r="BG83" s="1"/>
      <c r="BH83" s="1"/>
      <c r="BI83" s="1"/>
      <c r="BJ83" s="1"/>
      <c r="BK83" s="1"/>
    </row>
    <row r="84" spans="1:63" s="106" customForma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R84" s="1"/>
      <c r="AS84" s="1"/>
      <c r="AT84" s="1"/>
      <c r="AU84" s="1"/>
      <c r="AW84" s="1"/>
      <c r="AX84" s="1"/>
      <c r="AY84" s="1"/>
      <c r="AZ84" s="1"/>
      <c r="BA84" s="1"/>
      <c r="BB84" s="1"/>
      <c r="BC84" s="1"/>
      <c r="BD84" s="1"/>
      <c r="BE84" s="1"/>
      <c r="BF84" s="1"/>
      <c r="BG84" s="1"/>
      <c r="BH84" s="1"/>
      <c r="BI84" s="1"/>
      <c r="BJ84" s="1"/>
      <c r="BK84" s="1"/>
    </row>
    <row r="85" spans="1:63" s="106" customFormat="1" ht="20.2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R85" s="1"/>
      <c r="AS85" s="1"/>
      <c r="AT85" s="1"/>
      <c r="AU85" s="1"/>
      <c r="AW85" s="1"/>
      <c r="AX85" s="1"/>
      <c r="AY85" s="1"/>
      <c r="AZ85" s="1"/>
      <c r="BA85" s="1"/>
      <c r="BB85" s="1"/>
      <c r="BC85" s="1"/>
      <c r="BD85" s="1"/>
      <c r="BE85" s="1"/>
      <c r="BF85" s="1"/>
      <c r="BG85" s="1"/>
      <c r="BH85" s="1"/>
      <c r="BI85" s="1"/>
      <c r="BJ85" s="1"/>
      <c r="BK85" s="1"/>
    </row>
    <row r="86" spans="1:63" s="106" customFormat="1" ht="30"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R86" s="1"/>
      <c r="AS86" s="1"/>
      <c r="AT86" s="1"/>
      <c r="AU86" s="1"/>
      <c r="AW86" s="1"/>
      <c r="AX86" s="1"/>
      <c r="AY86" s="1"/>
      <c r="AZ86" s="1"/>
      <c r="BA86" s="1"/>
      <c r="BB86" s="1"/>
      <c r="BC86" s="1"/>
      <c r="BD86" s="1"/>
      <c r="BE86" s="1"/>
      <c r="BF86" s="1"/>
      <c r="BG86" s="1"/>
      <c r="BH86" s="1"/>
      <c r="BI86" s="1"/>
      <c r="BJ86" s="1"/>
      <c r="BK86" s="1"/>
    </row>
    <row r="87" spans="1:63" s="106" customFormat="1" ht="20.2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R87" s="1"/>
      <c r="AS87" s="1"/>
      <c r="AT87" s="1"/>
      <c r="AU87" s="1"/>
      <c r="AW87" s="1"/>
      <c r="AX87" s="1"/>
      <c r="AY87" s="1"/>
      <c r="AZ87" s="1"/>
      <c r="BA87" s="1"/>
      <c r="BB87" s="1"/>
      <c r="BC87" s="1"/>
      <c r="BD87" s="1"/>
      <c r="BE87" s="1"/>
      <c r="BF87" s="1"/>
      <c r="BG87" s="1"/>
      <c r="BH87" s="1"/>
      <c r="BI87" s="1"/>
      <c r="BJ87" s="1"/>
      <c r="BK87" s="1"/>
    </row>
    <row r="88" spans="1:63" s="106" customForma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R88" s="1"/>
      <c r="AS88" s="1"/>
      <c r="AT88" s="1"/>
      <c r="AU88" s="1"/>
      <c r="AW88" s="1"/>
      <c r="AX88" s="1"/>
      <c r="AY88" s="1"/>
      <c r="AZ88" s="1"/>
      <c r="BA88" s="1"/>
      <c r="BB88" s="1"/>
      <c r="BC88" s="1"/>
      <c r="BD88" s="1"/>
      <c r="BE88" s="1"/>
      <c r="BF88" s="1"/>
      <c r="BG88" s="1"/>
      <c r="BH88" s="1"/>
      <c r="BI88" s="1"/>
      <c r="BJ88" s="1"/>
      <c r="BK88" s="1"/>
    </row>
    <row r="89" spans="1:63" s="106" customForma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R89" s="1"/>
      <c r="AS89" s="1"/>
      <c r="AT89" s="1"/>
      <c r="AU89" s="1"/>
      <c r="AW89" s="1"/>
      <c r="AX89" s="1"/>
      <c r="AY89" s="1"/>
      <c r="AZ89" s="1"/>
      <c r="BA89" s="1"/>
      <c r="BB89" s="1"/>
      <c r="BC89" s="1"/>
      <c r="BD89" s="1"/>
      <c r="BE89" s="1"/>
      <c r="BF89" s="1"/>
      <c r="BG89" s="1"/>
      <c r="BH89" s="1"/>
      <c r="BI89" s="1"/>
      <c r="BJ89" s="1"/>
      <c r="BK89" s="1"/>
    </row>
    <row r="90" spans="1:63" s="106" customForma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R90" s="1"/>
      <c r="AS90" s="1"/>
      <c r="AT90" s="1"/>
      <c r="AU90" s="1"/>
      <c r="AW90" s="1"/>
      <c r="AX90" s="1"/>
      <c r="AY90" s="1"/>
      <c r="AZ90" s="1"/>
      <c r="BA90" s="1"/>
      <c r="BB90" s="1"/>
      <c r="BC90" s="1"/>
      <c r="BD90" s="1"/>
      <c r="BE90" s="1"/>
      <c r="BF90" s="1"/>
      <c r="BG90" s="1"/>
      <c r="BH90" s="1"/>
      <c r="BI90" s="1"/>
      <c r="BJ90" s="1"/>
      <c r="BK90" s="1"/>
    </row>
    <row r="91" spans="1:63" s="106" customForma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R91" s="1"/>
      <c r="AS91" s="1"/>
      <c r="AT91" s="1"/>
      <c r="AU91" s="1"/>
      <c r="AW91" s="1"/>
      <c r="AX91" s="1"/>
      <c r="AY91" s="1"/>
      <c r="AZ91" s="1"/>
      <c r="BA91" s="1"/>
      <c r="BB91" s="1"/>
      <c r="BC91" s="1"/>
      <c r="BD91" s="1"/>
      <c r="BE91" s="1"/>
      <c r="BF91" s="1"/>
      <c r="BG91" s="1"/>
      <c r="BH91" s="1"/>
      <c r="BI91" s="1"/>
      <c r="BJ91" s="1"/>
      <c r="BK91" s="1"/>
    </row>
    <row r="92" spans="1:63" s="106" customForma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R92" s="1"/>
      <c r="AS92" s="1"/>
      <c r="AT92" s="1"/>
      <c r="AU92" s="1"/>
      <c r="AW92" s="1"/>
      <c r="AX92" s="1"/>
      <c r="AY92" s="1"/>
      <c r="AZ92" s="1"/>
      <c r="BA92" s="1"/>
      <c r="BB92" s="1"/>
      <c r="BC92" s="1"/>
      <c r="BD92" s="1"/>
      <c r="BE92" s="1"/>
      <c r="BF92" s="1"/>
      <c r="BG92" s="1"/>
      <c r="BH92" s="1"/>
      <c r="BI92" s="1"/>
      <c r="BJ92" s="1"/>
      <c r="BK92" s="1"/>
    </row>
    <row r="93" spans="1:63" s="504" customFormat="1">
      <c r="A93" s="10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R93" s="1"/>
      <c r="AS93" s="1"/>
      <c r="AT93" s="1"/>
      <c r="AU93" s="1"/>
      <c r="AW93" s="1"/>
      <c r="AX93" s="1"/>
      <c r="AY93" s="1"/>
      <c r="AZ93" s="1"/>
      <c r="BA93" s="1"/>
      <c r="BB93" s="1"/>
      <c r="BC93" s="1"/>
      <c r="BD93" s="1"/>
      <c r="BE93" s="1"/>
      <c r="BF93" s="1"/>
      <c r="BG93" s="1"/>
      <c r="BH93" s="1"/>
      <c r="BI93" s="1"/>
      <c r="BJ93" s="1"/>
      <c r="BK93" s="1"/>
    </row>
    <row r="94" spans="1:63" s="504" customFormat="1">
      <c r="A94" s="106"/>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R94" s="1"/>
      <c r="AS94" s="1"/>
      <c r="AT94" s="1"/>
      <c r="AU94" s="1"/>
      <c r="AW94" s="1"/>
      <c r="AX94" s="1"/>
      <c r="AY94" s="1"/>
      <c r="AZ94" s="1"/>
      <c r="BA94" s="1"/>
      <c r="BB94" s="1"/>
      <c r="BC94" s="1"/>
      <c r="BD94" s="1"/>
      <c r="BE94" s="1"/>
      <c r="BF94" s="1"/>
      <c r="BG94" s="1"/>
      <c r="BH94" s="1"/>
      <c r="BI94" s="1"/>
      <c r="BJ94" s="1"/>
      <c r="BK94" s="1"/>
    </row>
    <row r="95" spans="1:63" s="504" customFormat="1">
      <c r="A95" s="10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R95" s="1"/>
      <c r="AS95" s="1"/>
      <c r="AT95" s="1"/>
      <c r="AU95" s="1"/>
      <c r="AW95" s="1"/>
      <c r="AX95" s="1"/>
      <c r="AY95" s="1"/>
      <c r="AZ95" s="1"/>
      <c r="BA95" s="1"/>
      <c r="BB95" s="1"/>
      <c r="BC95" s="1"/>
      <c r="BD95" s="1"/>
      <c r="BE95" s="1"/>
      <c r="BF95" s="1"/>
      <c r="BG95" s="1"/>
      <c r="BH95" s="1"/>
      <c r="BI95" s="1"/>
      <c r="BJ95" s="1"/>
      <c r="BK95" s="1"/>
    </row>
    <row r="96" spans="1:63" s="504" customFormat="1">
      <c r="A96" s="106"/>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R96" s="1"/>
      <c r="AS96" s="1"/>
      <c r="AT96" s="1"/>
      <c r="AU96" s="1"/>
      <c r="AW96" s="1"/>
      <c r="AX96" s="1"/>
      <c r="AY96" s="1"/>
      <c r="AZ96" s="1"/>
      <c r="BA96" s="1"/>
      <c r="BB96" s="1"/>
      <c r="BC96" s="1"/>
      <c r="BD96" s="1"/>
      <c r="BE96" s="1"/>
      <c r="BF96" s="1"/>
      <c r="BG96" s="1"/>
      <c r="BH96" s="1"/>
      <c r="BI96" s="1"/>
      <c r="BJ96" s="1"/>
      <c r="BK96" s="1"/>
    </row>
    <row r="97" spans="1:63" s="504" customForma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R97" s="1"/>
      <c r="AS97" s="1"/>
      <c r="AT97" s="1"/>
      <c r="AU97" s="1"/>
      <c r="AW97" s="1"/>
      <c r="AX97" s="1"/>
      <c r="AY97" s="1"/>
      <c r="AZ97" s="1"/>
      <c r="BA97" s="1"/>
      <c r="BB97" s="1"/>
      <c r="BC97" s="1"/>
      <c r="BD97" s="1"/>
      <c r="BE97" s="1"/>
      <c r="BF97" s="1"/>
      <c r="BG97" s="1"/>
      <c r="BH97" s="1"/>
      <c r="BI97" s="1"/>
      <c r="BJ97" s="1"/>
      <c r="BK97" s="1"/>
    </row>
    <row r="98" spans="1:63" s="504" customForma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R98" s="1"/>
      <c r="AS98" s="1"/>
      <c r="AT98" s="1"/>
      <c r="AU98" s="1"/>
      <c r="AW98" s="1"/>
      <c r="AX98" s="1"/>
      <c r="AY98" s="1"/>
      <c r="AZ98" s="1"/>
      <c r="BA98" s="1"/>
      <c r="BB98" s="1"/>
      <c r="BC98" s="1"/>
      <c r="BD98" s="1"/>
      <c r="BE98" s="1"/>
      <c r="BF98" s="1"/>
      <c r="BG98" s="1"/>
      <c r="BH98" s="1"/>
      <c r="BI98" s="1"/>
      <c r="BJ98" s="1"/>
      <c r="BK98" s="1"/>
    </row>
    <row r="99" spans="1:63" s="504" customForma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R99" s="1"/>
      <c r="AS99" s="1"/>
      <c r="AT99" s="1"/>
      <c r="AU99" s="1"/>
      <c r="AW99" s="1"/>
      <c r="AX99" s="1"/>
      <c r="AY99" s="1"/>
      <c r="AZ99" s="1"/>
      <c r="BA99" s="1"/>
      <c r="BB99" s="1"/>
      <c r="BC99" s="1"/>
      <c r="BD99" s="1"/>
      <c r="BE99" s="1"/>
      <c r="BF99" s="1"/>
      <c r="BG99" s="1"/>
      <c r="BH99" s="1"/>
      <c r="BI99" s="1"/>
      <c r="BJ99" s="1"/>
      <c r="BK99" s="1"/>
    </row>
    <row r="100" spans="1:63" s="504" customForma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R100" s="1"/>
      <c r="AS100" s="1"/>
      <c r="AT100" s="1"/>
      <c r="AU100" s="1"/>
      <c r="AW100" s="1"/>
      <c r="AX100" s="1"/>
      <c r="AY100" s="1"/>
      <c r="AZ100" s="1"/>
      <c r="BA100" s="1"/>
      <c r="BB100" s="1"/>
      <c r="BC100" s="1"/>
      <c r="BD100" s="1"/>
      <c r="BE100" s="1"/>
      <c r="BF100" s="1"/>
      <c r="BG100" s="1"/>
      <c r="BH100" s="1"/>
      <c r="BI100" s="1"/>
      <c r="BJ100" s="1"/>
      <c r="BK100" s="1"/>
    </row>
    <row r="101" spans="1:63" s="504" customForma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01"/>
      <c r="AR101" s="1"/>
      <c r="AS101" s="1"/>
      <c r="AT101" s="1"/>
      <c r="AU101" s="1"/>
      <c r="AW101" s="1"/>
      <c r="AX101" s="1"/>
      <c r="AY101" s="1"/>
      <c r="AZ101" s="1"/>
      <c r="BA101" s="1"/>
      <c r="BB101" s="1"/>
      <c r="BC101" s="1"/>
      <c r="BD101" s="1"/>
      <c r="BE101" s="1"/>
      <c r="BF101" s="1"/>
      <c r="BG101" s="1"/>
      <c r="BH101" s="1"/>
      <c r="BI101" s="1"/>
      <c r="BJ101" s="1"/>
      <c r="BK101" s="1"/>
    </row>
    <row r="102" spans="1:63" s="101" customFormat="1">
      <c r="A102" s="504"/>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R102" s="1"/>
      <c r="AS102" s="1"/>
      <c r="AT102" s="1"/>
      <c r="AU102" s="1"/>
      <c r="AW102" s="1"/>
      <c r="AX102" s="1"/>
      <c r="AY102" s="1"/>
      <c r="AZ102" s="1"/>
      <c r="BA102" s="1"/>
      <c r="BB102" s="1"/>
      <c r="BC102" s="1"/>
      <c r="BD102" s="1"/>
      <c r="BE102" s="1"/>
      <c r="BF102" s="1"/>
      <c r="BG102" s="1"/>
      <c r="BH102" s="1"/>
      <c r="BI102" s="1"/>
      <c r="BJ102" s="1"/>
      <c r="BK102" s="1"/>
    </row>
    <row r="103" spans="1:63">
      <c r="A103" s="504"/>
    </row>
    <row r="104" spans="1:63">
      <c r="A104" s="504"/>
    </row>
    <row r="105" spans="1:63">
      <c r="A105" s="504"/>
    </row>
    <row r="106" spans="1:63">
      <c r="A106" s="101"/>
    </row>
  </sheetData>
  <sheetProtection sheet="1"/>
  <mergeCells count="30">
    <mergeCell ref="Y29:AG29"/>
    <mergeCell ref="L21:T21"/>
    <mergeCell ref="L23:T23"/>
    <mergeCell ref="L29:T29"/>
    <mergeCell ref="L5:M6"/>
    <mergeCell ref="G5:H5"/>
    <mergeCell ref="G6:H6"/>
    <mergeCell ref="B9:E9"/>
    <mergeCell ref="H17:L19"/>
    <mergeCell ref="I5:I6"/>
    <mergeCell ref="K5:K6"/>
    <mergeCell ref="I10:AO10"/>
    <mergeCell ref="AC5:AE6"/>
    <mergeCell ref="W5:AA8"/>
    <mergeCell ref="N5:N6"/>
    <mergeCell ref="J5:J6"/>
    <mergeCell ref="O5:T6"/>
    <mergeCell ref="P18:S18"/>
    <mergeCell ref="M18:O18"/>
    <mergeCell ref="BB12:BD13"/>
    <mergeCell ref="BE12:BE14"/>
    <mergeCell ref="AI27:AL27"/>
    <mergeCell ref="D17:E17"/>
    <mergeCell ref="D18:E18"/>
    <mergeCell ref="D19:E19"/>
    <mergeCell ref="L25:T25"/>
    <mergeCell ref="L27:T27"/>
    <mergeCell ref="AI25:AL25"/>
    <mergeCell ref="Y25:AG25"/>
    <mergeCell ref="Y27:AG27"/>
  </mergeCells>
  <conditionalFormatting sqref="T18">
    <cfRule type="iconSet" priority="661">
      <iconSet showValue="0">
        <cfvo type="percent" val="0"/>
        <cfvo type="num" val="5"/>
        <cfvo type="num" val="10"/>
      </iconSet>
    </cfRule>
  </conditionalFormatting>
  <conditionalFormatting sqref="G5:H5">
    <cfRule type="beginsWith" dxfId="7313" priority="327" operator="beginsWith" text="?">
      <formula>LEFT(G5,LEN("?"))="?"</formula>
    </cfRule>
  </conditionalFormatting>
  <conditionalFormatting sqref="J5 L5">
    <cfRule type="beginsWith" dxfId="7312" priority="326" operator="beginsWith" text="?">
      <formula>LEFT(J5,LEN("?"))="?"</formula>
    </cfRule>
  </conditionalFormatting>
  <conditionalFormatting sqref="G6:H6">
    <cfRule type="beginsWith" dxfId="7311" priority="325" operator="beginsWith" text="?">
      <formula>LEFT(G6,LEN("?"))="?"</formula>
    </cfRule>
  </conditionalFormatting>
  <conditionalFormatting sqref="O5:T6">
    <cfRule type="beginsWith" dxfId="7310" priority="324" operator="beginsWith" text="?">
      <formula>LEFT(O5,LEN("?"))="?"</formula>
    </cfRule>
  </conditionalFormatting>
  <conditionalFormatting sqref="D18">
    <cfRule type="beginsWith" dxfId="7309" priority="323" operator="beginsWith" text="?">
      <formula>LEFT(D18,LEN("?"))="?"</formula>
    </cfRule>
  </conditionalFormatting>
  <conditionalFormatting sqref="H17:L19">
    <cfRule type="beginsWith" dxfId="7308" priority="312" operator="beginsWith" text="?">
      <formula>LEFT(H17,LEN("?"))="?"</formula>
    </cfRule>
  </conditionalFormatting>
  <conditionalFormatting sqref="P18:S18">
    <cfRule type="containsText" dxfId="7307" priority="301" operator="containsText" text="ggggggggggggggg">
      <formula>NOT(ISERROR(SEARCH("ggggggggggggggg",P18)))</formula>
    </cfRule>
  </conditionalFormatting>
  <conditionalFormatting sqref="P18:S18">
    <cfRule type="containsText" dxfId="7306" priority="302" operator="containsText" text="gggggggggg">
      <formula>NOT(ISERROR(SEARCH("gggggggggg",P18)))</formula>
    </cfRule>
  </conditionalFormatting>
  <conditionalFormatting sqref="P18:S18">
    <cfRule type="containsText" dxfId="7305" priority="303" operator="containsText" text="ggggg">
      <formula>NOT(ISERROR(SEARCH("ggggg",P18)))</formula>
    </cfRule>
  </conditionalFormatting>
  <conditionalFormatting sqref="P18:S18">
    <cfRule type="containsText" dxfId="7304" priority="304" operator="containsText" text="g">
      <formula>NOT(ISERROR(SEARCH("g",P18)))</formula>
    </cfRule>
  </conditionalFormatting>
  <conditionalFormatting sqref="U18">
    <cfRule type="cellIs" dxfId="7303" priority="269" operator="between">
      <formula>15</formula>
      <formula>20</formula>
    </cfRule>
  </conditionalFormatting>
  <conditionalFormatting sqref="U18">
    <cfRule type="cellIs" dxfId="7302" priority="270" operator="between">
      <formula>10</formula>
      <formula>14.999</formula>
    </cfRule>
  </conditionalFormatting>
  <conditionalFormatting sqref="U18">
    <cfRule type="cellIs" dxfId="7301" priority="271" operator="between">
      <formula>5</formula>
      <formula>9.999</formula>
    </cfRule>
  </conditionalFormatting>
  <conditionalFormatting sqref="U18">
    <cfRule type="cellIs" dxfId="7300" priority="272" operator="between">
      <formula>0.001</formula>
      <formula>4.999</formula>
    </cfRule>
  </conditionalFormatting>
  <conditionalFormatting sqref="U21">
    <cfRule type="cellIs" dxfId="7299" priority="237" operator="between">
      <formula>75</formula>
      <formula>100</formula>
    </cfRule>
  </conditionalFormatting>
  <conditionalFormatting sqref="U21">
    <cfRule type="cellIs" dxfId="7298" priority="238" operator="between">
      <formula>50</formula>
      <formula>74.999</formula>
    </cfRule>
  </conditionalFormatting>
  <conditionalFormatting sqref="U21">
    <cfRule type="cellIs" dxfId="7297" priority="239" operator="between">
      <formula>25</formula>
      <formula>49.999</formula>
    </cfRule>
  </conditionalFormatting>
  <conditionalFormatting sqref="U21">
    <cfRule type="cellIs" dxfId="7296" priority="240" operator="between">
      <formula>0.001</formula>
      <formula>24.999</formula>
    </cfRule>
  </conditionalFormatting>
  <conditionalFormatting sqref="W18">
    <cfRule type="cellIs" dxfId="7295" priority="24517" operator="greaterThan">
      <formula>3</formula>
    </cfRule>
  </conditionalFormatting>
  <conditionalFormatting sqref="W18">
    <cfRule type="cellIs" dxfId="7294" priority="24518" operator="lessThan">
      <formula>1</formula>
    </cfRule>
  </conditionalFormatting>
  <conditionalFormatting sqref="W18">
    <cfRule type="cellIs" dxfId="7293" priority="24519" operator="equal">
      <formula>3</formula>
    </cfRule>
  </conditionalFormatting>
  <conditionalFormatting sqref="W18">
    <cfRule type="cellIs" dxfId="7292" priority="24520" operator="equal">
      <formula>2</formula>
    </cfRule>
  </conditionalFormatting>
  <conditionalFormatting sqref="W18">
    <cfRule type="cellIs" dxfId="7291" priority="24521" operator="equal">
      <formula>#REF!</formula>
    </cfRule>
  </conditionalFormatting>
  <pageMargins left="0.70866141732283472" right="0.70866141732283472" top="0.74803149606299213" bottom="0.74803149606299213" header="0.31496062992125984" footer="0.31496062992125984"/>
  <pageSetup paperSize="9" scale="3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Données!$T$10</xm:f>
          </x14:formula1>
          <xm:sqref>D18:E18</xm:sqref>
        </x14:dataValidation>
        <x14:dataValidation type="list" allowBlank="1" showInputMessage="1">
          <x14:formula1>
            <xm:f>Données!$R$10</xm:f>
          </x14:formula1>
          <xm:sqref>H17:L19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29</vt:i4>
      </vt:variant>
    </vt:vector>
  </HeadingPairs>
  <TitlesOfParts>
    <vt:vector size="63" baseType="lpstr">
      <vt:lpstr>LiinSC</vt:lpstr>
      <vt:lpstr>Paliers</vt:lpstr>
      <vt:lpstr>Équipe</vt:lpstr>
      <vt:lpstr>Suivi des évaluations</vt:lpstr>
      <vt:lpstr>LSL 2nde TraNE (sem 1)</vt:lpstr>
      <vt:lpstr>LSL 2nde TraNE (sem 2)</vt:lpstr>
      <vt:lpstr>1 Préparation </vt:lpstr>
      <vt:lpstr>2 Réaliser mettre en service</vt:lpstr>
      <vt:lpstr>3-Maintenance</vt:lpstr>
      <vt:lpstr>4 Communication</vt:lpstr>
      <vt:lpstr>5 Tranversales</vt:lpstr>
      <vt:lpstr>1-Progression Préparer</vt:lpstr>
      <vt:lpstr>2-Progression réaliser m.s</vt:lpstr>
      <vt:lpstr>3-Progression Maintenance</vt:lpstr>
      <vt:lpstr>4-Communication </vt:lpstr>
      <vt:lpstr>5- Tranversales</vt:lpstr>
      <vt:lpstr>Bilan</vt:lpstr>
      <vt:lpstr>Profil MEE</vt:lpstr>
      <vt:lpstr>Bilan MEE</vt:lpstr>
      <vt:lpstr>Profil ICCER</vt:lpstr>
      <vt:lpstr>Bilan ICCER</vt:lpstr>
      <vt:lpstr>Profil MELEC</vt:lpstr>
      <vt:lpstr>Bilan MELEC</vt:lpstr>
      <vt:lpstr>Profil SN</vt:lpstr>
      <vt:lpstr>Bilan SN</vt:lpstr>
      <vt:lpstr>Profil MFER</vt:lpstr>
      <vt:lpstr>Bilan MFER</vt:lpstr>
      <vt:lpstr>Donnees MFER</vt:lpstr>
      <vt:lpstr>Donnees MEE</vt:lpstr>
      <vt:lpstr>Donnees ICCER</vt:lpstr>
      <vt:lpstr>Donnees MELEC</vt:lpstr>
      <vt:lpstr>Donnees SN</vt:lpstr>
      <vt:lpstr>Données</vt:lpstr>
      <vt:lpstr>Professeurs (1)</vt:lpstr>
      <vt:lpstr>'1 Préparation '!Zone_d_impression</vt:lpstr>
      <vt:lpstr>'1-Progression Préparer'!Zone_d_impression</vt:lpstr>
      <vt:lpstr>'2 Réaliser mettre en service'!Zone_d_impression</vt:lpstr>
      <vt:lpstr>'2-Progression réaliser m.s'!Zone_d_impression</vt:lpstr>
      <vt:lpstr>'3-Maintenance'!Zone_d_impression</vt:lpstr>
      <vt:lpstr>'3-Progression Maintenance'!Zone_d_impression</vt:lpstr>
      <vt:lpstr>'4 Communication'!Zone_d_impression</vt:lpstr>
      <vt:lpstr>'4-Communication '!Zone_d_impression</vt:lpstr>
      <vt:lpstr>'5 Tranversales'!Zone_d_impression</vt:lpstr>
      <vt:lpstr>'5- Tranversales'!Zone_d_impression</vt:lpstr>
      <vt:lpstr>Bilan!Zone_d_impression</vt:lpstr>
      <vt:lpstr>'Bilan ICCER'!Zone_d_impression</vt:lpstr>
      <vt:lpstr>'Bilan MEE'!Zone_d_impression</vt:lpstr>
      <vt:lpstr>'Bilan MELEC'!Zone_d_impression</vt:lpstr>
      <vt:lpstr>'Bilan MFER'!Zone_d_impression</vt:lpstr>
      <vt:lpstr>'Bilan SN'!Zone_d_impression</vt:lpstr>
      <vt:lpstr>Données!Zone_d_impression</vt:lpstr>
      <vt:lpstr>Équipe!Zone_d_impression</vt:lpstr>
      <vt:lpstr>LiinSC!Zone_d_impression</vt:lpstr>
      <vt:lpstr>'LSL 2nde TraNE (sem 1)'!Zone_d_impression</vt:lpstr>
      <vt:lpstr>'LSL 2nde TraNE (sem 2)'!Zone_d_impression</vt:lpstr>
      <vt:lpstr>Paliers!Zone_d_impression</vt:lpstr>
      <vt:lpstr>'Professeurs (1)'!Zone_d_impression</vt:lpstr>
      <vt:lpstr>'Profil ICCER'!Zone_d_impression</vt:lpstr>
      <vt:lpstr>'Profil MEE'!Zone_d_impression</vt:lpstr>
      <vt:lpstr>'Profil MELEC'!Zone_d_impression</vt:lpstr>
      <vt:lpstr>'Profil MFER'!Zone_d_impression</vt:lpstr>
      <vt:lpstr>'Profil SN'!Zone_d_impression</vt:lpstr>
      <vt:lpstr>'Suivi des évaluations'!Zone_d_impression</vt:lpstr>
    </vt:vector>
  </TitlesOfParts>
  <Manager>Thierry GÉRARD - 06 73 94 68 06</Manager>
  <Company>MEN - Académie de Rennes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E? - BMA Volume</dc:title>
  <dc:subject>Grille nationale d'évaluation</dc:subject>
  <dc:creator>Thierry GÉRARD - IEN-ET Design &amp; Métiers d'art</dc:creator>
  <dc:description>La présente grille ne doit pas être imprimée.
À l’issue de la session d’examen, cette grille sera conservée pendant un an par le centre d’examen.</dc:description>
  <cp:lastModifiedBy>Jean-Francois</cp:lastModifiedBy>
  <cp:revision>1</cp:revision>
  <cp:lastPrinted>2021-05-19T19:19:26Z</cp:lastPrinted>
  <dcterms:created xsi:type="dcterms:W3CDTF">2018-05-14T20:58:45Z</dcterms:created>
  <dcterms:modified xsi:type="dcterms:W3CDTF">2021-12-15T08:37:18Z</dcterms:modified>
</cp:coreProperties>
</file>