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520" windowHeight="9465" tabRatio="219" activeTab="1"/>
  </bookViews>
  <sheets>
    <sheet name="Eval calcul U5" sheetId="1" r:id="rId1"/>
    <sheet name="Indicateurs attribution" sheetId="2" r:id="rId2"/>
  </sheets>
  <definedNames>
    <definedName name="_xlnm._FilterDatabase" localSheetId="0" hidden="1">'Eval calcul U5'!$D$3:$G$34</definedName>
    <definedName name="_ftnref1" localSheetId="0">'Eval calcul U5'!#REF!</definedName>
    <definedName name="_ftnref2" localSheetId="0">'Eval calcul U5'!$B$311</definedName>
    <definedName name="_MV3TD_PT8H00M00S_86" localSheetId="0">'Eval calcul U5'!#REF!</definedName>
    <definedName name="_MV3TD_PT8H00M00S_89" localSheetId="0">'Eval calcul U5'!#REF!</definedName>
    <definedName name="BRANCH_22" localSheetId="0">'Eval calcul U5'!#REF!</definedName>
    <definedName name="BRANCH_24" localSheetId="0">'Eval calcul U5'!#REF!</definedName>
  </definedNames>
  <calcPr calcId="145621" iterateDelta="252"/>
</workbook>
</file>

<file path=xl/calcChain.xml><?xml version="1.0" encoding="utf-8"?>
<calcChain xmlns="http://schemas.openxmlformats.org/spreadsheetml/2006/main">
  <c r="N30" i="1" l="1"/>
  <c r="N31" i="1"/>
  <c r="N32" i="1"/>
  <c r="N33" i="1"/>
  <c r="N34" i="1"/>
  <c r="M30" i="1"/>
  <c r="I30" i="1" s="1"/>
  <c r="M31" i="1"/>
  <c r="I31" i="1" s="1"/>
  <c r="M32" i="1"/>
  <c r="I32" i="1" s="1"/>
  <c r="M33" i="1"/>
  <c r="I33" i="1" s="1"/>
  <c r="M34" i="1"/>
  <c r="I34" i="1" s="1"/>
  <c r="N29" i="1"/>
  <c r="M29" i="1"/>
  <c r="I29" i="1" s="1"/>
  <c r="M21" i="1"/>
  <c r="I21" i="1" s="1"/>
  <c r="N21" i="1"/>
  <c r="M22" i="1"/>
  <c r="I22" i="1" s="1"/>
  <c r="N22" i="1"/>
  <c r="M23" i="1"/>
  <c r="I23" i="1" s="1"/>
  <c r="N23" i="1"/>
  <c r="M24" i="1"/>
  <c r="I24" i="1" s="1"/>
  <c r="N24" i="1"/>
  <c r="M25" i="1"/>
  <c r="I25" i="1" s="1"/>
  <c r="N25" i="1"/>
  <c r="M26" i="1"/>
  <c r="I26" i="1" s="1"/>
  <c r="N26" i="1"/>
  <c r="M27" i="1"/>
  <c r="I27" i="1" s="1"/>
  <c r="N27" i="1"/>
  <c r="N20" i="1"/>
  <c r="M20" i="1"/>
  <c r="I20" i="1" s="1"/>
  <c r="M12" i="1"/>
  <c r="I12" i="1" s="1"/>
  <c r="M13" i="1"/>
  <c r="I13" i="1" s="1"/>
  <c r="M14" i="1"/>
  <c r="I14" i="1" s="1"/>
  <c r="M15" i="1"/>
  <c r="I15" i="1" s="1"/>
  <c r="M16" i="1"/>
  <c r="I16" i="1" s="1"/>
  <c r="N12" i="1"/>
  <c r="N13" i="1"/>
  <c r="N14" i="1"/>
  <c r="N15" i="1"/>
  <c r="N16" i="1"/>
  <c r="N18" i="1"/>
  <c r="I17" i="1" s="1"/>
  <c r="M18" i="1"/>
  <c r="I18" i="1" s="1"/>
  <c r="N11" i="1"/>
  <c r="M11" i="1"/>
  <c r="I11" i="1" s="1"/>
  <c r="N6" i="1"/>
  <c r="N7" i="1"/>
  <c r="N8" i="1"/>
  <c r="N9" i="1"/>
  <c r="N5" i="1"/>
  <c r="M6" i="1"/>
  <c r="I6" i="1" s="1"/>
  <c r="M7" i="1"/>
  <c r="I7" i="1" s="1"/>
  <c r="M8" i="1"/>
  <c r="I8" i="1" s="1"/>
  <c r="M9" i="1"/>
  <c r="I9" i="1" s="1"/>
  <c r="M5" i="1"/>
  <c r="I5" i="1" s="1"/>
  <c r="O27" i="1" l="1"/>
  <c r="L27" i="1" s="1"/>
  <c r="P27" i="1" s="1"/>
  <c r="O20" i="1"/>
  <c r="L20" i="1" s="1"/>
  <c r="P20" i="1" s="1"/>
  <c r="O31" i="1"/>
  <c r="L31" i="1" s="1"/>
  <c r="P31" i="1" s="1"/>
  <c r="I4" i="1"/>
  <c r="O29" i="1"/>
  <c r="L29" i="1" s="1"/>
  <c r="P29" i="1" s="1"/>
  <c r="O32" i="1"/>
  <c r="L32" i="1" s="1"/>
  <c r="P32" i="1" s="1"/>
  <c r="J35" i="1"/>
  <c r="O5" i="1"/>
  <c r="L5" i="1" s="1"/>
  <c r="P5" i="1" s="1"/>
  <c r="O18" i="1"/>
  <c r="L18" i="1" s="1"/>
  <c r="L17" i="1" s="1"/>
  <c r="O34" i="1"/>
  <c r="L34" i="1" s="1"/>
  <c r="P34" i="1" s="1"/>
  <c r="O30" i="1"/>
  <c r="L30" i="1" s="1"/>
  <c r="P30" i="1" s="1"/>
  <c r="I28" i="1"/>
  <c r="O33" i="1"/>
  <c r="L33" i="1" s="1"/>
  <c r="P33" i="1" s="1"/>
  <c r="O16" i="1"/>
  <c r="L16" i="1" s="1"/>
  <c r="P16" i="1" s="1"/>
  <c r="O23" i="1"/>
  <c r="L23" i="1" s="1"/>
  <c r="P23" i="1" s="1"/>
  <c r="O22" i="1"/>
  <c r="L22" i="1" s="1"/>
  <c r="P22" i="1" s="1"/>
  <c r="O21" i="1"/>
  <c r="L21" i="1" s="1"/>
  <c r="O26" i="1"/>
  <c r="L26" i="1" s="1"/>
  <c r="P26" i="1" s="1"/>
  <c r="O25" i="1"/>
  <c r="L25" i="1" s="1"/>
  <c r="P25" i="1" s="1"/>
  <c r="O24" i="1"/>
  <c r="L24" i="1" s="1"/>
  <c r="P24" i="1" s="1"/>
  <c r="I19" i="1"/>
  <c r="O15" i="1"/>
  <c r="L15" i="1" s="1"/>
  <c r="P15" i="1" s="1"/>
  <c r="O14" i="1"/>
  <c r="L14" i="1" s="1"/>
  <c r="P14" i="1" s="1"/>
  <c r="O13" i="1"/>
  <c r="L13" i="1" s="1"/>
  <c r="P13" i="1" s="1"/>
  <c r="O12" i="1"/>
  <c r="L12" i="1" s="1"/>
  <c r="P12" i="1" s="1"/>
  <c r="I10" i="1"/>
  <c r="O11" i="1"/>
  <c r="L11" i="1" s="1"/>
  <c r="P11" i="1" s="1"/>
  <c r="O6" i="1"/>
  <c r="L6" i="1" s="1"/>
  <c r="P6" i="1" s="1"/>
  <c r="O7" i="1"/>
  <c r="L7" i="1" s="1"/>
  <c r="P7" i="1" s="1"/>
  <c r="O8" i="1"/>
  <c r="L8" i="1" s="1"/>
  <c r="P8" i="1" s="1"/>
  <c r="O9" i="1"/>
  <c r="L9" i="1" s="1"/>
  <c r="P9" i="1" s="1"/>
  <c r="P18" i="1" l="1"/>
  <c r="P21" i="1"/>
  <c r="L19" i="1"/>
  <c r="L4" i="1"/>
  <c r="L28" i="1"/>
  <c r="L10" i="1"/>
  <c r="F36" i="1" l="1"/>
</calcChain>
</file>

<file path=xl/sharedStrings.xml><?xml version="1.0" encoding="utf-8"?>
<sst xmlns="http://schemas.openxmlformats.org/spreadsheetml/2006/main" count="74" uniqueCount="68">
  <si>
    <t>BTS MGTMN
Fiche d'évaluation</t>
  </si>
  <si>
    <t>EPREUVE E5</t>
  </si>
  <si>
    <t>Compétences évaluées</t>
  </si>
  <si>
    <t>Indicateurs de performance</t>
  </si>
  <si>
    <t>C5- Contrôler un appareil</t>
  </si>
  <si>
    <t>C5</t>
  </si>
  <si>
    <t>Contrôler un appareil</t>
  </si>
  <si>
    <t>Les contrôles sont réalisés en respectant les protocoles du constructeur ou les règles de l'art.</t>
  </si>
  <si>
    <t>Les résultats sont analysés en regard de la gamme de précision de l’appareil.</t>
  </si>
  <si>
    <t>Les défauts / erreurs mis en évidence sont corrigés ou mis en mémoire dans l’appareil.</t>
  </si>
  <si>
    <t>La mise en révision est justifiée.</t>
  </si>
  <si>
    <t>Les contrôles des éléments de lecture, enregistrement, stockage et alimentation sont effectués.</t>
  </si>
  <si>
    <t>C6 - Mettre en œuvre des moyens d’acquisition de données</t>
  </si>
  <si>
    <t>C6.1</t>
  </si>
  <si>
    <t>Installer l’appareil d’acquisition</t>
  </si>
  <si>
    <t>La mise en station (ou mise en place) du moyen d'acquisistion est correctement effectuée.</t>
  </si>
  <si>
    <t>Les paramètres de configuration de l'appareil d'acquisition sont renseignés et contrôlés.</t>
  </si>
  <si>
    <t>C6.2</t>
  </si>
  <si>
    <t>Mettre en œuvre  des moyens d’acquisition</t>
  </si>
  <si>
    <t>Les paramètres de configuration sont mis en œuvre.</t>
  </si>
  <si>
    <t>Le mode opératoire est adapté.</t>
  </si>
  <si>
    <t>La gestion des moyens de stockage et d’alimentation sont bien réalisés.</t>
  </si>
  <si>
    <t>Le transfert des données est correctement assuré.</t>
  </si>
  <si>
    <t>C7 - Choisir des points</t>
  </si>
  <si>
    <t>C7.4</t>
  </si>
  <si>
    <t>Matérialiser des points d'implantation</t>
  </si>
  <si>
    <t>La matérialisation des points implantés est adaptée et conforme à la demande.</t>
  </si>
  <si>
    <t>C9 - Etablir un croquis</t>
  </si>
  <si>
    <t>C9</t>
  </si>
  <si>
    <t>Etablir un croquis</t>
  </si>
  <si>
    <t>Le positionnement des éléments est fidèle à la réalité.</t>
  </si>
  <si>
    <t>Les modes de représentation sont adaptés (coupe, plan, photographies, agrandissement, perspective).</t>
  </si>
  <si>
    <t>Le point de vue est pertinent.</t>
  </si>
  <si>
    <t>Le croquis est exploitable par une tierce personne.</t>
  </si>
  <si>
    <t>Les proportions sont adaptées au niveau de détail recherché.</t>
  </si>
  <si>
    <t>Le niveau de détails du croquis est adapté à la mission.</t>
  </si>
  <si>
    <t>L’ensemble des informations nécessaires est collecté et retranscrit.</t>
  </si>
  <si>
    <t>Le croquis est orienté.</t>
  </si>
  <si>
    <t>C11 - Contrôler des calculs, des mesures, une implantation</t>
  </si>
  <si>
    <t>C11.2</t>
  </si>
  <si>
    <t>Contrôler les mesures</t>
  </si>
  <si>
    <t>Le contexte légal, réglementaire ou contractuel est respecté.</t>
  </si>
  <si>
    <t>Les contrôles sont faits et validés sur le terrain.</t>
  </si>
  <si>
    <t>Les contrôles sont faits et validés au bureau.</t>
  </si>
  <si>
    <t>C11.3</t>
  </si>
  <si>
    <t>Contrôler une implantation</t>
  </si>
  <si>
    <t>Les données d’une implantation calculée sont contrôlées et mises à disposition.</t>
  </si>
  <si>
    <t>La cohérence entre les calculs menés et les informations projet est vérifiée.</t>
  </si>
  <si>
    <t>Note brute obtenue par calcul automatique :</t>
  </si>
  <si>
    <t xml:space="preserve"> /20</t>
  </si>
  <si>
    <t>Note sur 20 proposée au jury :</t>
  </si>
  <si>
    <t>/20</t>
  </si>
  <si>
    <t>Appréciation globale</t>
  </si>
  <si>
    <t>Date</t>
  </si>
  <si>
    <t>Noms des Evaluateurs</t>
  </si>
  <si>
    <t>Signatures</t>
  </si>
  <si>
    <t xml:space="preserve">ATTENTION, si le symbole ◄ apparait dans cette colonne c'est qu'il n'y a pas ou qu'il y a plus d'une valeur donnée à l'indicateur, il faut alors choisir laquelle retenir         </t>
  </si>
  <si>
    <t>Note Brute</t>
  </si>
  <si>
    <t>Poids effectif selon critère non évalué</t>
  </si>
  <si>
    <t>TM le 03/01/2017</t>
  </si>
  <si>
    <r>
      <t xml:space="preserve">Activités confiées aux étudiants évalués
</t>
    </r>
    <r>
      <rPr>
        <b/>
        <i/>
        <u/>
        <sz val="11"/>
        <color theme="1"/>
        <rFont val="Calibri"/>
        <family val="2"/>
        <scheme val="minor"/>
      </rPr>
      <t>Rq:</t>
    </r>
    <r>
      <rPr>
        <b/>
        <i/>
        <sz val="11"/>
        <color theme="1"/>
        <rFont val="Calibri"/>
        <family val="2"/>
        <scheme val="minor"/>
      </rPr>
      <t xml:space="preserve"> des cellules peuvent être ici regroupés, une activité pouvant permettre l'évaluation de plusieurs indicateurs</t>
    </r>
  </si>
  <si>
    <t>Vérifier que &gt;=60%</t>
  </si>
  <si>
    <t>Vérifier que &gt;= 75%</t>
  </si>
  <si>
    <t>évalué ? Rien = oui
X = non</t>
  </si>
  <si>
    <t>L'action correspondant à l'indicateur est faite correctement mais de façon partielle. Des erreurs peuvent encore apparaître. L'assistance est réduite.</t>
  </si>
  <si>
    <t>L'action correspondant à l'indicateur n'est pas faite ou est faite de façon totalement fausse.</t>
  </si>
  <si>
    <t>L'action correspondant à l'indicateur est faite de façon partielle. Des erreurs sont constatées, une assitance est nécessaire pour parfaire le résultat.</t>
  </si>
  <si>
    <t xml:space="preserve">L'action correspondant à l'indicateur est faite correctement.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</si>
</sst>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0"/>
      <color indexed="12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3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185">
    <xf numFmtId="0" fontId="0" fillId="0" borderId="0" xfId="0"/>
    <xf numFmtId="0" fontId="3" fillId="0" borderId="2" xfId="0" applyFont="1" applyFill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Fill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7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9" fontId="1" fillId="2" borderId="2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9" fontId="0" fillId="0" borderId="14" xfId="0" applyNumberFormat="1" applyBorder="1"/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5" fillId="0" borderId="17" xfId="0" applyFont="1" applyFill="1" applyBorder="1" applyAlignment="1">
      <alignment horizontal="justify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9" fontId="0" fillId="0" borderId="28" xfId="0" applyNumberFormat="1" applyBorder="1"/>
    <xf numFmtId="0" fontId="5" fillId="0" borderId="12" xfId="0" applyFont="1" applyFill="1" applyBorder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0" fontId="10" fillId="0" borderId="24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/>
    </xf>
    <xf numFmtId="0" fontId="10" fillId="0" borderId="17" xfId="0" applyFont="1" applyFill="1" applyBorder="1" applyAlignment="1">
      <alignment horizontal="justify" vertical="center"/>
    </xf>
    <xf numFmtId="0" fontId="10" fillId="0" borderId="24" xfId="0" applyFont="1" applyFill="1" applyBorder="1" applyAlignment="1">
      <alignment horizontal="justify" vertic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1" fillId="0" borderId="0" xfId="0" applyFont="1" applyBorder="1" applyAlignment="1" applyProtection="1">
      <alignment vertical="top" wrapText="1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11" fillId="0" borderId="0" xfId="0" applyFont="1" applyBorder="1" applyAlignment="1" applyProtection="1">
      <alignment horizontal="center" vertical="top" wrapText="1"/>
      <protection locked="0"/>
    </xf>
    <xf numFmtId="0" fontId="5" fillId="0" borderId="37" xfId="0" applyFont="1" applyBorder="1" applyAlignment="1" applyProtection="1">
      <alignment horizontal="center" vertical="center" wrapText="1"/>
      <protection locked="0"/>
    </xf>
    <xf numFmtId="0" fontId="5" fillId="0" borderId="37" xfId="0" applyFont="1" applyFill="1" applyBorder="1" applyAlignment="1" applyProtection="1">
      <alignment horizontal="center" vertical="center" wrapText="1"/>
      <protection locked="0"/>
    </xf>
    <xf numFmtId="0" fontId="0" fillId="0" borderId="40" xfId="0" applyBorder="1"/>
    <xf numFmtId="0" fontId="0" fillId="0" borderId="42" xfId="0" applyBorder="1"/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9" fontId="1" fillId="0" borderId="0" xfId="0" applyNumberFormat="1" applyFont="1" applyFill="1" applyBorder="1" applyAlignment="1">
      <alignment horizontal="center" vertical="center"/>
    </xf>
    <xf numFmtId="9" fontId="0" fillId="0" borderId="0" xfId="0" applyNumberFormat="1" applyFill="1" applyBorder="1"/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>
      <alignment horizontal="center" vertical="center"/>
    </xf>
    <xf numFmtId="2" fontId="0" fillId="2" borderId="16" xfId="1" applyNumberFormat="1" applyFont="1" applyFill="1" applyBorder="1" applyAlignment="1">
      <alignment horizontal="center" vertical="center"/>
    </xf>
    <xf numFmtId="2" fontId="10" fillId="0" borderId="16" xfId="1" applyNumberFormat="1" applyFont="1" applyFill="1" applyBorder="1"/>
    <xf numFmtId="0" fontId="20" fillId="0" borderId="0" xfId="0" applyFont="1" applyFill="1" applyBorder="1" applyAlignment="1">
      <alignment horizontal="left" vertical="center"/>
    </xf>
    <xf numFmtId="9" fontId="3" fillId="0" borderId="2" xfId="1" applyFont="1" applyFill="1" applyBorder="1" applyAlignment="1">
      <alignment horizontal="center" vertical="center" wrapText="1"/>
    </xf>
    <xf numFmtId="2" fontId="0" fillId="2" borderId="16" xfId="1" applyNumberFormat="1" applyFont="1" applyFill="1" applyBorder="1" applyAlignment="1">
      <alignment horizontal="center" vertical="center"/>
    </xf>
    <xf numFmtId="0" fontId="0" fillId="0" borderId="0" xfId="0" applyFont="1"/>
    <xf numFmtId="0" fontId="0" fillId="0" borderId="16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/>
    <xf numFmtId="2" fontId="0" fillId="2" borderId="16" xfId="1" applyNumberFormat="1" applyFont="1" applyFill="1" applyBorder="1" applyAlignment="1">
      <alignment horizontal="center" vertical="center"/>
    </xf>
    <xf numFmtId="2" fontId="10" fillId="0" borderId="16" xfId="1" applyNumberFormat="1" applyFont="1" applyFill="1" applyBorder="1"/>
    <xf numFmtId="0" fontId="20" fillId="0" borderId="0" xfId="0" applyFont="1" applyFill="1" applyBorder="1" applyAlignment="1">
      <alignment horizontal="left" vertical="center"/>
    </xf>
    <xf numFmtId="0" fontId="18" fillId="0" borderId="0" xfId="0" applyFont="1" applyFill="1"/>
    <xf numFmtId="0" fontId="0" fillId="0" borderId="16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9" fontId="3" fillId="0" borderId="2" xfId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vertical="center" wrapText="1"/>
    </xf>
    <xf numFmtId="0" fontId="1" fillId="0" borderId="38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9" fontId="17" fillId="0" borderId="0" xfId="0" applyNumberFormat="1" applyFont="1" applyFill="1" applyBorder="1" applyAlignment="1">
      <alignment horizontal="center" vertical="center"/>
    </xf>
    <xf numFmtId="1" fontId="18" fillId="0" borderId="0" xfId="0" applyNumberFormat="1" applyFont="1" applyFill="1" applyBorder="1"/>
    <xf numFmtId="0" fontId="19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1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center" vertical="top" wrapText="1"/>
      <protection locked="0"/>
    </xf>
    <xf numFmtId="9" fontId="25" fillId="0" borderId="2" xfId="1" applyFont="1" applyBorder="1" applyAlignment="1">
      <alignment horizontal="center" vertical="center"/>
    </xf>
    <xf numFmtId="2" fontId="10" fillId="0" borderId="16" xfId="1" applyNumberFormat="1" applyFont="1" applyFill="1" applyBorder="1"/>
    <xf numFmtId="0" fontId="18" fillId="0" borderId="0" xfId="0" applyFont="1" applyFill="1"/>
    <xf numFmtId="0" fontId="18" fillId="0" borderId="0" xfId="0" applyNumberFormat="1" applyFont="1" applyFill="1" applyBorder="1"/>
    <xf numFmtId="0" fontId="5" fillId="3" borderId="12" xfId="0" applyFont="1" applyFill="1" applyBorder="1" applyAlignment="1">
      <alignment horizontal="justify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justify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justify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39" xfId="0" applyFill="1" applyBorder="1" applyAlignment="1">
      <alignment vertical="center"/>
    </xf>
    <xf numFmtId="0" fontId="0" fillId="2" borderId="41" xfId="0" applyFill="1" applyBorder="1" applyAlignment="1">
      <alignment vertical="center"/>
    </xf>
    <xf numFmtId="0" fontId="0" fillId="0" borderId="45" xfId="0" applyFont="1" applyBorder="1"/>
    <xf numFmtId="0" fontId="5" fillId="0" borderId="45" xfId="0" applyFont="1" applyFill="1" applyBorder="1" applyAlignment="1" applyProtection="1">
      <alignment horizontal="center" vertical="center" wrapText="1"/>
      <protection locked="0"/>
    </xf>
    <xf numFmtId="0" fontId="5" fillId="0" borderId="48" xfId="0" applyFont="1" applyBorder="1" applyAlignment="1" applyProtection="1">
      <alignment horizontal="center" vertical="center" wrapText="1"/>
      <protection locked="0"/>
    </xf>
    <xf numFmtId="0" fontId="0" fillId="0" borderId="44" xfId="0" applyFont="1" applyBorder="1"/>
    <xf numFmtId="0" fontId="7" fillId="0" borderId="54" xfId="0" applyFont="1" applyBorder="1" applyAlignment="1">
      <alignment vertical="center"/>
    </xf>
    <xf numFmtId="0" fontId="29" fillId="0" borderId="33" xfId="0" applyFont="1" applyBorder="1" applyAlignment="1">
      <alignment vertical="center" wrapText="1"/>
    </xf>
    <xf numFmtId="0" fontId="7" fillId="0" borderId="40" xfId="0" applyFont="1" applyBorder="1" applyAlignment="1">
      <alignment vertical="center"/>
    </xf>
    <xf numFmtId="0" fontId="29" fillId="0" borderId="53" xfId="0" applyFont="1" applyBorder="1" applyAlignment="1">
      <alignment vertical="center" wrapText="1"/>
    </xf>
    <xf numFmtId="0" fontId="7" fillId="0" borderId="42" xfId="0" applyFont="1" applyBorder="1" applyAlignment="1">
      <alignment vertical="center"/>
    </xf>
    <xf numFmtId="0" fontId="29" fillId="0" borderId="36" xfId="0" applyFont="1" applyBorder="1" applyAlignment="1">
      <alignment vertical="center" wrapText="1"/>
    </xf>
    <xf numFmtId="0" fontId="5" fillId="0" borderId="49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/>
    </xf>
    <xf numFmtId="0" fontId="5" fillId="3" borderId="16" xfId="0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21" fillId="0" borderId="16" xfId="0" applyFont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/>
    <xf numFmtId="14" fontId="26" fillId="0" borderId="0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 wrapText="1"/>
    </xf>
    <xf numFmtId="164" fontId="5" fillId="0" borderId="29" xfId="0" applyNumberFormat="1" applyFont="1" applyFill="1" applyBorder="1" applyAlignment="1">
      <alignment horizontal="center" vertical="center"/>
    </xf>
    <xf numFmtId="164" fontId="5" fillId="0" borderId="30" xfId="0" applyNumberFormat="1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164" fontId="13" fillId="0" borderId="3" xfId="0" applyNumberFormat="1" applyFont="1" applyBorder="1" applyAlignment="1" applyProtection="1">
      <alignment horizontal="center" vertical="center"/>
      <protection locked="0"/>
    </xf>
    <xf numFmtId="164" fontId="13" fillId="0" borderId="4" xfId="0" applyNumberFormat="1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4" borderId="31" xfId="0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3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34" xfId="0" applyFont="1" applyBorder="1" applyAlignment="1" applyProtection="1">
      <alignment horizontal="center" vertical="top" wrapText="1"/>
      <protection locked="0"/>
    </xf>
    <xf numFmtId="0" fontId="11" fillId="0" borderId="35" xfId="0" applyFont="1" applyBorder="1" applyAlignment="1" applyProtection="1">
      <alignment horizontal="center" vertical="top" wrapText="1"/>
      <protection locked="0"/>
    </xf>
    <xf numFmtId="0" fontId="11" fillId="0" borderId="36" xfId="0" applyFont="1" applyBorder="1" applyAlignment="1" applyProtection="1">
      <alignment horizontal="center" vertical="top" wrapText="1"/>
      <protection locked="0"/>
    </xf>
    <xf numFmtId="14" fontId="14" fillId="0" borderId="50" xfId="0" applyNumberFormat="1" applyFont="1" applyBorder="1" applyAlignment="1" applyProtection="1">
      <alignment horizontal="center" vertical="center"/>
      <protection locked="0"/>
    </xf>
    <xf numFmtId="14" fontId="14" fillId="0" borderId="51" xfId="0" applyNumberFormat="1" applyFont="1" applyBorder="1" applyAlignment="1" applyProtection="1">
      <alignment horizontal="center" vertical="center"/>
      <protection locked="0"/>
    </xf>
    <xf numFmtId="14" fontId="14" fillId="0" borderId="5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 wrapText="1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36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7831391211358940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'Eval calcul U5'!$P$5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6D-4A32-8EFC-F1D45B1ABD87}"/>
            </c:ext>
          </c:extLst>
        </c:ser>
        <c:ser>
          <c:idx val="1"/>
          <c:order val="1"/>
          <c:invertIfNegative val="0"/>
          <c:val>
            <c:numRef>
              <c:f>'Eval calcul U5'!$P$6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66D-4A32-8EFC-F1D45B1ABD87}"/>
            </c:ext>
          </c:extLst>
        </c:ser>
        <c:ser>
          <c:idx val="2"/>
          <c:order val="2"/>
          <c:invertIfNegative val="0"/>
          <c:val>
            <c:numRef>
              <c:f>'Eval calcul U5'!$P$7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66D-4A32-8EFC-F1D45B1ABD87}"/>
            </c:ext>
          </c:extLst>
        </c:ser>
        <c:ser>
          <c:idx val="3"/>
          <c:order val="3"/>
          <c:invertIfNegative val="0"/>
          <c:val>
            <c:numRef>
              <c:f>'Eval calcul U5'!$P$8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66D-4A32-8EFC-F1D45B1ABD87}"/>
            </c:ext>
          </c:extLst>
        </c:ser>
        <c:ser>
          <c:idx val="4"/>
          <c:order val="4"/>
          <c:invertIfNegative val="0"/>
          <c:val>
            <c:numRef>
              <c:f>'Eval calcul U5'!$P$9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66D-4A32-8EFC-F1D45B1AB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96163072"/>
        <c:axId val="196164608"/>
      </c:barChart>
      <c:catAx>
        <c:axId val="196163072"/>
        <c:scaling>
          <c:orientation val="maxMin"/>
        </c:scaling>
        <c:delete val="1"/>
        <c:axPos val="l"/>
        <c:majorTickMark val="out"/>
        <c:minorTickMark val="none"/>
        <c:tickLblPos val="nextTo"/>
        <c:crossAx val="196164608"/>
        <c:crosses val="autoZero"/>
        <c:auto val="1"/>
        <c:lblAlgn val="ctr"/>
        <c:lblOffset val="100"/>
        <c:noMultiLvlLbl val="0"/>
      </c:catAx>
      <c:valAx>
        <c:axId val="19616460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16307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89359300501638483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'Eval calcul U5'!$P$11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DA-4D9F-9930-1333430C7AE3}"/>
            </c:ext>
          </c:extLst>
        </c:ser>
        <c:ser>
          <c:idx val="1"/>
          <c:order val="1"/>
          <c:invertIfNegative val="0"/>
          <c:val>
            <c:numRef>
              <c:f>'Eval calcul U5'!$P$12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FDA-4D9F-9930-1333430C7AE3}"/>
            </c:ext>
          </c:extLst>
        </c:ser>
        <c:ser>
          <c:idx val="2"/>
          <c:order val="2"/>
          <c:invertIfNegative val="0"/>
          <c:val>
            <c:numRef>
              <c:f>'Eval calcul U5'!$P$13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FDA-4D9F-9930-1333430C7AE3}"/>
            </c:ext>
          </c:extLst>
        </c:ser>
        <c:ser>
          <c:idx val="3"/>
          <c:order val="3"/>
          <c:invertIfNegative val="0"/>
          <c:val>
            <c:numRef>
              <c:f>'Eval calcul U5'!$P$14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FDA-4D9F-9930-1333430C7AE3}"/>
            </c:ext>
          </c:extLst>
        </c:ser>
        <c:ser>
          <c:idx val="4"/>
          <c:order val="4"/>
          <c:invertIfNegative val="0"/>
          <c:val>
            <c:numRef>
              <c:f>'Eval calcul U5'!$P$15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DA-4D9F-9930-1333430C7AE3}"/>
            </c:ext>
          </c:extLst>
        </c:ser>
        <c:ser>
          <c:idx val="5"/>
          <c:order val="5"/>
          <c:invertIfNegative val="0"/>
          <c:val>
            <c:numRef>
              <c:f>'Eval calcul U5'!$P$16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FDA-4D9F-9930-1333430C7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96834432"/>
        <c:axId val="196835968"/>
      </c:barChart>
      <c:catAx>
        <c:axId val="196834432"/>
        <c:scaling>
          <c:orientation val="maxMin"/>
        </c:scaling>
        <c:delete val="1"/>
        <c:axPos val="l"/>
        <c:majorTickMark val="out"/>
        <c:minorTickMark val="none"/>
        <c:tickLblPos val="nextTo"/>
        <c:crossAx val="196835968"/>
        <c:crosses val="autoZero"/>
        <c:auto val="1"/>
        <c:lblAlgn val="ctr"/>
        <c:lblOffset val="100"/>
        <c:noMultiLvlLbl val="0"/>
      </c:catAx>
      <c:valAx>
        <c:axId val="1968359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8344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9196706136923724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'Eval calcul U5'!$P$18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BF-4DD5-884A-02BD4F8B3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96856064"/>
        <c:axId val="196861952"/>
      </c:barChart>
      <c:catAx>
        <c:axId val="196856064"/>
        <c:scaling>
          <c:orientation val="maxMin"/>
        </c:scaling>
        <c:delete val="1"/>
        <c:axPos val="l"/>
        <c:majorTickMark val="out"/>
        <c:minorTickMark val="none"/>
        <c:tickLblPos val="nextTo"/>
        <c:crossAx val="196861952"/>
        <c:crosses val="autoZero"/>
        <c:auto val="1"/>
        <c:lblAlgn val="ctr"/>
        <c:lblOffset val="100"/>
        <c:noMultiLvlLbl val="0"/>
      </c:catAx>
      <c:valAx>
        <c:axId val="19686195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85606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89359300501638483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'Eval calcul U5'!$P$20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991-4866-88ED-83C419D3730E}"/>
            </c:ext>
          </c:extLst>
        </c:ser>
        <c:ser>
          <c:idx val="1"/>
          <c:order val="1"/>
          <c:invertIfNegative val="0"/>
          <c:val>
            <c:numRef>
              <c:f>'Eval calcul U5'!$P$21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991-4866-88ED-83C419D3730E}"/>
            </c:ext>
          </c:extLst>
        </c:ser>
        <c:ser>
          <c:idx val="2"/>
          <c:order val="2"/>
          <c:invertIfNegative val="0"/>
          <c:val>
            <c:numRef>
              <c:f>'Eval calcul U5'!$P$22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991-4866-88ED-83C419D3730E}"/>
            </c:ext>
          </c:extLst>
        </c:ser>
        <c:ser>
          <c:idx val="3"/>
          <c:order val="3"/>
          <c:invertIfNegative val="0"/>
          <c:val>
            <c:numRef>
              <c:f>'Eval calcul U5'!$P$23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991-4866-88ED-83C419D3730E}"/>
            </c:ext>
          </c:extLst>
        </c:ser>
        <c:ser>
          <c:idx val="4"/>
          <c:order val="4"/>
          <c:invertIfNegative val="0"/>
          <c:val>
            <c:numRef>
              <c:f>'Eval calcul U5'!$P$24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991-4866-88ED-83C419D3730E}"/>
            </c:ext>
          </c:extLst>
        </c:ser>
        <c:ser>
          <c:idx val="5"/>
          <c:order val="5"/>
          <c:invertIfNegative val="0"/>
          <c:val>
            <c:numRef>
              <c:f>'Eval calcul U5'!$P$25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991-4866-88ED-83C419D3730E}"/>
            </c:ext>
          </c:extLst>
        </c:ser>
        <c:ser>
          <c:idx val="6"/>
          <c:order val="6"/>
          <c:invertIfNegative val="0"/>
          <c:val>
            <c:numRef>
              <c:f>'Eval calcul U5'!$P$26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0991-4866-88ED-83C419D3730E}"/>
            </c:ext>
          </c:extLst>
        </c:ser>
        <c:ser>
          <c:idx val="7"/>
          <c:order val="7"/>
          <c:invertIfNegative val="0"/>
          <c:val>
            <c:numRef>
              <c:f>'Eval calcul U5'!$P$27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0991-4866-88ED-83C419D37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96575232"/>
        <c:axId val="196576768"/>
      </c:barChart>
      <c:catAx>
        <c:axId val="196575232"/>
        <c:scaling>
          <c:orientation val="maxMin"/>
        </c:scaling>
        <c:delete val="1"/>
        <c:axPos val="l"/>
        <c:majorTickMark val="out"/>
        <c:minorTickMark val="none"/>
        <c:tickLblPos val="nextTo"/>
        <c:crossAx val="196576768"/>
        <c:crosses val="autoZero"/>
        <c:auto val="1"/>
        <c:lblAlgn val="ctr"/>
        <c:lblOffset val="100"/>
        <c:noMultiLvlLbl val="0"/>
      </c:catAx>
      <c:valAx>
        <c:axId val="1965767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5752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89359300501638483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'Eval calcul U5'!$P$29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65-482C-B7E2-918C909F9D34}"/>
            </c:ext>
          </c:extLst>
        </c:ser>
        <c:ser>
          <c:idx val="1"/>
          <c:order val="1"/>
          <c:invertIfNegative val="0"/>
          <c:val>
            <c:numRef>
              <c:f>'Eval calcul U5'!$P$30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F65-482C-B7E2-918C909F9D34}"/>
            </c:ext>
          </c:extLst>
        </c:ser>
        <c:ser>
          <c:idx val="2"/>
          <c:order val="2"/>
          <c:invertIfNegative val="0"/>
          <c:val>
            <c:numRef>
              <c:f>'Eval calcul U5'!$P$31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F65-482C-B7E2-918C909F9D34}"/>
            </c:ext>
          </c:extLst>
        </c:ser>
        <c:ser>
          <c:idx val="3"/>
          <c:order val="3"/>
          <c:invertIfNegative val="0"/>
          <c:val>
            <c:numRef>
              <c:f>'Eval calcul U5'!$P$32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F65-482C-B7E2-918C909F9D34}"/>
            </c:ext>
          </c:extLst>
        </c:ser>
        <c:ser>
          <c:idx val="4"/>
          <c:order val="4"/>
          <c:invertIfNegative val="0"/>
          <c:val>
            <c:numRef>
              <c:f>'Eval calcul U5'!$P$33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65-482C-B7E2-918C909F9D34}"/>
            </c:ext>
          </c:extLst>
        </c:ser>
        <c:ser>
          <c:idx val="5"/>
          <c:order val="5"/>
          <c:invertIfNegative val="0"/>
          <c:val>
            <c:numRef>
              <c:f>'Eval calcul U5'!$P$34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F65-482C-B7E2-918C909F9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96613248"/>
        <c:axId val="196614784"/>
      </c:barChart>
      <c:catAx>
        <c:axId val="196613248"/>
        <c:scaling>
          <c:orientation val="maxMin"/>
        </c:scaling>
        <c:delete val="1"/>
        <c:axPos val="l"/>
        <c:majorTickMark val="out"/>
        <c:minorTickMark val="none"/>
        <c:tickLblPos val="nextTo"/>
        <c:crossAx val="196614784"/>
        <c:crosses val="autoZero"/>
        <c:auto val="1"/>
        <c:lblAlgn val="ctr"/>
        <c:lblOffset val="100"/>
        <c:noMultiLvlLbl val="0"/>
      </c:catAx>
      <c:valAx>
        <c:axId val="196614784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61324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108857</xdr:colOff>
      <xdr:row>0</xdr:row>
      <xdr:rowOff>81643</xdr:rowOff>
    </xdr:from>
    <xdr:to>
      <xdr:col>2</xdr:col>
      <xdr:colOff>5048250</xdr:colOff>
      <xdr:row>0</xdr:row>
      <xdr:rowOff>1292679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356757" y="81643"/>
          <a:ext cx="49393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7</xdr:col>
      <xdr:colOff>352426</xdr:colOff>
      <xdr:row>34</xdr:row>
      <xdr:rowOff>1</xdr:rowOff>
    </xdr:from>
    <xdr:to>
      <xdr:col>8</xdr:col>
      <xdr:colOff>342901</xdr:colOff>
      <xdr:row>34</xdr:row>
      <xdr:rowOff>371475</xdr:rowOff>
    </xdr:to>
    <xdr:sp macro="" textlink="">
      <xdr:nvSpPr>
        <xdr:cNvPr id="3" name="Flèche à angle droit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11068051" y="10953751"/>
          <a:ext cx="361950" cy="371474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8</xdr:col>
      <xdr:colOff>104774</xdr:colOff>
      <xdr:row>2</xdr:row>
      <xdr:rowOff>219075</xdr:rowOff>
    </xdr:from>
    <xdr:to>
      <xdr:col>8</xdr:col>
      <xdr:colOff>438149</xdr:colOff>
      <xdr:row>2</xdr:row>
      <xdr:rowOff>600074</xdr:rowOff>
    </xdr:to>
    <xdr:sp macro="" textlink="">
      <xdr:nvSpPr>
        <xdr:cNvPr id="4" name="Flèche à angle droit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 rot="10800000">
          <a:off x="10325099" y="1809750"/>
          <a:ext cx="333375" cy="380999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10</xdr:col>
      <xdr:colOff>57150</xdr:colOff>
      <xdr:row>3</xdr:row>
      <xdr:rowOff>380999</xdr:rowOff>
    </xdr:from>
    <xdr:to>
      <xdr:col>10</xdr:col>
      <xdr:colOff>1295400</xdr:colOff>
      <xdr:row>9</xdr:row>
      <xdr:rowOff>276224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104775</xdr:colOff>
      <xdr:row>0</xdr:row>
      <xdr:rowOff>0</xdr:rowOff>
    </xdr:from>
    <xdr:to>
      <xdr:col>13</xdr:col>
      <xdr:colOff>102053</xdr:colOff>
      <xdr:row>0</xdr:row>
      <xdr:rowOff>1306286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9458325" y="0"/>
          <a:ext cx="3245303" cy="1306286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fr-FR" sz="1200" b="1">
              <a:solidFill>
                <a:srgbClr val="FF0000"/>
              </a:solidFill>
            </a:rPr>
            <a:t>Après les deux situations d'évaluation, </a:t>
          </a:r>
          <a:r>
            <a:rPr lang="fr-FR" sz="1200" b="1" baseline="0">
              <a:solidFill>
                <a:srgbClr val="FF0000"/>
              </a:solidFill>
            </a:rPr>
            <a:t>au moins </a:t>
          </a:r>
          <a:r>
            <a:rPr lang="fr-FR" sz="1400" b="1" baseline="0">
              <a:solidFill>
                <a:srgbClr val="FF0000"/>
              </a:solidFill>
            </a:rPr>
            <a:t>60%</a:t>
          </a:r>
          <a:r>
            <a:rPr lang="fr-FR" sz="1200" b="1" baseline="0">
              <a:solidFill>
                <a:srgbClr val="FF0000"/>
              </a:solidFill>
            </a:rPr>
            <a:t> des items de chacune des compétences DOIVENT être évalués.</a:t>
          </a:r>
        </a:p>
        <a:p>
          <a:pPr algn="l"/>
          <a:r>
            <a:rPr lang="fr-FR" sz="1200" b="1" baseline="0">
              <a:solidFill>
                <a:srgbClr val="FF0000"/>
              </a:solidFill>
            </a:rPr>
            <a:t>L'ensemble de l'évalaution DOIT traiter au moins </a:t>
          </a:r>
          <a:r>
            <a:rPr lang="fr-FR" sz="1400" b="1" baseline="0">
              <a:solidFill>
                <a:srgbClr val="FF0000"/>
              </a:solidFill>
            </a:rPr>
            <a:t>75%</a:t>
          </a:r>
          <a:r>
            <a:rPr lang="fr-FR" sz="1200" b="1" baseline="0">
              <a:solidFill>
                <a:srgbClr val="FF0000"/>
              </a:solidFill>
            </a:rPr>
            <a:t> des items de cette fiche.</a:t>
          </a:r>
          <a:endParaRPr lang="fr-FR" sz="1200" b="1">
            <a:solidFill>
              <a:srgbClr val="FF0000"/>
            </a:solidFill>
          </a:endParaRPr>
        </a:p>
      </xdr:txBody>
    </xdr:sp>
    <xdr:clientData/>
  </xdr:twoCellAnchor>
  <xdr:twoCellAnchor>
    <xdr:from>
      <xdr:col>10</xdr:col>
      <xdr:colOff>219073</xdr:colOff>
      <xdr:row>34</xdr:row>
      <xdr:rowOff>104775</xdr:rowOff>
    </xdr:from>
    <xdr:to>
      <xdr:col>10</xdr:col>
      <xdr:colOff>1028699</xdr:colOff>
      <xdr:row>34</xdr:row>
      <xdr:rowOff>333375</xdr:rowOff>
    </xdr:to>
    <xdr:sp macro="" textlink="">
      <xdr:nvSpPr>
        <xdr:cNvPr id="8" name="Flèche droit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 rot="10800000">
          <a:off x="12411073" y="11058525"/>
          <a:ext cx="809626" cy="2286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66675</xdr:colOff>
      <xdr:row>9</xdr:row>
      <xdr:rowOff>361950</xdr:rowOff>
    </xdr:from>
    <xdr:to>
      <xdr:col>10</xdr:col>
      <xdr:colOff>1304925</xdr:colOff>
      <xdr:row>16</xdr:row>
      <xdr:rowOff>114300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76200</xdr:colOff>
      <xdr:row>17</xdr:row>
      <xdr:rowOff>19050</xdr:rowOff>
    </xdr:from>
    <xdr:to>
      <xdr:col>10</xdr:col>
      <xdr:colOff>1314450</xdr:colOff>
      <xdr:row>17</xdr:row>
      <xdr:rowOff>371475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57150</xdr:colOff>
      <xdr:row>18</xdr:row>
      <xdr:rowOff>400049</xdr:rowOff>
    </xdr:from>
    <xdr:to>
      <xdr:col>10</xdr:col>
      <xdr:colOff>1295400</xdr:colOff>
      <xdr:row>27</xdr:row>
      <xdr:rowOff>133349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0</xdr:rowOff>
    </xdr:from>
    <xdr:to>
      <xdr:col>10</xdr:col>
      <xdr:colOff>1238250</xdr:colOff>
      <xdr:row>34</xdr:row>
      <xdr:rowOff>123825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57150</xdr:colOff>
      <xdr:row>0</xdr:row>
      <xdr:rowOff>28575</xdr:rowOff>
    </xdr:from>
    <xdr:to>
      <xdr:col>17</xdr:col>
      <xdr:colOff>3900486</xdr:colOff>
      <xdr:row>1</xdr:row>
      <xdr:rowOff>23813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2072938" y="28575"/>
          <a:ext cx="4824411" cy="1338263"/>
        </a:xfrm>
        <a:prstGeom prst="rect">
          <a:avLst/>
        </a:prstGeom>
        <a:solidFill>
          <a:schemeClr val="lt1"/>
        </a:solidFill>
        <a:ln w="25400" cmpd="sng">
          <a:solidFill>
            <a:schemeClr val="accent5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i="1" u="sng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Première situation</a:t>
          </a:r>
          <a:endParaRPr lang="fr-FR" sz="1100" b="1">
            <a:solidFill>
              <a:schemeClr val="accent5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C5 « Contrôler un appareil »</a:t>
          </a:r>
        </a:p>
        <a:p>
          <a:r>
            <a:rPr lang="fr-FR" sz="1100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C61 « Positionner l’appareil d’acquisition »</a:t>
          </a:r>
        </a:p>
        <a:p>
          <a:r>
            <a:rPr lang="fr-FR" sz="1100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C62 « Mettre en œuvre  des moyens d’acquisition »</a:t>
          </a:r>
        </a:p>
        <a:p>
          <a:r>
            <a:rPr lang="fr-FR" sz="1100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Cette situation d’évaluation sera réalisée avant la fin de la première année de formation.</a:t>
          </a:r>
        </a:p>
      </xdr:txBody>
    </xdr:sp>
    <xdr:clientData/>
  </xdr:twoCellAnchor>
  <xdr:twoCellAnchor>
    <xdr:from>
      <xdr:col>17</xdr:col>
      <xdr:colOff>4005262</xdr:colOff>
      <xdr:row>0</xdr:row>
      <xdr:rowOff>28575</xdr:rowOff>
    </xdr:from>
    <xdr:to>
      <xdr:col>18</xdr:col>
      <xdr:colOff>1</xdr:colOff>
      <xdr:row>1</xdr:row>
      <xdr:rowOff>4764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7002125" y="28575"/>
          <a:ext cx="5276851" cy="1319214"/>
        </a:xfrm>
        <a:prstGeom prst="rect">
          <a:avLst/>
        </a:prstGeom>
        <a:solidFill>
          <a:schemeClr val="lt1"/>
        </a:solidFill>
        <a:ln w="25400" cmpd="sng">
          <a:solidFill>
            <a:schemeClr val="accent5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1100" b="1" i="1" u="sng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Deuxième situation </a:t>
          </a:r>
        </a:p>
        <a:p>
          <a:pPr marL="0" indent="0"/>
          <a:r>
            <a:rPr lang="fr-FR" sz="1100" i="0" u="none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C74 « Matérialiser des points d'implantation »</a:t>
          </a:r>
        </a:p>
        <a:p>
          <a:pPr marL="0" indent="0"/>
          <a:r>
            <a:rPr lang="fr-FR" sz="1100" i="0" u="none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C9 « Etablir un croquis »</a:t>
          </a:r>
        </a:p>
        <a:p>
          <a:pPr marL="0" indent="0"/>
          <a:r>
            <a:rPr lang="fr-FR" sz="1100" i="0" u="none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C112 « Contrôler les mesures »</a:t>
          </a:r>
        </a:p>
        <a:p>
          <a:pPr marL="0" indent="0"/>
          <a:r>
            <a:rPr lang="fr-FR" sz="1100" i="0" u="none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C113 « Contrôler une implantation »</a:t>
          </a:r>
        </a:p>
        <a:p>
          <a:pPr marL="0" indent="0"/>
          <a:r>
            <a:rPr lang="fr-FR" sz="1100" i="0" u="none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Cette situation d’évaluation sera réalisée avant les congés de printemps de la seconde année de formation.</a:t>
          </a:r>
        </a:p>
        <a:p>
          <a:pPr marL="0" indent="0"/>
          <a:endParaRPr lang="fr-FR" sz="1100" i="1" u="sng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0</xdr:rowOff>
    </xdr:from>
    <xdr:to>
      <xdr:col>2</xdr:col>
      <xdr:colOff>9526</xdr:colOff>
      <xdr:row>12</xdr:row>
      <xdr:rowOff>19050</xdr:rowOff>
    </xdr:to>
    <xdr:sp macro="" textlink="">
      <xdr:nvSpPr>
        <xdr:cNvPr id="2" name="ZoneTexte 1"/>
        <xdr:cNvSpPr txBox="1"/>
      </xdr:nvSpPr>
      <xdr:spPr>
        <a:xfrm>
          <a:off x="76201" y="190500"/>
          <a:ext cx="7629525" cy="2114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ATTRIBUTION DES POINTS PAR INDICATEUR: Quelques repères...</a:t>
          </a:r>
        </a:p>
        <a:p>
          <a:endParaRPr lang="fr-FR" sz="1200"/>
        </a:p>
        <a:p>
          <a:r>
            <a:rPr lang="fr-FR" sz="1200"/>
            <a:t>L'évaluation d'une compétence doit conduire, dans l'état actuel de nos règles de certification,</a:t>
          </a:r>
          <a:r>
            <a:rPr lang="fr-FR" sz="1200" baseline="0"/>
            <a:t> à une note.</a:t>
          </a:r>
        </a:p>
        <a:p>
          <a:r>
            <a:rPr lang="fr-FR" sz="1200" baseline="0"/>
            <a:t>En formation, une compétence est non encore acquise, en cours d'acquisition ou acquise.</a:t>
          </a:r>
        </a:p>
        <a:p>
          <a:r>
            <a:rPr lang="fr-FR" sz="1200" baseline="0"/>
            <a:t>En certification, nous avons , pour chaque compétence , un ensemble d'indicateurs de performance, assez faciles à  évaluer, dans le contexte d'une activité à caractère professionnelle.</a:t>
          </a:r>
        </a:p>
        <a:p>
          <a:r>
            <a:rPr lang="fr-FR" sz="1200" baseline="0"/>
            <a:t>L'évaluation de l'ensemble de ces indicateurs permet d'évaluer la compétence correspondante, qui se voit ainsi attribuer une note.</a:t>
          </a:r>
        </a:p>
        <a:p>
          <a:endParaRPr lang="fr-FR" sz="1200" baseline="0"/>
        </a:p>
        <a:p>
          <a:r>
            <a:rPr lang="fr-FR" sz="1200" baseline="0"/>
            <a:t>Le tableau ci-après donne des repères pour attribuer la note de 0 à 3 pour chaque indicateur:</a:t>
          </a:r>
          <a:endParaRPr lang="fr-FR" sz="12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zoomScale="60" zoomScaleNormal="60" workbookViewId="0">
      <selection activeCell="C9" sqref="C9"/>
    </sheetView>
  </sheetViews>
  <sheetFormatPr baseColWidth="10" defaultColWidth="11.625" defaultRowHeight="15" x14ac:dyDescent="0.25"/>
  <cols>
    <col min="1" max="1" width="6.125" style="2" customWidth="1"/>
    <col min="2" max="2" width="18.625" style="3" customWidth="1"/>
    <col min="3" max="3" width="68.25" style="4" customWidth="1"/>
    <col min="4" max="4" width="10.25" style="5" customWidth="1"/>
    <col min="5" max="7" width="4.875" style="5" customWidth="1"/>
    <col min="8" max="8" width="4.875" customWidth="1"/>
    <col min="9" max="9" width="6.5" customWidth="1"/>
    <col min="10" max="10" width="8" customWidth="1"/>
    <col min="11" max="11" width="18" style="43" customWidth="1"/>
    <col min="12" max="12" width="8" style="43" customWidth="1"/>
    <col min="13" max="13" width="2.125" style="65" customWidth="1"/>
    <col min="14" max="14" width="2.875" style="43" customWidth="1"/>
    <col min="15" max="15" width="8" style="43" customWidth="1"/>
    <col min="16" max="16" width="2.875" style="81" customWidth="1"/>
    <col min="17" max="17" width="2.875" customWidth="1"/>
    <col min="18" max="18" width="129.875" customWidth="1"/>
  </cols>
  <sheetData>
    <row r="1" spans="1:18" ht="105.75" customHeight="1" thickBot="1" x14ac:dyDescent="0.3">
      <c r="A1" s="115" t="s">
        <v>0</v>
      </c>
      <c r="B1" s="116"/>
      <c r="C1" s="1"/>
      <c r="D1" s="117" t="s">
        <v>1</v>
      </c>
      <c r="E1" s="118"/>
      <c r="F1" s="118"/>
      <c r="G1" s="118"/>
      <c r="H1" s="119"/>
    </row>
    <row r="2" spans="1:18" ht="20.25" customHeight="1" thickBot="1" x14ac:dyDescent="0.6">
      <c r="H2" s="6"/>
    </row>
    <row r="3" spans="1:18" ht="45.75" thickBot="1" x14ac:dyDescent="0.3">
      <c r="A3" s="120" t="s">
        <v>2</v>
      </c>
      <c r="B3" s="121"/>
      <c r="C3" s="7" t="s">
        <v>3</v>
      </c>
      <c r="D3" s="8" t="s">
        <v>63</v>
      </c>
      <c r="E3" s="9">
        <v>0</v>
      </c>
      <c r="F3" s="9">
        <v>1</v>
      </c>
      <c r="G3" s="10">
        <v>2</v>
      </c>
      <c r="H3" s="11">
        <v>3</v>
      </c>
      <c r="J3" s="137" t="s">
        <v>61</v>
      </c>
      <c r="K3" s="138"/>
      <c r="L3" s="70" t="s">
        <v>57</v>
      </c>
      <c r="M3" s="71"/>
      <c r="N3" s="44"/>
      <c r="O3" s="139" t="s">
        <v>58</v>
      </c>
      <c r="P3" s="71"/>
      <c r="R3" s="96" t="s">
        <v>60</v>
      </c>
    </row>
    <row r="4" spans="1:18" ht="30" customHeight="1" thickBot="1" x14ac:dyDescent="0.3">
      <c r="A4" s="122" t="s">
        <v>4</v>
      </c>
      <c r="B4" s="123"/>
      <c r="C4" s="123"/>
      <c r="D4" s="123"/>
      <c r="E4" s="123"/>
      <c r="F4" s="123"/>
      <c r="G4" s="123"/>
      <c r="H4" s="124"/>
      <c r="I4" s="56">
        <f>SUM(N5:N9)</f>
        <v>1</v>
      </c>
      <c r="J4" s="12">
        <v>0.2</v>
      </c>
      <c r="K4" s="45"/>
      <c r="L4" s="53">
        <f>SUM(L5:L9)</f>
        <v>0</v>
      </c>
      <c r="M4" s="72"/>
      <c r="N4" s="45"/>
      <c r="O4" s="139"/>
      <c r="P4" s="72"/>
      <c r="R4" s="97" t="s">
        <v>4</v>
      </c>
    </row>
    <row r="5" spans="1:18" ht="21" customHeight="1" x14ac:dyDescent="0.25">
      <c r="A5" s="125" t="s">
        <v>5</v>
      </c>
      <c r="B5" s="128" t="s">
        <v>6</v>
      </c>
      <c r="C5" s="83" t="s">
        <v>7</v>
      </c>
      <c r="D5" s="84"/>
      <c r="E5" s="84"/>
      <c r="F5" s="84"/>
      <c r="G5" s="85"/>
      <c r="H5" s="86"/>
      <c r="I5" s="55" t="str">
        <f>IF(M5="","◄","")</f>
        <v>◄</v>
      </c>
      <c r="J5" s="16">
        <v>0.2</v>
      </c>
      <c r="K5" s="46"/>
      <c r="L5" s="54">
        <f>(IF(F5&lt;&gt;"",1/3,0)+IF(G5&lt;&gt;"",2/3,0)+IF(H5&lt;&gt;"",1,0))*O5*J$4*20</f>
        <v>0</v>
      </c>
      <c r="M5" s="73" t="str">
        <f>IF(D5="",IF(COUNTBLANK(E5:H5)=3,1,""),1)</f>
        <v/>
      </c>
      <c r="N5" s="73">
        <f>IF(D5="",J5,0)</f>
        <v>0.2</v>
      </c>
      <c r="O5" s="59">
        <f>IF(N5=0,0,J5/SUM(N$5:N$9))</f>
        <v>0.2</v>
      </c>
      <c r="P5" s="82">
        <f>IF(E5&lt;&gt;"",0.02,(L5/(O5*J$4*20)))</f>
        <v>0</v>
      </c>
      <c r="R5" s="41"/>
    </row>
    <row r="6" spans="1:18" ht="21" customHeight="1" x14ac:dyDescent="0.25">
      <c r="A6" s="126"/>
      <c r="B6" s="129"/>
      <c r="C6" s="87" t="s">
        <v>8</v>
      </c>
      <c r="D6" s="88"/>
      <c r="E6" s="88"/>
      <c r="F6" s="88"/>
      <c r="G6" s="89"/>
      <c r="H6" s="90"/>
      <c r="I6" s="64" t="str">
        <f t="shared" ref="I6:I9" si="0">IF(M6="","◄","")</f>
        <v>◄</v>
      </c>
      <c r="J6" s="16">
        <v>0.2</v>
      </c>
      <c r="K6" s="46"/>
      <c r="L6" s="63">
        <f t="shared" ref="L6:L9" si="1">(IF(F6&lt;&gt;"",1/3,0)+IF(G6&lt;&gt;"",2/3,0)+IF(H6&lt;&gt;"",1,0))*O6*J$4*20</f>
        <v>0</v>
      </c>
      <c r="M6" s="73" t="str">
        <f t="shared" ref="M6:M9" si="2">IF(D6="",IF(COUNTBLANK(E6:H6)=3,1,""),1)</f>
        <v/>
      </c>
      <c r="N6" s="73">
        <f t="shared" ref="N6:N9" si="3">IF(D6="",J6,0)</f>
        <v>0.2</v>
      </c>
      <c r="O6" s="66">
        <f t="shared" ref="O6:O9" si="4">IF(N6=0,0,J6/SUM(N$5:N$9))</f>
        <v>0.2</v>
      </c>
      <c r="P6" s="82">
        <f t="shared" ref="P6:P9" si="5">IF(E6&lt;&gt;"",0.02,(L6/(O6*J$4*20)))</f>
        <v>0</v>
      </c>
      <c r="R6" s="41"/>
    </row>
    <row r="7" spans="1:18" ht="21" customHeight="1" x14ac:dyDescent="0.25">
      <c r="A7" s="126"/>
      <c r="B7" s="129"/>
      <c r="C7" s="87" t="s">
        <v>9</v>
      </c>
      <c r="D7" s="88"/>
      <c r="E7" s="88"/>
      <c r="F7" s="88"/>
      <c r="G7" s="89"/>
      <c r="H7" s="90"/>
      <c r="I7" s="64" t="str">
        <f t="shared" si="0"/>
        <v>◄</v>
      </c>
      <c r="J7" s="16">
        <v>0.2</v>
      </c>
      <c r="K7" s="46"/>
      <c r="L7" s="63">
        <f t="shared" si="1"/>
        <v>0</v>
      </c>
      <c r="M7" s="73" t="str">
        <f t="shared" si="2"/>
        <v/>
      </c>
      <c r="N7" s="73">
        <f t="shared" si="3"/>
        <v>0.2</v>
      </c>
      <c r="O7" s="66">
        <f t="shared" si="4"/>
        <v>0.2</v>
      </c>
      <c r="P7" s="82">
        <f t="shared" si="5"/>
        <v>0</v>
      </c>
      <c r="R7" s="41"/>
    </row>
    <row r="8" spans="1:18" ht="21" customHeight="1" x14ac:dyDescent="0.25">
      <c r="A8" s="126"/>
      <c r="B8" s="129"/>
      <c r="C8" s="87" t="s">
        <v>10</v>
      </c>
      <c r="D8" s="88"/>
      <c r="E8" s="88"/>
      <c r="F8" s="88"/>
      <c r="G8" s="89"/>
      <c r="H8" s="90"/>
      <c r="I8" s="64" t="str">
        <f t="shared" si="0"/>
        <v>◄</v>
      </c>
      <c r="J8" s="16">
        <v>0.2</v>
      </c>
      <c r="K8" s="46"/>
      <c r="L8" s="63">
        <f t="shared" si="1"/>
        <v>0</v>
      </c>
      <c r="M8" s="73" t="str">
        <f t="shared" si="2"/>
        <v/>
      </c>
      <c r="N8" s="73">
        <f t="shared" si="3"/>
        <v>0.2</v>
      </c>
      <c r="O8" s="66">
        <f t="shared" si="4"/>
        <v>0.2</v>
      </c>
      <c r="P8" s="82">
        <f t="shared" si="5"/>
        <v>0</v>
      </c>
      <c r="R8" s="41"/>
    </row>
    <row r="9" spans="1:18" ht="21" customHeight="1" thickBot="1" x14ac:dyDescent="0.3">
      <c r="A9" s="127"/>
      <c r="B9" s="130"/>
      <c r="C9" s="91" t="s">
        <v>11</v>
      </c>
      <c r="D9" s="92"/>
      <c r="E9" s="92"/>
      <c r="F9" s="92"/>
      <c r="G9" s="93"/>
      <c r="H9" s="94"/>
      <c r="I9" s="64" t="str">
        <f t="shared" si="0"/>
        <v>◄</v>
      </c>
      <c r="J9" s="16">
        <v>0.2</v>
      </c>
      <c r="K9" s="46"/>
      <c r="L9" s="63">
        <f t="shared" si="1"/>
        <v>0</v>
      </c>
      <c r="M9" s="73" t="str">
        <f t="shared" si="2"/>
        <v/>
      </c>
      <c r="N9" s="73">
        <f t="shared" si="3"/>
        <v>0.2</v>
      </c>
      <c r="O9" s="66">
        <f t="shared" si="4"/>
        <v>0.2</v>
      </c>
      <c r="P9" s="82">
        <f t="shared" si="5"/>
        <v>0</v>
      </c>
      <c r="R9" s="41"/>
    </row>
    <row r="10" spans="1:18" ht="29.25" customHeight="1" thickBot="1" x14ac:dyDescent="0.3">
      <c r="A10" s="122" t="s">
        <v>12</v>
      </c>
      <c r="B10" s="123"/>
      <c r="C10" s="123"/>
      <c r="D10" s="123"/>
      <c r="E10" s="123"/>
      <c r="F10" s="123"/>
      <c r="G10" s="123"/>
      <c r="H10" s="124"/>
      <c r="I10" s="68">
        <f>SUM(N11:N16)</f>
        <v>1</v>
      </c>
      <c r="J10" s="12">
        <v>0.3</v>
      </c>
      <c r="L10" s="62">
        <f>SUM(L11:L16)</f>
        <v>0</v>
      </c>
      <c r="M10" s="72"/>
      <c r="N10" s="45"/>
      <c r="O10" s="60"/>
      <c r="P10" s="72"/>
      <c r="R10" s="98" t="s">
        <v>12</v>
      </c>
    </row>
    <row r="11" spans="1:18" ht="19.899999999999999" customHeight="1" x14ac:dyDescent="0.25">
      <c r="A11" s="140" t="s">
        <v>13</v>
      </c>
      <c r="B11" s="142" t="s">
        <v>14</v>
      </c>
      <c r="C11" s="83" t="s">
        <v>15</v>
      </c>
      <c r="D11" s="84"/>
      <c r="E11" s="84"/>
      <c r="F11" s="84"/>
      <c r="G11" s="85"/>
      <c r="H11" s="86"/>
      <c r="I11" s="64" t="str">
        <f>IF(M11="","◄","")</f>
        <v>◄</v>
      </c>
      <c r="J11" s="16">
        <v>0.2</v>
      </c>
      <c r="K11" s="45"/>
      <c r="L11" s="63">
        <f>(IF(F11&lt;&gt;"",1/3,0)+IF(G11&lt;&gt;"",2/3,0)+IF(H11&lt;&gt;"",1,0))*O11*J$10*20</f>
        <v>0</v>
      </c>
      <c r="M11" s="73" t="str">
        <f>IF(D11="",IF(COUNTBLANK(E11:H11)=3,1,""),1)</f>
        <v/>
      </c>
      <c r="N11" s="73">
        <f>IF(D11="",J11,0)</f>
        <v>0.2</v>
      </c>
      <c r="O11" s="66">
        <f>IF(N11=0,0,J11/SUM(N$11:N$16))</f>
        <v>0.2</v>
      </c>
      <c r="P11" s="82">
        <f>IF(E11&lt;&gt;"",0.02,(L11/(O11*J$10*20)))</f>
        <v>0</v>
      </c>
      <c r="R11" s="41"/>
    </row>
    <row r="12" spans="1:18" ht="19.899999999999999" customHeight="1" x14ac:dyDescent="0.25">
      <c r="A12" s="141"/>
      <c r="B12" s="143"/>
      <c r="C12" s="87" t="s">
        <v>16</v>
      </c>
      <c r="D12" s="88"/>
      <c r="E12" s="88"/>
      <c r="F12" s="88"/>
      <c r="G12" s="89"/>
      <c r="H12" s="90"/>
      <c r="I12" s="64" t="str">
        <f t="shared" ref="I12:I16" si="6">IF(M12="","◄","")</f>
        <v>◄</v>
      </c>
      <c r="J12" s="16">
        <v>0.2</v>
      </c>
      <c r="K12" s="46"/>
      <c r="L12" s="63">
        <f t="shared" ref="L12:L16" si="7">(IF(F12&lt;&gt;"",1/3,0)+IF(G12&lt;&gt;"",2/3,0)+IF(H12&lt;&gt;"",1,0))*O12*J$10*20</f>
        <v>0</v>
      </c>
      <c r="M12" s="73" t="str">
        <f t="shared" ref="M12:M16" si="8">IF(D12="",IF(COUNTBLANK(E12:H12)=3,1,""),1)</f>
        <v/>
      </c>
      <c r="N12" s="73">
        <f t="shared" ref="N12:N16" si="9">IF(D12="",J12,0)</f>
        <v>0.2</v>
      </c>
      <c r="O12" s="66">
        <f t="shared" ref="O12:O16" si="10">IF(N12=0,0,J12/SUM(N$11:N$16))</f>
        <v>0.2</v>
      </c>
      <c r="P12" s="82">
        <f t="shared" ref="P12:P16" si="11">IF(E12&lt;&gt;"",0.02,(L12/(O12*J$10*20)))</f>
        <v>0</v>
      </c>
      <c r="R12" s="41"/>
    </row>
    <row r="13" spans="1:18" ht="19.899999999999999" customHeight="1" x14ac:dyDescent="0.25">
      <c r="A13" s="144" t="s">
        <v>17</v>
      </c>
      <c r="B13" s="143" t="s">
        <v>18</v>
      </c>
      <c r="C13" s="87" t="s">
        <v>19</v>
      </c>
      <c r="D13" s="88"/>
      <c r="E13" s="88"/>
      <c r="F13" s="88"/>
      <c r="G13" s="89"/>
      <c r="H13" s="90"/>
      <c r="I13" s="64" t="str">
        <f t="shared" si="6"/>
        <v>◄</v>
      </c>
      <c r="J13" s="16">
        <v>0.2</v>
      </c>
      <c r="K13" s="46"/>
      <c r="L13" s="63">
        <f t="shared" si="7"/>
        <v>0</v>
      </c>
      <c r="M13" s="73" t="str">
        <f t="shared" si="8"/>
        <v/>
      </c>
      <c r="N13" s="73">
        <f t="shared" si="9"/>
        <v>0.2</v>
      </c>
      <c r="O13" s="66">
        <f t="shared" si="10"/>
        <v>0.2</v>
      </c>
      <c r="P13" s="82">
        <f t="shared" si="11"/>
        <v>0</v>
      </c>
      <c r="R13" s="41"/>
    </row>
    <row r="14" spans="1:18" ht="19.899999999999999" customHeight="1" x14ac:dyDescent="0.25">
      <c r="A14" s="126"/>
      <c r="B14" s="143"/>
      <c r="C14" s="87" t="s">
        <v>20</v>
      </c>
      <c r="D14" s="88"/>
      <c r="E14" s="88"/>
      <c r="F14" s="88"/>
      <c r="G14" s="89"/>
      <c r="H14" s="90"/>
      <c r="I14" s="64" t="str">
        <f t="shared" si="6"/>
        <v>◄</v>
      </c>
      <c r="J14" s="16">
        <v>0.2</v>
      </c>
      <c r="K14" s="46"/>
      <c r="L14" s="63">
        <f t="shared" si="7"/>
        <v>0</v>
      </c>
      <c r="M14" s="73" t="str">
        <f t="shared" si="8"/>
        <v/>
      </c>
      <c r="N14" s="73">
        <f t="shared" si="9"/>
        <v>0.2</v>
      </c>
      <c r="O14" s="66">
        <f t="shared" si="10"/>
        <v>0.2</v>
      </c>
      <c r="P14" s="82">
        <f t="shared" si="11"/>
        <v>0</v>
      </c>
      <c r="R14" s="41"/>
    </row>
    <row r="15" spans="1:18" ht="19.899999999999999" customHeight="1" x14ac:dyDescent="0.25">
      <c r="A15" s="126"/>
      <c r="B15" s="143"/>
      <c r="C15" s="87" t="s">
        <v>21</v>
      </c>
      <c r="D15" s="88"/>
      <c r="E15" s="88"/>
      <c r="F15" s="88"/>
      <c r="G15" s="89"/>
      <c r="H15" s="90"/>
      <c r="I15" s="64" t="str">
        <f t="shared" si="6"/>
        <v>◄</v>
      </c>
      <c r="J15" s="16">
        <v>0.1</v>
      </c>
      <c r="K15" s="46"/>
      <c r="L15" s="63">
        <f t="shared" si="7"/>
        <v>0</v>
      </c>
      <c r="M15" s="73" t="str">
        <f t="shared" si="8"/>
        <v/>
      </c>
      <c r="N15" s="73">
        <f t="shared" si="9"/>
        <v>0.1</v>
      </c>
      <c r="O15" s="66">
        <f t="shared" si="10"/>
        <v>0.1</v>
      </c>
      <c r="P15" s="82">
        <f t="shared" si="11"/>
        <v>0</v>
      </c>
      <c r="R15" s="41"/>
    </row>
    <row r="16" spans="1:18" ht="19.899999999999999" customHeight="1" thickBot="1" x14ac:dyDescent="0.3">
      <c r="A16" s="127"/>
      <c r="B16" s="145"/>
      <c r="C16" s="91" t="s">
        <v>22</v>
      </c>
      <c r="D16" s="92"/>
      <c r="E16" s="92"/>
      <c r="F16" s="92"/>
      <c r="G16" s="93"/>
      <c r="H16" s="94"/>
      <c r="I16" s="64" t="str">
        <f t="shared" si="6"/>
        <v>◄</v>
      </c>
      <c r="J16" s="16">
        <v>0.1</v>
      </c>
      <c r="K16" s="46"/>
      <c r="L16" s="63">
        <f t="shared" si="7"/>
        <v>0</v>
      </c>
      <c r="M16" s="73" t="str">
        <f t="shared" si="8"/>
        <v/>
      </c>
      <c r="N16" s="73">
        <f t="shared" si="9"/>
        <v>0.1</v>
      </c>
      <c r="O16" s="66">
        <f t="shared" si="10"/>
        <v>0.1</v>
      </c>
      <c r="P16" s="82">
        <f t="shared" si="11"/>
        <v>0</v>
      </c>
      <c r="R16" s="41"/>
    </row>
    <row r="17" spans="1:18" ht="28.5" customHeight="1" thickBot="1" x14ac:dyDescent="0.3">
      <c r="A17" s="122" t="s">
        <v>23</v>
      </c>
      <c r="B17" s="123"/>
      <c r="C17" s="123"/>
      <c r="D17" s="123"/>
      <c r="E17" s="123"/>
      <c r="F17" s="123"/>
      <c r="G17" s="123"/>
      <c r="H17" s="124"/>
      <c r="I17" s="68">
        <f>SUM(N18:N18)</f>
        <v>1</v>
      </c>
      <c r="J17" s="12">
        <v>0.1</v>
      </c>
      <c r="K17" s="45"/>
      <c r="L17" s="57">
        <f>L18</f>
        <v>0</v>
      </c>
      <c r="M17" s="72"/>
      <c r="N17" s="45"/>
      <c r="O17" s="58"/>
      <c r="P17" s="72"/>
      <c r="R17" s="98" t="s">
        <v>23</v>
      </c>
    </row>
    <row r="18" spans="1:18" ht="32.25" customHeight="1" thickBot="1" x14ac:dyDescent="0.3">
      <c r="A18" s="95" t="s">
        <v>24</v>
      </c>
      <c r="B18" s="24" t="s">
        <v>25</v>
      </c>
      <c r="C18" s="69" t="s">
        <v>26</v>
      </c>
      <c r="D18" s="17"/>
      <c r="E18" s="17"/>
      <c r="F18" s="17"/>
      <c r="G18" s="18"/>
      <c r="H18" s="19"/>
      <c r="I18" s="64" t="str">
        <f>IF(M18="","◄","")</f>
        <v>◄</v>
      </c>
      <c r="J18" s="25">
        <v>1</v>
      </c>
      <c r="K18" s="46"/>
      <c r="L18" s="63">
        <f>(IF(F18&lt;&gt;"",1/3,0)+IF(G18&lt;&gt;"",2/3,0)+IF(H18&lt;&gt;"",1,0))*O18*J$17*20</f>
        <v>0</v>
      </c>
      <c r="M18" s="73" t="str">
        <f>IF(D18="",IF(COUNTBLANK(E18:H18)=3,1,""),1)</f>
        <v/>
      </c>
      <c r="N18" s="73">
        <f>IF(D18="",J18,0)</f>
        <v>1</v>
      </c>
      <c r="O18" s="66">
        <f>IF(N18=0,0,J18/SUM(N$18:N$18))</f>
        <v>1</v>
      </c>
      <c r="P18" s="82">
        <f>IF(E18&lt;&gt;"",0.02,(L18/(O18*J$17*20)))</f>
        <v>0</v>
      </c>
      <c r="R18" s="41"/>
    </row>
    <row r="19" spans="1:18" ht="32.25" customHeight="1" thickBot="1" x14ac:dyDescent="0.3">
      <c r="A19" s="122" t="s">
        <v>27</v>
      </c>
      <c r="B19" s="123"/>
      <c r="C19" s="123"/>
      <c r="D19" s="123"/>
      <c r="E19" s="123"/>
      <c r="F19" s="123"/>
      <c r="G19" s="123"/>
      <c r="H19" s="124"/>
      <c r="I19" s="68">
        <f>SUM(N20:N27)</f>
        <v>0.99999999999999989</v>
      </c>
      <c r="J19" s="12">
        <v>0.1</v>
      </c>
      <c r="K19" s="45"/>
      <c r="L19" s="53">
        <f>SUM(L20:L27)</f>
        <v>0</v>
      </c>
      <c r="M19" s="72"/>
      <c r="N19" s="45"/>
      <c r="P19" s="72"/>
      <c r="R19" s="98" t="s">
        <v>27</v>
      </c>
    </row>
    <row r="20" spans="1:18" ht="19.899999999999999" customHeight="1" x14ac:dyDescent="0.25">
      <c r="A20" s="146" t="s">
        <v>28</v>
      </c>
      <c r="B20" s="149" t="s">
        <v>29</v>
      </c>
      <c r="C20" s="26" t="s">
        <v>30</v>
      </c>
      <c r="D20" s="13"/>
      <c r="E20" s="13"/>
      <c r="F20" s="13"/>
      <c r="G20" s="14"/>
      <c r="H20" s="15"/>
      <c r="I20" s="64" t="str">
        <f>IF(M20="","◄","")</f>
        <v>◄</v>
      </c>
      <c r="J20" s="16">
        <v>0.1</v>
      </c>
      <c r="K20" s="46"/>
      <c r="L20" s="63">
        <f>(IF(F20&lt;&gt;"",1/3,0)+IF(G20&lt;&gt;"",2/3,0)+IF(H20&lt;&gt;"",1,0))*O20*J$19*20</f>
        <v>0</v>
      </c>
      <c r="M20" s="73" t="str">
        <f>IF(D20="",IF(COUNTBLANK(E20:H20)=3,1,""),1)</f>
        <v/>
      </c>
      <c r="N20" s="73">
        <f>IF(D20="",J20,0)</f>
        <v>0.1</v>
      </c>
      <c r="O20" s="66">
        <f>IF(N20=0,0,J20/SUM(N$20:N$27))</f>
        <v>0.10000000000000002</v>
      </c>
      <c r="P20" s="82">
        <f>IF(E20&lt;&gt;"",0.02,(L20/(O20*J$19*20)))</f>
        <v>0</v>
      </c>
      <c r="Q20" s="61"/>
      <c r="R20" s="41"/>
    </row>
    <row r="21" spans="1:18" ht="30" customHeight="1" x14ac:dyDescent="0.25">
      <c r="A21" s="147"/>
      <c r="B21" s="150"/>
      <c r="C21" s="27" t="s">
        <v>31</v>
      </c>
      <c r="D21" s="17"/>
      <c r="E21" s="17"/>
      <c r="F21" s="17"/>
      <c r="G21" s="18"/>
      <c r="H21" s="19"/>
      <c r="I21" s="64" t="str">
        <f t="shared" ref="I21:I27" si="12">IF(M21="","◄","")</f>
        <v>◄</v>
      </c>
      <c r="J21" s="16">
        <v>0.1</v>
      </c>
      <c r="K21" s="46"/>
      <c r="L21" s="63">
        <f t="shared" ref="L21:L27" si="13">(IF(F21&lt;&gt;"",1/3,0)+IF(G21&lt;&gt;"",2/3,0)+IF(H21&lt;&gt;"",1,0))*O21*J$19*20</f>
        <v>0</v>
      </c>
      <c r="M21" s="73" t="str">
        <f t="shared" ref="M21:M27" si="14">IF(D21="",IF(COUNTBLANK(E21:H21)=3,1,""),1)</f>
        <v/>
      </c>
      <c r="N21" s="73">
        <f t="shared" ref="N21:N27" si="15">IF(D21="",J21,0)</f>
        <v>0.1</v>
      </c>
      <c r="O21" s="66">
        <f t="shared" ref="O21:O27" si="16">IF(N21=0,0,J21/SUM(N$20:N$27))</f>
        <v>0.10000000000000002</v>
      </c>
      <c r="P21" s="82">
        <f t="shared" ref="P21:P27" si="17">IF(E21&lt;&gt;"",0.02,(L21/(O21*J$19*20)))</f>
        <v>0</v>
      </c>
      <c r="R21" s="41"/>
    </row>
    <row r="22" spans="1:18" ht="19.899999999999999" customHeight="1" x14ac:dyDescent="0.25">
      <c r="A22" s="147"/>
      <c r="B22" s="150"/>
      <c r="C22" s="27" t="s">
        <v>32</v>
      </c>
      <c r="D22" s="17"/>
      <c r="E22" s="17"/>
      <c r="F22" s="17"/>
      <c r="G22" s="18"/>
      <c r="H22" s="19"/>
      <c r="I22" s="64" t="str">
        <f t="shared" si="12"/>
        <v>◄</v>
      </c>
      <c r="J22" s="16">
        <v>0.1</v>
      </c>
      <c r="K22" s="46"/>
      <c r="L22" s="63">
        <f t="shared" si="13"/>
        <v>0</v>
      </c>
      <c r="M22" s="73" t="str">
        <f t="shared" si="14"/>
        <v/>
      </c>
      <c r="N22" s="73">
        <f t="shared" si="15"/>
        <v>0.1</v>
      </c>
      <c r="O22" s="66">
        <f t="shared" si="16"/>
        <v>0.10000000000000002</v>
      </c>
      <c r="P22" s="82">
        <f t="shared" si="17"/>
        <v>0</v>
      </c>
      <c r="R22" s="41"/>
    </row>
    <row r="23" spans="1:18" ht="19.899999999999999" customHeight="1" x14ac:dyDescent="0.25">
      <c r="A23" s="147"/>
      <c r="B23" s="150"/>
      <c r="C23" s="27" t="s">
        <v>33</v>
      </c>
      <c r="D23" s="17"/>
      <c r="E23" s="17"/>
      <c r="F23" s="17"/>
      <c r="G23" s="18"/>
      <c r="H23" s="19"/>
      <c r="I23" s="64" t="str">
        <f t="shared" si="12"/>
        <v>◄</v>
      </c>
      <c r="J23" s="16">
        <v>0.2</v>
      </c>
      <c r="K23" s="46"/>
      <c r="L23" s="63">
        <f t="shared" si="13"/>
        <v>0</v>
      </c>
      <c r="M23" s="73" t="str">
        <f t="shared" si="14"/>
        <v/>
      </c>
      <c r="N23" s="73">
        <f t="shared" si="15"/>
        <v>0.2</v>
      </c>
      <c r="O23" s="66">
        <f t="shared" si="16"/>
        <v>0.20000000000000004</v>
      </c>
      <c r="P23" s="82">
        <f t="shared" si="17"/>
        <v>0</v>
      </c>
      <c r="R23" s="41"/>
    </row>
    <row r="24" spans="1:18" ht="19.899999999999999" customHeight="1" x14ac:dyDescent="0.25">
      <c r="A24" s="147"/>
      <c r="B24" s="150"/>
      <c r="C24" s="27" t="s">
        <v>34</v>
      </c>
      <c r="D24" s="17"/>
      <c r="E24" s="17"/>
      <c r="F24" s="17"/>
      <c r="G24" s="18"/>
      <c r="H24" s="19"/>
      <c r="I24" s="64" t="str">
        <f t="shared" si="12"/>
        <v>◄</v>
      </c>
      <c r="J24" s="16">
        <v>0.1</v>
      </c>
      <c r="K24" s="46"/>
      <c r="L24" s="63">
        <f t="shared" si="13"/>
        <v>0</v>
      </c>
      <c r="M24" s="73" t="str">
        <f t="shared" si="14"/>
        <v/>
      </c>
      <c r="N24" s="73">
        <f t="shared" si="15"/>
        <v>0.1</v>
      </c>
      <c r="O24" s="66">
        <f t="shared" si="16"/>
        <v>0.10000000000000002</v>
      </c>
      <c r="P24" s="82">
        <f t="shared" si="17"/>
        <v>0</v>
      </c>
      <c r="R24" s="41"/>
    </row>
    <row r="25" spans="1:18" ht="19.899999999999999" customHeight="1" x14ac:dyDescent="0.25">
      <c r="A25" s="147"/>
      <c r="B25" s="150"/>
      <c r="C25" s="27" t="s">
        <v>35</v>
      </c>
      <c r="D25" s="17"/>
      <c r="E25" s="17"/>
      <c r="F25" s="17"/>
      <c r="G25" s="18"/>
      <c r="H25" s="19"/>
      <c r="I25" s="64" t="str">
        <f t="shared" si="12"/>
        <v>◄</v>
      </c>
      <c r="J25" s="16">
        <v>0.1</v>
      </c>
      <c r="K25" s="46"/>
      <c r="L25" s="63">
        <f t="shared" si="13"/>
        <v>0</v>
      </c>
      <c r="M25" s="73" t="str">
        <f t="shared" si="14"/>
        <v/>
      </c>
      <c r="N25" s="73">
        <f t="shared" si="15"/>
        <v>0.1</v>
      </c>
      <c r="O25" s="66">
        <f t="shared" si="16"/>
        <v>0.10000000000000002</v>
      </c>
      <c r="P25" s="82">
        <f t="shared" si="17"/>
        <v>0</v>
      </c>
      <c r="R25" s="41"/>
    </row>
    <row r="26" spans="1:18" ht="19.899999999999999" customHeight="1" x14ac:dyDescent="0.25">
      <c r="A26" s="147"/>
      <c r="B26" s="150"/>
      <c r="C26" s="27" t="s">
        <v>36</v>
      </c>
      <c r="D26" s="17"/>
      <c r="E26" s="17"/>
      <c r="F26" s="17"/>
      <c r="G26" s="18"/>
      <c r="H26" s="19"/>
      <c r="I26" s="64" t="str">
        <f t="shared" si="12"/>
        <v>◄</v>
      </c>
      <c r="J26" s="16">
        <v>0.2</v>
      </c>
      <c r="K26" s="46"/>
      <c r="L26" s="63">
        <f t="shared" si="13"/>
        <v>0</v>
      </c>
      <c r="M26" s="73" t="str">
        <f t="shared" si="14"/>
        <v/>
      </c>
      <c r="N26" s="73">
        <f t="shared" si="15"/>
        <v>0.2</v>
      </c>
      <c r="O26" s="66">
        <f t="shared" si="16"/>
        <v>0.20000000000000004</v>
      </c>
      <c r="P26" s="82">
        <f t="shared" si="17"/>
        <v>0</v>
      </c>
      <c r="R26" s="41"/>
    </row>
    <row r="27" spans="1:18" ht="19.899999999999999" customHeight="1" thickBot="1" x14ac:dyDescent="0.3">
      <c r="A27" s="148"/>
      <c r="B27" s="151"/>
      <c r="C27" s="28" t="s">
        <v>37</v>
      </c>
      <c r="D27" s="21"/>
      <c r="E27" s="21"/>
      <c r="F27" s="21"/>
      <c r="G27" s="22"/>
      <c r="H27" s="23"/>
      <c r="I27" s="64" t="str">
        <f t="shared" si="12"/>
        <v>◄</v>
      </c>
      <c r="J27" s="16">
        <v>0.1</v>
      </c>
      <c r="K27" s="46"/>
      <c r="L27" s="63">
        <f t="shared" si="13"/>
        <v>0</v>
      </c>
      <c r="M27" s="73" t="str">
        <f t="shared" si="14"/>
        <v/>
      </c>
      <c r="N27" s="73">
        <f t="shared" si="15"/>
        <v>0.1</v>
      </c>
      <c r="O27" s="66">
        <f t="shared" si="16"/>
        <v>0.10000000000000002</v>
      </c>
      <c r="P27" s="82">
        <f t="shared" si="17"/>
        <v>0</v>
      </c>
      <c r="R27" s="41"/>
    </row>
    <row r="28" spans="1:18" ht="28.5" customHeight="1" thickBot="1" x14ac:dyDescent="0.3">
      <c r="A28" s="122" t="s">
        <v>38</v>
      </c>
      <c r="B28" s="123"/>
      <c r="C28" s="123"/>
      <c r="D28" s="123"/>
      <c r="E28" s="123"/>
      <c r="F28" s="123"/>
      <c r="G28" s="123"/>
      <c r="H28" s="124"/>
      <c r="I28" s="68">
        <f>SUM(N29:N34)</f>
        <v>1</v>
      </c>
      <c r="J28" s="12">
        <v>0.3</v>
      </c>
      <c r="K28" s="45"/>
      <c r="L28" s="62">
        <f>SUM(L29:L34)</f>
        <v>0</v>
      </c>
      <c r="M28" s="72"/>
      <c r="N28" s="45"/>
      <c r="P28" s="72"/>
      <c r="R28" s="98" t="s">
        <v>38</v>
      </c>
    </row>
    <row r="29" spans="1:18" ht="19.899999999999999" customHeight="1" x14ac:dyDescent="0.25">
      <c r="A29" s="131" t="s">
        <v>39</v>
      </c>
      <c r="B29" s="134" t="s">
        <v>40</v>
      </c>
      <c r="C29" s="20" t="s">
        <v>41</v>
      </c>
      <c r="D29" s="17"/>
      <c r="E29" s="17"/>
      <c r="F29" s="17"/>
      <c r="G29" s="18"/>
      <c r="H29" s="19"/>
      <c r="I29" s="64" t="str">
        <f>IF(M29="","◄","")</f>
        <v>◄</v>
      </c>
      <c r="J29" s="16">
        <v>0.1</v>
      </c>
      <c r="K29" s="46"/>
      <c r="L29" s="63">
        <f>(IF(F29&lt;&gt;"",1/3,0)+IF(G29&lt;&gt;"",2/3,0)+IF(H29&lt;&gt;"",1,0))*O29*J$28*20</f>
        <v>0</v>
      </c>
      <c r="M29" s="73" t="str">
        <f>IF(D29="",IF(COUNTBLANK(E29:H29)=3,1,""),1)</f>
        <v/>
      </c>
      <c r="N29" s="73">
        <f>IF(D29="",J29,0)</f>
        <v>0.1</v>
      </c>
      <c r="O29" s="66">
        <f>IF(N29=0,0,J29/SUM(N$29:N$34))</f>
        <v>0.1</v>
      </c>
      <c r="P29" s="82">
        <f>IF(E29&lt;&gt;"",0.02,(L29/(O29*J$28*20)))</f>
        <v>0</v>
      </c>
      <c r="R29" s="41"/>
    </row>
    <row r="30" spans="1:18" ht="19.899999999999999" customHeight="1" x14ac:dyDescent="0.25">
      <c r="A30" s="132"/>
      <c r="B30" s="135"/>
      <c r="C30" s="29" t="s">
        <v>42</v>
      </c>
      <c r="D30" s="17"/>
      <c r="E30" s="17"/>
      <c r="F30" s="17"/>
      <c r="G30" s="18"/>
      <c r="H30" s="19"/>
      <c r="I30" s="64" t="str">
        <f t="shared" ref="I30:I34" si="18">IF(M30="","◄","")</f>
        <v>◄</v>
      </c>
      <c r="J30" s="16">
        <v>0.2</v>
      </c>
      <c r="K30" s="46"/>
      <c r="L30" s="80">
        <f t="shared" ref="L30:L34" si="19">(IF(F30&lt;&gt;"",1/3,0)+IF(G30&lt;&gt;"",2/3,0)+IF(H30&lt;&gt;"",1,0))*O30*J$28*20</f>
        <v>0</v>
      </c>
      <c r="M30" s="73" t="str">
        <f t="shared" ref="M30:M34" si="20">IF(D30="",IF(COUNTBLANK(E30:H30)=3,1,""),1)</f>
        <v/>
      </c>
      <c r="N30" s="73">
        <f t="shared" ref="N30:N34" si="21">IF(D30="",J30,0)</f>
        <v>0.2</v>
      </c>
      <c r="O30" s="66">
        <f t="shared" ref="O30:O34" si="22">IF(N30=0,0,J30/SUM(N$29:N$34))</f>
        <v>0.2</v>
      </c>
      <c r="P30" s="82">
        <f t="shared" ref="P30:P34" si="23">IF(E30&lt;&gt;"",0.02,(L30/(O30*J$28*20)))</f>
        <v>0</v>
      </c>
      <c r="R30" s="41"/>
    </row>
    <row r="31" spans="1:18" ht="19.899999999999999" customHeight="1" x14ac:dyDescent="0.25">
      <c r="A31" s="133"/>
      <c r="B31" s="136"/>
      <c r="C31" s="29" t="s">
        <v>43</v>
      </c>
      <c r="D31" s="17"/>
      <c r="E31" s="17"/>
      <c r="F31" s="17"/>
      <c r="G31" s="18"/>
      <c r="H31" s="19"/>
      <c r="I31" s="64" t="str">
        <f t="shared" si="18"/>
        <v>◄</v>
      </c>
      <c r="J31" s="16">
        <v>0.2</v>
      </c>
      <c r="K31" s="46"/>
      <c r="L31" s="80">
        <f t="shared" si="19"/>
        <v>0</v>
      </c>
      <c r="M31" s="73" t="str">
        <f t="shared" si="20"/>
        <v/>
      </c>
      <c r="N31" s="73">
        <f t="shared" si="21"/>
        <v>0.2</v>
      </c>
      <c r="O31" s="66">
        <f t="shared" si="22"/>
        <v>0.2</v>
      </c>
      <c r="P31" s="82">
        <f t="shared" si="23"/>
        <v>0</v>
      </c>
      <c r="R31" s="41"/>
    </row>
    <row r="32" spans="1:18" ht="19.899999999999999" customHeight="1" x14ac:dyDescent="0.25">
      <c r="A32" s="156" t="s">
        <v>44</v>
      </c>
      <c r="B32" s="150" t="s">
        <v>45</v>
      </c>
      <c r="C32" s="30" t="s">
        <v>41</v>
      </c>
      <c r="D32" s="17"/>
      <c r="E32" s="17"/>
      <c r="F32" s="17"/>
      <c r="G32" s="18"/>
      <c r="H32" s="19"/>
      <c r="I32" s="64" t="str">
        <f t="shared" si="18"/>
        <v>◄</v>
      </c>
      <c r="J32" s="16">
        <v>0.1</v>
      </c>
      <c r="K32" s="46"/>
      <c r="L32" s="80">
        <f t="shared" si="19"/>
        <v>0</v>
      </c>
      <c r="M32" s="73" t="str">
        <f t="shared" si="20"/>
        <v/>
      </c>
      <c r="N32" s="73">
        <f t="shared" si="21"/>
        <v>0.1</v>
      </c>
      <c r="O32" s="66">
        <f t="shared" si="22"/>
        <v>0.1</v>
      </c>
      <c r="P32" s="82">
        <f t="shared" si="23"/>
        <v>0</v>
      </c>
      <c r="R32" s="41"/>
    </row>
    <row r="33" spans="1:18" ht="19.899999999999999" customHeight="1" x14ac:dyDescent="0.25">
      <c r="A33" s="147"/>
      <c r="B33" s="150"/>
      <c r="C33" s="30" t="s">
        <v>46</v>
      </c>
      <c r="D33" s="17"/>
      <c r="E33" s="17"/>
      <c r="F33" s="17"/>
      <c r="G33" s="18"/>
      <c r="H33" s="19"/>
      <c r="I33" s="64" t="str">
        <f t="shared" si="18"/>
        <v>◄</v>
      </c>
      <c r="J33" s="16">
        <v>0.2</v>
      </c>
      <c r="K33" s="46"/>
      <c r="L33" s="80">
        <f t="shared" si="19"/>
        <v>0</v>
      </c>
      <c r="M33" s="73" t="str">
        <f t="shared" si="20"/>
        <v/>
      </c>
      <c r="N33" s="73">
        <f t="shared" si="21"/>
        <v>0.2</v>
      </c>
      <c r="O33" s="66">
        <f t="shared" si="22"/>
        <v>0.2</v>
      </c>
      <c r="P33" s="82">
        <f t="shared" si="23"/>
        <v>0</v>
      </c>
      <c r="R33" s="41"/>
    </row>
    <row r="34" spans="1:18" ht="19.899999999999999" customHeight="1" thickBot="1" x14ac:dyDescent="0.3">
      <c r="A34" s="148"/>
      <c r="B34" s="151"/>
      <c r="C34" s="31" t="s">
        <v>47</v>
      </c>
      <c r="D34" s="21"/>
      <c r="E34" s="21"/>
      <c r="F34" s="21"/>
      <c r="G34" s="22"/>
      <c r="H34" s="23"/>
      <c r="I34" s="64" t="str">
        <f t="shared" si="18"/>
        <v>◄</v>
      </c>
      <c r="J34" s="25">
        <v>0.2</v>
      </c>
      <c r="K34" s="46"/>
      <c r="L34" s="80">
        <f t="shared" si="19"/>
        <v>0</v>
      </c>
      <c r="M34" s="73" t="str">
        <f t="shared" si="20"/>
        <v/>
      </c>
      <c r="N34" s="73">
        <f t="shared" si="21"/>
        <v>0.2</v>
      </c>
      <c r="O34" s="66">
        <f t="shared" si="22"/>
        <v>0.2</v>
      </c>
      <c r="P34" s="82">
        <f t="shared" si="23"/>
        <v>0</v>
      </c>
      <c r="R34" s="42"/>
    </row>
    <row r="35" spans="1:18" ht="33.75" customHeight="1" thickBot="1" x14ac:dyDescent="0.3">
      <c r="C35" s="179" t="s">
        <v>56</v>
      </c>
      <c r="D35" s="179"/>
      <c r="E35" s="179"/>
      <c r="F35" s="179"/>
      <c r="G35" s="179"/>
      <c r="H35" s="179"/>
      <c r="J35" s="79">
        <f>SUM(N5:N9)*J4+SUM(N11:N16)*J10+N18*J17+SUM(N20:N27)*J19+SUM(N29:N34)*J28</f>
        <v>1</v>
      </c>
      <c r="L35" s="67" t="s">
        <v>62</v>
      </c>
    </row>
    <row r="36" spans="1:18" ht="15.75" thickBot="1" x14ac:dyDescent="0.3">
      <c r="C36" s="32"/>
      <c r="D36" s="33" t="s">
        <v>48</v>
      </c>
      <c r="E36" s="34"/>
      <c r="F36" s="157">
        <f>L4+L10+L17+L19+L28</f>
        <v>0</v>
      </c>
      <c r="G36" s="158"/>
      <c r="H36" s="159" t="s">
        <v>49</v>
      </c>
      <c r="I36" s="159"/>
      <c r="J36" s="160"/>
      <c r="K36" s="47"/>
      <c r="L36" s="47"/>
      <c r="M36" s="74"/>
      <c r="N36" s="47"/>
      <c r="O36" s="47"/>
      <c r="P36" s="74"/>
    </row>
    <row r="37" spans="1:18" ht="21.4" customHeight="1" thickBot="1" x14ac:dyDescent="0.3">
      <c r="C37" s="32"/>
      <c r="D37" s="35" t="s">
        <v>50</v>
      </c>
      <c r="E37" s="34"/>
      <c r="F37" s="161"/>
      <c r="G37" s="162"/>
      <c r="H37" s="163" t="s">
        <v>51</v>
      </c>
      <c r="I37" s="163"/>
      <c r="J37" s="164"/>
      <c r="K37" s="48"/>
      <c r="L37" s="48"/>
      <c r="M37" s="75"/>
      <c r="N37" s="48"/>
      <c r="O37" s="48"/>
      <c r="P37" s="75"/>
    </row>
    <row r="38" spans="1:18" ht="10.5" customHeight="1" thickBot="1" x14ac:dyDescent="0.3"/>
    <row r="39" spans="1:18" ht="16.5" thickBot="1" x14ac:dyDescent="0.3">
      <c r="B39" s="165" t="s">
        <v>52</v>
      </c>
      <c r="C39" s="166"/>
      <c r="D39" s="167"/>
      <c r="E39" s="36"/>
      <c r="F39" s="168" t="s">
        <v>53</v>
      </c>
      <c r="G39" s="169"/>
      <c r="H39" s="169"/>
      <c r="I39" s="169"/>
      <c r="J39" s="170"/>
      <c r="K39" s="49"/>
      <c r="L39" s="49"/>
      <c r="M39" s="76"/>
      <c r="N39" s="49"/>
      <c r="O39" s="49"/>
      <c r="P39" s="76"/>
    </row>
    <row r="40" spans="1:18" ht="65.25" customHeight="1" thickBot="1" x14ac:dyDescent="0.3">
      <c r="B40" s="171"/>
      <c r="C40" s="172"/>
      <c r="D40" s="173"/>
      <c r="E40" s="36"/>
      <c r="F40" s="174"/>
      <c r="G40" s="175"/>
      <c r="H40" s="175"/>
      <c r="I40" s="175"/>
      <c r="J40" s="176"/>
      <c r="K40" s="50"/>
      <c r="L40" s="50"/>
      <c r="M40" s="77"/>
      <c r="N40" s="50"/>
      <c r="O40" s="50"/>
      <c r="P40" s="77"/>
    </row>
    <row r="41" spans="1:18" ht="15.75" thickBot="1" x14ac:dyDescent="0.3">
      <c r="B41" s="37"/>
      <c r="C41" s="36"/>
      <c r="D41" s="36"/>
      <c r="E41" s="38"/>
      <c r="F41" s="38"/>
      <c r="G41" s="38"/>
      <c r="H41" s="38"/>
      <c r="I41" s="38"/>
      <c r="J41" s="38"/>
      <c r="K41" s="51"/>
      <c r="L41" s="51"/>
      <c r="M41" s="78"/>
      <c r="N41" s="51"/>
      <c r="O41" s="51"/>
      <c r="P41" s="78"/>
    </row>
    <row r="42" spans="1:18" ht="21.75" customHeight="1" thickBot="1" x14ac:dyDescent="0.3">
      <c r="B42" s="177" t="s">
        <v>54</v>
      </c>
      <c r="C42" s="178"/>
      <c r="D42" s="120" t="s">
        <v>55</v>
      </c>
      <c r="E42" s="183"/>
      <c r="F42" s="183"/>
      <c r="G42" s="183"/>
      <c r="H42" s="183"/>
      <c r="I42" s="183"/>
      <c r="J42" s="184"/>
    </row>
    <row r="43" spans="1:18" ht="21.75" customHeight="1" x14ac:dyDescent="0.25">
      <c r="B43" s="101"/>
      <c r="C43" s="102"/>
      <c r="D43" s="109"/>
      <c r="E43" s="110"/>
      <c r="F43" s="110"/>
      <c r="G43" s="110"/>
      <c r="H43" s="110"/>
      <c r="I43" s="110"/>
      <c r="J43" s="111"/>
    </row>
    <row r="44" spans="1:18" ht="21.75" customHeight="1" x14ac:dyDescent="0.25">
      <c r="B44" s="39"/>
      <c r="C44" s="99"/>
      <c r="D44" s="112"/>
      <c r="E44" s="113"/>
      <c r="F44" s="113"/>
      <c r="G44" s="113"/>
      <c r="H44" s="113"/>
      <c r="I44" s="113"/>
      <c r="J44" s="114"/>
      <c r="K44" s="47"/>
      <c r="L44" s="47"/>
      <c r="M44" s="74"/>
      <c r="N44" s="47"/>
      <c r="O44" s="47"/>
      <c r="P44" s="74"/>
    </row>
    <row r="45" spans="1:18" ht="21.75" customHeight="1" x14ac:dyDescent="0.25">
      <c r="B45" s="40"/>
      <c r="C45" s="100"/>
      <c r="D45" s="112"/>
      <c r="E45" s="113"/>
      <c r="F45" s="113"/>
      <c r="G45" s="113"/>
      <c r="H45" s="113"/>
      <c r="I45" s="113"/>
      <c r="J45" s="114"/>
      <c r="K45" s="47"/>
      <c r="L45" s="47"/>
      <c r="M45" s="74"/>
      <c r="N45" s="47"/>
      <c r="O45" s="47"/>
      <c r="P45" s="74"/>
    </row>
    <row r="46" spans="1:18" ht="21.75" customHeight="1" x14ac:dyDescent="0.25">
      <c r="B46" s="39"/>
      <c r="C46" s="99"/>
      <c r="D46" s="112"/>
      <c r="E46" s="113"/>
      <c r="F46" s="113"/>
      <c r="G46" s="113"/>
      <c r="H46" s="113"/>
      <c r="I46" s="113"/>
      <c r="J46" s="114"/>
      <c r="K46" s="47"/>
      <c r="L46" s="47"/>
      <c r="M46" s="74"/>
      <c r="N46" s="47"/>
      <c r="O46" s="47"/>
      <c r="P46" s="74"/>
    </row>
    <row r="47" spans="1:18" ht="21.75" customHeight="1" thickBot="1" x14ac:dyDescent="0.3">
      <c r="B47" s="152"/>
      <c r="C47" s="153"/>
      <c r="D47" s="180"/>
      <c r="E47" s="181"/>
      <c r="F47" s="181"/>
      <c r="G47" s="181"/>
      <c r="H47" s="181"/>
      <c r="I47" s="181"/>
      <c r="J47" s="182"/>
      <c r="K47" s="52"/>
      <c r="L47" s="52"/>
      <c r="M47" s="154" t="s">
        <v>59</v>
      </c>
      <c r="N47" s="155"/>
      <c r="O47" s="155"/>
      <c r="P47" s="155"/>
      <c r="Q47" s="155"/>
    </row>
  </sheetData>
  <mergeCells count="40">
    <mergeCell ref="D42:J42"/>
    <mergeCell ref="B20:B27"/>
    <mergeCell ref="B47:C47"/>
    <mergeCell ref="M47:Q47"/>
    <mergeCell ref="A32:A34"/>
    <mergeCell ref="B32:B34"/>
    <mergeCell ref="F36:G36"/>
    <mergeCell ref="H36:J36"/>
    <mergeCell ref="F37:G37"/>
    <mergeCell ref="H37:J37"/>
    <mergeCell ref="B39:D39"/>
    <mergeCell ref="F39:J39"/>
    <mergeCell ref="B40:D40"/>
    <mergeCell ref="F40:J40"/>
    <mergeCell ref="B42:C42"/>
    <mergeCell ref="C35:H35"/>
    <mergeCell ref="D47:J47"/>
    <mergeCell ref="O3:O4"/>
    <mergeCell ref="A17:H17"/>
    <mergeCell ref="A10:H10"/>
    <mergeCell ref="A11:A12"/>
    <mergeCell ref="B11:B12"/>
    <mergeCell ref="A13:A16"/>
    <mergeCell ref="B13:B16"/>
    <mergeCell ref="D43:J43"/>
    <mergeCell ref="D44:J44"/>
    <mergeCell ref="D45:J45"/>
    <mergeCell ref="D46:J46"/>
    <mergeCell ref="A1:B1"/>
    <mergeCell ref="D1:H1"/>
    <mergeCell ref="A3:B3"/>
    <mergeCell ref="A4:H4"/>
    <mergeCell ref="A5:A9"/>
    <mergeCell ref="B5:B9"/>
    <mergeCell ref="A28:H28"/>
    <mergeCell ref="A29:A31"/>
    <mergeCell ref="B29:B31"/>
    <mergeCell ref="J3:K3"/>
    <mergeCell ref="A19:H19"/>
    <mergeCell ref="A20:A27"/>
  </mergeCells>
  <pageMargins left="0.7" right="0.7" top="0.75" bottom="0.75" header="0.3" footer="0.3"/>
  <pageSetup paperSize="9" scale="4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B17"/>
  <sheetViews>
    <sheetView tabSelected="1" workbookViewId="0">
      <selection activeCell="C19" sqref="C19"/>
    </sheetView>
  </sheetViews>
  <sheetFormatPr baseColWidth="10" defaultRowHeight="15" x14ac:dyDescent="0.25"/>
  <cols>
    <col min="1" max="1" width="6.625" customWidth="1"/>
    <col min="2" max="2" width="94.375" customWidth="1"/>
  </cols>
  <sheetData>
    <row r="13" spans="1:2" ht="15.75" thickBot="1" x14ac:dyDescent="0.3"/>
    <row r="14" spans="1:2" ht="26.25" customHeight="1" x14ac:dyDescent="0.25">
      <c r="A14" s="103">
        <v>0</v>
      </c>
      <c r="B14" s="104" t="s">
        <v>65</v>
      </c>
    </row>
    <row r="15" spans="1:2" ht="37.5" x14ac:dyDescent="0.25">
      <c r="A15" s="105">
        <v>1</v>
      </c>
      <c r="B15" s="106" t="s">
        <v>66</v>
      </c>
    </row>
    <row r="16" spans="1:2" ht="37.5" x14ac:dyDescent="0.25">
      <c r="A16" s="105">
        <v>2</v>
      </c>
      <c r="B16" s="106" t="s">
        <v>64</v>
      </c>
    </row>
    <row r="17" spans="1:2" ht="27" customHeight="1" thickBot="1" x14ac:dyDescent="0.3">
      <c r="A17" s="107">
        <v>3</v>
      </c>
      <c r="B17" s="108" t="s">
        <v>67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Eval calcul U5</vt:lpstr>
      <vt:lpstr>Indicateurs attribution</vt:lpstr>
      <vt:lpstr>'Eval calcul U5'!_ftnref2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Beatrice</dc:creator>
  <cp:lastModifiedBy>Monin Thierry</cp:lastModifiedBy>
  <cp:lastPrinted>2017-01-04T10:05:26Z</cp:lastPrinted>
  <dcterms:created xsi:type="dcterms:W3CDTF">2016-06-02T10:34:44Z</dcterms:created>
  <dcterms:modified xsi:type="dcterms:W3CDTF">2017-01-09T09:42:22Z</dcterms:modified>
</cp:coreProperties>
</file>