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840" yWindow="0" windowWidth="27760" windowHeight="16960" tabRatio="500"/>
  </bookViews>
  <sheets>
    <sheet name="Soutenance option a 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5" i="3" l="1"/>
  <c r="F32" i="3"/>
  <c r="N17" i="3"/>
  <c r="N18" i="3"/>
  <c r="N19" i="3"/>
  <c r="N20" i="3"/>
  <c r="L17" i="3"/>
  <c r="N21" i="3"/>
  <c r="N22" i="3"/>
  <c r="N23" i="3"/>
  <c r="L21" i="3"/>
  <c r="N24" i="3"/>
  <c r="N25" i="3"/>
  <c r="N26" i="3"/>
  <c r="L24" i="3"/>
  <c r="N27" i="3"/>
  <c r="L27" i="3"/>
  <c r="N28" i="3"/>
  <c r="N29" i="3"/>
  <c r="L28" i="3"/>
  <c r="L16" i="3"/>
  <c r="O6" i="3"/>
  <c r="O7" i="3"/>
  <c r="O8" i="3"/>
  <c r="O9" i="3"/>
  <c r="O10" i="3"/>
  <c r="O11" i="3"/>
  <c r="O12" i="3"/>
  <c r="O13" i="3"/>
  <c r="O14" i="3"/>
  <c r="O15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K30" i="3"/>
  <c r="N13" i="3"/>
  <c r="N14" i="3"/>
  <c r="N15" i="3"/>
  <c r="L13" i="3"/>
  <c r="N10" i="3"/>
  <c r="N11" i="3"/>
  <c r="N12" i="3"/>
  <c r="L10" i="3"/>
  <c r="N6" i="3"/>
  <c r="N7" i="3"/>
  <c r="L6" i="3"/>
  <c r="N8" i="3"/>
  <c r="N9" i="3"/>
  <c r="L8" i="3"/>
  <c r="L5" i="3"/>
  <c r="F33" i="3"/>
  <c r="M19" i="3"/>
  <c r="M7" i="3"/>
  <c r="M16" i="3"/>
  <c r="M5" i="3"/>
  <c r="J19" i="3"/>
  <c r="J7" i="3"/>
  <c r="M25" i="3"/>
  <c r="M26" i="3"/>
  <c r="M27" i="3"/>
  <c r="M28" i="3"/>
  <c r="M29" i="3"/>
  <c r="M6" i="3"/>
  <c r="M8" i="3"/>
  <c r="M9" i="3"/>
  <c r="M10" i="3"/>
  <c r="M11" i="3"/>
  <c r="M12" i="3"/>
  <c r="M13" i="3"/>
  <c r="M14" i="3"/>
  <c r="M15" i="3"/>
  <c r="F31" i="3"/>
  <c r="M17" i="3"/>
  <c r="M18" i="3"/>
  <c r="M20" i="3"/>
  <c r="M21" i="3"/>
  <c r="M22" i="3"/>
  <c r="M23" i="3"/>
  <c r="M24" i="3"/>
  <c r="J29" i="3"/>
  <c r="J28" i="3"/>
  <c r="J27" i="3"/>
  <c r="J26" i="3"/>
  <c r="J25" i="3"/>
  <c r="J24" i="3"/>
  <c r="J23" i="3"/>
  <c r="J22" i="3"/>
  <c r="J21" i="3"/>
  <c r="J20" i="3"/>
  <c r="J18" i="3"/>
  <c r="J17" i="3"/>
  <c r="J15" i="3"/>
  <c r="J14" i="3"/>
  <c r="J13" i="3"/>
  <c r="J12" i="3"/>
  <c r="J11" i="3"/>
  <c r="J10" i="3"/>
  <c r="J9" i="3"/>
  <c r="J8" i="3"/>
  <c r="J6" i="3"/>
</calcChain>
</file>

<file path=xl/sharedStrings.xml><?xml version="1.0" encoding="utf-8"?>
<sst xmlns="http://schemas.openxmlformats.org/spreadsheetml/2006/main" count="63" uniqueCount="62">
  <si>
    <t>L’argumentation technico-économique et environnementale est pertinente.</t>
  </si>
  <si>
    <t>Le choix du scénario de simulation est pertinent.</t>
  </si>
  <si>
    <t>Les paramètres d’influence sont identifiés et correctement quantifiés.</t>
  </si>
  <si>
    <t>L’interprétation des résultats de simulation conduit à des propositions pertinentes.</t>
  </si>
  <si>
    <t>non</t>
  </si>
  <si>
    <t>1/3</t>
  </si>
  <si>
    <t>2/3</t>
  </si>
  <si>
    <t>3/3</t>
  </si>
  <si>
    <t>Indicateurs</t>
  </si>
  <si>
    <t>Compétences</t>
  </si>
  <si>
    <t>Poids</t>
  </si>
  <si>
    <t>Note</t>
  </si>
  <si>
    <t>Taux Txd'indicateurs évalués pourla compétence C2</t>
  </si>
  <si>
    <t>Taux Tx d'indicateurs évalués pourla compétence C5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</si>
  <si>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</si>
  <si>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Note sur 20 proposée au jury* :</t>
  </si>
  <si>
    <t>/20</t>
  </si>
  <si>
    <t>Note x coefficient :</t>
  </si>
  <si>
    <t xml:space="preserve">* La note proposée, arrondie au demi point ou au point entier supérieur, est décidée par les évaluateurs à partir de la note brute </t>
  </si>
  <si>
    <t>BTS Conception de Processus de Réalisation de Produits toutes options</t>
  </si>
  <si>
    <t xml:space="preserve">Candidat : </t>
  </si>
  <si>
    <t>Le rôle à tenir au sein du groupe est correctement identifié.</t>
  </si>
  <si>
    <t>La définition de son domaine d’intervention est comprise.</t>
  </si>
  <si>
    <t>Les solutions techniques et économiques proposées sont justifiées.</t>
  </si>
  <si>
    <t>Les moyens de communication retenus sont maîtrisés et pertinents.</t>
  </si>
  <si>
    <t>L’implication dans le groupe projet est effective.</t>
  </si>
  <si>
    <t>Les arguments des autres membres du groupe sont pris en compte.</t>
  </si>
  <si>
    <t>Les postures d'écoute et de discussion adoptées permettent les échanges.</t>
  </si>
  <si>
    <t>Le cahier des charges est respecté.</t>
  </si>
  <si>
    <t>Les jalons du projet sont identifiés et respectés.</t>
  </si>
  <si>
    <t>Les consignes du chef de projet sont respectées.</t>
  </si>
  <si>
    <t>Argumenter les solutions techniques et économiques proposées</t>
  </si>
  <si>
    <t>Travailler en équipe</t>
  </si>
  <si>
    <t>Respecter les objectifs et les règles assignés au groupe projet</t>
  </si>
  <si>
    <t>C4 – S’impliquer dans un groupe projet et argumenter des choix techniques</t>
  </si>
  <si>
    <t xml:space="preserve">C7 – Participer à un processus collaboratif de conception et de réalisation d’un produit </t>
  </si>
  <si>
    <t xml:space="preserve">Les comportements mécaniques des solutions envisagées sont validés. </t>
  </si>
  <si>
    <t>Les propositions de solutions sont compatibles avec les procédés retenus.</t>
  </si>
  <si>
    <t>Les propositions de solutions constructives préservent les fonctionnalités du produit.</t>
  </si>
  <si>
    <t>La solution est valide d’un point de vue économique et/ou environnemental.</t>
  </si>
  <si>
    <t>Les formes additionnelles optimisent le processus d’un point de vue technique et économique.</t>
  </si>
  <si>
    <t>Les spécifications sur les matériaux optimisent le processus d’un point de vue technique et économique.</t>
  </si>
  <si>
    <t>Les modifications n’altèrent pas les fonctions du produit.</t>
  </si>
  <si>
    <t>Les évolutions de la maquette numérique tiennent compte des contraintes et des recommandations issues du travail collaboratif.</t>
  </si>
  <si>
    <t>La maquette numérique est exploitable directement d’un point de vue réalisation.</t>
  </si>
  <si>
    <t>Proposer des solutions de conception compatibles avec les procédés envisageables</t>
  </si>
  <si>
    <t xml:space="preserve">C7.1 </t>
  </si>
  <si>
    <t>C7.2</t>
  </si>
  <si>
    <t>C7.3</t>
  </si>
  <si>
    <t>C7.4</t>
  </si>
  <si>
    <t>C7.5</t>
  </si>
  <si>
    <t>Vérifier par simulation de procédés la faisabilité d’une solution</t>
  </si>
  <si>
    <t>Argumenter des modifications par une approche technico-économique et/ou environnementale</t>
  </si>
  <si>
    <t>Collaborer à l’évolution de la maquette numérique d’un produit</t>
  </si>
  <si>
    <t>C4.1</t>
  </si>
  <si>
    <t>C4.2</t>
  </si>
  <si>
    <t>C4.3</t>
  </si>
  <si>
    <t>C4.4</t>
  </si>
  <si>
    <t>Identifier son rôle au sein d’un groupe projet par rapport au problème technique à résoudre</t>
  </si>
  <si>
    <t xml:space="preserve">Intégrer des spécifications induites par l’optimisation technico-économique du processus de réalisation </t>
  </si>
  <si>
    <t>Épreuve E6 – Unité U61 : Projet collaboratif d’optimisation d’un produit et d’un processus</t>
  </si>
  <si>
    <t>/60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</si>
</sst>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</font>
    <font>
      <sz val="10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6"/>
      <color theme="1"/>
      <name val="Calibri"/>
      <scheme val="minor"/>
    </font>
    <font>
      <b/>
      <sz val="14"/>
      <color theme="1"/>
      <name val="Calibri"/>
      <scheme val="minor"/>
    </font>
    <font>
      <b/>
      <sz val="18"/>
      <color theme="1"/>
      <name val="Calibri"/>
      <scheme val="minor"/>
    </font>
    <font>
      <b/>
      <sz val="12"/>
      <color theme="1"/>
      <name val="Arial"/>
    </font>
    <font>
      <sz val="12"/>
      <color theme="0"/>
      <name val="Calibri"/>
      <family val="2"/>
      <scheme val="minor"/>
    </font>
    <font>
      <b/>
      <sz val="14"/>
      <color theme="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1" xfId="0" applyBorder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0" xfId="0" applyFont="1"/>
    <xf numFmtId="49" fontId="7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 vertical="center"/>
    </xf>
    <xf numFmtId="0" fontId="19" fillId="0" borderId="0" xfId="0" applyFont="1"/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5" xfId="0" applyFill="1" applyBorder="1"/>
    <xf numFmtId="0" fontId="0" fillId="6" borderId="5" xfId="0" applyFill="1" applyBorder="1"/>
    <xf numFmtId="0" fontId="0" fillId="6" borderId="1" xfId="0" applyFill="1" applyBorder="1"/>
    <xf numFmtId="0" fontId="17" fillId="0" borderId="0" xfId="0" applyFont="1" applyBorder="1" applyAlignment="1" applyProtection="1">
      <alignment horizontal="right" vertical="center"/>
    </xf>
    <xf numFmtId="0" fontId="21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19" fillId="0" borderId="0" xfId="0" applyFont="1" applyAlignment="1">
      <alignment horizontal="center"/>
    </xf>
    <xf numFmtId="0" fontId="16" fillId="4" borderId="7" xfId="0" applyFont="1" applyFill="1" applyBorder="1" applyAlignment="1" applyProtection="1">
      <alignment horizontal="center" vertical="center"/>
    </xf>
    <xf numFmtId="164" fontId="14" fillId="0" borderId="6" xfId="0" applyNumberFormat="1" applyFont="1" applyBorder="1" applyAlignment="1" applyProtection="1">
      <alignment horizontal="center" vertical="center"/>
      <protection locked="0"/>
    </xf>
    <xf numFmtId="164" fontId="16" fillId="4" borderId="6" xfId="0" applyNumberFormat="1" applyFont="1" applyFill="1" applyBorder="1" applyAlignment="1" applyProtection="1">
      <alignment horizontal="center" vertical="center"/>
    </xf>
    <xf numFmtId="9" fontId="11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7" xfId="0" applyFont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top"/>
    </xf>
    <xf numFmtId="0" fontId="8" fillId="0" borderId="1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2" fontId="23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</cellXfs>
  <cellStyles count="2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B36" sqref="B36:I36"/>
    </sheetView>
  </sheetViews>
  <sheetFormatPr baseColWidth="10" defaultRowHeight="15" x14ac:dyDescent="0"/>
  <cols>
    <col min="1" max="1" width="3" customWidth="1"/>
    <col min="2" max="2" width="6.5" customWidth="1"/>
    <col min="3" max="3" width="40.5" style="7" customWidth="1"/>
    <col min="4" max="4" width="94" customWidth="1"/>
    <col min="5" max="5" width="5.1640625" customWidth="1"/>
    <col min="6" max="6" width="5" customWidth="1"/>
    <col min="7" max="7" width="5.83203125" customWidth="1"/>
    <col min="8" max="8" width="5.6640625" customWidth="1"/>
    <col min="9" max="9" width="5.5" customWidth="1"/>
    <col min="10" max="10" width="6.1640625" style="14" customWidth="1"/>
    <col min="11" max="12" width="10.83203125" style="10"/>
    <col min="13" max="13" width="7.6640625" style="63" customWidth="1"/>
    <col min="14" max="14" width="8.5" style="67" customWidth="1"/>
    <col min="15" max="15" width="6" style="63" customWidth="1"/>
  </cols>
  <sheetData>
    <row r="1" spans="2:15" s="12" customFormat="1" ht="33" customHeight="1">
      <c r="B1" s="24" t="s">
        <v>19</v>
      </c>
      <c r="C1" s="25"/>
      <c r="E1" s="38" t="s">
        <v>20</v>
      </c>
      <c r="F1" s="38"/>
      <c r="G1" s="38"/>
      <c r="H1" s="38"/>
      <c r="I1" s="38"/>
      <c r="J1" s="38"/>
      <c r="K1" s="38"/>
      <c r="L1" s="38"/>
      <c r="M1" s="63"/>
      <c r="N1" s="64"/>
      <c r="O1" s="63"/>
    </row>
    <row r="2" spans="2:15" s="23" customFormat="1" ht="18">
      <c r="B2" s="23" t="s">
        <v>60</v>
      </c>
      <c r="E2" s="39"/>
      <c r="F2" s="39"/>
      <c r="G2" s="39"/>
      <c r="H2" s="39"/>
      <c r="I2" s="39"/>
      <c r="J2" s="39"/>
      <c r="K2" s="39"/>
      <c r="L2" s="39"/>
      <c r="M2" s="65"/>
      <c r="N2" s="66"/>
      <c r="O2" s="65"/>
    </row>
    <row r="4" spans="2:15">
      <c r="B4" s="50" t="s">
        <v>9</v>
      </c>
      <c r="C4" s="50"/>
      <c r="D4" s="1" t="s">
        <v>8</v>
      </c>
      <c r="E4" s="2" t="s">
        <v>4</v>
      </c>
      <c r="F4" s="3">
        <v>0</v>
      </c>
      <c r="G4" s="3" t="s">
        <v>5</v>
      </c>
      <c r="H4" s="3" t="s">
        <v>6</v>
      </c>
      <c r="I4" s="3" t="s">
        <v>7</v>
      </c>
      <c r="K4" s="8" t="s">
        <v>10</v>
      </c>
      <c r="L4" s="8" t="s">
        <v>11</v>
      </c>
    </row>
    <row r="5" spans="2:15">
      <c r="B5" s="53" t="s">
        <v>34</v>
      </c>
      <c r="C5" s="54"/>
      <c r="D5" s="54"/>
      <c r="E5" s="54"/>
      <c r="F5" s="54"/>
      <c r="G5" s="54"/>
      <c r="H5" s="54"/>
      <c r="I5" s="55"/>
      <c r="K5" s="29">
        <v>0.4</v>
      </c>
      <c r="L5" s="11">
        <f>SUM(L6:L15)</f>
        <v>0</v>
      </c>
      <c r="M5" s="63">
        <f>SUM(M6:M15)</f>
        <v>10</v>
      </c>
    </row>
    <row r="6" spans="2:15">
      <c r="B6" s="47" t="s">
        <v>54</v>
      </c>
      <c r="C6" s="60" t="s">
        <v>58</v>
      </c>
      <c r="D6" s="5" t="s">
        <v>21</v>
      </c>
      <c r="E6" s="57"/>
      <c r="F6" s="27"/>
      <c r="G6" s="27"/>
      <c r="H6" s="27"/>
      <c r="I6" s="27"/>
      <c r="J6" s="26" t="str">
        <f>(IF(O6&lt;&gt;1,"◄",""))</f>
        <v>◄</v>
      </c>
      <c r="K6" s="9">
        <v>1</v>
      </c>
      <c r="L6" s="45">
        <f>SUM(N6:N7)</f>
        <v>0</v>
      </c>
      <c r="M6" s="63">
        <f>IF(E6&lt;&gt;"",0,K6)</f>
        <v>1</v>
      </c>
      <c r="N6" s="67">
        <f>(IF(G6&lt;&gt;"",1/3,0)+IF(H6&lt;&gt;"",2/3,0)+IF(I6&lt;&gt;"",1,0))*K$5*20*M6/SUM(M$6:M$15)</f>
        <v>0</v>
      </c>
      <c r="O6" s="63">
        <f>COUNTA(E6:I6)</f>
        <v>0</v>
      </c>
    </row>
    <row r="7" spans="2:15">
      <c r="B7" s="48"/>
      <c r="C7" s="60"/>
      <c r="D7" s="4" t="s">
        <v>22</v>
      </c>
      <c r="E7" s="56"/>
      <c r="F7" s="9"/>
      <c r="G7" s="9"/>
      <c r="H7" s="9"/>
      <c r="I7" s="9"/>
      <c r="J7" s="26" t="str">
        <f>(IF(O7&lt;&gt;1,"◄",""))</f>
        <v>◄</v>
      </c>
      <c r="K7" s="9">
        <v>1</v>
      </c>
      <c r="L7" s="45"/>
      <c r="M7" s="63">
        <f>IF(E7&lt;&gt;"",0,K7)</f>
        <v>1</v>
      </c>
      <c r="N7" s="67">
        <f t="shared" ref="N7:N15" si="0">(IF(G7&lt;&gt;"",1/3,0)+IF(H7&lt;&gt;"",2/3,0)+IF(I7&lt;&gt;"",1,0))*K$5*20*M7/SUM(M$6:M$15)</f>
        <v>0</v>
      </c>
      <c r="O7" s="63">
        <f>COUNTA(E7:I7)</f>
        <v>0</v>
      </c>
    </row>
    <row r="8" spans="2:15">
      <c r="B8" s="47" t="s">
        <v>55</v>
      </c>
      <c r="C8" s="60" t="s">
        <v>31</v>
      </c>
      <c r="D8" s="5" t="s">
        <v>23</v>
      </c>
      <c r="E8" s="57"/>
      <c r="F8" s="27"/>
      <c r="G8" s="27"/>
      <c r="H8" s="27"/>
      <c r="I8" s="27"/>
      <c r="J8" s="26" t="str">
        <f t="shared" ref="J8:J29" si="1">(IF(O8&lt;&gt;1,"◄",""))</f>
        <v>◄</v>
      </c>
      <c r="K8" s="9">
        <v>1</v>
      </c>
      <c r="L8" s="45">
        <f>SUM(N8:N9)</f>
        <v>0</v>
      </c>
      <c r="M8" s="63">
        <f t="shared" ref="M8:M29" si="2">IF(E8&lt;&gt;"",0,K8)</f>
        <v>1</v>
      </c>
      <c r="N8" s="67">
        <f t="shared" si="0"/>
        <v>0</v>
      </c>
      <c r="O8" s="63">
        <f t="shared" ref="O8:O29" si="3">COUNTA(E8:I8)</f>
        <v>0</v>
      </c>
    </row>
    <row r="9" spans="2:15">
      <c r="B9" s="48"/>
      <c r="C9" s="60"/>
      <c r="D9" s="4" t="s">
        <v>24</v>
      </c>
      <c r="E9" s="58"/>
      <c r="F9" s="31"/>
      <c r="G9" s="31"/>
      <c r="H9" s="31"/>
      <c r="I9" s="31"/>
      <c r="J9" s="26" t="str">
        <f t="shared" si="1"/>
        <v>◄</v>
      </c>
      <c r="K9" s="9">
        <v>1</v>
      </c>
      <c r="L9" s="45"/>
      <c r="M9" s="63">
        <f t="shared" si="2"/>
        <v>1</v>
      </c>
      <c r="N9" s="67">
        <f t="shared" si="0"/>
        <v>0</v>
      </c>
      <c r="O9" s="63">
        <f t="shared" si="3"/>
        <v>0</v>
      </c>
    </row>
    <row r="10" spans="2:15">
      <c r="B10" s="47" t="s">
        <v>56</v>
      </c>
      <c r="C10" s="60" t="s">
        <v>32</v>
      </c>
      <c r="D10" s="5" t="s">
        <v>25</v>
      </c>
      <c r="E10" s="57"/>
      <c r="F10" s="27"/>
      <c r="G10" s="27"/>
      <c r="H10" s="27"/>
      <c r="I10" s="27"/>
      <c r="J10" s="26" t="str">
        <f t="shared" si="1"/>
        <v>◄</v>
      </c>
      <c r="K10" s="9">
        <v>1</v>
      </c>
      <c r="L10" s="45">
        <f>SUM(N10:N12)</f>
        <v>0</v>
      </c>
      <c r="M10" s="63">
        <f t="shared" si="2"/>
        <v>1</v>
      </c>
      <c r="N10" s="67">
        <f t="shared" si="0"/>
        <v>0</v>
      </c>
      <c r="O10" s="63">
        <f t="shared" si="3"/>
        <v>0</v>
      </c>
    </row>
    <row r="11" spans="2:15" ht="16" customHeight="1">
      <c r="B11" s="49"/>
      <c r="C11" s="60"/>
      <c r="D11" s="4" t="s">
        <v>26</v>
      </c>
      <c r="E11" s="58"/>
      <c r="F11" s="31"/>
      <c r="G11" s="31"/>
      <c r="H11" s="31"/>
      <c r="I11" s="31"/>
      <c r="J11" s="26" t="str">
        <f t="shared" si="1"/>
        <v>◄</v>
      </c>
      <c r="K11" s="9">
        <v>1</v>
      </c>
      <c r="L11" s="45"/>
      <c r="M11" s="63">
        <f t="shared" si="2"/>
        <v>1</v>
      </c>
      <c r="N11" s="67">
        <f t="shared" si="0"/>
        <v>0</v>
      </c>
      <c r="O11" s="63">
        <f t="shared" si="3"/>
        <v>0</v>
      </c>
    </row>
    <row r="12" spans="2:15" ht="15" customHeight="1">
      <c r="B12" s="49"/>
      <c r="C12" s="60"/>
      <c r="D12" s="5" t="s">
        <v>27</v>
      </c>
      <c r="E12" s="57"/>
      <c r="F12" s="27"/>
      <c r="G12" s="27"/>
      <c r="H12" s="27"/>
      <c r="I12" s="27"/>
      <c r="J12" s="26" t="str">
        <f t="shared" si="1"/>
        <v>◄</v>
      </c>
      <c r="K12" s="9">
        <v>1</v>
      </c>
      <c r="L12" s="45"/>
      <c r="M12" s="63">
        <f t="shared" si="2"/>
        <v>1</v>
      </c>
      <c r="N12" s="67">
        <f t="shared" si="0"/>
        <v>0</v>
      </c>
      <c r="O12" s="63">
        <f t="shared" si="3"/>
        <v>0</v>
      </c>
    </row>
    <row r="13" spans="2:15">
      <c r="B13" s="49" t="s">
        <v>57</v>
      </c>
      <c r="C13" s="60" t="s">
        <v>33</v>
      </c>
      <c r="D13" s="4" t="s">
        <v>28</v>
      </c>
      <c r="E13" s="58"/>
      <c r="F13" s="31"/>
      <c r="G13" s="31"/>
      <c r="H13" s="31"/>
      <c r="I13" s="31"/>
      <c r="J13" s="26" t="str">
        <f t="shared" si="1"/>
        <v>◄</v>
      </c>
      <c r="K13" s="9">
        <v>1</v>
      </c>
      <c r="L13" s="45">
        <f>SUM(N13:N15)</f>
        <v>0</v>
      </c>
      <c r="M13" s="63">
        <f t="shared" si="2"/>
        <v>1</v>
      </c>
      <c r="N13" s="67">
        <f t="shared" si="0"/>
        <v>0</v>
      </c>
      <c r="O13" s="63">
        <f t="shared" si="3"/>
        <v>0</v>
      </c>
    </row>
    <row r="14" spans="2:15" ht="16" customHeight="1">
      <c r="B14" s="49"/>
      <c r="C14" s="60"/>
      <c r="D14" s="5" t="s">
        <v>29</v>
      </c>
      <c r="E14" s="57"/>
      <c r="F14" s="27"/>
      <c r="G14" s="27"/>
      <c r="H14" s="27"/>
      <c r="I14" s="27"/>
      <c r="J14" s="26" t="str">
        <f t="shared" si="1"/>
        <v>◄</v>
      </c>
      <c r="K14" s="9">
        <v>1</v>
      </c>
      <c r="L14" s="45"/>
      <c r="M14" s="63">
        <f t="shared" si="2"/>
        <v>1</v>
      </c>
      <c r="N14" s="67">
        <f t="shared" si="0"/>
        <v>0</v>
      </c>
      <c r="O14" s="63">
        <f t="shared" si="3"/>
        <v>0</v>
      </c>
    </row>
    <row r="15" spans="2:15">
      <c r="B15" s="48"/>
      <c r="C15" s="60"/>
      <c r="D15" s="4" t="s">
        <v>30</v>
      </c>
      <c r="E15" s="58"/>
      <c r="F15" s="31"/>
      <c r="G15" s="31"/>
      <c r="H15" s="31"/>
      <c r="I15" s="31"/>
      <c r="J15" s="26" t="str">
        <f t="shared" si="1"/>
        <v>◄</v>
      </c>
      <c r="K15" s="9">
        <v>1</v>
      </c>
      <c r="L15" s="45"/>
      <c r="M15" s="63">
        <f t="shared" si="2"/>
        <v>1</v>
      </c>
      <c r="N15" s="67">
        <f t="shared" si="0"/>
        <v>0</v>
      </c>
      <c r="O15" s="63">
        <f t="shared" si="3"/>
        <v>0</v>
      </c>
    </row>
    <row r="16" spans="2:15">
      <c r="B16" s="52" t="s">
        <v>35</v>
      </c>
      <c r="C16" s="59"/>
      <c r="D16" s="61"/>
      <c r="E16" s="52"/>
      <c r="F16" s="52"/>
      <c r="G16" s="52"/>
      <c r="H16" s="52"/>
      <c r="I16" s="52"/>
      <c r="J16" s="26"/>
      <c r="K16" s="29">
        <v>0.6</v>
      </c>
      <c r="L16" s="11">
        <f>SUM(L17:L29)</f>
        <v>0</v>
      </c>
      <c r="M16" s="63">
        <f>SUM(M17:M29)</f>
        <v>13</v>
      </c>
    </row>
    <row r="17" spans="2:15">
      <c r="B17" s="46" t="s">
        <v>46</v>
      </c>
      <c r="C17" s="62" t="s">
        <v>45</v>
      </c>
      <c r="D17" s="5" t="s">
        <v>36</v>
      </c>
      <c r="E17" s="32"/>
      <c r="F17" s="28"/>
      <c r="G17" s="28"/>
      <c r="H17" s="28"/>
      <c r="I17" s="28"/>
      <c r="J17" s="26" t="str">
        <f t="shared" si="1"/>
        <v>◄</v>
      </c>
      <c r="K17" s="9">
        <v>1</v>
      </c>
      <c r="L17" s="45">
        <f>SUM(N17:N20)</f>
        <v>0</v>
      </c>
      <c r="M17" s="63">
        <f t="shared" si="2"/>
        <v>1</v>
      </c>
      <c r="N17" s="67">
        <f>(IF(G17&lt;&gt;"",1/3,0)+IF(H17&lt;&gt;"",2/3,0)+IF(I17&lt;&gt;"",1,0))*K$16*20*M17/SUM(M$17:M$29)</f>
        <v>0</v>
      </c>
      <c r="O17" s="63">
        <f t="shared" si="3"/>
        <v>0</v>
      </c>
    </row>
    <row r="18" spans="2:15">
      <c r="B18" s="46"/>
      <c r="C18" s="62"/>
      <c r="D18" s="4" t="s">
        <v>37</v>
      </c>
      <c r="E18" s="33"/>
      <c r="F18" s="34"/>
      <c r="G18" s="34"/>
      <c r="H18" s="34"/>
      <c r="I18" s="34"/>
      <c r="J18" s="26" t="str">
        <f t="shared" si="1"/>
        <v>◄</v>
      </c>
      <c r="K18" s="9">
        <v>1</v>
      </c>
      <c r="L18" s="46"/>
      <c r="M18" s="63">
        <f t="shared" si="2"/>
        <v>1</v>
      </c>
      <c r="N18" s="67">
        <f t="shared" ref="N18:N29" si="4">(IF(G18&lt;&gt;"",1/3,0)+IF(H18&lt;&gt;"",2/3,0)+IF(I18&lt;&gt;"",1,0))*K$16*20*M18/SUM(M$17:M$29)</f>
        <v>0</v>
      </c>
      <c r="O18" s="63">
        <f t="shared" si="3"/>
        <v>0</v>
      </c>
    </row>
    <row r="19" spans="2:15">
      <c r="B19" s="46"/>
      <c r="C19" s="62"/>
      <c r="D19" s="5" t="s">
        <v>38</v>
      </c>
      <c r="E19" s="32"/>
      <c r="F19" s="28"/>
      <c r="G19" s="28"/>
      <c r="H19" s="28"/>
      <c r="I19" s="28"/>
      <c r="J19" s="26" t="str">
        <f t="shared" si="1"/>
        <v>◄</v>
      </c>
      <c r="K19" s="9">
        <v>1</v>
      </c>
      <c r="L19" s="46"/>
      <c r="M19" s="63">
        <f t="shared" si="2"/>
        <v>1</v>
      </c>
      <c r="N19" s="67">
        <f t="shared" si="4"/>
        <v>0</v>
      </c>
      <c r="O19" s="63">
        <f t="shared" si="3"/>
        <v>0</v>
      </c>
    </row>
    <row r="20" spans="2:15">
      <c r="B20" s="46"/>
      <c r="C20" s="62"/>
      <c r="D20" s="4" t="s">
        <v>39</v>
      </c>
      <c r="E20" s="33"/>
      <c r="F20" s="34"/>
      <c r="G20" s="34"/>
      <c r="H20" s="34"/>
      <c r="I20" s="34"/>
      <c r="J20" s="26" t="str">
        <f t="shared" si="1"/>
        <v>◄</v>
      </c>
      <c r="K20" s="9">
        <v>1</v>
      </c>
      <c r="L20" s="46"/>
      <c r="M20" s="63">
        <f t="shared" si="2"/>
        <v>1</v>
      </c>
      <c r="N20" s="67">
        <f t="shared" si="4"/>
        <v>0</v>
      </c>
      <c r="O20" s="63">
        <f t="shared" si="3"/>
        <v>0</v>
      </c>
    </row>
    <row r="21" spans="2:15" ht="15" customHeight="1">
      <c r="B21" s="46" t="s">
        <v>47</v>
      </c>
      <c r="C21" s="62" t="s">
        <v>59</v>
      </c>
      <c r="D21" s="5" t="s">
        <v>40</v>
      </c>
      <c r="E21" s="32"/>
      <c r="F21" s="28"/>
      <c r="G21" s="28"/>
      <c r="H21" s="28"/>
      <c r="I21" s="28"/>
      <c r="J21" s="26" t="str">
        <f t="shared" si="1"/>
        <v>◄</v>
      </c>
      <c r="K21" s="9">
        <v>1</v>
      </c>
      <c r="L21" s="45">
        <f>SUM(N21:N23)</f>
        <v>0</v>
      </c>
      <c r="M21" s="63">
        <f t="shared" si="2"/>
        <v>1</v>
      </c>
      <c r="N21" s="67">
        <f t="shared" si="4"/>
        <v>0</v>
      </c>
      <c r="O21" s="63">
        <f t="shared" si="3"/>
        <v>0</v>
      </c>
    </row>
    <row r="22" spans="2:15">
      <c r="B22" s="46"/>
      <c r="C22" s="62"/>
      <c r="D22" s="4" t="s">
        <v>41</v>
      </c>
      <c r="E22" s="33"/>
      <c r="F22" s="34"/>
      <c r="G22" s="34"/>
      <c r="H22" s="34"/>
      <c r="I22" s="34"/>
      <c r="J22" s="26" t="str">
        <f t="shared" si="1"/>
        <v>◄</v>
      </c>
      <c r="K22" s="9">
        <v>1</v>
      </c>
      <c r="L22" s="45"/>
      <c r="M22" s="63">
        <f t="shared" si="2"/>
        <v>1</v>
      </c>
      <c r="N22" s="67">
        <f t="shared" si="4"/>
        <v>0</v>
      </c>
      <c r="O22" s="63">
        <f t="shared" si="3"/>
        <v>0</v>
      </c>
    </row>
    <row r="23" spans="2:15" ht="15" customHeight="1">
      <c r="B23" s="46"/>
      <c r="C23" s="62"/>
      <c r="D23" s="5" t="s">
        <v>42</v>
      </c>
      <c r="E23" s="32"/>
      <c r="F23" s="28"/>
      <c r="G23" s="28"/>
      <c r="H23" s="28"/>
      <c r="I23" s="28"/>
      <c r="J23" s="26" t="str">
        <f t="shared" si="1"/>
        <v>◄</v>
      </c>
      <c r="K23" s="9">
        <v>1</v>
      </c>
      <c r="L23" s="45"/>
      <c r="M23" s="63">
        <f t="shared" si="2"/>
        <v>1</v>
      </c>
      <c r="N23" s="67">
        <f t="shared" si="4"/>
        <v>0</v>
      </c>
      <c r="O23" s="63">
        <f t="shared" si="3"/>
        <v>0</v>
      </c>
    </row>
    <row r="24" spans="2:15">
      <c r="B24" s="46" t="s">
        <v>48</v>
      </c>
      <c r="C24" s="62" t="s">
        <v>51</v>
      </c>
      <c r="D24" s="4" t="s">
        <v>1</v>
      </c>
      <c r="E24" s="33"/>
      <c r="F24" s="34"/>
      <c r="G24" s="34"/>
      <c r="H24" s="34"/>
      <c r="I24" s="34"/>
      <c r="J24" s="26" t="str">
        <f t="shared" si="1"/>
        <v>◄</v>
      </c>
      <c r="K24" s="9">
        <v>1</v>
      </c>
      <c r="L24" s="45">
        <f>SUM(N24:N26)</f>
        <v>0</v>
      </c>
      <c r="M24" s="63">
        <f t="shared" si="2"/>
        <v>1</v>
      </c>
      <c r="N24" s="67">
        <f t="shared" si="4"/>
        <v>0</v>
      </c>
      <c r="O24" s="63">
        <f t="shared" si="3"/>
        <v>0</v>
      </c>
    </row>
    <row r="25" spans="2:15">
      <c r="B25" s="46"/>
      <c r="C25" s="62"/>
      <c r="D25" s="5" t="s">
        <v>2</v>
      </c>
      <c r="E25" s="32"/>
      <c r="F25" s="28"/>
      <c r="G25" s="28"/>
      <c r="H25" s="28"/>
      <c r="I25" s="28"/>
      <c r="J25" s="26" t="str">
        <f t="shared" si="1"/>
        <v>◄</v>
      </c>
      <c r="K25" s="9">
        <v>1</v>
      </c>
      <c r="L25" s="45"/>
      <c r="M25" s="63">
        <f t="shared" si="2"/>
        <v>1</v>
      </c>
      <c r="N25" s="67">
        <f t="shared" si="4"/>
        <v>0</v>
      </c>
      <c r="O25" s="63">
        <f t="shared" si="3"/>
        <v>0</v>
      </c>
    </row>
    <row r="26" spans="2:15">
      <c r="B26" s="46"/>
      <c r="C26" s="62"/>
      <c r="D26" s="4" t="s">
        <v>3</v>
      </c>
      <c r="E26" s="33"/>
      <c r="F26" s="34"/>
      <c r="G26" s="34"/>
      <c r="H26" s="34"/>
      <c r="I26" s="34"/>
      <c r="J26" s="26" t="str">
        <f t="shared" si="1"/>
        <v>◄</v>
      </c>
      <c r="K26" s="9">
        <v>1</v>
      </c>
      <c r="L26" s="45"/>
      <c r="M26" s="63">
        <f t="shared" si="2"/>
        <v>1</v>
      </c>
      <c r="N26" s="67">
        <f t="shared" si="4"/>
        <v>0</v>
      </c>
      <c r="O26" s="63">
        <f t="shared" si="3"/>
        <v>0</v>
      </c>
    </row>
    <row r="27" spans="2:15" ht="24">
      <c r="B27" s="9" t="s">
        <v>49</v>
      </c>
      <c r="C27" s="6" t="s">
        <v>52</v>
      </c>
      <c r="D27" s="5" t="s">
        <v>0</v>
      </c>
      <c r="E27" s="32"/>
      <c r="F27" s="28"/>
      <c r="G27" s="28"/>
      <c r="H27" s="28"/>
      <c r="I27" s="28"/>
      <c r="J27" s="26" t="str">
        <f t="shared" si="1"/>
        <v>◄</v>
      </c>
      <c r="K27" s="9">
        <v>1</v>
      </c>
      <c r="L27" s="13">
        <f>N27</f>
        <v>0</v>
      </c>
      <c r="M27" s="63">
        <f t="shared" si="2"/>
        <v>1</v>
      </c>
      <c r="N27" s="67">
        <f t="shared" si="4"/>
        <v>0</v>
      </c>
      <c r="O27" s="63">
        <f t="shared" si="3"/>
        <v>0</v>
      </c>
    </row>
    <row r="28" spans="2:15" ht="24">
      <c r="B28" s="46" t="s">
        <v>50</v>
      </c>
      <c r="C28" s="60" t="s">
        <v>53</v>
      </c>
      <c r="D28" s="4" t="s">
        <v>43</v>
      </c>
      <c r="E28" s="33"/>
      <c r="F28" s="34"/>
      <c r="G28" s="34"/>
      <c r="H28" s="34"/>
      <c r="I28" s="34"/>
      <c r="J28" s="26" t="str">
        <f t="shared" si="1"/>
        <v>◄</v>
      </c>
      <c r="K28" s="9">
        <v>1</v>
      </c>
      <c r="L28" s="45">
        <f>SUM(N28:N29)</f>
        <v>0</v>
      </c>
      <c r="M28" s="63">
        <f t="shared" si="2"/>
        <v>1</v>
      </c>
      <c r="N28" s="67">
        <f t="shared" si="4"/>
        <v>0</v>
      </c>
      <c r="O28" s="63">
        <f t="shared" si="3"/>
        <v>0</v>
      </c>
    </row>
    <row r="29" spans="2:15">
      <c r="B29" s="46"/>
      <c r="C29" s="60"/>
      <c r="D29" s="5" t="s">
        <v>44</v>
      </c>
      <c r="E29" s="32"/>
      <c r="F29" s="28"/>
      <c r="G29" s="28"/>
      <c r="H29" s="28"/>
      <c r="I29" s="28"/>
      <c r="J29" s="26" t="str">
        <f t="shared" si="1"/>
        <v>◄</v>
      </c>
      <c r="K29" s="9">
        <v>1</v>
      </c>
      <c r="L29" s="45"/>
      <c r="M29" s="63">
        <f t="shared" si="2"/>
        <v>1</v>
      </c>
      <c r="N29" s="67">
        <f t="shared" si="4"/>
        <v>0</v>
      </c>
      <c r="O29" s="63">
        <f t="shared" si="3"/>
        <v>0</v>
      </c>
    </row>
    <row r="30" spans="2:15">
      <c r="K30" s="30">
        <f>SUM(K5+K16)</f>
        <v>1</v>
      </c>
      <c r="O30" s="63">
        <f>SUM(O6:O29)</f>
        <v>0</v>
      </c>
    </row>
    <row r="31" spans="2:15">
      <c r="D31" s="15" t="s">
        <v>12</v>
      </c>
      <c r="E31" s="16"/>
      <c r="F31" s="43">
        <f>M5/SUM(K6:K15)</f>
        <v>1</v>
      </c>
      <c r="G31" s="43"/>
      <c r="H31" s="43"/>
      <c r="I31" s="43"/>
    </row>
    <row r="32" spans="2:15">
      <c r="D32" s="15" t="s">
        <v>13</v>
      </c>
      <c r="E32" s="16"/>
      <c r="F32" s="43">
        <f>M16/SUM(K17:K29)</f>
        <v>1</v>
      </c>
      <c r="G32" s="43"/>
      <c r="H32" s="43"/>
      <c r="I32" s="43"/>
    </row>
    <row r="33" spans="1:15" s="14" customFormat="1" ht="28" customHeight="1" thickBot="1">
      <c r="A33"/>
      <c r="B33"/>
      <c r="C33" s="7"/>
      <c r="D33" s="17" t="s">
        <v>14</v>
      </c>
      <c r="E33"/>
      <c r="F33" s="44" t="str">
        <f>IF(OR(F31&lt;0.5,F32&lt;0.5),"Tx&lt;50",IF(O30&lt;&gt;23,"Erreur",(L5+L16)))</f>
        <v>Erreur</v>
      </c>
      <c r="G33" s="44"/>
      <c r="H33" s="36" t="s">
        <v>16</v>
      </c>
      <c r="I33" s="37"/>
      <c r="K33" s="10"/>
      <c r="L33" s="10"/>
      <c r="M33" s="63"/>
      <c r="N33" s="67"/>
      <c r="O33" s="63"/>
    </row>
    <row r="34" spans="1:15" s="14" customFormat="1" ht="24" customHeight="1" thickBot="1">
      <c r="A34"/>
      <c r="B34" s="18"/>
      <c r="C34" s="19"/>
      <c r="D34" s="20" t="s">
        <v>15</v>
      </c>
      <c r="E34" s="21"/>
      <c r="F34" s="41"/>
      <c r="G34" s="41"/>
      <c r="H34" s="51" t="s">
        <v>16</v>
      </c>
      <c r="I34" s="51"/>
      <c r="K34" s="10"/>
      <c r="L34" s="10"/>
      <c r="M34" s="63"/>
      <c r="N34" s="67"/>
      <c r="O34" s="63"/>
    </row>
    <row r="35" spans="1:15" s="14" customFormat="1" ht="24" customHeight="1" thickBot="1">
      <c r="A35"/>
      <c r="B35" s="18"/>
      <c r="C35" s="19"/>
      <c r="D35" s="22" t="s">
        <v>17</v>
      </c>
      <c r="E35" s="16"/>
      <c r="F35" s="42">
        <f>F34*3</f>
        <v>0</v>
      </c>
      <c r="G35" s="42"/>
      <c r="H35" s="40" t="s">
        <v>61</v>
      </c>
      <c r="I35" s="40"/>
      <c r="K35" s="10"/>
      <c r="L35" s="10"/>
      <c r="M35" s="63"/>
      <c r="N35" s="67"/>
      <c r="O35" s="63"/>
    </row>
    <row r="36" spans="1:15" s="14" customFormat="1">
      <c r="A36"/>
      <c r="B36" s="35" t="s">
        <v>18</v>
      </c>
      <c r="C36" s="35"/>
      <c r="D36" s="35"/>
      <c r="E36" s="35"/>
      <c r="F36" s="35"/>
      <c r="G36" s="35"/>
      <c r="H36" s="35"/>
      <c r="I36" s="35"/>
      <c r="K36" s="10"/>
      <c r="L36" s="10"/>
      <c r="M36" s="63"/>
      <c r="N36" s="67"/>
      <c r="O36" s="63"/>
    </row>
  </sheetData>
  <mergeCells count="38">
    <mergeCell ref="E1:L1"/>
    <mergeCell ref="E2:L2"/>
    <mergeCell ref="B4:C4"/>
    <mergeCell ref="B5:I5"/>
    <mergeCell ref="B8:B9"/>
    <mergeCell ref="C8:C9"/>
    <mergeCell ref="L8:L9"/>
    <mergeCell ref="C6:C7"/>
    <mergeCell ref="B6:B7"/>
    <mergeCell ref="L6:L7"/>
    <mergeCell ref="C10:C12"/>
    <mergeCell ref="B10:B12"/>
    <mergeCell ref="B13:B15"/>
    <mergeCell ref="C13:C15"/>
    <mergeCell ref="L10:L12"/>
    <mergeCell ref="L13:L15"/>
    <mergeCell ref="B16:I16"/>
    <mergeCell ref="B17:B20"/>
    <mergeCell ref="C17:C20"/>
    <mergeCell ref="L17:L20"/>
    <mergeCell ref="C21:C23"/>
    <mergeCell ref="B21:B23"/>
    <mergeCell ref="L21:L23"/>
    <mergeCell ref="C24:C26"/>
    <mergeCell ref="C28:C29"/>
    <mergeCell ref="B24:B26"/>
    <mergeCell ref="B28:B29"/>
    <mergeCell ref="L24:L26"/>
    <mergeCell ref="L28:L29"/>
    <mergeCell ref="F31:I31"/>
    <mergeCell ref="F32:I32"/>
    <mergeCell ref="B36:I36"/>
    <mergeCell ref="F33:G33"/>
    <mergeCell ref="H33:I33"/>
    <mergeCell ref="F34:G34"/>
    <mergeCell ref="H34:I34"/>
    <mergeCell ref="F35:G35"/>
    <mergeCell ref="H35:I3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Soutenance option a </vt:lpstr>
    </vt:vector>
  </TitlesOfParts>
  <Company>IGEN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Michel Rage</cp:lastModifiedBy>
  <dcterms:created xsi:type="dcterms:W3CDTF">2015-11-24T16:36:06Z</dcterms:created>
  <dcterms:modified xsi:type="dcterms:W3CDTF">2015-11-27T07:40:18Z</dcterms:modified>
</cp:coreProperties>
</file>