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1060" yWindow="360" windowWidth="28760" windowHeight="16680" tabRatio="500"/>
  </bookViews>
  <sheets>
    <sheet name="Unité U62 unitaire" sheetId="1" r:id="rId1"/>
    <sheet name="Unité U62 série" sheetId="4" r:id="rId2"/>
  </sheets>
  <definedNames>
    <definedName name="OLE_LINK5" localSheetId="1">'Unité U62 série'!$C$57</definedName>
    <definedName name="OLE_LINK5" localSheetId="0">'Unité U62 unitaire'!$C$57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3" i="1" l="1"/>
  <c r="O6" i="4"/>
  <c r="O7" i="4"/>
  <c r="O8" i="4"/>
  <c r="O9" i="4"/>
  <c r="O10" i="4"/>
  <c r="O11" i="4"/>
  <c r="O13" i="4"/>
  <c r="O14" i="4"/>
  <c r="O15" i="4"/>
  <c r="O16" i="4"/>
  <c r="O17" i="4"/>
  <c r="O18" i="4"/>
  <c r="O19" i="4"/>
  <c r="O20" i="4"/>
  <c r="O21" i="4"/>
  <c r="O23" i="4"/>
  <c r="O24" i="4"/>
  <c r="O25" i="4"/>
  <c r="O26" i="4"/>
  <c r="O27" i="4"/>
  <c r="O28" i="4"/>
  <c r="O29" i="4"/>
  <c r="O31" i="4"/>
  <c r="O32" i="4"/>
  <c r="O33" i="4"/>
  <c r="O35" i="4"/>
  <c r="O36" i="4"/>
  <c r="O37" i="4"/>
  <c r="O34" i="4"/>
  <c r="O38" i="4"/>
  <c r="O39" i="4"/>
  <c r="O40" i="4"/>
  <c r="O41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7" i="4"/>
  <c r="O58" i="4"/>
  <c r="O59" i="4"/>
  <c r="O60" i="4"/>
  <c r="O61" i="4"/>
  <c r="O62" i="4"/>
  <c r="O63" i="4"/>
  <c r="O64" i="4"/>
  <c r="O65" i="4"/>
  <c r="O66" i="4"/>
  <c r="O67" i="4"/>
  <c r="N66" i="4"/>
  <c r="L66" i="4"/>
  <c r="N57" i="4"/>
  <c r="L57" i="4"/>
  <c r="N58" i="4"/>
  <c r="N59" i="4"/>
  <c r="L58" i="4"/>
  <c r="N60" i="4"/>
  <c r="L60" i="4"/>
  <c r="N61" i="4"/>
  <c r="L61" i="4"/>
  <c r="N62" i="4"/>
  <c r="N63" i="4"/>
  <c r="L62" i="4"/>
  <c r="N64" i="4"/>
  <c r="N65" i="4"/>
  <c r="L64" i="4"/>
  <c r="L56" i="4"/>
  <c r="F74" i="4"/>
  <c r="M62" i="4"/>
  <c r="M63" i="4"/>
  <c r="M64" i="4"/>
  <c r="J62" i="4"/>
  <c r="J63" i="4"/>
  <c r="J64" i="4"/>
  <c r="F76" i="4"/>
  <c r="M6" i="4"/>
  <c r="M7" i="4"/>
  <c r="M8" i="4"/>
  <c r="M9" i="4"/>
  <c r="M10" i="4"/>
  <c r="M11" i="4"/>
  <c r="M5" i="4"/>
  <c r="F68" i="4"/>
  <c r="M13" i="4"/>
  <c r="M14" i="4"/>
  <c r="M15" i="4"/>
  <c r="M16" i="4"/>
  <c r="M17" i="4"/>
  <c r="M18" i="4"/>
  <c r="M19" i="4"/>
  <c r="M20" i="4"/>
  <c r="M21" i="4"/>
  <c r="M12" i="4"/>
  <c r="F69" i="4"/>
  <c r="M23" i="4"/>
  <c r="M24" i="4"/>
  <c r="M25" i="4"/>
  <c r="M26" i="4"/>
  <c r="M27" i="4"/>
  <c r="M28" i="4"/>
  <c r="M29" i="4"/>
  <c r="M22" i="4"/>
  <c r="F70" i="4"/>
  <c r="M31" i="4"/>
  <c r="M32" i="4"/>
  <c r="M33" i="4"/>
  <c r="M34" i="4"/>
  <c r="M35" i="4"/>
  <c r="M36" i="4"/>
  <c r="M37" i="4"/>
  <c r="M38" i="4"/>
  <c r="M39" i="4"/>
  <c r="M40" i="4"/>
  <c r="M41" i="4"/>
  <c r="M30" i="4"/>
  <c r="F71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42" i="4"/>
  <c r="F72" i="4"/>
  <c r="M57" i="4"/>
  <c r="M58" i="4"/>
  <c r="M59" i="4"/>
  <c r="M60" i="4"/>
  <c r="M61" i="4"/>
  <c r="M65" i="4"/>
  <c r="M66" i="4"/>
  <c r="M56" i="4"/>
  <c r="F73" i="4"/>
  <c r="K67" i="4"/>
  <c r="J66" i="4"/>
  <c r="J65" i="4"/>
  <c r="J61" i="4"/>
  <c r="J60" i="4"/>
  <c r="J59" i="4"/>
  <c r="J58" i="4"/>
  <c r="J57" i="4"/>
  <c r="N55" i="4"/>
  <c r="J55" i="4"/>
  <c r="N54" i="4"/>
  <c r="L54" i="4"/>
  <c r="J54" i="4"/>
  <c r="N53" i="4"/>
  <c r="L53" i="4"/>
  <c r="J53" i="4"/>
  <c r="N52" i="4"/>
  <c r="J52" i="4"/>
  <c r="N51" i="4"/>
  <c r="J51" i="4"/>
  <c r="N50" i="4"/>
  <c r="L50" i="4"/>
  <c r="J50" i="4"/>
  <c r="N49" i="4"/>
  <c r="J49" i="4"/>
  <c r="N48" i="4"/>
  <c r="L48" i="4"/>
  <c r="J48" i="4"/>
  <c r="N47" i="4"/>
  <c r="L47" i="4"/>
  <c r="J47" i="4"/>
  <c r="N46" i="4"/>
  <c r="L46" i="4"/>
  <c r="J46" i="4"/>
  <c r="N45" i="4"/>
  <c r="L45" i="4"/>
  <c r="J45" i="4"/>
  <c r="N44" i="4"/>
  <c r="J44" i="4"/>
  <c r="N43" i="4"/>
  <c r="L43" i="4"/>
  <c r="J43" i="4"/>
  <c r="L42" i="4"/>
  <c r="N41" i="4"/>
  <c r="L41" i="4"/>
  <c r="J41" i="4"/>
  <c r="N40" i="4"/>
  <c r="J40" i="4"/>
  <c r="N39" i="4"/>
  <c r="J39" i="4"/>
  <c r="N38" i="4"/>
  <c r="L38" i="4"/>
  <c r="J38" i="4"/>
  <c r="N37" i="4"/>
  <c r="J37" i="4"/>
  <c r="N36" i="4"/>
  <c r="L36" i="4"/>
  <c r="J36" i="4"/>
  <c r="N35" i="4"/>
  <c r="J35" i="4"/>
  <c r="N34" i="4"/>
  <c r="L34" i="4"/>
  <c r="J34" i="4"/>
  <c r="N33" i="4"/>
  <c r="J33" i="4"/>
  <c r="N32" i="4"/>
  <c r="J32" i="4"/>
  <c r="N31" i="4"/>
  <c r="L31" i="4"/>
  <c r="J31" i="4"/>
  <c r="L30" i="4"/>
  <c r="N29" i="4"/>
  <c r="J29" i="4"/>
  <c r="N28" i="4"/>
  <c r="L28" i="4"/>
  <c r="J28" i="4"/>
  <c r="N27" i="4"/>
  <c r="J27" i="4"/>
  <c r="N26" i="4"/>
  <c r="J26" i="4"/>
  <c r="N25" i="4"/>
  <c r="L25" i="4"/>
  <c r="J25" i="4"/>
  <c r="N24" i="4"/>
  <c r="J24" i="4"/>
  <c r="N23" i="4"/>
  <c r="L23" i="4"/>
  <c r="J23" i="4"/>
  <c r="L22" i="4"/>
  <c r="N21" i="4"/>
  <c r="J21" i="4"/>
  <c r="N20" i="4"/>
  <c r="L20" i="4"/>
  <c r="J20" i="4"/>
  <c r="N19" i="4"/>
  <c r="J19" i="4"/>
  <c r="N18" i="4"/>
  <c r="J18" i="4"/>
  <c r="N17" i="4"/>
  <c r="L17" i="4"/>
  <c r="J17" i="4"/>
  <c r="N16" i="4"/>
  <c r="J16" i="4"/>
  <c r="N15" i="4"/>
  <c r="L15" i="4"/>
  <c r="J15" i="4"/>
  <c r="N14" i="4"/>
  <c r="J14" i="4"/>
  <c r="N13" i="4"/>
  <c r="L13" i="4"/>
  <c r="J13" i="4"/>
  <c r="L12" i="4"/>
  <c r="N11" i="4"/>
  <c r="J11" i="4"/>
  <c r="N10" i="4"/>
  <c r="L10" i="4"/>
  <c r="J10" i="4"/>
  <c r="N9" i="4"/>
  <c r="L9" i="4"/>
  <c r="J9" i="4"/>
  <c r="N8" i="4"/>
  <c r="J8" i="4"/>
  <c r="N7" i="4"/>
  <c r="L7" i="4"/>
  <c r="J7" i="4"/>
  <c r="N6" i="4"/>
  <c r="L6" i="4"/>
  <c r="J6" i="4"/>
  <c r="L5" i="4"/>
  <c r="N43" i="1"/>
  <c r="N44" i="1"/>
  <c r="L43" i="1"/>
  <c r="N45" i="1"/>
  <c r="L45" i="1"/>
  <c r="N46" i="1"/>
  <c r="L46" i="1"/>
  <c r="N47" i="1"/>
  <c r="L47" i="1"/>
  <c r="N48" i="1"/>
  <c r="N49" i="1"/>
  <c r="L48" i="1"/>
  <c r="N50" i="1"/>
  <c r="N51" i="1"/>
  <c r="N52" i="1"/>
  <c r="L50" i="1"/>
  <c r="N53" i="1"/>
  <c r="L53" i="1"/>
  <c r="N54" i="1"/>
  <c r="N55" i="1"/>
  <c r="L54" i="1"/>
  <c r="L42" i="1"/>
  <c r="O6" i="1"/>
  <c r="O7" i="1"/>
  <c r="O8" i="1"/>
  <c r="O9" i="1"/>
  <c r="O10" i="1"/>
  <c r="O11" i="1"/>
  <c r="O13" i="1"/>
  <c r="O14" i="1"/>
  <c r="O15" i="1"/>
  <c r="O16" i="1"/>
  <c r="O17" i="1"/>
  <c r="O18" i="1"/>
  <c r="O19" i="1"/>
  <c r="O20" i="1"/>
  <c r="O21" i="1"/>
  <c r="O23" i="1"/>
  <c r="O24" i="1"/>
  <c r="O25" i="1"/>
  <c r="O26" i="1"/>
  <c r="O27" i="1"/>
  <c r="O28" i="1"/>
  <c r="O29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7" i="1"/>
  <c r="O58" i="1"/>
  <c r="O59" i="1"/>
  <c r="O60" i="1"/>
  <c r="O61" i="1"/>
  <c r="O62" i="1"/>
  <c r="O63" i="1"/>
  <c r="O64" i="1"/>
  <c r="F71" i="1"/>
  <c r="F69" i="1"/>
  <c r="F70" i="1"/>
  <c r="F68" i="1"/>
  <c r="F67" i="1"/>
  <c r="F65" i="1"/>
  <c r="K64" i="1"/>
  <c r="N57" i="1"/>
  <c r="N58" i="1"/>
  <c r="L57" i="1"/>
  <c r="N59" i="1"/>
  <c r="N60" i="1"/>
  <c r="N61" i="1"/>
  <c r="L59" i="1"/>
  <c r="N62" i="1"/>
  <c r="N63" i="1"/>
  <c r="L62" i="1"/>
  <c r="L56" i="1"/>
  <c r="N41" i="1"/>
  <c r="L41" i="1"/>
  <c r="N36" i="1"/>
  <c r="N37" i="1"/>
  <c r="L36" i="1"/>
  <c r="N34" i="1"/>
  <c r="N35" i="1"/>
  <c r="L34" i="1"/>
  <c r="N38" i="1"/>
  <c r="N39" i="1"/>
  <c r="N40" i="1"/>
  <c r="L38" i="1"/>
  <c r="N31" i="1"/>
  <c r="N32" i="1"/>
  <c r="N33" i="1"/>
  <c r="L31" i="1"/>
  <c r="L30" i="1"/>
  <c r="N23" i="1"/>
  <c r="N24" i="1"/>
  <c r="L23" i="1"/>
  <c r="N25" i="1"/>
  <c r="N26" i="1"/>
  <c r="N27" i="1"/>
  <c r="L25" i="1"/>
  <c r="N28" i="1"/>
  <c r="N29" i="1"/>
  <c r="L28" i="1"/>
  <c r="L22" i="1"/>
  <c r="N20" i="1"/>
  <c r="N21" i="1"/>
  <c r="L20" i="1"/>
  <c r="N17" i="1"/>
  <c r="N18" i="1"/>
  <c r="N19" i="1"/>
  <c r="L17" i="1"/>
  <c r="N15" i="1"/>
  <c r="N16" i="1"/>
  <c r="L15" i="1"/>
  <c r="N13" i="1"/>
  <c r="N14" i="1"/>
  <c r="L13" i="1"/>
  <c r="N10" i="1"/>
  <c r="N11" i="1"/>
  <c r="L10" i="1"/>
  <c r="N9" i="1"/>
  <c r="L9" i="1"/>
  <c r="N7" i="1"/>
  <c r="N8" i="1"/>
  <c r="L7" i="1"/>
  <c r="N6" i="1"/>
  <c r="L6" i="1"/>
  <c r="M32" i="1"/>
  <c r="M33" i="1"/>
  <c r="M34" i="1"/>
  <c r="M35" i="1"/>
  <c r="M36" i="1"/>
  <c r="M37" i="1"/>
  <c r="M38" i="1"/>
  <c r="M39" i="1"/>
  <c r="M40" i="1"/>
  <c r="M41" i="1"/>
  <c r="M56" i="1"/>
  <c r="M42" i="1"/>
  <c r="M30" i="1"/>
  <c r="M22" i="1"/>
  <c r="M18" i="1"/>
  <c r="M8" i="1"/>
  <c r="M9" i="1"/>
  <c r="J18" i="1"/>
  <c r="J8" i="1"/>
  <c r="J9" i="1"/>
  <c r="M31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60" i="1"/>
  <c r="M58" i="1"/>
  <c r="M57" i="1"/>
  <c r="M59" i="1"/>
  <c r="M61" i="1"/>
  <c r="M62" i="1"/>
  <c r="M63" i="1"/>
  <c r="M24" i="1"/>
  <c r="M23" i="1"/>
  <c r="M25" i="1"/>
  <c r="M26" i="1"/>
  <c r="M27" i="1"/>
  <c r="M28" i="1"/>
  <c r="M29" i="1"/>
  <c r="M14" i="1"/>
  <c r="M13" i="1"/>
  <c r="M15" i="1"/>
  <c r="M16" i="1"/>
  <c r="M17" i="1"/>
  <c r="M19" i="1"/>
  <c r="M20" i="1"/>
  <c r="M21" i="1"/>
  <c r="L12" i="1"/>
  <c r="M6" i="1"/>
  <c r="M7" i="1"/>
  <c r="M10" i="1"/>
  <c r="M11" i="1"/>
  <c r="L5" i="1"/>
  <c r="M12" i="1"/>
  <c r="F66" i="1"/>
  <c r="M5" i="1"/>
  <c r="J13" i="1"/>
  <c r="J14" i="1"/>
  <c r="J15" i="1"/>
  <c r="J16" i="1"/>
  <c r="J17" i="1"/>
  <c r="J19" i="1"/>
  <c r="J20" i="1"/>
  <c r="J21" i="1"/>
  <c r="J23" i="1"/>
  <c r="J24" i="1"/>
  <c r="J25" i="1"/>
  <c r="J26" i="1"/>
  <c r="J27" i="1"/>
  <c r="J28" i="1"/>
  <c r="J29" i="1"/>
  <c r="J31" i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7" i="1"/>
  <c r="J58" i="1"/>
  <c r="J59" i="1"/>
  <c r="J60" i="1"/>
  <c r="J61" i="1"/>
  <c r="J62" i="1"/>
  <c r="J63" i="1"/>
  <c r="J7" i="1"/>
  <c r="J10" i="1"/>
  <c r="J11" i="1"/>
  <c r="J6" i="1"/>
</calcChain>
</file>

<file path=xl/sharedStrings.xml><?xml version="1.0" encoding="utf-8"?>
<sst xmlns="http://schemas.openxmlformats.org/spreadsheetml/2006/main" count="285" uniqueCount="162">
  <si>
    <t>non</t>
  </si>
  <si>
    <t>1/3</t>
  </si>
  <si>
    <t>2/3</t>
  </si>
  <si>
    <t>3/3</t>
  </si>
  <si>
    <t>Indicateurs</t>
  </si>
  <si>
    <t>Compétences</t>
  </si>
  <si>
    <t>Poids</t>
  </si>
  <si>
    <t>Note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</si>
  <si>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</si>
  <si>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</si>
  <si>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</si>
  <si>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</si>
  <si>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</si>
  <si>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 xml:space="preserve">Candidat : </t>
  </si>
  <si>
    <t>/80</t>
  </si>
  <si>
    <t>BTS Conception de Processus de Réalisation de Produits option série</t>
  </si>
  <si>
    <t>BTS Conception de Processus de Réalisation de Produits option unitaire</t>
  </si>
  <si>
    <t xml:space="preserve"> C1 - S'intégrer dans un environnement professionnel, assurer une veille technologique et capitaliser l’expérience</t>
  </si>
  <si>
    <t xml:space="preserve">C3 - Formuler et transmettre des informations, communiquer sous forme écrite et orale y compris en anglais </t>
  </si>
  <si>
    <t xml:space="preserve">C12 - Définir et organiser les environnements de travail </t>
  </si>
  <si>
    <t xml:space="preserve">C15 - Lancer et suivre une réalisation </t>
  </si>
  <si>
    <t>Les contraintes techniques, économiques et environnementales de l’entreprise sont prises en compte.</t>
  </si>
  <si>
    <t>Tous les éléments essentiels sont répertoriés et ajoutés à l’archive de l’entreprise.</t>
  </si>
  <si>
    <t>La traçabilité respecte les standard de l’entreprise et du donneur d’ordre.</t>
  </si>
  <si>
    <t>Les procédures d’utilisation du système de gestion de données sont respectées.</t>
  </si>
  <si>
    <t>Les sources d’information sont identifiées et vérifiées.</t>
  </si>
  <si>
    <t>Les évolutions techniques de son champ d’activité sont identifiées et capitalisées.</t>
  </si>
  <si>
    <t xml:space="preserve"> Prendre en compte la politique de l’entreprise</t>
  </si>
  <si>
    <t>C1.1</t>
  </si>
  <si>
    <t xml:space="preserve">Contribuer à l’archivage, à la traçabilité des affaires et à la capitalisation des expériences </t>
  </si>
  <si>
    <t xml:space="preserve">C1.2 </t>
  </si>
  <si>
    <t>Participer à l'alimentation d'un système de gestion de données techniques</t>
  </si>
  <si>
    <t xml:space="preserve">C1.3 </t>
  </si>
  <si>
    <t>C1.4</t>
  </si>
  <si>
    <t>Contribuer à la veille technologique de l’entreprise</t>
  </si>
  <si>
    <t>L’objectif, le public visé, le message sont clairement identifiés.</t>
  </si>
  <si>
    <t>Les outils de communication choisis sont adaptés au message et aux interlocuteurs et respectent les standard de communication de l’entreprise.</t>
  </si>
  <si>
    <t>Le document technique est décodé de manière univoque.</t>
  </si>
  <si>
    <t>Le compte-rendu écrit est lisible et concis.</t>
  </si>
  <si>
    <t>L’expression orale est claire.</t>
  </si>
  <si>
    <t>Les messages sont concis et sans ambiguïté.</t>
  </si>
  <si>
    <t>Le vocabulaire est pertinent et précis.</t>
  </si>
  <si>
    <t>Le vocabulaire professionnel est pertinent et précis.</t>
  </si>
  <si>
    <t>Les échanges techniques avec les interlocuteurs sont compréhensibles.</t>
  </si>
  <si>
    <t>Choisir une stratégie et des supports de communication</t>
  </si>
  <si>
    <t xml:space="preserve">Lire et rédiger un compte-rendu, un document technique en français et en anglais </t>
  </si>
  <si>
    <t>Présenter oralement un rapport en français et en anglais</t>
  </si>
  <si>
    <t>Participer à un échange technique en français et en anglais</t>
  </si>
  <si>
    <t>C3.1</t>
  </si>
  <si>
    <t>La liste des tâches identifiées est complète.</t>
  </si>
  <si>
    <t>L’enchaînement des tâches est pertinent.</t>
  </si>
  <si>
    <t>Les flux physiques de matière et des composants sont clairement identifiés.</t>
  </si>
  <si>
    <t>Les flux d’informations sont clairement identifiés.</t>
  </si>
  <si>
    <t>L’ensemble des flux est optimisé.</t>
  </si>
  <si>
    <t>La définition ou le choix des moyens environnants est en adéquation avec les contraintes.</t>
  </si>
  <si>
    <t>La définition ou le choix des moyens environnants respecte les normes et réglementations.</t>
  </si>
  <si>
    <t>L’ensemble des moyens nécessaires est opérationnel.</t>
  </si>
  <si>
    <t>La maintenance de premier niveau des moyens matériels est réalisée.</t>
  </si>
  <si>
    <t>La matière d’œuvre est disponible.</t>
  </si>
  <si>
    <t>Le délai de lancement imposé par le planning est respecté.</t>
  </si>
  <si>
    <t>La conformité de la réalisation est évaluée pour validation du lancement.</t>
  </si>
  <si>
    <t>Les protocoles de contrôle sont respectés.</t>
  </si>
  <si>
    <t>Les documents de suivi sont exploités et archivés.</t>
  </si>
  <si>
    <t>Les non-conformités sont identifiées.</t>
  </si>
  <si>
    <t>La remédiation proposée est appropriée.</t>
  </si>
  <si>
    <t>La mise en œuvre des actions correctives est garantie.</t>
  </si>
  <si>
    <t>L’identification des facteurs influents sur les aléas de réalisation est pertinente et capitalisée.</t>
  </si>
  <si>
    <t>Les documents qualité relatifs à son secteur de production sont identifiés.</t>
  </si>
  <si>
    <t>La vérification de l’application des procédures qualité est effective.</t>
  </si>
  <si>
    <t>Les documents de traçabilité de l’entreprise sont exploités dans le respect du plan qualité.</t>
  </si>
  <si>
    <t>Les consignes et les procédures de déroulement des audits internes sont respectées.</t>
  </si>
  <si>
    <t>Les actions correctives sont mises en œuvre.</t>
  </si>
  <si>
    <t>Les actions proposées contribuent à l’amélioration continue de la qualité de son secteur de production.</t>
  </si>
  <si>
    <t>Les propositions découlant de l’application d’une démarche de résolution de problèmes sont cohérentes.</t>
  </si>
  <si>
    <t>Les risques pour la santé et la sécurité au travail de son secteur de production sont identifiés.</t>
  </si>
  <si>
    <t>La gravité et la probabilité des risques de la situation de travail sont correctement évaluées.</t>
  </si>
  <si>
    <t>Les solutions retenues sont en adéquation avec les impératifs de production, le système qualité et les conditions de travail.</t>
  </si>
  <si>
    <t>Les mesures de prévention mises en œuvre sont adaptées.</t>
  </si>
  <si>
    <t>La démarche ergonomique employée est adaptée.</t>
  </si>
  <si>
    <t>L’identification des procédures de santé et sécurité au travail aux postes de travail est pertinente.</t>
  </si>
  <si>
    <t>Le protocole de contrôle choisi est adapté.</t>
  </si>
  <si>
    <t>La mise en œuvre du protocole de contrôle est conforme.</t>
  </si>
  <si>
    <t>Les protocoles d’essais sont respectés.</t>
  </si>
  <si>
    <t>La mise au point permet de résoudre les non-conformités.</t>
  </si>
  <si>
    <t>Les conclusions de l’essai permettent de qualifier l’outillage ou le produit unitaire.</t>
  </si>
  <si>
    <t>Les éventuelles non-conformités des pièces fabriquées sont identifiées et caractérisées.</t>
  </si>
  <si>
    <t>Les conclusions quant à l’aptitude à l’emploi de l’outillage sont dégagées.</t>
  </si>
  <si>
    <t>Procéder aux contrôles des spécifications fonctionnelles d’un ensemble mécanique unitaire fini</t>
  </si>
  <si>
    <t>Procéder aux essais du fonctionnement et à la mise au point d’un ensemble mécanique unitaire fini (essais à vide et essais fonctionnels hors production)</t>
  </si>
  <si>
    <t>Participer à la fabrication et au contrôle des premières pièces obtenues avec un outillage</t>
  </si>
  <si>
    <t>Vérifier l’application d’un système qualité à son secteur de production</t>
  </si>
  <si>
    <t>Exploiter les documents de traçabilité d’une entreprise</t>
  </si>
  <si>
    <t>Participer aux audits internes liés au plan qualité d’une entreprise</t>
  </si>
  <si>
    <t>S’assurer de la mise en œuvre d’actions correctives à son secteur d’activité</t>
  </si>
  <si>
    <t>Participer à l’amélioration continue du plan qualité d’une entreprise</t>
  </si>
  <si>
    <t>Formaliser une évaluation des risques dans le cadre du “Document unique d’évaluation des risques professionnels”</t>
  </si>
  <si>
    <t>Participer à l’élaboration d’un plan de prévention – sécurité</t>
  </si>
  <si>
    <t>Aménager un poste de travail selon une démarche ergonomique</t>
  </si>
  <si>
    <t>S’assurer de la disponibilité de moyens humains et matériels ainsi que de la matière d’œuvre</t>
  </si>
  <si>
    <t>Effectuer le lancement d’une réalisation</t>
  </si>
  <si>
    <t>Mettre en œuvre un programme de contrôle en cours de réalisation</t>
  </si>
  <si>
    <t>Identifier des non-conformités d’une réalisation, en rendre compte et y remédier</t>
  </si>
  <si>
    <t>Identifier les facteurs influents sur des aléas de réalisation</t>
  </si>
  <si>
    <t>Identifier les tâches à réaliser et leur enchaînement</t>
  </si>
  <si>
    <t>Organiser les flux</t>
  </si>
  <si>
    <t>Définir ou choisir les moyens environnants (transfert, stockage, préparation, contrôle, parachèvement …)</t>
  </si>
  <si>
    <t>Épreuve E6 - Unité U62 – Gestion et suivi de réalisation en entreprise</t>
  </si>
  <si>
    <t>Taux Txd'indicateurs évalués pourla compétence C1</t>
  </si>
  <si>
    <t>Taux Tx d'indicateurs évalués pourla compétence C3</t>
  </si>
  <si>
    <t>Taux Tx d'indicateurs évalués pourla compétence C12</t>
  </si>
  <si>
    <t>Taux Tx d'indicateurs évalués pourla compétence C15</t>
  </si>
  <si>
    <t>Taux Tx d'indicateurs évalués pourla compétence C16</t>
  </si>
  <si>
    <t>Taux Tx d'indicateurs évalués pourla compétence C18</t>
  </si>
  <si>
    <t>Ca18 – Réaliser, mettre au point et qualifier tout ou partie d’un ensemble mécanique unitaire</t>
  </si>
  <si>
    <t xml:space="preserve"> C16 - Appliquer un plan qualité, un plan sécurité</t>
  </si>
  <si>
    <t>C3.2</t>
  </si>
  <si>
    <t>C3.3</t>
  </si>
  <si>
    <t>C3.4</t>
  </si>
  <si>
    <t>C12.1</t>
  </si>
  <si>
    <t>C12.2</t>
  </si>
  <si>
    <t>C12.3</t>
  </si>
  <si>
    <t>C15.1</t>
  </si>
  <si>
    <t>C15.2</t>
  </si>
  <si>
    <t>C15.3</t>
  </si>
  <si>
    <t>C15.4</t>
  </si>
  <si>
    <t>C15.5</t>
  </si>
  <si>
    <t>C16.1</t>
  </si>
  <si>
    <t>C16.2</t>
  </si>
  <si>
    <t>C16.3</t>
  </si>
  <si>
    <t>C16.4</t>
  </si>
  <si>
    <t>C16.5</t>
  </si>
  <si>
    <t>C16.6</t>
  </si>
  <si>
    <t>C16.7</t>
  </si>
  <si>
    <t>C16.8</t>
  </si>
  <si>
    <t>Ca18.2</t>
  </si>
  <si>
    <t>Ca18.3</t>
  </si>
  <si>
    <t>Ca18.1</t>
  </si>
  <si>
    <t>L’identification des paramètres critiques est pertinente.</t>
  </si>
  <si>
    <t>Les moyens de contrôle retenus sont capables de fournir des indications de performance de l’unité de réalisation.</t>
  </si>
  <si>
    <t>Les protocoles choisis sont corrects.</t>
  </si>
  <si>
    <t>Les protocoles de mise en œuvre du moyen et de la procédure de contrôle sont respectés.</t>
  </si>
  <si>
    <t>Les écarts entre les résultats attendus et ceux observés sur la réalisation sont énumérés et quantifiés.</t>
  </si>
  <si>
    <t>La détermination des causes possibles des écarts est pertinente.</t>
  </si>
  <si>
    <t>La relation entre les causes d’écart et leurs conséquences sur la réalisation est établie.</t>
  </si>
  <si>
    <t>Des actions de remédiation sont proposées.</t>
  </si>
  <si>
    <t>Les actions de remédiation sont pertinentes.</t>
  </si>
  <si>
    <t>Le dossier de réalisation est complet, exploitable et conforme aux standard de l’entreprise.</t>
  </si>
  <si>
    <t>Identifier les paramètres à contrôler pour garantir la qualité d’un produit ou les performances d’un processus</t>
  </si>
  <si>
    <t>Choisir ou définir des protocoles de contrôle permettant de quantifier la valeur d’un paramètre de contrôle du processus</t>
  </si>
  <si>
    <t>Mettre en œuvre un moyen et une procédure de contrôle afin de déterminer les performances d’un processus</t>
  </si>
  <si>
    <t>Quantifier des résultats obtenus au cours d’une réalisation (qualité du produit, cadence dans le cas d’une série …)</t>
  </si>
  <si>
    <t>Corréler des écarts observés avec des causes</t>
  </si>
  <si>
    <t>Formaliser des actions correctives</t>
  </si>
  <si>
    <t>Finaliser le dossier de réalisation du produit.</t>
  </si>
  <si>
    <t>Cb18.1</t>
  </si>
  <si>
    <t>Cb18.2</t>
  </si>
  <si>
    <t>Cb18.3</t>
  </si>
  <si>
    <t>Cb18.4</t>
  </si>
  <si>
    <t>Cb18.5</t>
  </si>
  <si>
    <t>Cb18.6</t>
  </si>
  <si>
    <t>Cb18.7</t>
  </si>
  <si>
    <t>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</si>
</sst>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</font>
    <font>
      <sz val="10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sz val="18"/>
      <color theme="1"/>
      <name val="Calibri"/>
      <scheme val="minor"/>
    </font>
    <font>
      <b/>
      <sz val="12"/>
      <color theme="1"/>
      <name val="Arial"/>
    </font>
    <font>
      <b/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6" xfId="0" applyFill="1" applyBorder="1"/>
    <xf numFmtId="0" fontId="0" fillId="6" borderId="6" xfId="0" applyFill="1" applyBorder="1"/>
    <xf numFmtId="0" fontId="0" fillId="6" borderId="1" xfId="0" applyFill="1" applyBorder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17" fillId="0" borderId="0" xfId="0" applyFont="1" applyBorder="1" applyAlignment="1" applyProtection="1">
      <alignment horizontal="right" vertical="center"/>
    </xf>
    <xf numFmtId="0" fontId="21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19" fillId="0" borderId="0" xfId="0" applyFont="1" applyAlignment="1">
      <alignment horizontal="center"/>
    </xf>
    <xf numFmtId="0" fontId="16" fillId="4" borderId="8" xfId="0" applyFont="1" applyFill="1" applyBorder="1" applyAlignment="1" applyProtection="1">
      <alignment horizontal="center" vertical="center"/>
    </xf>
    <xf numFmtId="164" fontId="14" fillId="0" borderId="7" xfId="0" applyNumberFormat="1" applyFont="1" applyBorder="1" applyAlignment="1" applyProtection="1">
      <alignment horizontal="center" vertical="center"/>
      <protection locked="0"/>
    </xf>
    <xf numFmtId="164" fontId="16" fillId="4" borderId="7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14" fillId="0" borderId="8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6" xfId="0" applyBorder="1"/>
    <xf numFmtId="2" fontId="0" fillId="0" borderId="3" xfId="0" applyNumberFormat="1" applyBorder="1" applyAlignment="1">
      <alignment horizontal="center" vertical="center" wrapText="1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"/>
  <sheetViews>
    <sheetView tabSelected="1" topLeftCell="A39" workbookViewId="0">
      <selection activeCell="B74" sqref="B74:I74"/>
    </sheetView>
  </sheetViews>
  <sheetFormatPr baseColWidth="10" defaultRowHeight="15" x14ac:dyDescent="0"/>
  <cols>
    <col min="1" max="1" width="3" customWidth="1"/>
    <col min="2" max="2" width="6.5" customWidth="1"/>
    <col min="3" max="3" width="40.5" style="8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17" customWidth="1"/>
    <col min="11" max="12" width="10.83203125" style="13"/>
    <col min="13" max="13" width="7.6640625" style="40" customWidth="1"/>
    <col min="14" max="14" width="8.5" style="43" customWidth="1"/>
    <col min="15" max="15" width="6" style="40" customWidth="1"/>
  </cols>
  <sheetData>
    <row r="1" spans="2:15" s="15" customFormat="1" ht="33" customHeight="1">
      <c r="B1" s="28" t="s">
        <v>16</v>
      </c>
      <c r="C1" s="29"/>
      <c r="E1" s="47" t="s">
        <v>13</v>
      </c>
      <c r="F1" s="47"/>
      <c r="G1" s="47"/>
      <c r="H1" s="47"/>
      <c r="I1" s="47"/>
      <c r="J1" s="47"/>
      <c r="K1" s="47"/>
      <c r="L1" s="47"/>
      <c r="M1" s="40"/>
      <c r="N1" s="41"/>
      <c r="O1" s="40"/>
    </row>
    <row r="2" spans="2:15" s="26" customFormat="1" ht="18">
      <c r="B2" s="26" t="s">
        <v>106</v>
      </c>
      <c r="E2" s="48"/>
      <c r="F2" s="48"/>
      <c r="G2" s="48"/>
      <c r="H2" s="48"/>
      <c r="I2" s="48"/>
      <c r="J2" s="48"/>
      <c r="K2" s="48"/>
      <c r="L2" s="48"/>
      <c r="M2" s="27"/>
      <c r="N2" s="42"/>
      <c r="O2" s="27"/>
    </row>
    <row r="4" spans="2:15">
      <c r="B4" s="62" t="s">
        <v>5</v>
      </c>
      <c r="C4" s="62"/>
      <c r="D4" s="1" t="s">
        <v>4</v>
      </c>
      <c r="E4" s="2" t="s">
        <v>0</v>
      </c>
      <c r="F4" s="3">
        <v>0</v>
      </c>
      <c r="G4" s="3" t="s">
        <v>1</v>
      </c>
      <c r="H4" s="3" t="s">
        <v>2</v>
      </c>
      <c r="I4" s="3" t="s">
        <v>3</v>
      </c>
      <c r="K4" s="9" t="s">
        <v>6</v>
      </c>
      <c r="L4" s="9" t="s">
        <v>7</v>
      </c>
    </row>
    <row r="5" spans="2:15">
      <c r="B5" s="67" t="s">
        <v>17</v>
      </c>
      <c r="C5" s="68"/>
      <c r="D5" s="68"/>
      <c r="E5" s="59"/>
      <c r="F5" s="59"/>
      <c r="G5" s="59"/>
      <c r="H5" s="59"/>
      <c r="I5" s="60"/>
      <c r="K5" s="33">
        <v>0.15</v>
      </c>
      <c r="L5" s="14">
        <f>SUM(L6:L11)</f>
        <v>0</v>
      </c>
      <c r="M5" s="40">
        <f>SUM(M6:M11)</f>
        <v>6</v>
      </c>
    </row>
    <row r="6" spans="2:15">
      <c r="B6" s="11" t="s">
        <v>28</v>
      </c>
      <c r="C6" s="5" t="s">
        <v>27</v>
      </c>
      <c r="D6" s="5" t="s">
        <v>21</v>
      </c>
      <c r="E6" s="11"/>
      <c r="F6" s="11"/>
      <c r="G6" s="11"/>
      <c r="H6" s="11"/>
      <c r="I6" s="11"/>
      <c r="J6" s="30" t="str">
        <f>(IF(O6&lt;&gt;1,"◄",""))</f>
        <v>◄</v>
      </c>
      <c r="K6" s="11">
        <v>1</v>
      </c>
      <c r="L6" s="16">
        <f>N6</f>
        <v>0</v>
      </c>
      <c r="M6" s="40">
        <f>IF(E6&lt;&gt;"",0,K6)</f>
        <v>1</v>
      </c>
      <c r="N6" s="43">
        <f>(IF(G6&lt;&gt;"",1/3,0)+IF(H6&lt;&gt;"",2/3,0)+IF(I6&lt;&gt;"",1,0))*K$5*20*M6/SUM(M$6:M$11)</f>
        <v>0</v>
      </c>
      <c r="O6" s="40">
        <f>COUNTA(E6:I6)</f>
        <v>0</v>
      </c>
    </row>
    <row r="7" spans="2:15" ht="15" customHeight="1">
      <c r="B7" s="55" t="s">
        <v>30</v>
      </c>
      <c r="C7" s="70" t="s">
        <v>29</v>
      </c>
      <c r="D7" s="6" t="s">
        <v>22</v>
      </c>
      <c r="E7" s="31"/>
      <c r="F7" s="31"/>
      <c r="G7" s="31"/>
      <c r="H7" s="31"/>
      <c r="I7" s="31"/>
      <c r="J7" s="30" t="str">
        <f t="shared" ref="J7:J63" si="0">(IF(O7&lt;&gt;1,"◄",""))</f>
        <v>◄</v>
      </c>
      <c r="K7" s="11">
        <v>1</v>
      </c>
      <c r="L7" s="54">
        <f>SUM(N7:N8)</f>
        <v>0</v>
      </c>
      <c r="M7" s="40">
        <f t="shared" ref="M7:M63" si="1">IF(E7&lt;&gt;"",0,K7)</f>
        <v>1</v>
      </c>
      <c r="N7" s="43">
        <f t="shared" ref="N7:N9" si="2">(IF(G7&lt;&gt;"",1/3,0)+IF(H7&lt;&gt;"",2/3,0)+IF(I7&lt;&gt;"",1,0))*K$5*20*M7/SUM(M$6:M$11)</f>
        <v>0</v>
      </c>
      <c r="O7" s="40">
        <f t="shared" ref="O7:O63" si="3">COUNTA(E7:I7)</f>
        <v>0</v>
      </c>
    </row>
    <row r="8" spans="2:15">
      <c r="B8" s="55"/>
      <c r="C8" s="71"/>
      <c r="D8" s="5" t="s">
        <v>23</v>
      </c>
      <c r="E8" s="36"/>
      <c r="F8" s="36"/>
      <c r="G8" s="36"/>
      <c r="H8" s="36"/>
      <c r="I8" s="36"/>
      <c r="J8" s="30" t="str">
        <f t="shared" si="0"/>
        <v>◄</v>
      </c>
      <c r="K8" s="11">
        <v>1</v>
      </c>
      <c r="L8" s="54"/>
      <c r="M8" s="40">
        <f t="shared" si="1"/>
        <v>1</v>
      </c>
      <c r="N8" s="43">
        <f t="shared" si="2"/>
        <v>0</v>
      </c>
      <c r="O8" s="40">
        <f t="shared" si="3"/>
        <v>0</v>
      </c>
    </row>
    <row r="9" spans="2:15" ht="24">
      <c r="B9" s="11" t="s">
        <v>32</v>
      </c>
      <c r="C9" s="5" t="s">
        <v>31</v>
      </c>
      <c r="D9" s="6" t="s">
        <v>24</v>
      </c>
      <c r="E9" s="31"/>
      <c r="F9" s="31"/>
      <c r="G9" s="31"/>
      <c r="H9" s="31"/>
      <c r="I9" s="31"/>
      <c r="J9" s="30" t="str">
        <f t="shared" si="0"/>
        <v>◄</v>
      </c>
      <c r="K9" s="11">
        <v>1</v>
      </c>
      <c r="L9" s="16">
        <f>N9</f>
        <v>0</v>
      </c>
      <c r="M9" s="40">
        <f t="shared" si="1"/>
        <v>1</v>
      </c>
      <c r="N9" s="43">
        <f t="shared" si="2"/>
        <v>0</v>
      </c>
      <c r="O9" s="40">
        <f t="shared" si="3"/>
        <v>0</v>
      </c>
    </row>
    <row r="10" spans="2:15" ht="15" customHeight="1">
      <c r="B10" s="55" t="s">
        <v>33</v>
      </c>
      <c r="C10" s="70" t="s">
        <v>34</v>
      </c>
      <c r="D10" s="5" t="s">
        <v>25</v>
      </c>
      <c r="E10" s="11"/>
      <c r="F10" s="11"/>
      <c r="G10" s="11"/>
      <c r="H10" s="11"/>
      <c r="I10" s="11"/>
      <c r="J10" s="30" t="str">
        <f t="shared" si="0"/>
        <v>◄</v>
      </c>
      <c r="K10" s="11">
        <v>1</v>
      </c>
      <c r="L10" s="54">
        <f>SUM(N10:N11)</f>
        <v>0</v>
      </c>
      <c r="M10" s="40">
        <f t="shared" si="1"/>
        <v>1</v>
      </c>
      <c r="N10" s="43">
        <f>(IF(G10&lt;&gt;"",1/3,0)+IF(H10&lt;&gt;"",2/3,0)+IF(I10&lt;&gt;"",1,0))*K$5*20*M10/SUM(M$6:M$11)</f>
        <v>0</v>
      </c>
      <c r="O10" s="40">
        <f t="shared" si="3"/>
        <v>0</v>
      </c>
    </row>
    <row r="11" spans="2:15">
      <c r="B11" s="55"/>
      <c r="C11" s="71"/>
      <c r="D11" s="6" t="s">
        <v>26</v>
      </c>
      <c r="E11" s="31"/>
      <c r="F11" s="31"/>
      <c r="G11" s="31"/>
      <c r="H11" s="31"/>
      <c r="I11" s="31"/>
      <c r="J11" s="30" t="str">
        <f t="shared" si="0"/>
        <v>◄</v>
      </c>
      <c r="K11" s="11">
        <v>1</v>
      </c>
      <c r="L11" s="54"/>
      <c r="M11" s="40">
        <f t="shared" si="1"/>
        <v>1</v>
      </c>
      <c r="N11" s="43">
        <f t="shared" ref="N7:N11" si="4">(IF(G11&lt;&gt;"",1/3,0)+IF(H11&lt;&gt;"",2/3,0)+IF(I11&lt;&gt;"",1,0))*K$5*20*M11/SUM(M$6:M$11)</f>
        <v>0</v>
      </c>
      <c r="O11" s="40">
        <f t="shared" si="3"/>
        <v>0</v>
      </c>
    </row>
    <row r="12" spans="2:15">
      <c r="B12" s="66" t="s">
        <v>18</v>
      </c>
      <c r="C12" s="66"/>
      <c r="D12" s="66"/>
      <c r="E12" s="66"/>
      <c r="F12" s="66"/>
      <c r="G12" s="66"/>
      <c r="H12" s="66"/>
      <c r="I12" s="66"/>
      <c r="J12" s="30"/>
      <c r="K12" s="33">
        <v>0.15</v>
      </c>
      <c r="L12" s="14">
        <f>SUM(L13:L21)</f>
        <v>0</v>
      </c>
      <c r="M12" s="40">
        <f>SUM(M13:M21)</f>
        <v>9</v>
      </c>
    </row>
    <row r="13" spans="2:15" ht="16" customHeight="1">
      <c r="B13" s="55" t="s">
        <v>48</v>
      </c>
      <c r="C13" s="61" t="s">
        <v>44</v>
      </c>
      <c r="D13" s="5" t="s">
        <v>35</v>
      </c>
      <c r="E13" s="4"/>
      <c r="F13" s="4"/>
      <c r="G13" s="4"/>
      <c r="H13" s="4"/>
      <c r="I13" s="4"/>
      <c r="J13" s="30" t="str">
        <f t="shared" si="0"/>
        <v>◄</v>
      </c>
      <c r="K13" s="11">
        <v>1</v>
      </c>
      <c r="L13" s="54">
        <f>SUM(N13:N14)</f>
        <v>0</v>
      </c>
      <c r="M13" s="40">
        <f t="shared" si="1"/>
        <v>1</v>
      </c>
      <c r="N13" s="43">
        <f>(IF(G13&lt;&gt;"",1/3,0)+IF(H13&lt;&gt;"",2/3,0)+IF(I13&lt;&gt;"",1,0))*K$12*20*M13/SUM(M$13:M$21)</f>
        <v>0</v>
      </c>
      <c r="O13" s="40">
        <f t="shared" si="3"/>
        <v>0</v>
      </c>
    </row>
    <row r="14" spans="2:15" ht="24">
      <c r="B14" s="55"/>
      <c r="C14" s="61"/>
      <c r="D14" s="6" t="s">
        <v>36</v>
      </c>
      <c r="E14" s="32"/>
      <c r="F14" s="32"/>
      <c r="G14" s="32"/>
      <c r="H14" s="32"/>
      <c r="I14" s="32"/>
      <c r="J14" s="30" t="str">
        <f t="shared" si="0"/>
        <v>◄</v>
      </c>
      <c r="K14" s="11">
        <v>1</v>
      </c>
      <c r="L14" s="54"/>
      <c r="M14" s="40">
        <f t="shared" si="1"/>
        <v>1</v>
      </c>
      <c r="N14" s="43">
        <f t="shared" ref="N14:N21" si="5">(IF(G14&lt;&gt;"",1/3,0)+IF(H14&lt;&gt;"",2/3,0)+IF(I14&lt;&gt;"",1,0))*K$12*20*M14/SUM(M$13:M$21)</f>
        <v>0</v>
      </c>
      <c r="O14" s="40">
        <f t="shared" si="3"/>
        <v>0</v>
      </c>
    </row>
    <row r="15" spans="2:15">
      <c r="B15" s="55" t="s">
        <v>115</v>
      </c>
      <c r="C15" s="61" t="s">
        <v>45</v>
      </c>
      <c r="D15" s="5" t="s">
        <v>37</v>
      </c>
      <c r="E15" s="4"/>
      <c r="F15" s="4"/>
      <c r="G15" s="4"/>
      <c r="H15" s="4"/>
      <c r="I15" s="4"/>
      <c r="J15" s="30" t="str">
        <f t="shared" si="0"/>
        <v>◄</v>
      </c>
      <c r="K15" s="11">
        <v>1</v>
      </c>
      <c r="L15" s="63">
        <f>SUM(N15:N16)</f>
        <v>0</v>
      </c>
      <c r="M15" s="40">
        <f t="shared" si="1"/>
        <v>1</v>
      </c>
      <c r="N15" s="43">
        <f t="shared" si="5"/>
        <v>0</v>
      </c>
      <c r="O15" s="40">
        <f t="shared" si="3"/>
        <v>0</v>
      </c>
    </row>
    <row r="16" spans="2:15">
      <c r="B16" s="55"/>
      <c r="C16" s="61"/>
      <c r="D16" s="6" t="s">
        <v>38</v>
      </c>
      <c r="E16" s="32"/>
      <c r="F16" s="32"/>
      <c r="G16" s="32"/>
      <c r="H16" s="32"/>
      <c r="I16" s="32"/>
      <c r="J16" s="30" t="str">
        <f t="shared" si="0"/>
        <v>◄</v>
      </c>
      <c r="K16" s="11">
        <v>1</v>
      </c>
      <c r="L16" s="63"/>
      <c r="M16" s="40">
        <f t="shared" si="1"/>
        <v>1</v>
      </c>
      <c r="N16" s="43">
        <f t="shared" si="5"/>
        <v>0</v>
      </c>
      <c r="O16" s="40">
        <f t="shared" si="3"/>
        <v>0</v>
      </c>
    </row>
    <row r="17" spans="2:15">
      <c r="B17" s="55" t="s">
        <v>116</v>
      </c>
      <c r="C17" s="61" t="s">
        <v>46</v>
      </c>
      <c r="D17" s="5" t="s">
        <v>39</v>
      </c>
      <c r="E17" s="4"/>
      <c r="F17" s="4"/>
      <c r="G17" s="4"/>
      <c r="H17" s="4"/>
      <c r="I17" s="4"/>
      <c r="J17" s="30" t="str">
        <f t="shared" si="0"/>
        <v>◄</v>
      </c>
      <c r="K17" s="11">
        <v>1</v>
      </c>
      <c r="L17" s="54">
        <f>SUM(N17:N19)</f>
        <v>0</v>
      </c>
      <c r="M17" s="40">
        <f t="shared" si="1"/>
        <v>1</v>
      </c>
      <c r="N17" s="43">
        <f t="shared" si="5"/>
        <v>0</v>
      </c>
      <c r="O17" s="40">
        <f t="shared" si="3"/>
        <v>0</v>
      </c>
    </row>
    <row r="18" spans="2:15">
      <c r="B18" s="55"/>
      <c r="C18" s="61"/>
      <c r="D18" s="6" t="s">
        <v>40</v>
      </c>
      <c r="E18" s="32"/>
      <c r="F18" s="32"/>
      <c r="G18" s="32"/>
      <c r="H18" s="32"/>
      <c r="I18" s="32"/>
      <c r="J18" s="30" t="str">
        <f t="shared" si="0"/>
        <v>◄</v>
      </c>
      <c r="K18" s="11">
        <v>1</v>
      </c>
      <c r="L18" s="54"/>
      <c r="M18" s="40">
        <f t="shared" si="1"/>
        <v>1</v>
      </c>
      <c r="N18" s="43">
        <f t="shared" si="5"/>
        <v>0</v>
      </c>
      <c r="O18" s="40">
        <f t="shared" si="3"/>
        <v>0</v>
      </c>
    </row>
    <row r="19" spans="2:15">
      <c r="B19" s="55"/>
      <c r="C19" s="61"/>
      <c r="D19" s="5" t="s">
        <v>41</v>
      </c>
      <c r="E19" s="39"/>
      <c r="F19" s="39"/>
      <c r="G19" s="39"/>
      <c r="H19" s="39"/>
      <c r="I19" s="39"/>
      <c r="J19" s="30" t="str">
        <f t="shared" si="0"/>
        <v>◄</v>
      </c>
      <c r="K19" s="11">
        <v>1</v>
      </c>
      <c r="L19" s="54"/>
      <c r="M19" s="40">
        <f t="shared" si="1"/>
        <v>1</v>
      </c>
      <c r="N19" s="43">
        <f t="shared" si="5"/>
        <v>0</v>
      </c>
      <c r="O19" s="40">
        <f t="shared" si="3"/>
        <v>0</v>
      </c>
    </row>
    <row r="20" spans="2:15">
      <c r="B20" s="55" t="s">
        <v>117</v>
      </c>
      <c r="C20" s="61" t="s">
        <v>47</v>
      </c>
      <c r="D20" s="6" t="s">
        <v>42</v>
      </c>
      <c r="E20" s="32"/>
      <c r="F20" s="32"/>
      <c r="G20" s="32"/>
      <c r="H20" s="32"/>
      <c r="I20" s="32"/>
      <c r="J20" s="30" t="str">
        <f t="shared" si="0"/>
        <v>◄</v>
      </c>
      <c r="K20" s="11">
        <v>1</v>
      </c>
      <c r="L20" s="63">
        <f>SUM(N20:N21)</f>
        <v>0</v>
      </c>
      <c r="M20" s="40">
        <f t="shared" si="1"/>
        <v>1</v>
      </c>
      <c r="N20" s="43">
        <f t="shared" si="5"/>
        <v>0</v>
      </c>
      <c r="O20" s="40">
        <f t="shared" si="3"/>
        <v>0</v>
      </c>
    </row>
    <row r="21" spans="2:15">
      <c r="B21" s="55"/>
      <c r="C21" s="61"/>
      <c r="D21" s="5" t="s">
        <v>43</v>
      </c>
      <c r="E21" s="39"/>
      <c r="F21" s="39"/>
      <c r="G21" s="39"/>
      <c r="H21" s="39"/>
      <c r="I21" s="39"/>
      <c r="J21" s="30" t="str">
        <f t="shared" si="0"/>
        <v>◄</v>
      </c>
      <c r="K21" s="11">
        <v>1</v>
      </c>
      <c r="L21" s="63"/>
      <c r="M21" s="40">
        <f t="shared" si="1"/>
        <v>1</v>
      </c>
      <c r="N21" s="43">
        <f t="shared" si="5"/>
        <v>0</v>
      </c>
      <c r="O21" s="40">
        <f t="shared" si="3"/>
        <v>0</v>
      </c>
    </row>
    <row r="22" spans="2:15">
      <c r="B22" s="66" t="s">
        <v>19</v>
      </c>
      <c r="C22" s="66"/>
      <c r="D22" s="66"/>
      <c r="E22" s="66"/>
      <c r="F22" s="66"/>
      <c r="G22" s="66"/>
      <c r="H22" s="66"/>
      <c r="I22" s="66"/>
      <c r="J22" s="30"/>
      <c r="K22" s="33">
        <v>0.15</v>
      </c>
      <c r="L22" s="14">
        <f>SUM(L23:L29)</f>
        <v>0</v>
      </c>
      <c r="M22" s="40">
        <f>SUM(M23:M29)</f>
        <v>7</v>
      </c>
    </row>
    <row r="23" spans="2:15">
      <c r="B23" s="56" t="s">
        <v>118</v>
      </c>
      <c r="C23" s="61" t="s">
        <v>103</v>
      </c>
      <c r="D23" s="6" t="s">
        <v>49</v>
      </c>
      <c r="E23" s="32"/>
      <c r="F23" s="32"/>
      <c r="G23" s="32"/>
      <c r="H23" s="32"/>
      <c r="I23" s="32"/>
      <c r="J23" s="30" t="str">
        <f t="shared" si="0"/>
        <v>◄</v>
      </c>
      <c r="K23" s="11">
        <v>1</v>
      </c>
      <c r="L23" s="63">
        <f>SUM(N23:N24)</f>
        <v>0</v>
      </c>
      <c r="M23" s="40">
        <f t="shared" si="1"/>
        <v>1</v>
      </c>
      <c r="N23" s="43">
        <f>(IF(G23&lt;&gt;"",1/3,0)+IF(H23&lt;&gt;"",2/3,0)+IF(I23&lt;&gt;"",1,0))*K$22*20*M23/SUM(M$23:M$29)</f>
        <v>0</v>
      </c>
      <c r="O23" s="40">
        <f t="shared" si="3"/>
        <v>0</v>
      </c>
    </row>
    <row r="24" spans="2:15">
      <c r="B24" s="57"/>
      <c r="C24" s="61"/>
      <c r="D24" s="5" t="s">
        <v>50</v>
      </c>
      <c r="E24" s="39"/>
      <c r="F24" s="39"/>
      <c r="G24" s="39"/>
      <c r="H24" s="39"/>
      <c r="I24" s="39"/>
      <c r="J24" s="30" t="str">
        <f t="shared" si="0"/>
        <v>◄</v>
      </c>
      <c r="K24" s="11">
        <v>1</v>
      </c>
      <c r="L24" s="63"/>
      <c r="M24" s="40">
        <f t="shared" si="1"/>
        <v>1</v>
      </c>
      <c r="N24" s="43">
        <f t="shared" ref="N24:N29" si="6">(IF(G24&lt;&gt;"",1/3,0)+IF(H24&lt;&gt;"",2/3,0)+IF(I24&lt;&gt;"",1,0))*K$22*20*M24/SUM(M$23:M$29)</f>
        <v>0</v>
      </c>
      <c r="O24" s="40">
        <f t="shared" si="3"/>
        <v>0</v>
      </c>
    </row>
    <row r="25" spans="2:15">
      <c r="B25" s="56" t="s">
        <v>119</v>
      </c>
      <c r="C25" s="61" t="s">
        <v>104</v>
      </c>
      <c r="D25" s="6" t="s">
        <v>51</v>
      </c>
      <c r="E25" s="32"/>
      <c r="F25" s="32"/>
      <c r="G25" s="32"/>
      <c r="H25" s="32"/>
      <c r="I25" s="32"/>
      <c r="J25" s="30" t="str">
        <f t="shared" si="0"/>
        <v>◄</v>
      </c>
      <c r="K25" s="11">
        <v>1</v>
      </c>
      <c r="L25" s="54">
        <f>SUM(N25:N27)</f>
        <v>0</v>
      </c>
      <c r="M25" s="40">
        <f t="shared" si="1"/>
        <v>1</v>
      </c>
      <c r="N25" s="43">
        <f t="shared" si="6"/>
        <v>0</v>
      </c>
      <c r="O25" s="40">
        <f t="shared" si="3"/>
        <v>0</v>
      </c>
    </row>
    <row r="26" spans="2:15">
      <c r="B26" s="58"/>
      <c r="C26" s="61"/>
      <c r="D26" s="5" t="s">
        <v>52</v>
      </c>
      <c r="E26" s="39"/>
      <c r="F26" s="39"/>
      <c r="G26" s="39"/>
      <c r="H26" s="39"/>
      <c r="I26" s="39"/>
      <c r="J26" s="30" t="str">
        <f t="shared" si="0"/>
        <v>◄</v>
      </c>
      <c r="K26" s="11">
        <v>1</v>
      </c>
      <c r="L26" s="54"/>
      <c r="M26" s="40">
        <f t="shared" si="1"/>
        <v>1</v>
      </c>
      <c r="N26" s="43">
        <f t="shared" si="6"/>
        <v>0</v>
      </c>
      <c r="O26" s="40">
        <f t="shared" si="3"/>
        <v>0</v>
      </c>
    </row>
    <row r="27" spans="2:15">
      <c r="B27" s="57"/>
      <c r="C27" s="61"/>
      <c r="D27" s="6" t="s">
        <v>53</v>
      </c>
      <c r="E27" s="32"/>
      <c r="F27" s="32"/>
      <c r="G27" s="32"/>
      <c r="H27" s="32"/>
      <c r="I27" s="32"/>
      <c r="J27" s="30" t="str">
        <f t="shared" si="0"/>
        <v>◄</v>
      </c>
      <c r="K27" s="11">
        <v>1</v>
      </c>
      <c r="L27" s="54"/>
      <c r="M27" s="40">
        <f t="shared" si="1"/>
        <v>1</v>
      </c>
      <c r="N27" s="43">
        <f t="shared" si="6"/>
        <v>0</v>
      </c>
      <c r="O27" s="40">
        <f t="shared" si="3"/>
        <v>0</v>
      </c>
    </row>
    <row r="28" spans="2:15">
      <c r="B28" s="56" t="s">
        <v>120</v>
      </c>
      <c r="C28" s="61" t="s">
        <v>105</v>
      </c>
      <c r="D28" s="5" t="s">
        <v>54</v>
      </c>
      <c r="E28" s="39"/>
      <c r="F28" s="39"/>
      <c r="G28" s="39"/>
      <c r="H28" s="39"/>
      <c r="I28" s="39"/>
      <c r="J28" s="30" t="str">
        <f t="shared" si="0"/>
        <v>◄</v>
      </c>
      <c r="K28" s="11">
        <v>1</v>
      </c>
      <c r="L28" s="63">
        <f>SUM(N28:N29)</f>
        <v>0</v>
      </c>
      <c r="M28" s="40">
        <f t="shared" si="1"/>
        <v>1</v>
      </c>
      <c r="N28" s="43">
        <f t="shared" si="6"/>
        <v>0</v>
      </c>
      <c r="O28" s="40">
        <f t="shared" si="3"/>
        <v>0</v>
      </c>
    </row>
    <row r="29" spans="2:15">
      <c r="B29" s="57"/>
      <c r="C29" s="61"/>
      <c r="D29" s="6" t="s">
        <v>55</v>
      </c>
      <c r="E29" s="32"/>
      <c r="F29" s="32"/>
      <c r="G29" s="32"/>
      <c r="H29" s="32"/>
      <c r="I29" s="32"/>
      <c r="J29" s="30" t="str">
        <f t="shared" si="0"/>
        <v>◄</v>
      </c>
      <c r="K29" s="11">
        <v>1</v>
      </c>
      <c r="L29" s="63"/>
      <c r="M29" s="40">
        <f t="shared" si="1"/>
        <v>1</v>
      </c>
      <c r="N29" s="43">
        <f t="shared" si="6"/>
        <v>0</v>
      </c>
      <c r="O29" s="40">
        <f t="shared" si="3"/>
        <v>0</v>
      </c>
    </row>
    <row r="30" spans="2:15">
      <c r="B30" s="66" t="s">
        <v>20</v>
      </c>
      <c r="C30" s="66"/>
      <c r="D30" s="66"/>
      <c r="E30" s="66"/>
      <c r="F30" s="66"/>
      <c r="G30" s="66"/>
      <c r="H30" s="66"/>
      <c r="I30" s="66"/>
      <c r="J30" s="30"/>
      <c r="K30" s="33">
        <v>0.2</v>
      </c>
      <c r="L30" s="14">
        <f>SUM(L31:L41)</f>
        <v>0</v>
      </c>
      <c r="M30" s="40">
        <f>SUM(M31:M41)</f>
        <v>11</v>
      </c>
    </row>
    <row r="31" spans="2:15">
      <c r="B31" s="55" t="s">
        <v>121</v>
      </c>
      <c r="C31" s="61" t="s">
        <v>98</v>
      </c>
      <c r="D31" s="5" t="s">
        <v>56</v>
      </c>
      <c r="E31" s="4"/>
      <c r="F31" s="4"/>
      <c r="G31" s="4"/>
      <c r="H31" s="4"/>
      <c r="I31" s="4"/>
      <c r="J31" s="30" t="str">
        <f t="shared" si="0"/>
        <v>◄</v>
      </c>
      <c r="K31" s="11">
        <v>1</v>
      </c>
      <c r="L31" s="54">
        <f>SUM(N31:N33)</f>
        <v>0</v>
      </c>
      <c r="M31" s="40">
        <f t="shared" si="1"/>
        <v>1</v>
      </c>
      <c r="N31" s="43">
        <f>(IF(G31&lt;&gt;"",1/3,0)+IF(H31&lt;&gt;"",2/3,0)+IF(I31&lt;&gt;"",1,0))*K$30*20*M31/SUM(M$31:M$41)</f>
        <v>0</v>
      </c>
      <c r="O31" s="40">
        <f t="shared" si="3"/>
        <v>0</v>
      </c>
    </row>
    <row r="32" spans="2:15">
      <c r="B32" s="55"/>
      <c r="C32" s="61"/>
      <c r="D32" s="6" t="s">
        <v>57</v>
      </c>
      <c r="E32" s="32"/>
      <c r="F32" s="32"/>
      <c r="G32" s="32"/>
      <c r="H32" s="32"/>
      <c r="I32" s="32"/>
      <c r="J32" s="30" t="str">
        <f t="shared" si="0"/>
        <v>◄</v>
      </c>
      <c r="K32" s="11">
        <v>1</v>
      </c>
      <c r="L32" s="54"/>
      <c r="M32" s="40">
        <f t="shared" si="1"/>
        <v>1</v>
      </c>
      <c r="N32" s="43">
        <f t="shared" ref="N32:N41" si="7">(IF(G32&lt;&gt;"",1/3,0)+IF(H32&lt;&gt;"",2/3,0)+IF(I32&lt;&gt;"",1,0))*K$30*20*M32/SUM(M$31:M$41)</f>
        <v>0</v>
      </c>
      <c r="O32" s="40">
        <f t="shared" si="3"/>
        <v>0</v>
      </c>
    </row>
    <row r="33" spans="2:15">
      <c r="B33" s="55"/>
      <c r="C33" s="61"/>
      <c r="D33" s="5" t="s">
        <v>58</v>
      </c>
      <c r="E33" s="39"/>
      <c r="F33" s="39"/>
      <c r="G33" s="39"/>
      <c r="H33" s="39"/>
      <c r="I33" s="39"/>
      <c r="J33" s="30" t="str">
        <f t="shared" si="0"/>
        <v>◄</v>
      </c>
      <c r="K33" s="11">
        <v>1</v>
      </c>
      <c r="L33" s="54"/>
      <c r="M33" s="40">
        <f t="shared" si="1"/>
        <v>1</v>
      </c>
      <c r="N33" s="43">
        <f t="shared" si="7"/>
        <v>0</v>
      </c>
      <c r="O33" s="40">
        <f t="shared" si="3"/>
        <v>0</v>
      </c>
    </row>
    <row r="34" spans="2:15">
      <c r="B34" s="55" t="s">
        <v>122</v>
      </c>
      <c r="C34" s="65" t="s">
        <v>99</v>
      </c>
      <c r="D34" s="6" t="s">
        <v>59</v>
      </c>
      <c r="E34" s="32"/>
      <c r="F34" s="32"/>
      <c r="G34" s="32"/>
      <c r="H34" s="32"/>
      <c r="I34" s="32"/>
      <c r="J34" s="30" t="str">
        <f t="shared" si="0"/>
        <v>◄</v>
      </c>
      <c r="K34" s="11">
        <v>1</v>
      </c>
      <c r="L34" s="63">
        <f>SUM(N34:N35)</f>
        <v>0</v>
      </c>
      <c r="M34" s="40">
        <f t="shared" si="1"/>
        <v>1</v>
      </c>
      <c r="N34" s="43">
        <f t="shared" si="7"/>
        <v>0</v>
      </c>
      <c r="O34" s="40">
        <f t="shared" si="3"/>
        <v>0</v>
      </c>
    </row>
    <row r="35" spans="2:15">
      <c r="B35" s="55"/>
      <c r="C35" s="65"/>
      <c r="D35" s="5" t="s">
        <v>60</v>
      </c>
      <c r="E35" s="39"/>
      <c r="F35" s="39"/>
      <c r="G35" s="39"/>
      <c r="H35" s="39"/>
      <c r="I35" s="39"/>
      <c r="J35" s="30" t="str">
        <f t="shared" si="0"/>
        <v>◄</v>
      </c>
      <c r="K35" s="11">
        <v>1</v>
      </c>
      <c r="L35" s="63"/>
      <c r="M35" s="40">
        <f t="shared" si="1"/>
        <v>1</v>
      </c>
      <c r="N35" s="43">
        <f t="shared" si="7"/>
        <v>0</v>
      </c>
      <c r="O35" s="40">
        <f t="shared" si="3"/>
        <v>0</v>
      </c>
    </row>
    <row r="36" spans="2:15">
      <c r="B36" s="55" t="s">
        <v>123</v>
      </c>
      <c r="C36" s="65" t="s">
        <v>100</v>
      </c>
      <c r="D36" s="6" t="s">
        <v>61</v>
      </c>
      <c r="E36" s="32"/>
      <c r="F36" s="32"/>
      <c r="G36" s="32"/>
      <c r="H36" s="32"/>
      <c r="I36" s="32"/>
      <c r="J36" s="30" t="str">
        <f t="shared" si="0"/>
        <v>◄</v>
      </c>
      <c r="K36" s="11">
        <v>1</v>
      </c>
      <c r="L36" s="63">
        <f>SUM(N36:N37)</f>
        <v>0</v>
      </c>
      <c r="M36" s="40">
        <f t="shared" si="1"/>
        <v>1</v>
      </c>
      <c r="N36" s="43">
        <f t="shared" si="7"/>
        <v>0</v>
      </c>
      <c r="O36" s="40">
        <f t="shared" si="3"/>
        <v>0</v>
      </c>
    </row>
    <row r="37" spans="2:15">
      <c r="B37" s="55"/>
      <c r="C37" s="65"/>
      <c r="D37" s="5" t="s">
        <v>62</v>
      </c>
      <c r="E37" s="39"/>
      <c r="F37" s="39"/>
      <c r="G37" s="39"/>
      <c r="H37" s="39"/>
      <c r="I37" s="39"/>
      <c r="J37" s="30" t="str">
        <f t="shared" si="0"/>
        <v>◄</v>
      </c>
      <c r="K37" s="11">
        <v>1</v>
      </c>
      <c r="L37" s="63"/>
      <c r="M37" s="40">
        <f t="shared" si="1"/>
        <v>1</v>
      </c>
      <c r="N37" s="43">
        <f t="shared" si="7"/>
        <v>0</v>
      </c>
      <c r="O37" s="40">
        <f t="shared" si="3"/>
        <v>0</v>
      </c>
    </row>
    <row r="38" spans="2:15">
      <c r="B38" s="55" t="s">
        <v>124</v>
      </c>
      <c r="C38" s="65" t="s">
        <v>101</v>
      </c>
      <c r="D38" s="6" t="s">
        <v>63</v>
      </c>
      <c r="E38" s="32"/>
      <c r="F38" s="32"/>
      <c r="G38" s="32"/>
      <c r="H38" s="32"/>
      <c r="I38" s="32"/>
      <c r="J38" s="30" t="str">
        <f t="shared" si="0"/>
        <v>◄</v>
      </c>
      <c r="K38" s="11">
        <v>1</v>
      </c>
      <c r="L38" s="54">
        <f>SUM(N38:N40)</f>
        <v>0</v>
      </c>
      <c r="M38" s="40">
        <f t="shared" si="1"/>
        <v>1</v>
      </c>
      <c r="N38" s="43">
        <f t="shared" si="7"/>
        <v>0</v>
      </c>
      <c r="O38" s="40">
        <f t="shared" si="3"/>
        <v>0</v>
      </c>
    </row>
    <row r="39" spans="2:15">
      <c r="B39" s="55"/>
      <c r="C39" s="65"/>
      <c r="D39" s="5" t="s">
        <v>64</v>
      </c>
      <c r="E39" s="39"/>
      <c r="F39" s="39"/>
      <c r="G39" s="39"/>
      <c r="H39" s="39"/>
      <c r="I39" s="39"/>
      <c r="J39" s="30" t="str">
        <f t="shared" si="0"/>
        <v>◄</v>
      </c>
      <c r="K39" s="11">
        <v>1</v>
      </c>
      <c r="L39" s="54"/>
      <c r="M39" s="40">
        <f t="shared" si="1"/>
        <v>1</v>
      </c>
      <c r="N39" s="43">
        <f t="shared" si="7"/>
        <v>0</v>
      </c>
      <c r="O39" s="40">
        <f t="shared" si="3"/>
        <v>0</v>
      </c>
    </row>
    <row r="40" spans="2:15">
      <c r="B40" s="55"/>
      <c r="C40" s="65"/>
      <c r="D40" s="6" t="s">
        <v>65</v>
      </c>
      <c r="E40" s="32"/>
      <c r="F40" s="32"/>
      <c r="G40" s="32"/>
      <c r="H40" s="32"/>
      <c r="I40" s="32"/>
      <c r="J40" s="30" t="str">
        <f t="shared" si="0"/>
        <v>◄</v>
      </c>
      <c r="K40" s="11">
        <v>1</v>
      </c>
      <c r="L40" s="54"/>
      <c r="M40" s="40">
        <f t="shared" si="1"/>
        <v>1</v>
      </c>
      <c r="N40" s="43">
        <f t="shared" si="7"/>
        <v>0</v>
      </c>
      <c r="O40" s="40">
        <f t="shared" si="3"/>
        <v>0</v>
      </c>
    </row>
    <row r="41" spans="2:15" ht="23" customHeight="1">
      <c r="B41" s="10" t="s">
        <v>125</v>
      </c>
      <c r="C41" s="35" t="s">
        <v>102</v>
      </c>
      <c r="D41" s="5" t="s">
        <v>66</v>
      </c>
      <c r="E41" s="4"/>
      <c r="F41" s="4"/>
      <c r="G41" s="4"/>
      <c r="H41" s="4"/>
      <c r="I41" s="4"/>
      <c r="J41" s="30" t="str">
        <f t="shared" si="0"/>
        <v>◄</v>
      </c>
      <c r="K41" s="11">
        <v>1</v>
      </c>
      <c r="L41" s="16">
        <f>N41</f>
        <v>0</v>
      </c>
      <c r="M41" s="40">
        <f t="shared" si="1"/>
        <v>1</v>
      </c>
      <c r="N41" s="43">
        <f t="shared" si="7"/>
        <v>0</v>
      </c>
      <c r="O41" s="40">
        <f t="shared" si="3"/>
        <v>0</v>
      </c>
    </row>
    <row r="42" spans="2:15">
      <c r="B42" s="66" t="s">
        <v>114</v>
      </c>
      <c r="C42" s="66"/>
      <c r="D42" s="66"/>
      <c r="E42" s="66"/>
      <c r="F42" s="66"/>
      <c r="G42" s="66"/>
      <c r="H42" s="66"/>
      <c r="I42" s="66"/>
      <c r="J42" s="30"/>
      <c r="K42" s="33">
        <v>0.15</v>
      </c>
      <c r="L42" s="14">
        <f>SUM(L43:L55)</f>
        <v>0</v>
      </c>
      <c r="M42" s="40">
        <f>SUM(M43:M55)</f>
        <v>13</v>
      </c>
    </row>
    <row r="43" spans="2:15">
      <c r="B43" s="55" t="s">
        <v>126</v>
      </c>
      <c r="C43" s="61" t="s">
        <v>90</v>
      </c>
      <c r="D43" s="6" t="s">
        <v>67</v>
      </c>
      <c r="E43" s="32"/>
      <c r="F43" s="32"/>
      <c r="G43" s="32"/>
      <c r="H43" s="32"/>
      <c r="I43" s="32"/>
      <c r="J43" s="30" t="str">
        <f t="shared" si="0"/>
        <v>◄</v>
      </c>
      <c r="K43" s="11">
        <v>1</v>
      </c>
      <c r="L43" s="54">
        <f>SUM(N43:N44)</f>
        <v>0</v>
      </c>
      <c r="M43" s="40">
        <f t="shared" si="1"/>
        <v>1</v>
      </c>
      <c r="N43" s="41">
        <f>(IF(G43&lt;&gt;"",1/3,0)+IF(H43&lt;&gt;"",2/3,0)+IF(I43&lt;&gt;"",1,0))*K$42*20*M43/SUM(M$43:M$55)</f>
        <v>0</v>
      </c>
      <c r="O43" s="40">
        <f t="shared" si="3"/>
        <v>0</v>
      </c>
    </row>
    <row r="44" spans="2:15">
      <c r="B44" s="55"/>
      <c r="C44" s="61"/>
      <c r="D44" s="5" t="s">
        <v>68</v>
      </c>
      <c r="E44" s="39"/>
      <c r="F44" s="39"/>
      <c r="G44" s="39"/>
      <c r="H44" s="39"/>
      <c r="I44" s="39"/>
      <c r="J44" s="30" t="str">
        <f t="shared" si="0"/>
        <v>◄</v>
      </c>
      <c r="K44" s="11">
        <v>1</v>
      </c>
      <c r="L44" s="54"/>
      <c r="M44" s="40">
        <f t="shared" si="1"/>
        <v>1</v>
      </c>
      <c r="N44" s="41">
        <f>(IF(G44&lt;&gt;"",1/3,0)+IF(H44&lt;&gt;"",2/3,0)+IF(I44&lt;&gt;"",1,0))*K$42*20*M44/SUM(M$43:M$55)</f>
        <v>0</v>
      </c>
      <c r="O44" s="40">
        <f t="shared" si="3"/>
        <v>0</v>
      </c>
    </row>
    <row r="45" spans="2:15" ht="24">
      <c r="B45" s="10" t="s">
        <v>127</v>
      </c>
      <c r="C45" s="7" t="s">
        <v>91</v>
      </c>
      <c r="D45" s="6" t="s">
        <v>69</v>
      </c>
      <c r="E45" s="32"/>
      <c r="F45" s="32"/>
      <c r="G45" s="32"/>
      <c r="H45" s="32"/>
      <c r="I45" s="32"/>
      <c r="J45" s="30" t="str">
        <f t="shared" si="0"/>
        <v>◄</v>
      </c>
      <c r="K45" s="11">
        <v>1</v>
      </c>
      <c r="L45" s="16">
        <f>N45</f>
        <v>0</v>
      </c>
      <c r="M45" s="40">
        <f t="shared" si="1"/>
        <v>1</v>
      </c>
      <c r="N45" s="41">
        <f>(IF(G45&lt;&gt;"",1/3,0)+IF(H45&lt;&gt;"",2/3,0)+IF(I45&lt;&gt;"",1,0))*K$42*20*M45/SUM(M$43:M$55)</f>
        <v>0</v>
      </c>
      <c r="O45" s="40">
        <f t="shared" si="3"/>
        <v>0</v>
      </c>
    </row>
    <row r="46" spans="2:15" ht="24">
      <c r="B46" s="10" t="s">
        <v>128</v>
      </c>
      <c r="C46" s="7" t="s">
        <v>92</v>
      </c>
      <c r="D46" s="5" t="s">
        <v>70</v>
      </c>
      <c r="E46" s="39"/>
      <c r="F46" s="39"/>
      <c r="G46" s="39"/>
      <c r="H46" s="39"/>
      <c r="I46" s="39"/>
      <c r="J46" s="30" t="str">
        <f t="shared" si="0"/>
        <v>◄</v>
      </c>
      <c r="K46" s="11">
        <v>1</v>
      </c>
      <c r="L46" s="16">
        <f>N46</f>
        <v>0</v>
      </c>
      <c r="M46" s="40">
        <f t="shared" si="1"/>
        <v>1</v>
      </c>
      <c r="N46" s="41">
        <f>(IF(G46&lt;&gt;"",1/3,0)+IF(H46&lt;&gt;"",2/3,0)+IF(I46&lt;&gt;"",1,0))*K$42*20*M46/SUM(M$43:M$55)</f>
        <v>0</v>
      </c>
      <c r="O46" s="40">
        <f t="shared" si="3"/>
        <v>0</v>
      </c>
    </row>
    <row r="47" spans="2:15" ht="24">
      <c r="B47" s="10" t="s">
        <v>129</v>
      </c>
      <c r="C47" s="7" t="s">
        <v>93</v>
      </c>
      <c r="D47" s="6" t="s">
        <v>71</v>
      </c>
      <c r="E47" s="32"/>
      <c r="F47" s="32"/>
      <c r="G47" s="32"/>
      <c r="H47" s="32"/>
      <c r="I47" s="32"/>
      <c r="J47" s="30" t="str">
        <f t="shared" si="0"/>
        <v>◄</v>
      </c>
      <c r="K47" s="11">
        <v>1</v>
      </c>
      <c r="L47" s="16">
        <f>N47</f>
        <v>0</v>
      </c>
      <c r="M47" s="40">
        <f t="shared" si="1"/>
        <v>1</v>
      </c>
      <c r="N47" s="41">
        <f>(IF(G47&lt;&gt;"",1/3,0)+IF(H47&lt;&gt;"",2/3,0)+IF(I47&lt;&gt;"",1,0))*K$42*20*M47/SUM(M$43:M$55)</f>
        <v>0</v>
      </c>
      <c r="O47" s="40">
        <f t="shared" si="3"/>
        <v>0</v>
      </c>
    </row>
    <row r="48" spans="2:15">
      <c r="B48" s="55" t="s">
        <v>130</v>
      </c>
      <c r="C48" s="61" t="s">
        <v>94</v>
      </c>
      <c r="D48" s="5" t="s">
        <v>72</v>
      </c>
      <c r="E48" s="39"/>
      <c r="F48" s="39"/>
      <c r="G48" s="39"/>
      <c r="H48" s="39"/>
      <c r="I48" s="39"/>
      <c r="J48" s="30" t="str">
        <f t="shared" si="0"/>
        <v>◄</v>
      </c>
      <c r="K48" s="11">
        <v>1</v>
      </c>
      <c r="L48" s="63">
        <f>SUM(N48:N49)</f>
        <v>0</v>
      </c>
      <c r="M48" s="40">
        <f t="shared" si="1"/>
        <v>1</v>
      </c>
      <c r="N48" s="41">
        <f>(IF(G48&lt;&gt;"",1/3,0)+IF(H48&lt;&gt;"",2/3,0)+IF(I48&lt;&gt;"",1,0))*K$42*20*M48/SUM(M$43:M$55)</f>
        <v>0</v>
      </c>
      <c r="O48" s="40">
        <f t="shared" si="3"/>
        <v>0</v>
      </c>
    </row>
    <row r="49" spans="2:15">
      <c r="B49" s="55"/>
      <c r="C49" s="61"/>
      <c r="D49" s="6" t="s">
        <v>73</v>
      </c>
      <c r="E49" s="32"/>
      <c r="F49" s="32"/>
      <c r="G49" s="32"/>
      <c r="H49" s="32"/>
      <c r="I49" s="32"/>
      <c r="J49" s="30" t="str">
        <f t="shared" si="0"/>
        <v>◄</v>
      </c>
      <c r="K49" s="11">
        <v>1</v>
      </c>
      <c r="L49" s="63"/>
      <c r="M49" s="40">
        <f t="shared" si="1"/>
        <v>1</v>
      </c>
      <c r="N49" s="41">
        <f>(IF(G49&lt;&gt;"",1/3,0)+IF(H49&lt;&gt;"",2/3,0)+IF(I49&lt;&gt;"",1,0))*K$42*20*M49/SUM(M$43:M$55)</f>
        <v>0</v>
      </c>
      <c r="O49" s="40">
        <f t="shared" si="3"/>
        <v>0</v>
      </c>
    </row>
    <row r="50" spans="2:15">
      <c r="B50" s="55" t="s">
        <v>131</v>
      </c>
      <c r="C50" s="61" t="s">
        <v>95</v>
      </c>
      <c r="D50" s="5" t="s">
        <v>74</v>
      </c>
      <c r="E50" s="39"/>
      <c r="F50" s="39"/>
      <c r="G50" s="39"/>
      <c r="H50" s="39"/>
      <c r="I50" s="39"/>
      <c r="J50" s="30" t="str">
        <f t="shared" si="0"/>
        <v>◄</v>
      </c>
      <c r="K50" s="11">
        <v>1</v>
      </c>
      <c r="L50" s="54">
        <f>SUM(N50:N52)</f>
        <v>0</v>
      </c>
      <c r="M50" s="40">
        <f t="shared" si="1"/>
        <v>1</v>
      </c>
      <c r="N50" s="41">
        <f>(IF(G50&lt;&gt;"",1/3,0)+IF(H50&lt;&gt;"",2/3,0)+IF(I50&lt;&gt;"",1,0))*K$42*20*M50/SUM(M$43:M$55)</f>
        <v>0</v>
      </c>
      <c r="O50" s="40">
        <f t="shared" si="3"/>
        <v>0</v>
      </c>
    </row>
    <row r="51" spans="2:15">
      <c r="B51" s="55"/>
      <c r="C51" s="61"/>
      <c r="D51" s="6" t="s">
        <v>75</v>
      </c>
      <c r="E51" s="32"/>
      <c r="F51" s="32"/>
      <c r="G51" s="32"/>
      <c r="H51" s="32"/>
      <c r="I51" s="32"/>
      <c r="J51" s="30" t="str">
        <f t="shared" si="0"/>
        <v>◄</v>
      </c>
      <c r="K51" s="11">
        <v>1</v>
      </c>
      <c r="L51" s="54"/>
      <c r="M51" s="40">
        <f t="shared" si="1"/>
        <v>1</v>
      </c>
      <c r="N51" s="41">
        <f>(IF(G51&lt;&gt;"",1/3,0)+IF(H51&lt;&gt;"",2/3,0)+IF(I51&lt;&gt;"",1,0))*K$42*20*M51/SUM(M$43:M$55)</f>
        <v>0</v>
      </c>
      <c r="O51" s="40">
        <f t="shared" si="3"/>
        <v>0</v>
      </c>
    </row>
    <row r="52" spans="2:15">
      <c r="B52" s="55"/>
      <c r="C52" s="61"/>
      <c r="D52" s="5" t="s">
        <v>76</v>
      </c>
      <c r="E52" s="39"/>
      <c r="F52" s="39"/>
      <c r="G52" s="39"/>
      <c r="H52" s="39"/>
      <c r="I52" s="39"/>
      <c r="J52" s="30" t="str">
        <f t="shared" si="0"/>
        <v>◄</v>
      </c>
      <c r="K52" s="11">
        <v>1</v>
      </c>
      <c r="L52" s="54"/>
      <c r="M52" s="40">
        <f t="shared" si="1"/>
        <v>1</v>
      </c>
      <c r="N52" s="41">
        <f>(IF(G52&lt;&gt;"",1/3,0)+IF(H52&lt;&gt;"",2/3,0)+IF(I52&lt;&gt;"",1,0))*K$42*20*M52/SUM(M$43:M$55)</f>
        <v>0</v>
      </c>
      <c r="O52" s="40">
        <f t="shared" si="3"/>
        <v>0</v>
      </c>
    </row>
    <row r="53" spans="2:15" ht="24">
      <c r="B53" s="10" t="s">
        <v>132</v>
      </c>
      <c r="C53" s="7" t="s">
        <v>96</v>
      </c>
      <c r="D53" s="6" t="s">
        <v>77</v>
      </c>
      <c r="E53" s="32"/>
      <c r="F53" s="32"/>
      <c r="G53" s="32"/>
      <c r="H53" s="32"/>
      <c r="I53" s="32"/>
      <c r="J53" s="30" t="str">
        <f t="shared" si="0"/>
        <v>◄</v>
      </c>
      <c r="K53" s="11">
        <v>1</v>
      </c>
      <c r="L53" s="16">
        <f>N53</f>
        <v>0</v>
      </c>
      <c r="M53" s="40">
        <f t="shared" si="1"/>
        <v>1</v>
      </c>
      <c r="N53" s="41">
        <f>(IF(G53&lt;&gt;"",1/3,0)+IF(H53&lt;&gt;"",2/3,0)+IF(I53&lt;&gt;"",1,0))*K$42*20*M53/SUM(M$43:M$55)</f>
        <v>0</v>
      </c>
      <c r="O53" s="40">
        <f t="shared" si="3"/>
        <v>0</v>
      </c>
    </row>
    <row r="54" spans="2:15">
      <c r="B54" s="55" t="s">
        <v>133</v>
      </c>
      <c r="C54" s="61" t="s">
        <v>97</v>
      </c>
      <c r="D54" s="5" t="s">
        <v>78</v>
      </c>
      <c r="E54" s="39"/>
      <c r="F54" s="39"/>
      <c r="G54" s="39"/>
      <c r="H54" s="39"/>
      <c r="I54" s="39"/>
      <c r="J54" s="30" t="str">
        <f t="shared" si="0"/>
        <v>◄</v>
      </c>
      <c r="K54" s="11">
        <v>1</v>
      </c>
      <c r="L54" s="63">
        <f>SUM(N54:N55)</f>
        <v>0</v>
      </c>
      <c r="M54" s="40">
        <f t="shared" si="1"/>
        <v>1</v>
      </c>
      <c r="N54" s="41">
        <f>(IF(G54&lt;&gt;"",1/3,0)+IF(H54&lt;&gt;"",2/3,0)+IF(I54&lt;&gt;"",1,0))*K$42*20*M54/SUM(M$43:M$55)</f>
        <v>0</v>
      </c>
      <c r="O54" s="40">
        <f t="shared" si="3"/>
        <v>0</v>
      </c>
    </row>
    <row r="55" spans="2:15">
      <c r="B55" s="55"/>
      <c r="C55" s="61"/>
      <c r="D55" s="6" t="s">
        <v>79</v>
      </c>
      <c r="E55" s="32"/>
      <c r="F55" s="32"/>
      <c r="G55" s="32"/>
      <c r="H55" s="32"/>
      <c r="I55" s="32"/>
      <c r="J55" s="30" t="str">
        <f t="shared" si="0"/>
        <v>◄</v>
      </c>
      <c r="K55" s="11">
        <v>1</v>
      </c>
      <c r="L55" s="63"/>
      <c r="M55" s="40">
        <f t="shared" si="1"/>
        <v>1</v>
      </c>
      <c r="N55" s="41">
        <f>(IF(G55&lt;&gt;"",1/3,0)+IF(H55&lt;&gt;"",2/3,0)+IF(I55&lt;&gt;"",1,0))*K$42*20*M55/SUM(M$43:M$55)</f>
        <v>0</v>
      </c>
      <c r="O55" s="40">
        <f t="shared" si="3"/>
        <v>0</v>
      </c>
    </row>
    <row r="56" spans="2:15">
      <c r="B56" s="66" t="s">
        <v>113</v>
      </c>
      <c r="C56" s="66"/>
      <c r="D56" s="66"/>
      <c r="E56" s="66"/>
      <c r="F56" s="66"/>
      <c r="G56" s="66"/>
      <c r="H56" s="66"/>
      <c r="I56" s="66"/>
      <c r="J56" s="30"/>
      <c r="K56" s="33">
        <v>0.2</v>
      </c>
      <c r="L56" s="14">
        <f>SUM(L57:L63)</f>
        <v>0</v>
      </c>
      <c r="M56" s="40">
        <f>SUM(M57:M63)</f>
        <v>7</v>
      </c>
    </row>
    <row r="57" spans="2:15" ht="15" customHeight="1">
      <c r="B57" s="55" t="s">
        <v>136</v>
      </c>
      <c r="C57" s="61" t="s">
        <v>87</v>
      </c>
      <c r="D57" s="5" t="s">
        <v>80</v>
      </c>
      <c r="E57" s="4"/>
      <c r="F57" s="4"/>
      <c r="G57" s="4"/>
      <c r="H57" s="4"/>
      <c r="I57" s="4"/>
      <c r="J57" s="30" t="str">
        <f t="shared" si="0"/>
        <v>◄</v>
      </c>
      <c r="K57" s="11">
        <v>1</v>
      </c>
      <c r="L57" s="63">
        <f>SUM(N57:N58)</f>
        <v>0</v>
      </c>
      <c r="M57" s="40">
        <f t="shared" si="1"/>
        <v>1</v>
      </c>
      <c r="N57" s="43">
        <f>(IF(G57&lt;&gt;"",1/3,0)+IF(H57&lt;&gt;"",2/3,0)+IF(I57&lt;&gt;"",1,0))*K$56*20*M57/SUM(M$57:M$63)</f>
        <v>0</v>
      </c>
      <c r="O57" s="40">
        <f t="shared" si="3"/>
        <v>0</v>
      </c>
    </row>
    <row r="58" spans="2:15">
      <c r="B58" s="55"/>
      <c r="C58" s="61"/>
      <c r="D58" s="6" t="s">
        <v>81</v>
      </c>
      <c r="E58" s="32"/>
      <c r="F58" s="32"/>
      <c r="G58" s="32"/>
      <c r="H58" s="32"/>
      <c r="I58" s="32"/>
      <c r="J58" s="30" t="str">
        <f t="shared" si="0"/>
        <v>◄</v>
      </c>
      <c r="K58" s="11">
        <v>1</v>
      </c>
      <c r="L58" s="63"/>
      <c r="M58" s="40">
        <f t="shared" si="1"/>
        <v>1</v>
      </c>
      <c r="N58" s="43">
        <f>(IF(G58&lt;&gt;"",1/3,0)+IF(H58&lt;&gt;"",2/3,0)+IF(I58&lt;&gt;"",1,0))*K$56*20*M58/SUM(M$57:M$63)</f>
        <v>0</v>
      </c>
      <c r="O58" s="40">
        <f t="shared" si="3"/>
        <v>0</v>
      </c>
    </row>
    <row r="59" spans="2:15">
      <c r="B59" s="55" t="s">
        <v>134</v>
      </c>
      <c r="C59" s="61" t="s">
        <v>88</v>
      </c>
      <c r="D59" s="5" t="s">
        <v>82</v>
      </c>
      <c r="E59" s="39"/>
      <c r="F59" s="39"/>
      <c r="G59" s="39"/>
      <c r="H59" s="39"/>
      <c r="I59" s="39"/>
      <c r="J59" s="30" t="str">
        <f t="shared" si="0"/>
        <v>◄</v>
      </c>
      <c r="K59" s="11">
        <v>1</v>
      </c>
      <c r="L59" s="54">
        <f>SUM(N59:N61)</f>
        <v>0</v>
      </c>
      <c r="M59" s="40">
        <f t="shared" si="1"/>
        <v>1</v>
      </c>
      <c r="N59" s="43">
        <f>(IF(G59&lt;&gt;"",1/3,0)+IF(H59&lt;&gt;"",2/3,0)+IF(I59&lt;&gt;"",1,0))*K$56*20*M59/SUM(M$57:M$63)</f>
        <v>0</v>
      </c>
      <c r="O59" s="40">
        <f t="shared" si="3"/>
        <v>0</v>
      </c>
    </row>
    <row r="60" spans="2:15">
      <c r="B60" s="55"/>
      <c r="C60" s="61"/>
      <c r="D60" s="6" t="s">
        <v>83</v>
      </c>
      <c r="E60" s="32"/>
      <c r="F60" s="32"/>
      <c r="G60" s="32"/>
      <c r="H60" s="32"/>
      <c r="I60" s="32"/>
      <c r="J60" s="30" t="str">
        <f t="shared" si="0"/>
        <v>◄</v>
      </c>
      <c r="K60" s="11">
        <v>1</v>
      </c>
      <c r="L60" s="54"/>
      <c r="M60" s="40">
        <f t="shared" si="1"/>
        <v>1</v>
      </c>
      <c r="N60" s="43">
        <f>(IF(G60&lt;&gt;"",1/3,0)+IF(H60&lt;&gt;"",2/3,0)+IF(I60&lt;&gt;"",1,0))*K$56*20*M60/SUM(M$57:M$63)</f>
        <v>0</v>
      </c>
      <c r="O60" s="40">
        <f t="shared" si="3"/>
        <v>0</v>
      </c>
    </row>
    <row r="61" spans="2:15">
      <c r="B61" s="55"/>
      <c r="C61" s="61"/>
      <c r="D61" s="5" t="s">
        <v>84</v>
      </c>
      <c r="E61" s="39"/>
      <c r="F61" s="39"/>
      <c r="G61" s="39"/>
      <c r="H61" s="39"/>
      <c r="I61" s="39"/>
      <c r="J61" s="30" t="str">
        <f t="shared" si="0"/>
        <v>◄</v>
      </c>
      <c r="K61" s="11">
        <v>1</v>
      </c>
      <c r="L61" s="54"/>
      <c r="M61" s="40">
        <f t="shared" si="1"/>
        <v>1</v>
      </c>
      <c r="N61" s="43">
        <f>(IF(G61&lt;&gt;"",1/3,0)+IF(H61&lt;&gt;"",2/3,0)+IF(I61&lt;&gt;"",1,0))*K$56*20*M61/SUM(M$57:M$63)</f>
        <v>0</v>
      </c>
      <c r="O61" s="40">
        <f t="shared" si="3"/>
        <v>0</v>
      </c>
    </row>
    <row r="62" spans="2:15">
      <c r="B62" s="55" t="s">
        <v>135</v>
      </c>
      <c r="C62" s="61" t="s">
        <v>89</v>
      </c>
      <c r="D62" s="6" t="s">
        <v>85</v>
      </c>
      <c r="E62" s="32"/>
      <c r="F62" s="32"/>
      <c r="G62" s="32"/>
      <c r="H62" s="32"/>
      <c r="I62" s="32"/>
      <c r="J62" s="30" t="str">
        <f t="shared" si="0"/>
        <v>◄</v>
      </c>
      <c r="K62" s="11">
        <v>1</v>
      </c>
      <c r="L62" s="63">
        <f>SUM(N62:N63)</f>
        <v>0</v>
      </c>
      <c r="M62" s="40">
        <f t="shared" si="1"/>
        <v>1</v>
      </c>
      <c r="N62" s="43">
        <f>(IF(G62&lt;&gt;"",1/3,0)+IF(H62&lt;&gt;"",2/3,0)+IF(I62&lt;&gt;"",1,0))*K$56*20*M62/SUM(M$57:M$63)</f>
        <v>0</v>
      </c>
      <c r="O62" s="40">
        <f t="shared" si="3"/>
        <v>0</v>
      </c>
    </row>
    <row r="63" spans="2:15">
      <c r="B63" s="55"/>
      <c r="C63" s="61"/>
      <c r="D63" s="5" t="s">
        <v>86</v>
      </c>
      <c r="E63" s="4"/>
      <c r="F63" s="4"/>
      <c r="G63" s="4"/>
      <c r="H63" s="4"/>
      <c r="I63" s="4"/>
      <c r="J63" s="30" t="str">
        <f t="shared" si="0"/>
        <v>◄</v>
      </c>
      <c r="K63" s="11">
        <v>1</v>
      </c>
      <c r="L63" s="63"/>
      <c r="M63" s="40">
        <f t="shared" si="1"/>
        <v>1</v>
      </c>
      <c r="N63" s="43">
        <f>(IF(G63&lt;&gt;"",1/3,0)+IF(H63&lt;&gt;"",2/3,0)+IF(I63&lt;&gt;"",1,0))*K$56*20*M63/SUM(M$57:M$63)</f>
        <v>0</v>
      </c>
      <c r="O63" s="40">
        <f t="shared" si="3"/>
        <v>0</v>
      </c>
    </row>
    <row r="64" spans="2:15">
      <c r="K64" s="34">
        <f>SUM(K5+K12+K22+K42+K56+K30)</f>
        <v>1</v>
      </c>
      <c r="O64" s="40">
        <f>SUM(O6:O63)</f>
        <v>0</v>
      </c>
    </row>
    <row r="65" spans="2:9">
      <c r="D65" s="18" t="s">
        <v>107</v>
      </c>
      <c r="E65" s="19"/>
      <c r="F65" s="52">
        <f>M5/SUM(K6:K11)</f>
        <v>1</v>
      </c>
      <c r="G65" s="52"/>
      <c r="H65" s="52"/>
      <c r="I65" s="52"/>
    </row>
    <row r="66" spans="2:9">
      <c r="D66" s="18" t="s">
        <v>108</v>
      </c>
      <c r="E66" s="19"/>
      <c r="F66" s="52">
        <f>M12/SUM(K13:K21)</f>
        <v>1</v>
      </c>
      <c r="G66" s="52"/>
      <c r="H66" s="52"/>
      <c r="I66" s="52"/>
    </row>
    <row r="67" spans="2:9">
      <c r="D67" s="18" t="s">
        <v>109</v>
      </c>
      <c r="E67" s="19"/>
      <c r="F67" s="52">
        <f>M22/SUM(K23:K29)</f>
        <v>1</v>
      </c>
      <c r="G67" s="52"/>
      <c r="H67" s="52"/>
      <c r="I67" s="52"/>
    </row>
    <row r="68" spans="2:9">
      <c r="D68" s="18" t="s">
        <v>110</v>
      </c>
      <c r="E68" s="19"/>
      <c r="F68" s="52">
        <f>M30/SUM(K31:K41)</f>
        <v>1</v>
      </c>
      <c r="G68" s="52"/>
      <c r="H68" s="52"/>
      <c r="I68" s="52"/>
    </row>
    <row r="69" spans="2:9">
      <c r="D69" s="18" t="s">
        <v>111</v>
      </c>
      <c r="E69" s="19"/>
      <c r="F69" s="52">
        <f>M42/SUM(K43:K55)</f>
        <v>1</v>
      </c>
      <c r="G69" s="52"/>
      <c r="H69" s="52"/>
      <c r="I69" s="52"/>
    </row>
    <row r="70" spans="2:9">
      <c r="D70" s="18" t="s">
        <v>112</v>
      </c>
      <c r="E70" s="19"/>
      <c r="F70" s="52">
        <f>M56/SUM(K57:K63)</f>
        <v>1</v>
      </c>
      <c r="G70" s="52"/>
      <c r="H70" s="52"/>
      <c r="I70" s="52"/>
    </row>
    <row r="71" spans="2:9" ht="28" customHeight="1" thickBot="1">
      <c r="D71" s="20" t="s">
        <v>8</v>
      </c>
      <c r="F71" s="53" t="str">
        <f>IF(OR(F65&lt;0.5,F66&lt;0.5,F67&lt;0.5,F68&lt;0.5,F69&lt;0.5,F70&lt;0.5),"Tx&lt;50",IF(O64&lt;&gt;53,"Erreur",(L5+L12+L22+L30+L42+L56)))</f>
        <v>Erreur</v>
      </c>
      <c r="G71" s="53"/>
      <c r="H71" s="45" t="s">
        <v>10</v>
      </c>
      <c r="I71" s="46"/>
    </row>
    <row r="72" spans="2:9" ht="24" customHeight="1" thickBot="1">
      <c r="B72" s="21"/>
      <c r="C72" s="22"/>
      <c r="D72" s="23" t="s">
        <v>9</v>
      </c>
      <c r="E72" s="24"/>
      <c r="F72" s="50"/>
      <c r="G72" s="50"/>
      <c r="H72" s="64" t="s">
        <v>10</v>
      </c>
      <c r="I72" s="64"/>
    </row>
    <row r="73" spans="2:9" ht="24" customHeight="1" thickBot="1">
      <c r="B73" s="21"/>
      <c r="C73" s="22"/>
      <c r="D73" s="25" t="s">
        <v>11</v>
      </c>
      <c r="E73" s="19"/>
      <c r="F73" s="51">
        <f>F72*3</f>
        <v>0</v>
      </c>
      <c r="G73" s="51"/>
      <c r="H73" s="49" t="s">
        <v>161</v>
      </c>
      <c r="I73" s="49"/>
    </row>
    <row r="74" spans="2:9">
      <c r="B74" s="44" t="s">
        <v>12</v>
      </c>
      <c r="C74" s="44"/>
      <c r="D74" s="44"/>
      <c r="E74" s="44"/>
      <c r="F74" s="44"/>
      <c r="G74" s="44"/>
      <c r="H74" s="44"/>
      <c r="I74" s="44"/>
    </row>
  </sheetData>
  <mergeCells count="82">
    <mergeCell ref="C23:C24"/>
    <mergeCell ref="C25:C27"/>
    <mergeCell ref="C28:C29"/>
    <mergeCell ref="B30:I30"/>
    <mergeCell ref="C57:C58"/>
    <mergeCell ref="B57:B58"/>
    <mergeCell ref="C48:C49"/>
    <mergeCell ref="C43:C44"/>
    <mergeCell ref="C50:C52"/>
    <mergeCell ref="C54:C55"/>
    <mergeCell ref="B43:B44"/>
    <mergeCell ref="B48:B49"/>
    <mergeCell ref="B50:B52"/>
    <mergeCell ref="B54:B55"/>
    <mergeCell ref="B23:B24"/>
    <mergeCell ref="B25:B27"/>
    <mergeCell ref="C20:C21"/>
    <mergeCell ref="B13:B14"/>
    <mergeCell ref="B15:B16"/>
    <mergeCell ref="B17:B19"/>
    <mergeCell ref="B20:B21"/>
    <mergeCell ref="B22:I22"/>
    <mergeCell ref="C59:C61"/>
    <mergeCell ref="C62:C63"/>
    <mergeCell ref="B59:B61"/>
    <mergeCell ref="B62:B63"/>
    <mergeCell ref="C31:C33"/>
    <mergeCell ref="C34:C35"/>
    <mergeCell ref="C36:C37"/>
    <mergeCell ref="C38:C40"/>
    <mergeCell ref="B31:B33"/>
    <mergeCell ref="B34:B35"/>
    <mergeCell ref="B36:B37"/>
    <mergeCell ref="B38:B40"/>
    <mergeCell ref="B28:B29"/>
    <mergeCell ref="H72:I72"/>
    <mergeCell ref="F69:I69"/>
    <mergeCell ref="L7:L8"/>
    <mergeCell ref="L10:L11"/>
    <mergeCell ref="L13:L14"/>
    <mergeCell ref="L15:L16"/>
    <mergeCell ref="L17:L19"/>
    <mergeCell ref="L20:L21"/>
    <mergeCell ref="L23:L24"/>
    <mergeCell ref="L25:L27"/>
    <mergeCell ref="L28:L29"/>
    <mergeCell ref="L34:L35"/>
    <mergeCell ref="L36:L37"/>
    <mergeCell ref="L38:L40"/>
    <mergeCell ref="L31:L33"/>
    <mergeCell ref="L43:L44"/>
    <mergeCell ref="B56:I56"/>
    <mergeCell ref="L48:L49"/>
    <mergeCell ref="L50:L52"/>
    <mergeCell ref="L54:L55"/>
    <mergeCell ref="L57:L58"/>
    <mergeCell ref="L59:L61"/>
    <mergeCell ref="L62:L63"/>
    <mergeCell ref="B4:C4"/>
    <mergeCell ref="B12:I12"/>
    <mergeCell ref="B5:I5"/>
    <mergeCell ref="C7:C8"/>
    <mergeCell ref="B7:B8"/>
    <mergeCell ref="C10:C11"/>
    <mergeCell ref="B10:B11"/>
    <mergeCell ref="C13:C14"/>
    <mergeCell ref="C15:C16"/>
    <mergeCell ref="C17:C19"/>
    <mergeCell ref="B42:I42"/>
    <mergeCell ref="B74:I74"/>
    <mergeCell ref="H71:I71"/>
    <mergeCell ref="E1:L1"/>
    <mergeCell ref="E2:L2"/>
    <mergeCell ref="H73:I73"/>
    <mergeCell ref="F72:G72"/>
    <mergeCell ref="F73:G73"/>
    <mergeCell ref="F65:I65"/>
    <mergeCell ref="F66:I66"/>
    <mergeCell ref="F67:I67"/>
    <mergeCell ref="F68:I68"/>
    <mergeCell ref="F70:I70"/>
    <mergeCell ref="F71:G7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7"/>
  <sheetViews>
    <sheetView workbookViewId="0">
      <selection activeCell="B1" sqref="B1"/>
    </sheetView>
  </sheetViews>
  <sheetFormatPr baseColWidth="10" defaultRowHeight="15" x14ac:dyDescent="0"/>
  <cols>
    <col min="1" max="1" width="3" customWidth="1"/>
    <col min="2" max="2" width="6.5" customWidth="1"/>
    <col min="3" max="3" width="40.5" style="8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17" customWidth="1"/>
    <col min="11" max="12" width="10.83203125" style="13"/>
    <col min="13" max="13" width="7.6640625" style="40" customWidth="1"/>
    <col min="14" max="14" width="8.5" style="43" customWidth="1"/>
    <col min="15" max="15" width="6" style="40" customWidth="1"/>
  </cols>
  <sheetData>
    <row r="1" spans="2:15" s="15" customFormat="1" ht="33" customHeight="1">
      <c r="B1" s="28" t="s">
        <v>15</v>
      </c>
      <c r="C1" s="29"/>
      <c r="E1" s="47" t="s">
        <v>13</v>
      </c>
      <c r="F1" s="47"/>
      <c r="G1" s="47"/>
      <c r="H1" s="47"/>
      <c r="I1" s="47"/>
      <c r="J1" s="47"/>
      <c r="K1" s="47"/>
      <c r="L1" s="47"/>
      <c r="M1" s="40"/>
      <c r="N1" s="41"/>
      <c r="O1" s="40"/>
    </row>
    <row r="2" spans="2:15" s="26" customFormat="1" ht="18">
      <c r="B2" s="26" t="s">
        <v>106</v>
      </c>
      <c r="E2" s="48"/>
      <c r="F2" s="48"/>
      <c r="G2" s="48"/>
      <c r="H2" s="48"/>
      <c r="I2" s="48"/>
      <c r="J2" s="48"/>
      <c r="K2" s="48"/>
      <c r="L2" s="48"/>
      <c r="M2" s="27"/>
      <c r="N2" s="42"/>
      <c r="O2" s="27"/>
    </row>
    <row r="4" spans="2:15">
      <c r="B4" s="62" t="s">
        <v>5</v>
      </c>
      <c r="C4" s="62"/>
      <c r="D4" s="1" t="s">
        <v>4</v>
      </c>
      <c r="E4" s="2" t="s">
        <v>0</v>
      </c>
      <c r="F4" s="3">
        <v>0</v>
      </c>
      <c r="G4" s="3" t="s">
        <v>1</v>
      </c>
      <c r="H4" s="3" t="s">
        <v>2</v>
      </c>
      <c r="I4" s="3" t="s">
        <v>3</v>
      </c>
      <c r="K4" s="9" t="s">
        <v>6</v>
      </c>
      <c r="L4" s="9" t="s">
        <v>7</v>
      </c>
    </row>
    <row r="5" spans="2:15">
      <c r="B5" s="67" t="s">
        <v>17</v>
      </c>
      <c r="C5" s="68"/>
      <c r="D5" s="68"/>
      <c r="E5" s="59"/>
      <c r="F5" s="59"/>
      <c r="G5" s="59"/>
      <c r="H5" s="59"/>
      <c r="I5" s="60"/>
      <c r="K5" s="33">
        <v>0.15</v>
      </c>
      <c r="L5" s="14">
        <f>SUM(L6:L11)</f>
        <v>0</v>
      </c>
      <c r="M5" s="40">
        <f>SUM(M6:M11)</f>
        <v>6</v>
      </c>
    </row>
    <row r="6" spans="2:15">
      <c r="B6" s="11" t="s">
        <v>28</v>
      </c>
      <c r="C6" s="5" t="s">
        <v>27</v>
      </c>
      <c r="D6" s="5" t="s">
        <v>21</v>
      </c>
      <c r="E6" s="11"/>
      <c r="F6" s="11"/>
      <c r="G6" s="11"/>
      <c r="H6" s="11"/>
      <c r="I6" s="11"/>
      <c r="J6" s="30" t="str">
        <f>(IF(O6&lt;&gt;1,"◄",""))</f>
        <v>◄</v>
      </c>
      <c r="K6" s="11">
        <v>1</v>
      </c>
      <c r="L6" s="16">
        <f>N6</f>
        <v>0</v>
      </c>
      <c r="M6" s="40">
        <f>IF(E6&lt;&gt;"",0,K6)</f>
        <v>1</v>
      </c>
      <c r="N6" s="43">
        <f>(IF(G6&lt;&gt;"",1/3,0)+IF(H6&lt;&gt;"",2/3,0)+IF(I6&lt;&gt;"",1,0))*K$5*20*M6/SUM(M$6:M$11)</f>
        <v>0</v>
      </c>
      <c r="O6" s="40">
        <f>COUNTA(E6:I6)</f>
        <v>0</v>
      </c>
    </row>
    <row r="7" spans="2:15" ht="15" customHeight="1">
      <c r="B7" s="55" t="s">
        <v>30</v>
      </c>
      <c r="C7" s="70" t="s">
        <v>29</v>
      </c>
      <c r="D7" s="6" t="s">
        <v>22</v>
      </c>
      <c r="E7" s="31"/>
      <c r="F7" s="31"/>
      <c r="G7" s="31"/>
      <c r="H7" s="31"/>
      <c r="I7" s="31"/>
      <c r="J7" s="30" t="str">
        <f t="shared" ref="J7:J66" si="0">(IF(O7&lt;&gt;1,"◄",""))</f>
        <v>◄</v>
      </c>
      <c r="K7" s="11">
        <v>1</v>
      </c>
      <c r="L7" s="54">
        <f>SUM(N7:N8)</f>
        <v>0</v>
      </c>
      <c r="M7" s="40">
        <f t="shared" ref="M7:M66" si="1">IF(E7&lt;&gt;"",0,K7)</f>
        <v>1</v>
      </c>
      <c r="N7" s="43">
        <f t="shared" ref="N7:N9" si="2">(IF(G7&lt;&gt;"",1/3,0)+IF(H7&lt;&gt;"",2/3,0)+IF(I7&lt;&gt;"",1,0))*K$5*20*M7/SUM(M$6:M$11)</f>
        <v>0</v>
      </c>
      <c r="O7" s="40">
        <f t="shared" ref="O7:O66" si="3">COUNTA(E7:I7)</f>
        <v>0</v>
      </c>
    </row>
    <row r="8" spans="2:15">
      <c r="B8" s="55"/>
      <c r="C8" s="71"/>
      <c r="D8" s="5" t="s">
        <v>23</v>
      </c>
      <c r="E8" s="36"/>
      <c r="F8" s="36"/>
      <c r="G8" s="36"/>
      <c r="H8" s="36"/>
      <c r="I8" s="36"/>
      <c r="J8" s="30" t="str">
        <f t="shared" si="0"/>
        <v>◄</v>
      </c>
      <c r="K8" s="11">
        <v>1</v>
      </c>
      <c r="L8" s="54"/>
      <c r="M8" s="40">
        <f t="shared" si="1"/>
        <v>1</v>
      </c>
      <c r="N8" s="43">
        <f t="shared" si="2"/>
        <v>0</v>
      </c>
      <c r="O8" s="40">
        <f t="shared" si="3"/>
        <v>0</v>
      </c>
    </row>
    <row r="9" spans="2:15" ht="24">
      <c r="B9" s="11" t="s">
        <v>32</v>
      </c>
      <c r="C9" s="5" t="s">
        <v>31</v>
      </c>
      <c r="D9" s="6" t="s">
        <v>24</v>
      </c>
      <c r="E9" s="31"/>
      <c r="F9" s="31"/>
      <c r="G9" s="31"/>
      <c r="H9" s="31"/>
      <c r="I9" s="31"/>
      <c r="J9" s="30" t="str">
        <f t="shared" si="0"/>
        <v>◄</v>
      </c>
      <c r="K9" s="11">
        <v>1</v>
      </c>
      <c r="L9" s="16">
        <f>N9</f>
        <v>0</v>
      </c>
      <c r="M9" s="40">
        <f t="shared" si="1"/>
        <v>1</v>
      </c>
      <c r="N9" s="43">
        <f t="shared" si="2"/>
        <v>0</v>
      </c>
      <c r="O9" s="40">
        <f t="shared" si="3"/>
        <v>0</v>
      </c>
    </row>
    <row r="10" spans="2:15" ht="15" customHeight="1">
      <c r="B10" s="55" t="s">
        <v>33</v>
      </c>
      <c r="C10" s="70" t="s">
        <v>34</v>
      </c>
      <c r="D10" s="5" t="s">
        <v>25</v>
      </c>
      <c r="E10" s="11"/>
      <c r="F10" s="11"/>
      <c r="G10" s="11"/>
      <c r="H10" s="11"/>
      <c r="I10" s="11"/>
      <c r="J10" s="30" t="str">
        <f t="shared" si="0"/>
        <v>◄</v>
      </c>
      <c r="K10" s="11">
        <v>1</v>
      </c>
      <c r="L10" s="54">
        <f>SUM(N10:N11)</f>
        <v>0</v>
      </c>
      <c r="M10" s="40">
        <f t="shared" si="1"/>
        <v>1</v>
      </c>
      <c r="N10" s="43">
        <f>(IF(G10&lt;&gt;"",1/3,0)+IF(H10&lt;&gt;"",2/3,0)+IF(I10&lt;&gt;"",1,0))*K$5*20*M10/SUM(M$6:M$11)</f>
        <v>0</v>
      </c>
      <c r="O10" s="40">
        <f t="shared" si="3"/>
        <v>0</v>
      </c>
    </row>
    <row r="11" spans="2:15">
      <c r="B11" s="55"/>
      <c r="C11" s="71"/>
      <c r="D11" s="6" t="s">
        <v>26</v>
      </c>
      <c r="E11" s="31"/>
      <c r="F11" s="31"/>
      <c r="G11" s="31"/>
      <c r="H11" s="31"/>
      <c r="I11" s="31"/>
      <c r="J11" s="30" t="str">
        <f t="shared" si="0"/>
        <v>◄</v>
      </c>
      <c r="K11" s="11">
        <v>1</v>
      </c>
      <c r="L11" s="54"/>
      <c r="M11" s="40">
        <f t="shared" si="1"/>
        <v>1</v>
      </c>
      <c r="N11" s="43">
        <f t="shared" ref="N11:N15" si="4">(IF(G11&lt;&gt;"",1/3,0)+IF(H11&lt;&gt;"",2/3,0)+IF(I11&lt;&gt;"",1,0))*K$5*20*M11/SUM(M$6:M$11)</f>
        <v>0</v>
      </c>
      <c r="O11" s="40">
        <f t="shared" si="3"/>
        <v>0</v>
      </c>
    </row>
    <row r="12" spans="2:15">
      <c r="B12" s="66" t="s">
        <v>18</v>
      </c>
      <c r="C12" s="66"/>
      <c r="D12" s="66"/>
      <c r="E12" s="66"/>
      <c r="F12" s="66"/>
      <c r="G12" s="66"/>
      <c r="H12" s="66"/>
      <c r="I12" s="66"/>
      <c r="J12" s="30"/>
      <c r="K12" s="33">
        <v>0.15</v>
      </c>
      <c r="L12" s="14">
        <f>SUM(L13:L21)</f>
        <v>0</v>
      </c>
      <c r="M12" s="40">
        <f>SUM(M13:M21)</f>
        <v>9</v>
      </c>
    </row>
    <row r="13" spans="2:15" ht="16" customHeight="1">
      <c r="B13" s="55" t="s">
        <v>48</v>
      </c>
      <c r="C13" s="61" t="s">
        <v>44</v>
      </c>
      <c r="D13" s="5" t="s">
        <v>35</v>
      </c>
      <c r="E13" s="4"/>
      <c r="F13" s="4"/>
      <c r="G13" s="4"/>
      <c r="H13" s="4"/>
      <c r="I13" s="4"/>
      <c r="J13" s="30" t="str">
        <f t="shared" si="0"/>
        <v>◄</v>
      </c>
      <c r="K13" s="11">
        <v>1</v>
      </c>
      <c r="L13" s="54">
        <f>SUM(N13:N14)</f>
        <v>0</v>
      </c>
      <c r="M13" s="40">
        <f t="shared" si="1"/>
        <v>1</v>
      </c>
      <c r="N13" s="43">
        <f>(IF(G13&lt;&gt;"",1/3,0)+IF(H13&lt;&gt;"",2/3,0)+IF(I13&lt;&gt;"",1,0))*K$12*20*M13/SUM(M$13:M$21)</f>
        <v>0</v>
      </c>
      <c r="O13" s="40">
        <f t="shared" si="3"/>
        <v>0</v>
      </c>
    </row>
    <row r="14" spans="2:15" ht="24">
      <c r="B14" s="55"/>
      <c r="C14" s="61"/>
      <c r="D14" s="6" t="s">
        <v>36</v>
      </c>
      <c r="E14" s="32"/>
      <c r="F14" s="32"/>
      <c r="G14" s="32"/>
      <c r="H14" s="32"/>
      <c r="I14" s="32"/>
      <c r="J14" s="30" t="str">
        <f t="shared" si="0"/>
        <v>◄</v>
      </c>
      <c r="K14" s="11">
        <v>1</v>
      </c>
      <c r="L14" s="54"/>
      <c r="M14" s="40">
        <f t="shared" si="1"/>
        <v>1</v>
      </c>
      <c r="N14" s="43">
        <f t="shared" ref="N14:N21" si="5">(IF(G14&lt;&gt;"",1/3,0)+IF(H14&lt;&gt;"",2/3,0)+IF(I14&lt;&gt;"",1,0))*K$12*20*M14/SUM(M$13:M$21)</f>
        <v>0</v>
      </c>
      <c r="O14" s="40">
        <f t="shared" si="3"/>
        <v>0</v>
      </c>
    </row>
    <row r="15" spans="2:15">
      <c r="B15" s="55" t="s">
        <v>115</v>
      </c>
      <c r="C15" s="61" t="s">
        <v>45</v>
      </c>
      <c r="D15" s="5" t="s">
        <v>37</v>
      </c>
      <c r="E15" s="4"/>
      <c r="F15" s="4"/>
      <c r="G15" s="4"/>
      <c r="H15" s="4"/>
      <c r="I15" s="4"/>
      <c r="J15" s="30" t="str">
        <f t="shared" si="0"/>
        <v>◄</v>
      </c>
      <c r="K15" s="11">
        <v>1</v>
      </c>
      <c r="L15" s="63">
        <f>SUM(N15:N16)</f>
        <v>0</v>
      </c>
      <c r="M15" s="40">
        <f t="shared" si="1"/>
        <v>1</v>
      </c>
      <c r="N15" s="43">
        <f t="shared" si="5"/>
        <v>0</v>
      </c>
      <c r="O15" s="40">
        <f t="shared" si="3"/>
        <v>0</v>
      </c>
    </row>
    <row r="16" spans="2:15">
      <c r="B16" s="55"/>
      <c r="C16" s="61"/>
      <c r="D16" s="6" t="s">
        <v>38</v>
      </c>
      <c r="E16" s="32"/>
      <c r="F16" s="32"/>
      <c r="G16" s="32"/>
      <c r="H16" s="32"/>
      <c r="I16" s="32"/>
      <c r="J16" s="30" t="str">
        <f t="shared" si="0"/>
        <v>◄</v>
      </c>
      <c r="K16" s="11">
        <v>1</v>
      </c>
      <c r="L16" s="63"/>
      <c r="M16" s="40">
        <f t="shared" si="1"/>
        <v>1</v>
      </c>
      <c r="N16" s="43">
        <f t="shared" si="5"/>
        <v>0</v>
      </c>
      <c r="O16" s="40">
        <f t="shared" si="3"/>
        <v>0</v>
      </c>
    </row>
    <row r="17" spans="2:15">
      <c r="B17" s="55" t="s">
        <v>116</v>
      </c>
      <c r="C17" s="61" t="s">
        <v>46</v>
      </c>
      <c r="D17" s="5" t="s">
        <v>39</v>
      </c>
      <c r="E17" s="4"/>
      <c r="F17" s="4"/>
      <c r="G17" s="4"/>
      <c r="H17" s="4"/>
      <c r="I17" s="4"/>
      <c r="J17" s="30" t="str">
        <f t="shared" si="0"/>
        <v>◄</v>
      </c>
      <c r="K17" s="11">
        <v>1</v>
      </c>
      <c r="L17" s="54">
        <f>SUM(N17:N19)</f>
        <v>0</v>
      </c>
      <c r="M17" s="40">
        <f t="shared" si="1"/>
        <v>1</v>
      </c>
      <c r="N17" s="43">
        <f t="shared" si="5"/>
        <v>0</v>
      </c>
      <c r="O17" s="40">
        <f t="shared" si="3"/>
        <v>0</v>
      </c>
    </row>
    <row r="18" spans="2:15">
      <c r="B18" s="55"/>
      <c r="C18" s="61"/>
      <c r="D18" s="6" t="s">
        <v>40</v>
      </c>
      <c r="E18" s="32"/>
      <c r="F18" s="32"/>
      <c r="G18" s="32"/>
      <c r="H18" s="32"/>
      <c r="I18" s="32"/>
      <c r="J18" s="30" t="str">
        <f t="shared" si="0"/>
        <v>◄</v>
      </c>
      <c r="K18" s="11">
        <v>1</v>
      </c>
      <c r="L18" s="54"/>
      <c r="M18" s="40">
        <f t="shared" si="1"/>
        <v>1</v>
      </c>
      <c r="N18" s="43">
        <f t="shared" si="5"/>
        <v>0</v>
      </c>
      <c r="O18" s="40">
        <f t="shared" si="3"/>
        <v>0</v>
      </c>
    </row>
    <row r="19" spans="2:15">
      <c r="B19" s="55"/>
      <c r="C19" s="61"/>
      <c r="D19" s="5" t="s">
        <v>41</v>
      </c>
      <c r="E19" s="39"/>
      <c r="F19" s="39"/>
      <c r="G19" s="39"/>
      <c r="H19" s="39"/>
      <c r="I19" s="39"/>
      <c r="J19" s="30" t="str">
        <f t="shared" si="0"/>
        <v>◄</v>
      </c>
      <c r="K19" s="11">
        <v>1</v>
      </c>
      <c r="L19" s="54"/>
      <c r="M19" s="40">
        <f t="shared" si="1"/>
        <v>1</v>
      </c>
      <c r="N19" s="43">
        <f t="shared" si="5"/>
        <v>0</v>
      </c>
      <c r="O19" s="40">
        <f t="shared" si="3"/>
        <v>0</v>
      </c>
    </row>
    <row r="20" spans="2:15">
      <c r="B20" s="55" t="s">
        <v>117</v>
      </c>
      <c r="C20" s="61" t="s">
        <v>47</v>
      </c>
      <c r="D20" s="6" t="s">
        <v>42</v>
      </c>
      <c r="E20" s="32"/>
      <c r="F20" s="32"/>
      <c r="G20" s="32"/>
      <c r="H20" s="32"/>
      <c r="I20" s="32"/>
      <c r="J20" s="30" t="str">
        <f t="shared" si="0"/>
        <v>◄</v>
      </c>
      <c r="K20" s="11">
        <v>1</v>
      </c>
      <c r="L20" s="63">
        <f>SUM(N20:N21)</f>
        <v>0</v>
      </c>
      <c r="M20" s="40">
        <f t="shared" si="1"/>
        <v>1</v>
      </c>
      <c r="N20" s="43">
        <f t="shared" si="5"/>
        <v>0</v>
      </c>
      <c r="O20" s="40">
        <f t="shared" si="3"/>
        <v>0</v>
      </c>
    </row>
    <row r="21" spans="2:15">
      <c r="B21" s="55"/>
      <c r="C21" s="61"/>
      <c r="D21" s="5" t="s">
        <v>43</v>
      </c>
      <c r="E21" s="39"/>
      <c r="F21" s="39"/>
      <c r="G21" s="39"/>
      <c r="H21" s="39"/>
      <c r="I21" s="39"/>
      <c r="J21" s="30" t="str">
        <f t="shared" si="0"/>
        <v>◄</v>
      </c>
      <c r="K21" s="11">
        <v>1</v>
      </c>
      <c r="L21" s="63"/>
      <c r="M21" s="40">
        <f t="shared" si="1"/>
        <v>1</v>
      </c>
      <c r="N21" s="43">
        <f t="shared" si="5"/>
        <v>0</v>
      </c>
      <c r="O21" s="40">
        <f t="shared" si="3"/>
        <v>0</v>
      </c>
    </row>
    <row r="22" spans="2:15">
      <c r="B22" s="66" t="s">
        <v>19</v>
      </c>
      <c r="C22" s="66"/>
      <c r="D22" s="66"/>
      <c r="E22" s="66"/>
      <c r="F22" s="66"/>
      <c r="G22" s="66"/>
      <c r="H22" s="66"/>
      <c r="I22" s="66"/>
      <c r="J22" s="30"/>
      <c r="K22" s="33">
        <v>0.15</v>
      </c>
      <c r="L22" s="14">
        <f>SUM(L23:L29)</f>
        <v>0</v>
      </c>
      <c r="M22" s="40">
        <f>SUM(M23:M29)</f>
        <v>7</v>
      </c>
    </row>
    <row r="23" spans="2:15">
      <c r="B23" s="56" t="s">
        <v>118</v>
      </c>
      <c r="C23" s="61" t="s">
        <v>103</v>
      </c>
      <c r="D23" s="6" t="s">
        <v>49</v>
      </c>
      <c r="E23" s="32"/>
      <c r="F23" s="32"/>
      <c r="G23" s="32"/>
      <c r="H23" s="32"/>
      <c r="I23" s="32"/>
      <c r="J23" s="30" t="str">
        <f t="shared" si="0"/>
        <v>◄</v>
      </c>
      <c r="K23" s="11">
        <v>1</v>
      </c>
      <c r="L23" s="63">
        <f>SUM(N23:N24)</f>
        <v>0</v>
      </c>
      <c r="M23" s="40">
        <f t="shared" si="1"/>
        <v>1</v>
      </c>
      <c r="N23" s="43">
        <f>(IF(G23&lt;&gt;"",1/3,0)+IF(H23&lt;&gt;"",2/3,0)+IF(I23&lt;&gt;"",1,0))*K$22*20*M23/SUM(M$23:M$29)</f>
        <v>0</v>
      </c>
      <c r="O23" s="40">
        <f t="shared" si="3"/>
        <v>0</v>
      </c>
    </row>
    <row r="24" spans="2:15">
      <c r="B24" s="57"/>
      <c r="C24" s="61"/>
      <c r="D24" s="5" t="s">
        <v>50</v>
      </c>
      <c r="E24" s="39"/>
      <c r="F24" s="39"/>
      <c r="G24" s="39"/>
      <c r="H24" s="39"/>
      <c r="I24" s="39"/>
      <c r="J24" s="30" t="str">
        <f t="shared" si="0"/>
        <v>◄</v>
      </c>
      <c r="K24" s="11">
        <v>1</v>
      </c>
      <c r="L24" s="63"/>
      <c r="M24" s="40">
        <f t="shared" si="1"/>
        <v>1</v>
      </c>
      <c r="N24" s="43">
        <f t="shared" ref="N24:N29" si="6">(IF(G24&lt;&gt;"",1/3,0)+IF(H24&lt;&gt;"",2/3,0)+IF(I24&lt;&gt;"",1,0))*K$22*20*M24/SUM(M$23:M$29)</f>
        <v>0</v>
      </c>
      <c r="O24" s="40">
        <f t="shared" si="3"/>
        <v>0</v>
      </c>
    </row>
    <row r="25" spans="2:15">
      <c r="B25" s="56" t="s">
        <v>119</v>
      </c>
      <c r="C25" s="61" t="s">
        <v>104</v>
      </c>
      <c r="D25" s="6" t="s">
        <v>51</v>
      </c>
      <c r="E25" s="32"/>
      <c r="F25" s="32"/>
      <c r="G25" s="32"/>
      <c r="H25" s="32"/>
      <c r="I25" s="32"/>
      <c r="J25" s="30" t="str">
        <f t="shared" si="0"/>
        <v>◄</v>
      </c>
      <c r="K25" s="11">
        <v>1</v>
      </c>
      <c r="L25" s="54">
        <f>SUM(N25:N27)</f>
        <v>0</v>
      </c>
      <c r="M25" s="40">
        <f t="shared" si="1"/>
        <v>1</v>
      </c>
      <c r="N25" s="43">
        <f t="shared" si="6"/>
        <v>0</v>
      </c>
      <c r="O25" s="40">
        <f t="shared" si="3"/>
        <v>0</v>
      </c>
    </row>
    <row r="26" spans="2:15">
      <c r="B26" s="58"/>
      <c r="C26" s="61"/>
      <c r="D26" s="5" t="s">
        <v>52</v>
      </c>
      <c r="E26" s="39"/>
      <c r="F26" s="39"/>
      <c r="G26" s="39"/>
      <c r="H26" s="39"/>
      <c r="I26" s="39"/>
      <c r="J26" s="30" t="str">
        <f t="shared" si="0"/>
        <v>◄</v>
      </c>
      <c r="K26" s="11">
        <v>1</v>
      </c>
      <c r="L26" s="54"/>
      <c r="M26" s="40">
        <f t="shared" si="1"/>
        <v>1</v>
      </c>
      <c r="N26" s="43">
        <f t="shared" si="6"/>
        <v>0</v>
      </c>
      <c r="O26" s="40">
        <f t="shared" si="3"/>
        <v>0</v>
      </c>
    </row>
    <row r="27" spans="2:15">
      <c r="B27" s="57"/>
      <c r="C27" s="61"/>
      <c r="D27" s="6" t="s">
        <v>53</v>
      </c>
      <c r="E27" s="32"/>
      <c r="F27" s="32"/>
      <c r="G27" s="32"/>
      <c r="H27" s="32"/>
      <c r="I27" s="32"/>
      <c r="J27" s="30" t="str">
        <f t="shared" si="0"/>
        <v>◄</v>
      </c>
      <c r="K27" s="11">
        <v>1</v>
      </c>
      <c r="L27" s="54"/>
      <c r="M27" s="40">
        <f t="shared" si="1"/>
        <v>1</v>
      </c>
      <c r="N27" s="43">
        <f t="shared" si="6"/>
        <v>0</v>
      </c>
      <c r="O27" s="40">
        <f t="shared" si="3"/>
        <v>0</v>
      </c>
    </row>
    <row r="28" spans="2:15">
      <c r="B28" s="56" t="s">
        <v>120</v>
      </c>
      <c r="C28" s="61" t="s">
        <v>105</v>
      </c>
      <c r="D28" s="5" t="s">
        <v>54</v>
      </c>
      <c r="E28" s="39"/>
      <c r="F28" s="39"/>
      <c r="G28" s="39"/>
      <c r="H28" s="39"/>
      <c r="I28" s="39"/>
      <c r="J28" s="30" t="str">
        <f t="shared" si="0"/>
        <v>◄</v>
      </c>
      <c r="K28" s="11">
        <v>1</v>
      </c>
      <c r="L28" s="63">
        <f>SUM(N28:N29)</f>
        <v>0</v>
      </c>
      <c r="M28" s="40">
        <f t="shared" si="1"/>
        <v>1</v>
      </c>
      <c r="N28" s="43">
        <f t="shared" si="6"/>
        <v>0</v>
      </c>
      <c r="O28" s="40">
        <f t="shared" si="3"/>
        <v>0</v>
      </c>
    </row>
    <row r="29" spans="2:15">
      <c r="B29" s="57"/>
      <c r="C29" s="61"/>
      <c r="D29" s="6" t="s">
        <v>55</v>
      </c>
      <c r="E29" s="32"/>
      <c r="F29" s="32"/>
      <c r="G29" s="32"/>
      <c r="H29" s="32"/>
      <c r="I29" s="32"/>
      <c r="J29" s="30" t="str">
        <f t="shared" si="0"/>
        <v>◄</v>
      </c>
      <c r="K29" s="11">
        <v>1</v>
      </c>
      <c r="L29" s="63"/>
      <c r="M29" s="40">
        <f t="shared" si="1"/>
        <v>1</v>
      </c>
      <c r="N29" s="43">
        <f t="shared" si="6"/>
        <v>0</v>
      </c>
      <c r="O29" s="40">
        <f t="shared" si="3"/>
        <v>0</v>
      </c>
    </row>
    <row r="30" spans="2:15">
      <c r="B30" s="66" t="s">
        <v>20</v>
      </c>
      <c r="C30" s="66"/>
      <c r="D30" s="66"/>
      <c r="E30" s="66"/>
      <c r="F30" s="66"/>
      <c r="G30" s="66"/>
      <c r="H30" s="66"/>
      <c r="I30" s="66"/>
      <c r="J30" s="30"/>
      <c r="K30" s="33">
        <v>0.2</v>
      </c>
      <c r="L30" s="14">
        <f>SUM(L31:L41)</f>
        <v>0</v>
      </c>
      <c r="M30" s="40">
        <f>SUM(M31:M41)</f>
        <v>11</v>
      </c>
    </row>
    <row r="31" spans="2:15">
      <c r="B31" s="55" t="s">
        <v>121</v>
      </c>
      <c r="C31" s="61" t="s">
        <v>98</v>
      </c>
      <c r="D31" s="5" t="s">
        <v>56</v>
      </c>
      <c r="E31" s="4"/>
      <c r="F31" s="4"/>
      <c r="G31" s="4"/>
      <c r="H31" s="4"/>
      <c r="I31" s="4"/>
      <c r="J31" s="30" t="str">
        <f t="shared" si="0"/>
        <v>◄</v>
      </c>
      <c r="K31" s="11">
        <v>1</v>
      </c>
      <c r="L31" s="54">
        <f>SUM(N31:N33)</f>
        <v>0</v>
      </c>
      <c r="M31" s="40">
        <f t="shared" si="1"/>
        <v>1</v>
      </c>
      <c r="N31" s="43">
        <f>(IF(G31&lt;&gt;"",1/3,0)+IF(H31&lt;&gt;"",2/3,0)+IF(I31&lt;&gt;"",1,0))*K$30*20*M31/SUM(M$31:M$41)</f>
        <v>0</v>
      </c>
      <c r="O31" s="40">
        <f t="shared" si="3"/>
        <v>0</v>
      </c>
    </row>
    <row r="32" spans="2:15">
      <c r="B32" s="55"/>
      <c r="C32" s="61"/>
      <c r="D32" s="6" t="s">
        <v>57</v>
      </c>
      <c r="E32" s="32"/>
      <c r="F32" s="32"/>
      <c r="G32" s="32"/>
      <c r="H32" s="32"/>
      <c r="I32" s="32"/>
      <c r="J32" s="30" t="str">
        <f t="shared" si="0"/>
        <v>◄</v>
      </c>
      <c r="K32" s="11">
        <v>1</v>
      </c>
      <c r="L32" s="54"/>
      <c r="M32" s="40">
        <f t="shared" si="1"/>
        <v>1</v>
      </c>
      <c r="N32" s="43">
        <f t="shared" ref="N32:N41" si="7">(IF(G32&lt;&gt;"",1/3,0)+IF(H32&lt;&gt;"",2/3,0)+IF(I32&lt;&gt;"",1,0))*K$30*20*M32/SUM(M$31:M$41)</f>
        <v>0</v>
      </c>
      <c r="O32" s="40">
        <f t="shared" si="3"/>
        <v>0</v>
      </c>
    </row>
    <row r="33" spans="2:15">
      <c r="B33" s="55"/>
      <c r="C33" s="61"/>
      <c r="D33" s="5" t="s">
        <v>58</v>
      </c>
      <c r="E33" s="39"/>
      <c r="F33" s="39"/>
      <c r="G33" s="39"/>
      <c r="H33" s="39"/>
      <c r="I33" s="39"/>
      <c r="J33" s="30" t="str">
        <f t="shared" si="0"/>
        <v>◄</v>
      </c>
      <c r="K33" s="11">
        <v>1</v>
      </c>
      <c r="L33" s="54"/>
      <c r="M33" s="40">
        <f t="shared" si="1"/>
        <v>1</v>
      </c>
      <c r="N33" s="43">
        <f t="shared" si="7"/>
        <v>0</v>
      </c>
      <c r="O33" s="40">
        <f t="shared" si="3"/>
        <v>0</v>
      </c>
    </row>
    <row r="34" spans="2:15">
      <c r="B34" s="55" t="s">
        <v>122</v>
      </c>
      <c r="C34" s="65" t="s">
        <v>99</v>
      </c>
      <c r="D34" s="6" t="s">
        <v>59</v>
      </c>
      <c r="E34" s="32"/>
      <c r="F34" s="32"/>
      <c r="G34" s="32"/>
      <c r="H34" s="32"/>
      <c r="I34" s="32"/>
      <c r="J34" s="30" t="str">
        <f t="shared" si="0"/>
        <v>◄</v>
      </c>
      <c r="K34" s="11">
        <v>1</v>
      </c>
      <c r="L34" s="63">
        <f>SUM(N34:N35)</f>
        <v>0</v>
      </c>
      <c r="M34" s="40">
        <f t="shared" si="1"/>
        <v>1</v>
      </c>
      <c r="N34" s="43">
        <f t="shared" si="7"/>
        <v>0</v>
      </c>
      <c r="O34" s="40">
        <f t="shared" si="3"/>
        <v>0</v>
      </c>
    </row>
    <row r="35" spans="2:15">
      <c r="B35" s="55"/>
      <c r="C35" s="65"/>
      <c r="D35" s="5" t="s">
        <v>60</v>
      </c>
      <c r="E35" s="39"/>
      <c r="F35" s="39"/>
      <c r="G35" s="39"/>
      <c r="H35" s="39"/>
      <c r="I35" s="39"/>
      <c r="J35" s="30" t="str">
        <f t="shared" si="0"/>
        <v>◄</v>
      </c>
      <c r="K35" s="11">
        <v>1</v>
      </c>
      <c r="L35" s="63"/>
      <c r="M35" s="40">
        <f t="shared" si="1"/>
        <v>1</v>
      </c>
      <c r="N35" s="43">
        <f t="shared" si="7"/>
        <v>0</v>
      </c>
      <c r="O35" s="40">
        <f t="shared" si="3"/>
        <v>0</v>
      </c>
    </row>
    <row r="36" spans="2:15">
      <c r="B36" s="55" t="s">
        <v>123</v>
      </c>
      <c r="C36" s="65" t="s">
        <v>100</v>
      </c>
      <c r="D36" s="6" t="s">
        <v>61</v>
      </c>
      <c r="E36" s="32"/>
      <c r="F36" s="32"/>
      <c r="G36" s="32"/>
      <c r="H36" s="32"/>
      <c r="I36" s="32"/>
      <c r="J36" s="30" t="str">
        <f t="shared" si="0"/>
        <v>◄</v>
      </c>
      <c r="K36" s="11">
        <v>1</v>
      </c>
      <c r="L36" s="63">
        <f>SUM(N36:N37)</f>
        <v>0</v>
      </c>
      <c r="M36" s="40">
        <f t="shared" si="1"/>
        <v>1</v>
      </c>
      <c r="N36" s="43">
        <f t="shared" si="7"/>
        <v>0</v>
      </c>
      <c r="O36" s="40">
        <f t="shared" si="3"/>
        <v>0</v>
      </c>
    </row>
    <row r="37" spans="2:15">
      <c r="B37" s="55"/>
      <c r="C37" s="65"/>
      <c r="D37" s="5" t="s">
        <v>62</v>
      </c>
      <c r="E37" s="39"/>
      <c r="F37" s="39"/>
      <c r="G37" s="39"/>
      <c r="H37" s="39"/>
      <c r="I37" s="39"/>
      <c r="J37" s="30" t="str">
        <f t="shared" si="0"/>
        <v>◄</v>
      </c>
      <c r="K37" s="11">
        <v>1</v>
      </c>
      <c r="L37" s="63"/>
      <c r="M37" s="40">
        <f t="shared" si="1"/>
        <v>1</v>
      </c>
      <c r="N37" s="43">
        <f t="shared" si="7"/>
        <v>0</v>
      </c>
      <c r="O37" s="40">
        <f t="shared" si="3"/>
        <v>0</v>
      </c>
    </row>
    <row r="38" spans="2:15">
      <c r="B38" s="55" t="s">
        <v>124</v>
      </c>
      <c r="C38" s="65" t="s">
        <v>101</v>
      </c>
      <c r="D38" s="6" t="s">
        <v>63</v>
      </c>
      <c r="E38" s="32"/>
      <c r="F38" s="32"/>
      <c r="G38" s="32"/>
      <c r="H38" s="32"/>
      <c r="I38" s="32"/>
      <c r="J38" s="30" t="str">
        <f t="shared" si="0"/>
        <v>◄</v>
      </c>
      <c r="K38" s="11">
        <v>1</v>
      </c>
      <c r="L38" s="54">
        <f>SUM(N38:N40)</f>
        <v>0</v>
      </c>
      <c r="M38" s="40">
        <f t="shared" si="1"/>
        <v>1</v>
      </c>
      <c r="N38" s="43">
        <f t="shared" si="7"/>
        <v>0</v>
      </c>
      <c r="O38" s="40">
        <f t="shared" si="3"/>
        <v>0</v>
      </c>
    </row>
    <row r="39" spans="2:15">
      <c r="B39" s="55"/>
      <c r="C39" s="65"/>
      <c r="D39" s="5" t="s">
        <v>64</v>
      </c>
      <c r="E39" s="39"/>
      <c r="F39" s="39"/>
      <c r="G39" s="39"/>
      <c r="H39" s="39"/>
      <c r="I39" s="39"/>
      <c r="J39" s="30" t="str">
        <f t="shared" si="0"/>
        <v>◄</v>
      </c>
      <c r="K39" s="11">
        <v>1</v>
      </c>
      <c r="L39" s="54"/>
      <c r="M39" s="40">
        <f t="shared" si="1"/>
        <v>1</v>
      </c>
      <c r="N39" s="43">
        <f t="shared" si="7"/>
        <v>0</v>
      </c>
      <c r="O39" s="40">
        <f t="shared" si="3"/>
        <v>0</v>
      </c>
    </row>
    <row r="40" spans="2:15">
      <c r="B40" s="55"/>
      <c r="C40" s="65"/>
      <c r="D40" s="6" t="s">
        <v>65</v>
      </c>
      <c r="E40" s="32"/>
      <c r="F40" s="32"/>
      <c r="G40" s="32"/>
      <c r="H40" s="32"/>
      <c r="I40" s="32"/>
      <c r="J40" s="30" t="str">
        <f t="shared" si="0"/>
        <v>◄</v>
      </c>
      <c r="K40" s="11">
        <v>1</v>
      </c>
      <c r="L40" s="54"/>
      <c r="M40" s="40">
        <f t="shared" si="1"/>
        <v>1</v>
      </c>
      <c r="N40" s="43">
        <f t="shared" si="7"/>
        <v>0</v>
      </c>
      <c r="O40" s="40">
        <f t="shared" si="3"/>
        <v>0</v>
      </c>
    </row>
    <row r="41" spans="2:15" ht="23" customHeight="1">
      <c r="B41" s="10" t="s">
        <v>125</v>
      </c>
      <c r="C41" s="35" t="s">
        <v>102</v>
      </c>
      <c r="D41" s="5" t="s">
        <v>66</v>
      </c>
      <c r="E41" s="4"/>
      <c r="F41" s="4"/>
      <c r="G41" s="4"/>
      <c r="H41" s="4"/>
      <c r="I41" s="4"/>
      <c r="J41" s="30" t="str">
        <f t="shared" si="0"/>
        <v>◄</v>
      </c>
      <c r="K41" s="11">
        <v>1</v>
      </c>
      <c r="L41" s="16">
        <f>N41</f>
        <v>0</v>
      </c>
      <c r="M41" s="40">
        <f t="shared" si="1"/>
        <v>1</v>
      </c>
      <c r="N41" s="43">
        <f t="shared" si="7"/>
        <v>0</v>
      </c>
      <c r="O41" s="40">
        <f t="shared" si="3"/>
        <v>0</v>
      </c>
    </row>
    <row r="42" spans="2:15">
      <c r="B42" s="66" t="s">
        <v>114</v>
      </c>
      <c r="C42" s="66"/>
      <c r="D42" s="66"/>
      <c r="E42" s="66"/>
      <c r="F42" s="66"/>
      <c r="G42" s="66"/>
      <c r="H42" s="66"/>
      <c r="I42" s="66"/>
      <c r="J42" s="30"/>
      <c r="K42" s="33">
        <v>0.15</v>
      </c>
      <c r="L42" s="14">
        <f>SUM(L43:L55)</f>
        <v>0</v>
      </c>
      <c r="M42" s="40">
        <f>SUM(M43:M55)</f>
        <v>13</v>
      </c>
    </row>
    <row r="43" spans="2:15">
      <c r="B43" s="55" t="s">
        <v>126</v>
      </c>
      <c r="C43" s="61" t="s">
        <v>90</v>
      </c>
      <c r="D43" s="6" t="s">
        <v>67</v>
      </c>
      <c r="E43" s="32"/>
      <c r="F43" s="32"/>
      <c r="G43" s="32"/>
      <c r="H43" s="32"/>
      <c r="I43" s="32"/>
      <c r="J43" s="30" t="str">
        <f t="shared" si="0"/>
        <v>◄</v>
      </c>
      <c r="K43" s="11">
        <v>1</v>
      </c>
      <c r="L43" s="54">
        <f>SUM(N43:N44)</f>
        <v>0</v>
      </c>
      <c r="M43" s="40">
        <f t="shared" si="1"/>
        <v>1</v>
      </c>
      <c r="N43" s="41">
        <f>(IF(G43&lt;&gt;"",1/3,0)+IF(H43&lt;&gt;"",2/3,0)+IF(I43&lt;&gt;"",1,0))*K$42*20*M43/SUM(M$43:M$55)</f>
        <v>0</v>
      </c>
      <c r="O43" s="40">
        <f t="shared" si="3"/>
        <v>0</v>
      </c>
    </row>
    <row r="44" spans="2:15">
      <c r="B44" s="55"/>
      <c r="C44" s="61"/>
      <c r="D44" s="5" t="s">
        <v>68</v>
      </c>
      <c r="E44" s="39"/>
      <c r="F44" s="39"/>
      <c r="G44" s="39"/>
      <c r="H44" s="39"/>
      <c r="I44" s="39"/>
      <c r="J44" s="30" t="str">
        <f t="shared" si="0"/>
        <v>◄</v>
      </c>
      <c r="K44" s="11">
        <v>1</v>
      </c>
      <c r="L44" s="54"/>
      <c r="M44" s="40">
        <f t="shared" si="1"/>
        <v>1</v>
      </c>
      <c r="N44" s="41">
        <f>(IF(G44&lt;&gt;"",1/3,0)+IF(H44&lt;&gt;"",2/3,0)+IF(I44&lt;&gt;"",1,0))*K$42*20*M44/SUM(M$43:M$55)</f>
        <v>0</v>
      </c>
      <c r="O44" s="40">
        <f t="shared" si="3"/>
        <v>0</v>
      </c>
    </row>
    <row r="45" spans="2:15" ht="24">
      <c r="B45" s="11" t="s">
        <v>127</v>
      </c>
      <c r="C45" s="7" t="s">
        <v>91</v>
      </c>
      <c r="D45" s="6" t="s">
        <v>69</v>
      </c>
      <c r="E45" s="32"/>
      <c r="F45" s="32"/>
      <c r="G45" s="32"/>
      <c r="H45" s="32"/>
      <c r="I45" s="32"/>
      <c r="J45" s="30" t="str">
        <f t="shared" si="0"/>
        <v>◄</v>
      </c>
      <c r="K45" s="11">
        <v>1</v>
      </c>
      <c r="L45" s="16">
        <f>N45</f>
        <v>0</v>
      </c>
      <c r="M45" s="40">
        <f t="shared" si="1"/>
        <v>1</v>
      </c>
      <c r="N45" s="41">
        <f>(IF(G45&lt;&gt;"",1/3,0)+IF(H45&lt;&gt;"",2/3,0)+IF(I45&lt;&gt;"",1,0))*K$42*20*M45/SUM(M$43:M$55)</f>
        <v>0</v>
      </c>
      <c r="O45" s="40">
        <f t="shared" si="3"/>
        <v>0</v>
      </c>
    </row>
    <row r="46" spans="2:15" ht="24">
      <c r="B46" s="11" t="s">
        <v>128</v>
      </c>
      <c r="C46" s="7" t="s">
        <v>92</v>
      </c>
      <c r="D46" s="5" t="s">
        <v>70</v>
      </c>
      <c r="E46" s="39"/>
      <c r="F46" s="39"/>
      <c r="G46" s="39"/>
      <c r="H46" s="39"/>
      <c r="I46" s="39"/>
      <c r="J46" s="30" t="str">
        <f t="shared" si="0"/>
        <v>◄</v>
      </c>
      <c r="K46" s="11">
        <v>1</v>
      </c>
      <c r="L46" s="16">
        <f>N46</f>
        <v>0</v>
      </c>
      <c r="M46" s="40">
        <f t="shared" si="1"/>
        <v>1</v>
      </c>
      <c r="N46" s="41">
        <f>(IF(G46&lt;&gt;"",1/3,0)+IF(H46&lt;&gt;"",2/3,0)+IF(I46&lt;&gt;"",1,0))*K$42*20*M46/SUM(M$43:M$55)</f>
        <v>0</v>
      </c>
      <c r="O46" s="40">
        <f t="shared" si="3"/>
        <v>0</v>
      </c>
    </row>
    <row r="47" spans="2:15" ht="24">
      <c r="B47" s="11" t="s">
        <v>129</v>
      </c>
      <c r="C47" s="7" t="s">
        <v>93</v>
      </c>
      <c r="D47" s="6" t="s">
        <v>71</v>
      </c>
      <c r="E47" s="32"/>
      <c r="F47" s="32"/>
      <c r="G47" s="32"/>
      <c r="H47" s="32"/>
      <c r="I47" s="32"/>
      <c r="J47" s="30" t="str">
        <f t="shared" si="0"/>
        <v>◄</v>
      </c>
      <c r="K47" s="11">
        <v>1</v>
      </c>
      <c r="L47" s="16">
        <f>N47</f>
        <v>0</v>
      </c>
      <c r="M47" s="40">
        <f t="shared" si="1"/>
        <v>1</v>
      </c>
      <c r="N47" s="41">
        <f>(IF(G47&lt;&gt;"",1/3,0)+IF(H47&lt;&gt;"",2/3,0)+IF(I47&lt;&gt;"",1,0))*K$42*20*M47/SUM(M$43:M$55)</f>
        <v>0</v>
      </c>
      <c r="O47" s="40">
        <f t="shared" si="3"/>
        <v>0</v>
      </c>
    </row>
    <row r="48" spans="2:15">
      <c r="B48" s="55" t="s">
        <v>130</v>
      </c>
      <c r="C48" s="61" t="s">
        <v>94</v>
      </c>
      <c r="D48" s="5" t="s">
        <v>72</v>
      </c>
      <c r="E48" s="39"/>
      <c r="F48" s="39"/>
      <c r="G48" s="39"/>
      <c r="H48" s="39"/>
      <c r="I48" s="39"/>
      <c r="J48" s="30" t="str">
        <f t="shared" si="0"/>
        <v>◄</v>
      </c>
      <c r="K48" s="11">
        <v>1</v>
      </c>
      <c r="L48" s="63">
        <f>SUM(N48:N49)</f>
        <v>0</v>
      </c>
      <c r="M48" s="40">
        <f t="shared" si="1"/>
        <v>1</v>
      </c>
      <c r="N48" s="41">
        <f>(IF(G48&lt;&gt;"",1/3,0)+IF(H48&lt;&gt;"",2/3,0)+IF(I48&lt;&gt;"",1,0))*K$42*20*M48/SUM(M$43:M$55)</f>
        <v>0</v>
      </c>
      <c r="O48" s="40">
        <f t="shared" si="3"/>
        <v>0</v>
      </c>
    </row>
    <row r="49" spans="2:15">
      <c r="B49" s="55"/>
      <c r="C49" s="61"/>
      <c r="D49" s="6" t="s">
        <v>73</v>
      </c>
      <c r="E49" s="32"/>
      <c r="F49" s="32"/>
      <c r="G49" s="32"/>
      <c r="H49" s="32"/>
      <c r="I49" s="32"/>
      <c r="J49" s="30" t="str">
        <f t="shared" si="0"/>
        <v>◄</v>
      </c>
      <c r="K49" s="11">
        <v>1</v>
      </c>
      <c r="L49" s="63"/>
      <c r="M49" s="40">
        <f t="shared" si="1"/>
        <v>1</v>
      </c>
      <c r="N49" s="41">
        <f>(IF(G49&lt;&gt;"",1/3,0)+IF(H49&lt;&gt;"",2/3,0)+IF(I49&lt;&gt;"",1,0))*K$42*20*M49/SUM(M$43:M$55)</f>
        <v>0</v>
      </c>
      <c r="O49" s="40">
        <f t="shared" si="3"/>
        <v>0</v>
      </c>
    </row>
    <row r="50" spans="2:15">
      <c r="B50" s="55" t="s">
        <v>131</v>
      </c>
      <c r="C50" s="61" t="s">
        <v>95</v>
      </c>
      <c r="D50" s="5" t="s">
        <v>74</v>
      </c>
      <c r="E50" s="39"/>
      <c r="F50" s="39"/>
      <c r="G50" s="39"/>
      <c r="H50" s="39"/>
      <c r="I50" s="39"/>
      <c r="J50" s="30" t="str">
        <f t="shared" si="0"/>
        <v>◄</v>
      </c>
      <c r="K50" s="11">
        <v>1</v>
      </c>
      <c r="L50" s="54">
        <f>SUM(N50:N52)</f>
        <v>0</v>
      </c>
      <c r="M50" s="40">
        <f t="shared" si="1"/>
        <v>1</v>
      </c>
      <c r="N50" s="41">
        <f>(IF(G50&lt;&gt;"",1/3,0)+IF(H50&lt;&gt;"",2/3,0)+IF(I50&lt;&gt;"",1,0))*K$42*20*M50/SUM(M$43:M$55)</f>
        <v>0</v>
      </c>
      <c r="O50" s="40">
        <f t="shared" si="3"/>
        <v>0</v>
      </c>
    </row>
    <row r="51" spans="2:15">
      <c r="B51" s="55"/>
      <c r="C51" s="61"/>
      <c r="D51" s="6" t="s">
        <v>75</v>
      </c>
      <c r="E51" s="32"/>
      <c r="F51" s="32"/>
      <c r="G51" s="32"/>
      <c r="H51" s="32"/>
      <c r="I51" s="32"/>
      <c r="J51" s="30" t="str">
        <f t="shared" si="0"/>
        <v>◄</v>
      </c>
      <c r="K51" s="11">
        <v>1</v>
      </c>
      <c r="L51" s="54"/>
      <c r="M51" s="40">
        <f t="shared" si="1"/>
        <v>1</v>
      </c>
      <c r="N51" s="41">
        <f>(IF(G51&lt;&gt;"",1/3,0)+IF(H51&lt;&gt;"",2/3,0)+IF(I51&lt;&gt;"",1,0))*K$42*20*M51/SUM(M$43:M$55)</f>
        <v>0</v>
      </c>
      <c r="O51" s="40">
        <f t="shared" si="3"/>
        <v>0</v>
      </c>
    </row>
    <row r="52" spans="2:15">
      <c r="B52" s="55"/>
      <c r="C52" s="61"/>
      <c r="D52" s="5" t="s">
        <v>76</v>
      </c>
      <c r="E52" s="39"/>
      <c r="F52" s="39"/>
      <c r="G52" s="39"/>
      <c r="H52" s="39"/>
      <c r="I52" s="39"/>
      <c r="J52" s="30" t="str">
        <f t="shared" si="0"/>
        <v>◄</v>
      </c>
      <c r="K52" s="11">
        <v>1</v>
      </c>
      <c r="L52" s="54"/>
      <c r="M52" s="40">
        <f t="shared" si="1"/>
        <v>1</v>
      </c>
      <c r="N52" s="41">
        <f>(IF(G52&lt;&gt;"",1/3,0)+IF(H52&lt;&gt;"",2/3,0)+IF(I52&lt;&gt;"",1,0))*K$42*20*M52/SUM(M$43:M$55)</f>
        <v>0</v>
      </c>
      <c r="O52" s="40">
        <f t="shared" si="3"/>
        <v>0</v>
      </c>
    </row>
    <row r="53" spans="2:15" ht="24">
      <c r="B53" s="11" t="s">
        <v>132</v>
      </c>
      <c r="C53" s="7" t="s">
        <v>96</v>
      </c>
      <c r="D53" s="6" t="s">
        <v>77</v>
      </c>
      <c r="E53" s="32"/>
      <c r="F53" s="32"/>
      <c r="G53" s="32"/>
      <c r="H53" s="32"/>
      <c r="I53" s="32"/>
      <c r="J53" s="30" t="str">
        <f t="shared" si="0"/>
        <v>◄</v>
      </c>
      <c r="K53" s="11">
        <v>1</v>
      </c>
      <c r="L53" s="16">
        <f>N53</f>
        <v>0</v>
      </c>
      <c r="M53" s="40">
        <f t="shared" si="1"/>
        <v>1</v>
      </c>
      <c r="N53" s="41">
        <f>(IF(G53&lt;&gt;"",1/3,0)+IF(H53&lt;&gt;"",2/3,0)+IF(I53&lt;&gt;"",1,0))*K$42*20*M53/SUM(M$43:M$55)</f>
        <v>0</v>
      </c>
      <c r="O53" s="40">
        <f t="shared" si="3"/>
        <v>0</v>
      </c>
    </row>
    <row r="54" spans="2:15">
      <c r="B54" s="55" t="s">
        <v>133</v>
      </c>
      <c r="C54" s="61" t="s">
        <v>97</v>
      </c>
      <c r="D54" s="5" t="s">
        <v>78</v>
      </c>
      <c r="E54" s="39"/>
      <c r="F54" s="39"/>
      <c r="G54" s="39"/>
      <c r="H54" s="39"/>
      <c r="I54" s="39"/>
      <c r="J54" s="30" t="str">
        <f t="shared" si="0"/>
        <v>◄</v>
      </c>
      <c r="K54" s="11">
        <v>1</v>
      </c>
      <c r="L54" s="63">
        <f>SUM(N54:N55)</f>
        <v>0</v>
      </c>
      <c r="M54" s="40">
        <f t="shared" si="1"/>
        <v>1</v>
      </c>
      <c r="N54" s="41">
        <f>(IF(G54&lt;&gt;"",1/3,0)+IF(H54&lt;&gt;"",2/3,0)+IF(I54&lt;&gt;"",1,0))*K$42*20*M54/SUM(M$43:M$55)</f>
        <v>0</v>
      </c>
      <c r="O54" s="40">
        <f t="shared" si="3"/>
        <v>0</v>
      </c>
    </row>
    <row r="55" spans="2:15">
      <c r="B55" s="55"/>
      <c r="C55" s="61"/>
      <c r="D55" s="6" t="s">
        <v>79</v>
      </c>
      <c r="E55" s="32"/>
      <c r="F55" s="32"/>
      <c r="G55" s="32"/>
      <c r="H55" s="32"/>
      <c r="I55" s="32"/>
      <c r="J55" s="30" t="str">
        <f t="shared" si="0"/>
        <v>◄</v>
      </c>
      <c r="K55" s="11">
        <v>1</v>
      </c>
      <c r="L55" s="63"/>
      <c r="M55" s="40">
        <f t="shared" si="1"/>
        <v>1</v>
      </c>
      <c r="N55" s="41">
        <f>(IF(G55&lt;&gt;"",1/3,0)+IF(H55&lt;&gt;"",2/3,0)+IF(I55&lt;&gt;"",1,0))*K$42*20*M55/SUM(M$43:M$55)</f>
        <v>0</v>
      </c>
      <c r="O55" s="40">
        <f t="shared" si="3"/>
        <v>0</v>
      </c>
    </row>
    <row r="56" spans="2:15">
      <c r="B56" s="69" t="s">
        <v>113</v>
      </c>
      <c r="C56" s="69"/>
      <c r="D56" s="69"/>
      <c r="E56" s="66"/>
      <c r="F56" s="66"/>
      <c r="G56" s="66"/>
      <c r="H56" s="66"/>
      <c r="I56" s="66"/>
      <c r="J56" s="30"/>
      <c r="K56" s="33">
        <v>0.2</v>
      </c>
      <c r="L56" s="14">
        <f>SUM(L57:L66)</f>
        <v>0</v>
      </c>
      <c r="M56" s="40">
        <f>SUM(M57:M66)</f>
        <v>10</v>
      </c>
    </row>
    <row r="57" spans="2:15" ht="36">
      <c r="B57" s="10" t="s">
        <v>154</v>
      </c>
      <c r="C57" s="7" t="s">
        <v>147</v>
      </c>
      <c r="D57" s="5" t="s">
        <v>137</v>
      </c>
      <c r="E57" s="74"/>
      <c r="F57" s="4"/>
      <c r="G57" s="4"/>
      <c r="H57" s="4"/>
      <c r="I57" s="4"/>
      <c r="J57" s="30" t="str">
        <f t="shared" si="0"/>
        <v>◄</v>
      </c>
      <c r="K57" s="11">
        <v>1</v>
      </c>
      <c r="L57" s="72">
        <f>N57</f>
        <v>0</v>
      </c>
      <c r="M57" s="40">
        <f t="shared" si="1"/>
        <v>1</v>
      </c>
      <c r="N57" s="43">
        <f>(IF(G57&lt;&gt;"",1/3,0)+IF(H57&lt;&gt;"",2/3,0)+IF(I57&lt;&gt;"",1,0))*K$56*20*M57/SUM(M$57:M$66)</f>
        <v>0</v>
      </c>
      <c r="O57" s="40">
        <f t="shared" si="3"/>
        <v>0</v>
      </c>
    </row>
    <row r="58" spans="2:15" ht="20" customHeight="1">
      <c r="B58" s="55" t="s">
        <v>155</v>
      </c>
      <c r="C58" s="61" t="s">
        <v>148</v>
      </c>
      <c r="D58" s="6" t="s">
        <v>138</v>
      </c>
      <c r="E58" s="37"/>
      <c r="F58" s="32"/>
      <c r="G58" s="32"/>
      <c r="H58" s="32"/>
      <c r="I58" s="32"/>
      <c r="J58" s="30" t="str">
        <f t="shared" si="0"/>
        <v>◄</v>
      </c>
      <c r="K58" s="11">
        <v>1</v>
      </c>
      <c r="L58" s="63">
        <f>SUM(N58:N59)</f>
        <v>0</v>
      </c>
      <c r="M58" s="40">
        <f t="shared" si="1"/>
        <v>1</v>
      </c>
      <c r="N58" s="43">
        <f>(IF(G58&lt;&gt;"",1/3,0)+IF(H58&lt;&gt;"",2/3,0)+IF(I58&lt;&gt;"",1,0))*K$56*20*M58/SUM(M$57:M$66)</f>
        <v>0</v>
      </c>
      <c r="O58" s="40">
        <f t="shared" si="3"/>
        <v>0</v>
      </c>
    </row>
    <row r="59" spans="2:15" ht="20" customHeight="1">
      <c r="B59" s="55"/>
      <c r="C59" s="61"/>
      <c r="D59" s="5" t="s">
        <v>139</v>
      </c>
      <c r="E59" s="38"/>
      <c r="F59" s="39"/>
      <c r="G59" s="39"/>
      <c r="H59" s="39"/>
      <c r="I59" s="39"/>
      <c r="J59" s="30" t="str">
        <f t="shared" si="0"/>
        <v>◄</v>
      </c>
      <c r="K59" s="11">
        <v>1</v>
      </c>
      <c r="L59" s="63"/>
      <c r="M59" s="40">
        <f t="shared" si="1"/>
        <v>1</v>
      </c>
      <c r="N59" s="43">
        <f>(IF(G59&lt;&gt;"",1/3,0)+IF(H59&lt;&gt;"",2/3,0)+IF(I59&lt;&gt;"",1,0))*K$56*20*M59/SUM(M$57:M$66)</f>
        <v>0</v>
      </c>
      <c r="O59" s="40">
        <f t="shared" si="3"/>
        <v>0</v>
      </c>
    </row>
    <row r="60" spans="2:15" ht="36">
      <c r="B60" s="10" t="s">
        <v>156</v>
      </c>
      <c r="C60" s="7" t="s">
        <v>149</v>
      </c>
      <c r="D60" s="6" t="s">
        <v>140</v>
      </c>
      <c r="E60" s="37"/>
      <c r="F60" s="32"/>
      <c r="G60" s="32"/>
      <c r="H60" s="32"/>
      <c r="I60" s="32"/>
      <c r="J60" s="30" t="str">
        <f t="shared" si="0"/>
        <v>◄</v>
      </c>
      <c r="K60" s="11">
        <v>1</v>
      </c>
      <c r="L60" s="73">
        <f>N60</f>
        <v>0</v>
      </c>
      <c r="M60" s="40">
        <f t="shared" si="1"/>
        <v>1</v>
      </c>
      <c r="N60" s="43">
        <f>(IF(G60&lt;&gt;"",1/3,0)+IF(H60&lt;&gt;"",2/3,0)+IF(I60&lt;&gt;"",1,0))*K$56*20*M60/SUM(M$57:M$66)</f>
        <v>0</v>
      </c>
      <c r="O60" s="40">
        <f t="shared" si="3"/>
        <v>0</v>
      </c>
    </row>
    <row r="61" spans="2:15" ht="36">
      <c r="B61" s="10" t="s">
        <v>157</v>
      </c>
      <c r="C61" s="7" t="s">
        <v>150</v>
      </c>
      <c r="D61" s="5" t="s">
        <v>141</v>
      </c>
      <c r="E61" s="38"/>
      <c r="F61" s="39"/>
      <c r="G61" s="39"/>
      <c r="H61" s="39"/>
      <c r="I61" s="39"/>
      <c r="J61" s="30" t="str">
        <f t="shared" si="0"/>
        <v>◄</v>
      </c>
      <c r="K61" s="11">
        <v>1</v>
      </c>
      <c r="L61" s="12">
        <f>N61</f>
        <v>0</v>
      </c>
      <c r="M61" s="40">
        <f t="shared" si="1"/>
        <v>1</v>
      </c>
      <c r="N61" s="43">
        <f>(IF(G61&lt;&gt;"",1/3,0)+IF(H61&lt;&gt;"",2/3,0)+IF(I61&lt;&gt;"",1,0))*K$56*20*M61/SUM(M$57:M$66)</f>
        <v>0</v>
      </c>
      <c r="O61" s="40">
        <f t="shared" si="3"/>
        <v>0</v>
      </c>
    </row>
    <row r="62" spans="2:15">
      <c r="B62" s="55" t="s">
        <v>158</v>
      </c>
      <c r="C62" s="61" t="s">
        <v>151</v>
      </c>
      <c r="D62" s="6" t="s">
        <v>142</v>
      </c>
      <c r="E62" s="37"/>
      <c r="F62" s="32"/>
      <c r="G62" s="32"/>
      <c r="H62" s="32"/>
      <c r="I62" s="32"/>
      <c r="J62" s="30" t="str">
        <f t="shared" si="0"/>
        <v>◄</v>
      </c>
      <c r="K62" s="11">
        <v>1</v>
      </c>
      <c r="L62" s="63">
        <f>SUM(N62:N63)</f>
        <v>0</v>
      </c>
      <c r="M62" s="40">
        <f t="shared" si="1"/>
        <v>1</v>
      </c>
      <c r="N62" s="43">
        <f t="shared" ref="N62:N64" si="8">(IF(G62&lt;&gt;"",1/3,0)+IF(H62&lt;&gt;"",2/3,0)+IF(I62&lt;&gt;"",1,0))*K$56*20*M62/SUM(M$57:M$66)</f>
        <v>0</v>
      </c>
      <c r="O62" s="40">
        <f t="shared" si="3"/>
        <v>0</v>
      </c>
    </row>
    <row r="63" spans="2:15">
      <c r="B63" s="55"/>
      <c r="C63" s="61"/>
      <c r="D63" s="5" t="s">
        <v>143</v>
      </c>
      <c r="E63" s="38"/>
      <c r="F63" s="39"/>
      <c r="G63" s="39"/>
      <c r="H63" s="39"/>
      <c r="I63" s="39"/>
      <c r="J63" s="30" t="str">
        <f t="shared" si="0"/>
        <v>◄</v>
      </c>
      <c r="K63" s="11">
        <v>1</v>
      </c>
      <c r="L63" s="63"/>
      <c r="M63" s="40">
        <f t="shared" si="1"/>
        <v>1</v>
      </c>
      <c r="N63" s="43">
        <f t="shared" si="8"/>
        <v>0</v>
      </c>
      <c r="O63" s="40">
        <f t="shared" si="3"/>
        <v>0</v>
      </c>
    </row>
    <row r="64" spans="2:15">
      <c r="B64" s="55" t="s">
        <v>159</v>
      </c>
      <c r="C64" s="61" t="s">
        <v>152</v>
      </c>
      <c r="D64" s="6" t="s">
        <v>144</v>
      </c>
      <c r="E64" s="37"/>
      <c r="F64" s="32"/>
      <c r="G64" s="32"/>
      <c r="H64" s="32"/>
      <c r="I64" s="32"/>
      <c r="J64" s="30" t="str">
        <f t="shared" si="0"/>
        <v>◄</v>
      </c>
      <c r="K64" s="11">
        <v>1</v>
      </c>
      <c r="L64" s="63">
        <f>SUM(N64:N65)</f>
        <v>0</v>
      </c>
      <c r="M64" s="40">
        <f t="shared" si="1"/>
        <v>1</v>
      </c>
      <c r="N64" s="43">
        <f t="shared" si="8"/>
        <v>0</v>
      </c>
      <c r="O64" s="40">
        <f t="shared" si="3"/>
        <v>0</v>
      </c>
    </row>
    <row r="65" spans="2:15">
      <c r="B65" s="55"/>
      <c r="C65" s="61"/>
      <c r="D65" s="5" t="s">
        <v>145</v>
      </c>
      <c r="E65" s="38"/>
      <c r="F65" s="39"/>
      <c r="G65" s="39"/>
      <c r="H65" s="39"/>
      <c r="I65" s="39"/>
      <c r="J65" s="30" t="str">
        <f t="shared" si="0"/>
        <v>◄</v>
      </c>
      <c r="K65" s="11">
        <v>1</v>
      </c>
      <c r="L65" s="63"/>
      <c r="M65" s="40">
        <f t="shared" si="1"/>
        <v>1</v>
      </c>
      <c r="N65" s="43">
        <f>(IF(G65&lt;&gt;"",1/3,0)+IF(H65&lt;&gt;"",2/3,0)+IF(I65&lt;&gt;"",1,0))*K$56*20*M65/SUM(M$57:M$66)</f>
        <v>0</v>
      </c>
      <c r="O65" s="40">
        <f t="shared" si="3"/>
        <v>0</v>
      </c>
    </row>
    <row r="66" spans="2:15">
      <c r="B66" s="10" t="s">
        <v>160</v>
      </c>
      <c r="C66" s="7" t="s">
        <v>153</v>
      </c>
      <c r="D66" s="6" t="s">
        <v>146</v>
      </c>
      <c r="E66" s="37"/>
      <c r="F66" s="32"/>
      <c r="G66" s="32"/>
      <c r="H66" s="32"/>
      <c r="I66" s="32"/>
      <c r="J66" s="30" t="str">
        <f t="shared" si="0"/>
        <v>◄</v>
      </c>
      <c r="K66" s="11">
        <v>1</v>
      </c>
      <c r="L66" s="75">
        <f>N66</f>
        <v>0</v>
      </c>
      <c r="M66" s="40">
        <f t="shared" si="1"/>
        <v>1</v>
      </c>
      <c r="N66" s="43">
        <f>(IF(G66&lt;&gt;"",1/3,0)+IF(H66&lt;&gt;"",2/3,0)+IF(I66&lt;&gt;"",1,0))*K$56*20*M66/SUM(M$57:M$66)</f>
        <v>0</v>
      </c>
      <c r="O66" s="40">
        <f t="shared" si="3"/>
        <v>0</v>
      </c>
    </row>
    <row r="67" spans="2:15">
      <c r="K67" s="34">
        <f>SUM(K5+K12+K22+K42+K56+K30)</f>
        <v>1</v>
      </c>
      <c r="O67" s="40">
        <f>SUM(O6:O66)</f>
        <v>0</v>
      </c>
    </row>
    <row r="68" spans="2:15" s="17" customFormat="1">
      <c r="B68"/>
      <c r="C68" s="8"/>
      <c r="D68" s="18" t="s">
        <v>107</v>
      </c>
      <c r="E68" s="19"/>
      <c r="F68" s="52">
        <f>M5/SUM(K6:K11)</f>
        <v>1</v>
      </c>
      <c r="G68" s="52"/>
      <c r="H68" s="52"/>
      <c r="I68" s="52"/>
      <c r="K68" s="13"/>
      <c r="L68" s="13"/>
      <c r="M68" s="40"/>
      <c r="N68" s="43"/>
      <c r="O68" s="40"/>
    </row>
    <row r="69" spans="2:15" s="17" customFormat="1">
      <c r="B69"/>
      <c r="C69" s="8"/>
      <c r="D69" s="18" t="s">
        <v>108</v>
      </c>
      <c r="E69" s="19"/>
      <c r="F69" s="52">
        <f>M12/SUM(K13:K21)</f>
        <v>1</v>
      </c>
      <c r="G69" s="52"/>
      <c r="H69" s="52"/>
      <c r="I69" s="52"/>
      <c r="K69" s="13"/>
      <c r="L69" s="13"/>
      <c r="M69" s="40"/>
      <c r="N69" s="43"/>
      <c r="O69" s="40"/>
    </row>
    <row r="70" spans="2:15" s="17" customFormat="1">
      <c r="B70"/>
      <c r="C70" s="8"/>
      <c r="D70" s="18" t="s">
        <v>109</v>
      </c>
      <c r="E70" s="19"/>
      <c r="F70" s="52">
        <f>M22/SUM(K23:K29)</f>
        <v>1</v>
      </c>
      <c r="G70" s="52"/>
      <c r="H70" s="52"/>
      <c r="I70" s="52"/>
      <c r="K70" s="13"/>
      <c r="L70" s="13"/>
      <c r="M70" s="40"/>
      <c r="N70" s="43"/>
      <c r="O70" s="40"/>
    </row>
    <row r="71" spans="2:15" s="17" customFormat="1">
      <c r="B71"/>
      <c r="C71" s="8"/>
      <c r="D71" s="18" t="s">
        <v>110</v>
      </c>
      <c r="E71" s="19"/>
      <c r="F71" s="52">
        <f>M30/SUM(K31:K41)</f>
        <v>1</v>
      </c>
      <c r="G71" s="52"/>
      <c r="H71" s="52"/>
      <c r="I71" s="52"/>
      <c r="K71" s="13"/>
      <c r="L71" s="13"/>
      <c r="M71" s="40"/>
      <c r="N71" s="43"/>
      <c r="O71" s="40"/>
    </row>
    <row r="72" spans="2:15" s="17" customFormat="1">
      <c r="B72"/>
      <c r="C72" s="8"/>
      <c r="D72" s="18" t="s">
        <v>111</v>
      </c>
      <c r="E72" s="19"/>
      <c r="F72" s="52">
        <f>M42/SUM(K43:K55)</f>
        <v>1</v>
      </c>
      <c r="G72" s="52"/>
      <c r="H72" s="52"/>
      <c r="I72" s="52"/>
      <c r="K72" s="13"/>
      <c r="L72" s="13"/>
      <c r="M72" s="40"/>
      <c r="N72" s="43"/>
      <c r="O72" s="40"/>
    </row>
    <row r="73" spans="2:15" s="17" customFormat="1">
      <c r="B73"/>
      <c r="C73" s="8"/>
      <c r="D73" s="18" t="s">
        <v>112</v>
      </c>
      <c r="E73" s="19"/>
      <c r="F73" s="52">
        <f>M56/SUM(K57:K66)</f>
        <v>1</v>
      </c>
      <c r="G73" s="52"/>
      <c r="H73" s="52"/>
      <c r="I73" s="52"/>
      <c r="K73" s="13"/>
      <c r="L73" s="13"/>
      <c r="M73" s="40"/>
      <c r="N73" s="43"/>
      <c r="O73" s="40"/>
    </row>
    <row r="74" spans="2:15" s="17" customFormat="1" ht="28" customHeight="1" thickBot="1">
      <c r="B74"/>
      <c r="C74" s="8"/>
      <c r="D74" s="20" t="s">
        <v>8</v>
      </c>
      <c r="E74"/>
      <c r="F74" s="53" t="str">
        <f>IF(OR(F68&lt;0.5,F69&lt;0.5,F70&lt;0.5,F71&lt;0.5,F72&lt;0.5,F73&lt;0.5),"Tx&lt;50",IF(O67&lt;&gt;56,"Erreur",(L5+L12+L22+L30+L42+L56)))</f>
        <v>Erreur</v>
      </c>
      <c r="G74" s="53"/>
      <c r="H74" s="45" t="s">
        <v>10</v>
      </c>
      <c r="I74" s="46"/>
      <c r="K74" s="13"/>
      <c r="L74" s="13"/>
      <c r="M74" s="40"/>
      <c r="N74" s="43"/>
      <c r="O74" s="40"/>
    </row>
    <row r="75" spans="2:15" s="17" customFormat="1" ht="24" customHeight="1" thickBot="1">
      <c r="B75" s="21"/>
      <c r="C75" s="22"/>
      <c r="D75" s="23" t="s">
        <v>9</v>
      </c>
      <c r="E75" s="24"/>
      <c r="F75" s="50"/>
      <c r="G75" s="50"/>
      <c r="H75" s="64" t="s">
        <v>10</v>
      </c>
      <c r="I75" s="64"/>
      <c r="K75" s="13"/>
      <c r="L75" s="13"/>
      <c r="M75" s="40"/>
      <c r="N75" s="43"/>
      <c r="O75" s="40"/>
    </row>
    <row r="76" spans="2:15" s="17" customFormat="1" ht="24" customHeight="1" thickBot="1">
      <c r="B76" s="21"/>
      <c r="C76" s="22"/>
      <c r="D76" s="25" t="s">
        <v>11</v>
      </c>
      <c r="E76" s="19"/>
      <c r="F76" s="51">
        <f>F75*4</f>
        <v>0</v>
      </c>
      <c r="G76" s="51"/>
      <c r="H76" s="49" t="s">
        <v>14</v>
      </c>
      <c r="I76" s="49"/>
      <c r="K76" s="13"/>
      <c r="L76" s="13"/>
      <c r="M76" s="40"/>
      <c r="N76" s="43"/>
      <c r="O76" s="40"/>
    </row>
    <row r="77" spans="2:15" s="17" customFormat="1">
      <c r="B77" s="44" t="s">
        <v>12</v>
      </c>
      <c r="C77" s="44"/>
      <c r="D77" s="44"/>
      <c r="E77" s="44"/>
      <c r="F77" s="44"/>
      <c r="G77" s="44"/>
      <c r="H77" s="44"/>
      <c r="I77" s="44"/>
      <c r="K77" s="13"/>
      <c r="L77" s="13"/>
      <c r="M77" s="40"/>
      <c r="N77" s="43"/>
      <c r="O77" s="40"/>
    </row>
  </sheetData>
  <mergeCells count="82">
    <mergeCell ref="L58:L59"/>
    <mergeCell ref="L62:L63"/>
    <mergeCell ref="L64:L65"/>
    <mergeCell ref="F76:G76"/>
    <mergeCell ref="H76:I76"/>
    <mergeCell ref="B77:I77"/>
    <mergeCell ref="C58:C59"/>
    <mergeCell ref="C62:C63"/>
    <mergeCell ref="C64:C65"/>
    <mergeCell ref="B58:B59"/>
    <mergeCell ref="B62:B63"/>
    <mergeCell ref="B64:B65"/>
    <mergeCell ref="F71:I71"/>
    <mergeCell ref="F72:I72"/>
    <mergeCell ref="F73:I73"/>
    <mergeCell ref="F74:G74"/>
    <mergeCell ref="H74:I74"/>
    <mergeCell ref="F75:G75"/>
    <mergeCell ref="H75:I75"/>
    <mergeCell ref="F68:I68"/>
    <mergeCell ref="F69:I69"/>
    <mergeCell ref="F70:I70"/>
    <mergeCell ref="B56:I56"/>
    <mergeCell ref="B50:B52"/>
    <mergeCell ref="C50:C52"/>
    <mergeCell ref="L50:L52"/>
    <mergeCell ref="B54:B55"/>
    <mergeCell ref="C54:C55"/>
    <mergeCell ref="L54:L55"/>
    <mergeCell ref="B42:I42"/>
    <mergeCell ref="B43:B44"/>
    <mergeCell ref="C43:C44"/>
    <mergeCell ref="L43:L44"/>
    <mergeCell ref="B48:B49"/>
    <mergeCell ref="C48:C49"/>
    <mergeCell ref="L48:L49"/>
    <mergeCell ref="B36:B37"/>
    <mergeCell ref="C36:C37"/>
    <mergeCell ref="L36:L37"/>
    <mergeCell ref="B38:B40"/>
    <mergeCell ref="C38:C40"/>
    <mergeCell ref="L38:L40"/>
    <mergeCell ref="B30:I30"/>
    <mergeCell ref="B31:B33"/>
    <mergeCell ref="C31:C33"/>
    <mergeCell ref="L31:L33"/>
    <mergeCell ref="B34:B35"/>
    <mergeCell ref="C34:C35"/>
    <mergeCell ref="L34:L35"/>
    <mergeCell ref="B25:B27"/>
    <mergeCell ref="C25:C27"/>
    <mergeCell ref="L25:L27"/>
    <mergeCell ref="B28:B29"/>
    <mergeCell ref="C28:C29"/>
    <mergeCell ref="L28:L29"/>
    <mergeCell ref="B20:B21"/>
    <mergeCell ref="C20:C21"/>
    <mergeCell ref="L20:L21"/>
    <mergeCell ref="B22:I22"/>
    <mergeCell ref="B23:B24"/>
    <mergeCell ref="C23:C24"/>
    <mergeCell ref="L23:L24"/>
    <mergeCell ref="B15:B16"/>
    <mergeCell ref="C15:C16"/>
    <mergeCell ref="L15:L16"/>
    <mergeCell ref="B17:B19"/>
    <mergeCell ref="C17:C19"/>
    <mergeCell ref="L17:L19"/>
    <mergeCell ref="B10:B11"/>
    <mergeCell ref="C10:C11"/>
    <mergeCell ref="L10:L11"/>
    <mergeCell ref="B12:I12"/>
    <mergeCell ref="B13:B14"/>
    <mergeCell ref="C13:C14"/>
    <mergeCell ref="L13:L14"/>
    <mergeCell ref="E1:L1"/>
    <mergeCell ref="E2:L2"/>
    <mergeCell ref="B4:C4"/>
    <mergeCell ref="B5:I5"/>
    <mergeCell ref="B7:B8"/>
    <mergeCell ref="C7:C8"/>
    <mergeCell ref="L7:L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Unité U62 unitaire</vt:lpstr>
      <vt:lpstr>Unité U62 série</vt:lpstr>
    </vt:vector>
  </TitlesOfParts>
  <Company>IGEN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Michel Rage</cp:lastModifiedBy>
  <dcterms:created xsi:type="dcterms:W3CDTF">2015-11-24T16:36:06Z</dcterms:created>
  <dcterms:modified xsi:type="dcterms:W3CDTF">2015-11-26T17:53:01Z</dcterms:modified>
</cp:coreProperties>
</file>