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F:\Sujet MEE 2024\Nantes\"/>
    </mc:Choice>
  </mc:AlternateContent>
  <xr:revisionPtr revIDLastSave="0" documentId="13_ncr:1_{E15A496B-6E5C-409E-A613-51546BC159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de d'emploi" sheetId="11" r:id="rId1"/>
    <sheet name="1. Présentation générale" sheetId="6" r:id="rId2"/>
    <sheet name="2. Problématisation E31a" sheetId="9" r:id="rId3"/>
    <sheet name="3. Scénario E31a" sheetId="12" r:id="rId4"/>
    <sheet name="4. Barème E31a" sheetId="13" r:id="rId5"/>
    <sheet name="5. Transfert vers grille E31a" sheetId="14" r:id="rId6"/>
    <sheet name="Données générales" sheetId="3" state="hidden" r:id="rId7"/>
    <sheet name="Tâches" sheetId="7" state="hidden" r:id="rId8"/>
    <sheet name="Compétences" sheetId="5" state="hidden" r:id="rId9"/>
    <sheet name="Savoirs" sheetId="8" state="hidden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2" l="1"/>
  <c r="K22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L23" i="12"/>
  <c r="O26" i="12"/>
  <c r="O27" i="12" s="1"/>
  <c r="N25" i="12"/>
  <c r="N27" i="12" s="1"/>
  <c r="L5" i="13" l="1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4" i="13"/>
  <c r="D5" i="13"/>
  <c r="AX5" i="13" s="1"/>
  <c r="AY5" i="13" s="1"/>
  <c r="D6" i="13"/>
  <c r="AX6" i="13" s="1"/>
  <c r="AY6" i="13" s="1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4" i="13"/>
  <c r="AX4" i="13" s="1"/>
  <c r="AY4" i="13" s="1"/>
  <c r="BB21" i="13" l="1"/>
  <c r="BC21" i="13" s="1"/>
  <c r="AX21" i="13"/>
  <c r="AY21" i="13" s="1"/>
  <c r="AZ21" i="13"/>
  <c r="BA21" i="13" s="1"/>
  <c r="AZ18" i="13"/>
  <c r="BA18" i="13" s="1"/>
  <c r="BB18" i="13"/>
  <c r="BC18" i="13" s="1"/>
  <c r="AX18" i="13"/>
  <c r="AY18" i="13" s="1"/>
  <c r="BB16" i="13"/>
  <c r="BC16" i="13" s="1"/>
  <c r="AX16" i="13"/>
  <c r="AY16" i="13" s="1"/>
  <c r="AZ16" i="13"/>
  <c r="BA16" i="13" s="1"/>
  <c r="AZ19" i="13"/>
  <c r="BA19" i="13" s="1"/>
  <c r="BB19" i="13"/>
  <c r="BC19" i="13" s="1"/>
  <c r="AX19" i="13"/>
  <c r="AY19" i="13" s="1"/>
  <c r="AZ13" i="13"/>
  <c r="BA13" i="13" s="1"/>
  <c r="BB13" i="13"/>
  <c r="BC13" i="13" s="1"/>
  <c r="AX13" i="13"/>
  <c r="AY13" i="13" s="1"/>
  <c r="AX14" i="13"/>
  <c r="AY14" i="13" s="1"/>
  <c r="AZ14" i="13"/>
  <c r="BA14" i="13" s="1"/>
  <c r="BB14" i="13"/>
  <c r="BC14" i="13" s="1"/>
  <c r="AX12" i="13"/>
  <c r="AY12" i="13" s="1"/>
  <c r="AZ12" i="13"/>
  <c r="BA12" i="13" s="1"/>
  <c r="BB12" i="13"/>
  <c r="BC12" i="13" s="1"/>
  <c r="AZ17" i="13"/>
  <c r="BA17" i="13" s="1"/>
  <c r="BB17" i="13"/>
  <c r="BC17" i="13" s="1"/>
  <c r="AX17" i="13"/>
  <c r="AY17" i="13" s="1"/>
  <c r="AX15" i="13"/>
  <c r="AY15" i="13" s="1"/>
  <c r="AZ15" i="13"/>
  <c r="BA15" i="13" s="1"/>
  <c r="BB15" i="13"/>
  <c r="BC15" i="13" s="1"/>
  <c r="AX11" i="13"/>
  <c r="AY11" i="13" s="1"/>
  <c r="AZ11" i="13"/>
  <c r="BA11" i="13" s="1"/>
  <c r="BB11" i="13"/>
  <c r="BC11" i="13" s="1"/>
  <c r="BB10" i="13"/>
  <c r="BC10" i="13" s="1"/>
  <c r="AX10" i="13"/>
  <c r="AY10" i="13" s="1"/>
  <c r="AZ10" i="13"/>
  <c r="BA10" i="13" s="1"/>
  <c r="AX20" i="13"/>
  <c r="AY20" i="13" s="1"/>
  <c r="AZ20" i="13"/>
  <c r="BA20" i="13" s="1"/>
  <c r="BB20" i="13"/>
  <c r="BC20" i="13" s="1"/>
  <c r="AX7" i="13"/>
  <c r="AX9" i="13"/>
  <c r="AY9" i="13" s="1"/>
  <c r="BB9" i="13"/>
  <c r="AZ9" i="13"/>
  <c r="BA9" i="13" s="1"/>
  <c r="AZ8" i="13"/>
  <c r="BB8" i="13"/>
  <c r="BC8" i="13" s="1"/>
  <c r="AX8" i="13"/>
  <c r="AY8" i="13" s="1"/>
  <c r="BB7" i="13"/>
  <c r="BC7" i="13" s="1"/>
  <c r="AZ7" i="13"/>
  <c r="BA7" i="13" s="1"/>
  <c r="AZ6" i="13"/>
  <c r="BA6" i="13" s="1"/>
  <c r="BB6" i="13"/>
  <c r="BC6" i="13" s="1"/>
  <c r="AZ5" i="13"/>
  <c r="BA5" i="13" s="1"/>
  <c r="BB5" i="13"/>
  <c r="BC5" i="13" s="1"/>
  <c r="BB4" i="13"/>
  <c r="BC4" i="13" s="1"/>
  <c r="AZ4" i="13"/>
  <c r="BA4" i="13" s="1"/>
  <c r="AH17" i="13"/>
  <c r="AJ17" i="13"/>
  <c r="AJ16" i="13"/>
  <c r="AH16" i="13"/>
  <c r="AJ15" i="13"/>
  <c r="AH15" i="13"/>
  <c r="AJ12" i="13"/>
  <c r="AH12" i="13"/>
  <c r="AH11" i="13"/>
  <c r="AJ11" i="13"/>
  <c r="AJ10" i="13"/>
  <c r="AH10" i="13"/>
  <c r="AH14" i="13"/>
  <c r="AJ14" i="13"/>
  <c r="AJ9" i="13"/>
  <c r="AH9" i="13"/>
  <c r="AH20" i="13"/>
  <c r="AJ20" i="13"/>
  <c r="AJ8" i="13"/>
  <c r="AH8" i="13"/>
  <c r="AH13" i="13"/>
  <c r="AJ13" i="13"/>
  <c r="AH21" i="13"/>
  <c r="AJ21" i="13"/>
  <c r="AJ19" i="13"/>
  <c r="AK19" i="13" s="1"/>
  <c r="AH19" i="13"/>
  <c r="AI19" i="13" s="1"/>
  <c r="AJ7" i="13"/>
  <c r="AH7" i="13"/>
  <c r="AH18" i="13"/>
  <c r="AJ18" i="13"/>
  <c r="AH6" i="13"/>
  <c r="AJ6" i="13"/>
  <c r="AJ5" i="13"/>
  <c r="AH5" i="13"/>
  <c r="AJ4" i="13"/>
  <c r="AH4" i="13"/>
  <c r="I7" i="12"/>
  <c r="C5" i="13" s="1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F21" i="13"/>
  <c r="L22" i="12"/>
  <c r="F20" i="13" s="1"/>
  <c r="L21" i="12"/>
  <c r="F19" i="13" s="1"/>
  <c r="L20" i="12"/>
  <c r="F18" i="13" s="1"/>
  <c r="L19" i="12"/>
  <c r="F17" i="13" s="1"/>
  <c r="L18" i="12"/>
  <c r="F16" i="13" s="1"/>
  <c r="L17" i="12"/>
  <c r="F15" i="13" s="1"/>
  <c r="L16" i="12"/>
  <c r="F14" i="13" s="1"/>
  <c r="L15" i="12"/>
  <c r="F13" i="13" s="1"/>
  <c r="L14" i="12"/>
  <c r="F12" i="13" s="1"/>
  <c r="L13" i="12"/>
  <c r="F11" i="13" s="1"/>
  <c r="L12" i="12"/>
  <c r="F10" i="13" s="1"/>
  <c r="L11" i="12"/>
  <c r="F9" i="13" s="1"/>
  <c r="L10" i="12"/>
  <c r="F8" i="13" s="1"/>
  <c r="L9" i="12"/>
  <c r="F7" i="13" s="1"/>
  <c r="L8" i="12"/>
  <c r="F6" i="13" s="1"/>
  <c r="L7" i="12"/>
  <c r="F5" i="13" s="1"/>
  <c r="L6" i="12"/>
  <c r="F4" i="13" s="1"/>
  <c r="E19" i="13"/>
  <c r="E18" i="13"/>
  <c r="E17" i="13"/>
  <c r="E8" i="13"/>
  <c r="E7" i="13"/>
  <c r="E6" i="13"/>
  <c r="E5" i="13"/>
  <c r="K6" i="12"/>
  <c r="E4" i="13" s="1"/>
  <c r="E9" i="13"/>
  <c r="E20" i="13"/>
  <c r="E16" i="13"/>
  <c r="E15" i="13"/>
  <c r="E14" i="13"/>
  <c r="E13" i="13"/>
  <c r="E12" i="13"/>
  <c r="E11" i="13"/>
  <c r="E10" i="13"/>
  <c r="AZ22" i="13" l="1"/>
  <c r="BB22" i="13"/>
  <c r="AX22" i="13"/>
  <c r="I23" i="12"/>
  <c r="I22" i="12"/>
  <c r="I21" i="12"/>
  <c r="I20" i="12"/>
  <c r="I19" i="12"/>
  <c r="I18" i="12"/>
  <c r="I17" i="12"/>
  <c r="I16" i="12"/>
  <c r="I14" i="12"/>
  <c r="I13" i="12"/>
  <c r="I12" i="12"/>
  <c r="I15" i="12"/>
  <c r="I11" i="12"/>
  <c r="I10" i="12"/>
  <c r="I9" i="12"/>
  <c r="I8" i="12"/>
  <c r="M7" i="12"/>
  <c r="P7" i="12" s="1"/>
  <c r="I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6" i="12"/>
  <c r="E21" i="13"/>
  <c r="D6" i="12"/>
  <c r="G14" i="9"/>
  <c r="G15" i="12" s="1"/>
  <c r="H15" i="12" s="1"/>
  <c r="G13" i="9"/>
  <c r="G14" i="12" s="1"/>
  <c r="H14" i="12" s="1"/>
  <c r="G12" i="9"/>
  <c r="G13" i="12" s="1"/>
  <c r="H13" i="12" s="1"/>
  <c r="G11" i="9"/>
  <c r="G12" i="12" s="1"/>
  <c r="H12" i="12" s="1"/>
  <c r="G10" i="9"/>
  <c r="G11" i="12" s="1"/>
  <c r="H11" i="12" s="1"/>
  <c r="G9" i="9"/>
  <c r="G10" i="12" s="1"/>
  <c r="H10" i="12" s="1"/>
  <c r="G8" i="9"/>
  <c r="G9" i="12" s="1"/>
  <c r="H9" i="12" s="1"/>
  <c r="G7" i="9"/>
  <c r="G8" i="12" s="1"/>
  <c r="H8" i="12" s="1"/>
  <c r="G6" i="9"/>
  <c r="G7" i="12" s="1"/>
  <c r="H7" i="12" s="1"/>
  <c r="G22" i="9"/>
  <c r="G23" i="12" s="1"/>
  <c r="H23" i="12" s="1"/>
  <c r="G21" i="9"/>
  <c r="G22" i="12" s="1"/>
  <c r="H22" i="12" s="1"/>
  <c r="G20" i="9"/>
  <c r="G21" i="12" s="1"/>
  <c r="H21" i="12" s="1"/>
  <c r="G19" i="9"/>
  <c r="G20" i="12" s="1"/>
  <c r="H20" i="12" s="1"/>
  <c r="G18" i="9"/>
  <c r="G19" i="12" s="1"/>
  <c r="H19" i="12" s="1"/>
  <c r="G17" i="9"/>
  <c r="G18" i="12" s="1"/>
  <c r="H18" i="12" s="1"/>
  <c r="F22" i="9"/>
  <c r="F23" i="12" s="1"/>
  <c r="F21" i="9"/>
  <c r="F22" i="12" s="1"/>
  <c r="F20" i="9"/>
  <c r="F21" i="12" s="1"/>
  <c r="F19" i="9"/>
  <c r="F20" i="12" s="1"/>
  <c r="F18" i="9"/>
  <c r="F19" i="12" s="1"/>
  <c r="F17" i="9"/>
  <c r="F18" i="12" s="1"/>
  <c r="G16" i="9"/>
  <c r="G17" i="12" s="1"/>
  <c r="H17" i="12" s="1"/>
  <c r="G15" i="9"/>
  <c r="G16" i="12" s="1"/>
  <c r="H16" i="12" s="1"/>
  <c r="G5" i="9"/>
  <c r="G6" i="12" s="1"/>
  <c r="F16" i="9"/>
  <c r="F17" i="12" s="1"/>
  <c r="F15" i="9"/>
  <c r="F16" i="12" s="1"/>
  <c r="F14" i="9"/>
  <c r="F15" i="12" s="1"/>
  <c r="F13" i="9"/>
  <c r="F14" i="12" s="1"/>
  <c r="F12" i="9"/>
  <c r="F13" i="12" s="1"/>
  <c r="F11" i="9"/>
  <c r="F12" i="12" s="1"/>
  <c r="F10" i="9"/>
  <c r="F11" i="12" s="1"/>
  <c r="F9" i="9"/>
  <c r="F10" i="12" s="1"/>
  <c r="F8" i="9"/>
  <c r="F9" i="12" s="1"/>
  <c r="F7" i="9"/>
  <c r="F8" i="12" s="1"/>
  <c r="F6" i="9"/>
  <c r="F7" i="12" s="1"/>
  <c r="F5" i="9"/>
  <c r="F6" i="12" s="1"/>
  <c r="F41" i="8"/>
  <c r="F35" i="8"/>
  <c r="F39" i="8"/>
  <c r="F40" i="8"/>
  <c r="F38" i="8"/>
  <c r="BA8" i="13" l="1"/>
  <c r="BA22" i="13" s="1"/>
  <c r="BA23" i="13" s="1"/>
  <c r="BA24" i="13" s="1"/>
  <c r="I26" i="12"/>
  <c r="I25" i="12"/>
  <c r="C4" i="13"/>
  <c r="M10" i="12"/>
  <c r="P10" i="12" s="1"/>
  <c r="C8" i="13"/>
  <c r="M13" i="12"/>
  <c r="P13" i="12" s="1"/>
  <c r="C11" i="13"/>
  <c r="M18" i="12"/>
  <c r="P18" i="12" s="1"/>
  <c r="C16" i="13"/>
  <c r="M22" i="12"/>
  <c r="P22" i="12" s="1"/>
  <c r="C20" i="13"/>
  <c r="M11" i="12"/>
  <c r="P11" i="12" s="1"/>
  <c r="C9" i="13"/>
  <c r="M14" i="12"/>
  <c r="P14" i="12" s="1"/>
  <c r="C12" i="13"/>
  <c r="M19" i="12"/>
  <c r="P19" i="12" s="1"/>
  <c r="C17" i="13"/>
  <c r="M23" i="12"/>
  <c r="P23" i="12" s="1"/>
  <c r="C21" i="13"/>
  <c r="M8" i="12"/>
  <c r="P8" i="12" s="1"/>
  <c r="C6" i="13"/>
  <c r="M15" i="12"/>
  <c r="P15" i="12" s="1"/>
  <c r="C13" i="13"/>
  <c r="M16" i="12"/>
  <c r="P16" i="12" s="1"/>
  <c r="C14" i="13"/>
  <c r="M20" i="12"/>
  <c r="P20" i="12" s="1"/>
  <c r="C18" i="13"/>
  <c r="H6" i="12"/>
  <c r="G28" i="12"/>
  <c r="G27" i="12"/>
  <c r="G26" i="12"/>
  <c r="G29" i="12"/>
  <c r="G25" i="12"/>
  <c r="M9" i="12"/>
  <c r="P9" i="12" s="1"/>
  <c r="C7" i="13"/>
  <c r="M12" i="12"/>
  <c r="P12" i="12" s="1"/>
  <c r="C10" i="13"/>
  <c r="M17" i="12"/>
  <c r="P17" i="12" s="1"/>
  <c r="C15" i="13"/>
  <c r="M21" i="12"/>
  <c r="P21" i="12" s="1"/>
  <c r="C19" i="13"/>
  <c r="M6" i="12"/>
  <c r="P6" i="12" s="1"/>
  <c r="M19" i="13"/>
  <c r="N19" i="13" s="1"/>
  <c r="M14" i="13"/>
  <c r="M8" i="13"/>
  <c r="N8" i="13" s="1"/>
  <c r="M20" i="13"/>
  <c r="N20" i="13" s="1"/>
  <c r="M7" i="13"/>
  <c r="N7" i="13" s="1"/>
  <c r="M6" i="13"/>
  <c r="N6" i="13" s="1"/>
  <c r="M5" i="13"/>
  <c r="AR20" i="13"/>
  <c r="M21" i="13"/>
  <c r="N21" i="13" s="1"/>
  <c r="M10" i="13"/>
  <c r="O10" i="13" s="1"/>
  <c r="M13" i="13"/>
  <c r="N13" i="13" s="1"/>
  <c r="M12" i="13"/>
  <c r="M17" i="13"/>
  <c r="N17" i="13" s="1"/>
  <c r="M4" i="13"/>
  <c r="AI10" i="13"/>
  <c r="M18" i="13"/>
  <c r="M15" i="13"/>
  <c r="M16" i="13"/>
  <c r="M11" i="13"/>
  <c r="M9" i="13"/>
  <c r="BC9" i="13" s="1"/>
  <c r="BC22" i="13" s="1"/>
  <c r="BC23" i="13" s="1"/>
  <c r="BC24" i="13" s="1"/>
  <c r="Q10" i="12"/>
  <c r="Q9" i="12"/>
  <c r="Q8" i="12"/>
  <c r="Q7" i="12"/>
  <c r="Q6" i="12"/>
  <c r="AY7" i="13" l="1"/>
  <c r="O6" i="13"/>
  <c r="Q31" i="12"/>
  <c r="Q29" i="12"/>
  <c r="Q27" i="12"/>
  <c r="Q25" i="12"/>
  <c r="Q30" i="12"/>
  <c r="Q28" i="12"/>
  <c r="Q26" i="12"/>
  <c r="N11" i="13"/>
  <c r="N16" i="13"/>
  <c r="N10" i="13"/>
  <c r="AB13" i="13"/>
  <c r="AC13" i="13" s="1"/>
  <c r="R15" i="13"/>
  <c r="S15" i="13" s="1"/>
  <c r="V15" i="13"/>
  <c r="W15" i="13" s="1"/>
  <c r="AI20" i="13"/>
  <c r="AN13" i="13"/>
  <c r="R13" i="13"/>
  <c r="AR15" i="13"/>
  <c r="AS15" i="13" s="1"/>
  <c r="AL19" i="13"/>
  <c r="X9" i="13"/>
  <c r="AD15" i="13"/>
  <c r="AE15" i="13" s="1"/>
  <c r="V6" i="13"/>
  <c r="W6" i="13" s="1"/>
  <c r="O15" i="13"/>
  <c r="AV13" i="13"/>
  <c r="AW13" i="13" s="1"/>
  <c r="AI15" i="13"/>
  <c r="AN18" i="13"/>
  <c r="AO18" i="13" s="1"/>
  <c r="R19" i="13"/>
  <c r="S19" i="13" s="1"/>
  <c r="AV7" i="13"/>
  <c r="AW7" i="13" s="1"/>
  <c r="AV6" i="13"/>
  <c r="AW6" i="13" s="1"/>
  <c r="R6" i="13"/>
  <c r="Z6" i="13"/>
  <c r="AA6" i="13" s="1"/>
  <c r="T9" i="13"/>
  <c r="AD6" i="13"/>
  <c r="AE6" i="13" s="1"/>
  <c r="Z14" i="13"/>
  <c r="AR14" i="13"/>
  <c r="AS14" i="13" s="1"/>
  <c r="V14" i="13"/>
  <c r="W14" i="13" s="1"/>
  <c r="AP14" i="13"/>
  <c r="AQ14" i="13" s="1"/>
  <c r="O8" i="13"/>
  <c r="AR7" i="13"/>
  <c r="AS7" i="13" s="1"/>
  <c r="AL7" i="13"/>
  <c r="AM7" i="13" s="1"/>
  <c r="X10" i="13"/>
  <c r="Y10" i="13" s="1"/>
  <c r="V19" i="13"/>
  <c r="W19" i="13" s="1"/>
  <c r="AV19" i="13"/>
  <c r="AW19" i="13" s="1"/>
  <c r="AL13" i="13"/>
  <c r="AM13" i="13" s="1"/>
  <c r="Z15" i="13"/>
  <c r="AA15" i="13" s="1"/>
  <c r="AV15" i="13"/>
  <c r="AW15" i="13" s="1"/>
  <c r="O21" i="13"/>
  <c r="Z19" i="13"/>
  <c r="AA19" i="13" s="1"/>
  <c r="AL20" i="13"/>
  <c r="AM20" i="13" s="1"/>
  <c r="T18" i="13"/>
  <c r="U18" i="13" s="1"/>
  <c r="AD19" i="13"/>
  <c r="AE19" i="13" s="1"/>
  <c r="AK10" i="13"/>
  <c r="O16" i="13"/>
  <c r="AN12" i="13"/>
  <c r="AO12" i="13" s="1"/>
  <c r="AI7" i="13"/>
  <c r="R10" i="13"/>
  <c r="S10" i="13" s="1"/>
  <c r="AD10" i="13"/>
  <c r="AE10" i="13" s="1"/>
  <c r="R14" i="13"/>
  <c r="AV14" i="13"/>
  <c r="AW14" i="13" s="1"/>
  <c r="AL14" i="13"/>
  <c r="AM14" i="13" s="1"/>
  <c r="AD14" i="13"/>
  <c r="AE14" i="13" s="1"/>
  <c r="AD20" i="13"/>
  <c r="AE20" i="13" s="1"/>
  <c r="Z20" i="13"/>
  <c r="AA20" i="13" s="1"/>
  <c r="V20" i="13"/>
  <c r="W20" i="13" s="1"/>
  <c r="AV20" i="13"/>
  <c r="AW20" i="13" s="1"/>
  <c r="R20" i="13"/>
  <c r="S20" i="13" s="1"/>
  <c r="AP20" i="13"/>
  <c r="AQ20" i="13" s="1"/>
  <c r="AV8" i="13"/>
  <c r="AW8" i="13" s="1"/>
  <c r="N14" i="13"/>
  <c r="O14" i="13"/>
  <c r="AF12" i="13"/>
  <c r="P12" i="13"/>
  <c r="AT12" i="13"/>
  <c r="AU12" i="13" s="1"/>
  <c r="AF18" i="13"/>
  <c r="AG18" i="13" s="1"/>
  <c r="P18" i="13"/>
  <c r="Q18" i="13" s="1"/>
  <c r="AT18" i="13"/>
  <c r="AU18" i="13" s="1"/>
  <c r="AV10" i="13"/>
  <c r="AW10" i="13" s="1"/>
  <c r="AR10" i="13"/>
  <c r="AS10" i="13" s="1"/>
  <c r="AN10" i="13"/>
  <c r="T10" i="13"/>
  <c r="Z7" i="13"/>
  <c r="AA7" i="13" s="1"/>
  <c r="V7" i="13"/>
  <c r="R7" i="13"/>
  <c r="AP7" i="13"/>
  <c r="AQ7" i="13" s="1"/>
  <c r="X12" i="13"/>
  <c r="Y12" i="13" s="1"/>
  <c r="AD7" i="13"/>
  <c r="AE7" i="13" s="1"/>
  <c r="N12" i="13"/>
  <c r="O11" i="13"/>
  <c r="N15" i="13"/>
  <c r="N5" i="13"/>
  <c r="O7" i="13"/>
  <c r="K22" i="13"/>
  <c r="K23" i="13" s="1"/>
  <c r="AI6" i="13"/>
  <c r="AL6" i="13"/>
  <c r="AM6" i="13" s="1"/>
  <c r="O18" i="13"/>
  <c r="O19" i="13"/>
  <c r="AN9" i="13"/>
  <c r="AO9" i="13" s="1"/>
  <c r="AP6" i="13"/>
  <c r="AQ6" i="13" s="1"/>
  <c r="AL15" i="13"/>
  <c r="AM15" i="13" s="1"/>
  <c r="AP19" i="13"/>
  <c r="AQ19" i="13" s="1"/>
  <c r="N18" i="13"/>
  <c r="AR6" i="13"/>
  <c r="AP15" i="13"/>
  <c r="AQ15" i="13" s="1"/>
  <c r="AR19" i="13"/>
  <c r="AS19" i="13" s="1"/>
  <c r="P11" i="13"/>
  <c r="Q11" i="13" s="1"/>
  <c r="AB11" i="13"/>
  <c r="AC11" i="13" s="1"/>
  <c r="AK11" i="13"/>
  <c r="AP11" i="13"/>
  <c r="AQ11" i="13" s="1"/>
  <c r="AV11" i="13"/>
  <c r="AW11" i="13" s="1"/>
  <c r="V11" i="13"/>
  <c r="W11" i="13" s="1"/>
  <c r="AN11" i="13"/>
  <c r="R11" i="13"/>
  <c r="S11" i="13" s="1"/>
  <c r="X11" i="13"/>
  <c r="Y11" i="13" s="1"/>
  <c r="AD11" i="13"/>
  <c r="AE11" i="13" s="1"/>
  <c r="AL11" i="13"/>
  <c r="AM11" i="13" s="1"/>
  <c r="AT11" i="13"/>
  <c r="AU11" i="13" s="1"/>
  <c r="T11" i="13"/>
  <c r="U11" i="13" s="1"/>
  <c r="Z11" i="13"/>
  <c r="AF11" i="13"/>
  <c r="AR11" i="13"/>
  <c r="AS11" i="13" s="1"/>
  <c r="T5" i="13"/>
  <c r="U5" i="13" s="1"/>
  <c r="AK5" i="13"/>
  <c r="AB5" i="13"/>
  <c r="AC5" i="13" s="1"/>
  <c r="L22" i="13"/>
  <c r="L23" i="13" s="1"/>
  <c r="N9" i="13"/>
  <c r="T4" i="13"/>
  <c r="AB4" i="13"/>
  <c r="AT4" i="13"/>
  <c r="P8" i="13"/>
  <c r="Q8" i="13" s="1"/>
  <c r="X8" i="13"/>
  <c r="Y8" i="13" s="1"/>
  <c r="AF8" i="13"/>
  <c r="AG8" i="13" s="1"/>
  <c r="AR8" i="13"/>
  <c r="AS8" i="13" s="1"/>
  <c r="N4" i="13"/>
  <c r="X5" i="13"/>
  <c r="Y5" i="13" s="1"/>
  <c r="AN5" i="13"/>
  <c r="AO5" i="13" s="1"/>
  <c r="T8" i="13"/>
  <c r="U8" i="13" s="1"/>
  <c r="AB8" i="13"/>
  <c r="AN8" i="13"/>
  <c r="AO8" i="13" s="1"/>
  <c r="O9" i="13"/>
  <c r="R5" i="13"/>
  <c r="V5" i="13"/>
  <c r="W5" i="13" s="1"/>
  <c r="Z5" i="13"/>
  <c r="AA5" i="13" s="1"/>
  <c r="AD5" i="13"/>
  <c r="AE5" i="13" s="1"/>
  <c r="AI5" i="13"/>
  <c r="AL5" i="13"/>
  <c r="AP5" i="13"/>
  <c r="AQ5" i="13" s="1"/>
  <c r="AR5" i="13"/>
  <c r="AS5" i="13" s="1"/>
  <c r="AV5" i="13"/>
  <c r="AW5" i="13" s="1"/>
  <c r="P7" i="13"/>
  <c r="Q7" i="13" s="1"/>
  <c r="T7" i="13"/>
  <c r="U7" i="13" s="1"/>
  <c r="X7" i="13"/>
  <c r="Y7" i="13" s="1"/>
  <c r="AB7" i="13"/>
  <c r="AC7" i="13" s="1"/>
  <c r="AF7" i="13"/>
  <c r="AG7" i="13" s="1"/>
  <c r="AK7" i="13"/>
  <c r="AN7" i="13"/>
  <c r="AO7" i="13" s="1"/>
  <c r="AT7" i="13"/>
  <c r="AU7" i="13" s="1"/>
  <c r="AP8" i="13"/>
  <c r="AQ8" i="13" s="1"/>
  <c r="P9" i="13"/>
  <c r="AF9" i="13"/>
  <c r="AG9" i="13" s="1"/>
  <c r="AT9" i="13"/>
  <c r="AU9" i="13" s="1"/>
  <c r="P10" i="13"/>
  <c r="Q10" i="13" s="1"/>
  <c r="Z10" i="13"/>
  <c r="AA10" i="13" s="1"/>
  <c r="AF10" i="13"/>
  <c r="AG10" i="13" s="1"/>
  <c r="AP10" i="13"/>
  <c r="AT10" i="13"/>
  <c r="AU10" i="13" s="1"/>
  <c r="O4" i="13"/>
  <c r="AV12" i="13"/>
  <c r="AW12" i="13" s="1"/>
  <c r="AR12" i="13"/>
  <c r="AS12" i="13" s="1"/>
  <c r="AP12" i="13"/>
  <c r="AQ12" i="13" s="1"/>
  <c r="AL12" i="13"/>
  <c r="AM12" i="13" s="1"/>
  <c r="AI12" i="13"/>
  <c r="AD12" i="13"/>
  <c r="AE12" i="13" s="1"/>
  <c r="Z12" i="13"/>
  <c r="AA12" i="13" s="1"/>
  <c r="V12" i="13"/>
  <c r="R12" i="13"/>
  <c r="S12" i="13" s="1"/>
  <c r="O17" i="13"/>
  <c r="T12" i="13"/>
  <c r="U12" i="13" s="1"/>
  <c r="AB12" i="13"/>
  <c r="AK12" i="13"/>
  <c r="AT13" i="13"/>
  <c r="AU13" i="13" s="1"/>
  <c r="AP13" i="13"/>
  <c r="AQ13" i="13" s="1"/>
  <c r="AF13" i="13"/>
  <c r="AG13" i="13" s="1"/>
  <c r="Z13" i="13"/>
  <c r="AA13" i="13" s="1"/>
  <c r="P13" i="13"/>
  <c r="AR13" i="13"/>
  <c r="AS13" i="13" s="1"/>
  <c r="AK13" i="13"/>
  <c r="AD13" i="13"/>
  <c r="AE13" i="13" s="1"/>
  <c r="T13" i="13"/>
  <c r="U13" i="13" s="1"/>
  <c r="V13" i="13"/>
  <c r="O5" i="13"/>
  <c r="P5" i="13"/>
  <c r="Q5" i="13" s="1"/>
  <c r="AF5" i="13"/>
  <c r="AG5" i="13" s="1"/>
  <c r="AT5" i="13"/>
  <c r="AU5" i="13" s="1"/>
  <c r="P4" i="13"/>
  <c r="X4" i="13"/>
  <c r="AF4" i="13"/>
  <c r="AN4" i="13"/>
  <c r="R4" i="13"/>
  <c r="V4" i="13"/>
  <c r="Z4" i="13"/>
  <c r="AD4" i="13"/>
  <c r="AL4" i="13"/>
  <c r="AP4" i="13"/>
  <c r="AR4" i="13"/>
  <c r="AV4" i="13"/>
  <c r="P6" i="13"/>
  <c r="Q6" i="13" s="1"/>
  <c r="T6" i="13"/>
  <c r="U6" i="13" s="1"/>
  <c r="X6" i="13"/>
  <c r="AB6" i="13"/>
  <c r="AC6" i="13" s="1"/>
  <c r="AF6" i="13"/>
  <c r="AG6" i="13" s="1"/>
  <c r="AK6" i="13"/>
  <c r="AN6" i="13"/>
  <c r="AO6" i="13" s="1"/>
  <c r="AT6" i="13"/>
  <c r="AU6" i="13" s="1"/>
  <c r="R8" i="13"/>
  <c r="V8" i="13"/>
  <c r="W8" i="13" s="1"/>
  <c r="Z8" i="13"/>
  <c r="AA8" i="13" s="1"/>
  <c r="AD8" i="13"/>
  <c r="AE8" i="13" s="1"/>
  <c r="AI8" i="13"/>
  <c r="AL8" i="13"/>
  <c r="AM8" i="13" s="1"/>
  <c r="AT8" i="13"/>
  <c r="AU8" i="13" s="1"/>
  <c r="AV9" i="13"/>
  <c r="AW9" i="13" s="1"/>
  <c r="AR9" i="13"/>
  <c r="AS9" i="13" s="1"/>
  <c r="AP9" i="13"/>
  <c r="AQ9" i="13" s="1"/>
  <c r="AL9" i="13"/>
  <c r="AM9" i="13" s="1"/>
  <c r="AI9" i="13"/>
  <c r="AD9" i="13"/>
  <c r="AE9" i="13" s="1"/>
  <c r="Z9" i="13"/>
  <c r="AA9" i="13" s="1"/>
  <c r="V9" i="13"/>
  <c r="W9" i="13" s="1"/>
  <c r="R9" i="13"/>
  <c r="AB9" i="13"/>
  <c r="AC9" i="13" s="1"/>
  <c r="V10" i="13"/>
  <c r="W10" i="13" s="1"/>
  <c r="AB10" i="13"/>
  <c r="AC10" i="13" s="1"/>
  <c r="AL10" i="13"/>
  <c r="X13" i="13"/>
  <c r="Y13" i="13" s="1"/>
  <c r="AI13" i="13"/>
  <c r="AV16" i="13"/>
  <c r="AW16" i="13" s="1"/>
  <c r="AR16" i="13"/>
  <c r="AS16" i="13" s="1"/>
  <c r="AP16" i="13"/>
  <c r="AQ16" i="13" s="1"/>
  <c r="AL16" i="13"/>
  <c r="AM16" i="13" s="1"/>
  <c r="AI16" i="13"/>
  <c r="AD16" i="13"/>
  <c r="AE16" i="13" s="1"/>
  <c r="Z16" i="13"/>
  <c r="AA16" i="13" s="1"/>
  <c r="V16" i="13"/>
  <c r="W16" i="13" s="1"/>
  <c r="R16" i="13"/>
  <c r="S16" i="13" s="1"/>
  <c r="O13" i="13"/>
  <c r="T16" i="13"/>
  <c r="U16" i="13" s="1"/>
  <c r="AB16" i="13"/>
  <c r="AC16" i="13" s="1"/>
  <c r="AV17" i="13"/>
  <c r="AW17" i="13" s="1"/>
  <c r="AR17" i="13"/>
  <c r="AS17" i="13" s="1"/>
  <c r="AP17" i="13"/>
  <c r="AQ17" i="13" s="1"/>
  <c r="AL17" i="13"/>
  <c r="AM17" i="13" s="1"/>
  <c r="AI17" i="13"/>
  <c r="AD17" i="13"/>
  <c r="AE17" i="13" s="1"/>
  <c r="Z17" i="13"/>
  <c r="AA17" i="13" s="1"/>
  <c r="V17" i="13"/>
  <c r="W17" i="13" s="1"/>
  <c r="R17" i="13"/>
  <c r="S17" i="13" s="1"/>
  <c r="T17" i="13"/>
  <c r="U17" i="13" s="1"/>
  <c r="AB17" i="13"/>
  <c r="AC17" i="13" s="1"/>
  <c r="O12" i="13"/>
  <c r="P16" i="13"/>
  <c r="Q16" i="13" s="1"/>
  <c r="X16" i="13"/>
  <c r="Y16" i="13" s="1"/>
  <c r="AF16" i="13"/>
  <c r="AG16" i="13" s="1"/>
  <c r="AN16" i="13"/>
  <c r="AO16" i="13" s="1"/>
  <c r="AT16" i="13"/>
  <c r="AU16" i="13" s="1"/>
  <c r="P17" i="13"/>
  <c r="Q17" i="13" s="1"/>
  <c r="X17" i="13"/>
  <c r="Y17" i="13" s="1"/>
  <c r="AF17" i="13"/>
  <c r="AG17" i="13" s="1"/>
  <c r="AN17" i="13"/>
  <c r="AO17" i="13" s="1"/>
  <c r="AT17" i="13"/>
  <c r="AU17" i="13" s="1"/>
  <c r="P15" i="13"/>
  <c r="Q15" i="13" s="1"/>
  <c r="T15" i="13"/>
  <c r="U15" i="13" s="1"/>
  <c r="X15" i="13"/>
  <c r="AB15" i="13"/>
  <c r="AC15" i="13" s="1"/>
  <c r="AF15" i="13"/>
  <c r="AG15" i="13" s="1"/>
  <c r="AK15" i="13"/>
  <c r="AN15" i="13"/>
  <c r="AO15" i="13" s="1"/>
  <c r="AT15" i="13"/>
  <c r="P14" i="13"/>
  <c r="Q14" i="13" s="1"/>
  <c r="T14" i="13"/>
  <c r="U14" i="13" s="1"/>
  <c r="X14" i="13"/>
  <c r="AB14" i="13"/>
  <c r="AC14" i="13" s="1"/>
  <c r="AF14" i="13"/>
  <c r="AG14" i="13" s="1"/>
  <c r="AK14" i="13"/>
  <c r="AN14" i="13"/>
  <c r="AO14" i="13" s="1"/>
  <c r="AT14" i="13"/>
  <c r="AV18" i="13"/>
  <c r="AW18" i="13" s="1"/>
  <c r="AR18" i="13"/>
  <c r="AP18" i="13"/>
  <c r="AQ18" i="13" s="1"/>
  <c r="AL18" i="13"/>
  <c r="AD18" i="13"/>
  <c r="AE18" i="13" s="1"/>
  <c r="Z18" i="13"/>
  <c r="V18" i="13"/>
  <c r="W18" i="13" s="1"/>
  <c r="R18" i="13"/>
  <c r="AB18" i="13"/>
  <c r="AC18" i="13" s="1"/>
  <c r="X18" i="13"/>
  <c r="Y18" i="13" s="1"/>
  <c r="AK18" i="13"/>
  <c r="P21" i="13"/>
  <c r="Q21" i="13" s="1"/>
  <c r="T21" i="13"/>
  <c r="U21" i="13" s="1"/>
  <c r="X21" i="13"/>
  <c r="Y21" i="13" s="1"/>
  <c r="AB21" i="13"/>
  <c r="AC21" i="13" s="1"/>
  <c r="AF21" i="13"/>
  <c r="AG21" i="13" s="1"/>
  <c r="AK21" i="13"/>
  <c r="AN21" i="13"/>
  <c r="AO21" i="13" s="1"/>
  <c r="AT21" i="13"/>
  <c r="AU21" i="13" s="1"/>
  <c r="P20" i="13"/>
  <c r="Q20" i="13" s="1"/>
  <c r="T20" i="13"/>
  <c r="U20" i="13" s="1"/>
  <c r="X20" i="13"/>
  <c r="Y20" i="13" s="1"/>
  <c r="AB20" i="13"/>
  <c r="AC20" i="13" s="1"/>
  <c r="AF20" i="13"/>
  <c r="AG20" i="13" s="1"/>
  <c r="AK20" i="13"/>
  <c r="AN20" i="13"/>
  <c r="AT20" i="13"/>
  <c r="AU20" i="13" s="1"/>
  <c r="P19" i="13"/>
  <c r="Q19" i="13" s="1"/>
  <c r="T19" i="13"/>
  <c r="U19" i="13" s="1"/>
  <c r="X19" i="13"/>
  <c r="Y19" i="13" s="1"/>
  <c r="AB19" i="13"/>
  <c r="AC19" i="13" s="1"/>
  <c r="AF19" i="13"/>
  <c r="AG19" i="13" s="1"/>
  <c r="AN19" i="13"/>
  <c r="AT19" i="13"/>
  <c r="AU19" i="13" s="1"/>
  <c r="R21" i="13"/>
  <c r="V21" i="13"/>
  <c r="W21" i="13" s="1"/>
  <c r="Z21" i="13"/>
  <c r="AA21" i="13" s="1"/>
  <c r="AD21" i="13"/>
  <c r="AE21" i="13" s="1"/>
  <c r="AI21" i="13"/>
  <c r="AL21" i="13"/>
  <c r="AM21" i="13" s="1"/>
  <c r="AP21" i="13"/>
  <c r="AR21" i="13"/>
  <c r="AV21" i="13"/>
  <c r="AW21" i="13" s="1"/>
  <c r="O20" i="13"/>
  <c r="AL22" i="13" l="1"/>
  <c r="AM5" i="13" s="1"/>
  <c r="AM4" i="13"/>
  <c r="V22" i="13"/>
  <c r="W4" i="13"/>
  <c r="AF22" i="13"/>
  <c r="AG11" i="13" s="1"/>
  <c r="AG4" i="13"/>
  <c r="AJ22" i="13"/>
  <c r="AK17" i="13" s="1"/>
  <c r="AV22" i="13"/>
  <c r="AW4" i="13"/>
  <c r="AW22" i="13" s="1"/>
  <c r="AW23" i="13" s="1"/>
  <c r="AW24" i="13" s="1"/>
  <c r="AH22" i="13"/>
  <c r="AI4" i="13"/>
  <c r="R22" i="13"/>
  <c r="S7" i="13" s="1"/>
  <c r="AY22" i="13" s="1"/>
  <c r="AY23" i="13" s="1"/>
  <c r="AY24" i="13" s="1"/>
  <c r="AX26" i="13" s="1"/>
  <c r="AY26" i="13" s="1"/>
  <c r="S4" i="13"/>
  <c r="X22" i="13"/>
  <c r="Y9" i="13" s="1"/>
  <c r="Y4" i="13"/>
  <c r="AB22" i="13"/>
  <c r="AC12" i="13" s="1"/>
  <c r="AC4" i="13"/>
  <c r="AR22" i="13"/>
  <c r="AS4" i="13"/>
  <c r="AD22" i="13"/>
  <c r="AE4" i="13"/>
  <c r="AE22" i="13" s="1"/>
  <c r="AE23" i="13" s="1"/>
  <c r="AE24" i="13" s="1"/>
  <c r="P22" i="13"/>
  <c r="Q4" i="13" s="1"/>
  <c r="T22" i="13"/>
  <c r="U4" i="13"/>
  <c r="AP22" i="13"/>
  <c r="AQ10" i="13" s="1"/>
  <c r="AQ4" i="13"/>
  <c r="Z22" i="13"/>
  <c r="AA14" i="13" s="1"/>
  <c r="AA4" i="13"/>
  <c r="AN22" i="13"/>
  <c r="AO13" i="13" s="1"/>
  <c r="AO4" i="13"/>
  <c r="O22" i="13"/>
  <c r="O23" i="13" s="1"/>
  <c r="AT22" i="13"/>
  <c r="AU14" i="13" s="1"/>
  <c r="AU4" i="13"/>
  <c r="N22" i="13"/>
  <c r="N23" i="13" s="1"/>
  <c r="AS18" i="13" l="1"/>
  <c r="AS20" i="13"/>
  <c r="AQ21" i="13"/>
  <c r="AS21" i="13"/>
  <c r="AO20" i="13"/>
  <c r="AM19" i="13"/>
  <c r="S18" i="13"/>
  <c r="Y15" i="13"/>
  <c r="S14" i="13"/>
  <c r="Q13" i="13"/>
  <c r="AG12" i="13"/>
  <c r="AG22" i="13" s="1"/>
  <c r="AG23" i="13" s="1"/>
  <c r="AG24" i="13" s="1"/>
  <c r="AM10" i="13"/>
  <c r="AO11" i="13"/>
  <c r="AO19" i="13"/>
  <c r="AM18" i="13"/>
  <c r="AI11" i="13"/>
  <c r="AI18" i="13"/>
  <c r="AA18" i="13"/>
  <c r="AK9" i="13"/>
  <c r="AK16" i="13"/>
  <c r="Y14" i="13"/>
  <c r="S13" i="13"/>
  <c r="Q12" i="13"/>
  <c r="AO10" i="13"/>
  <c r="AK4" i="13"/>
  <c r="AK8" i="13"/>
  <c r="Y6" i="13"/>
  <c r="F10" i="14"/>
  <c r="D10" i="14"/>
  <c r="G10" i="14"/>
  <c r="E10" i="14"/>
  <c r="C10" i="14"/>
  <c r="AS6" i="13"/>
  <c r="S9" i="13"/>
  <c r="Q9" i="13"/>
  <c r="AA11" i="13"/>
  <c r="AU15" i="13"/>
  <c r="AU22" i="13" s="1"/>
  <c r="AU23" i="13" s="1"/>
  <c r="AU24" i="13" s="1"/>
  <c r="AQ22" i="13"/>
  <c r="AQ23" i="13" s="1"/>
  <c r="AQ24" i="13" s="1"/>
  <c r="AC8" i="13"/>
  <c r="AC22" i="13" s="1"/>
  <c r="AC23" i="13" s="1"/>
  <c r="AC24" i="13" s="1"/>
  <c r="AI14" i="13"/>
  <c r="W12" i="13"/>
  <c r="W7" i="13"/>
  <c r="W13" i="13"/>
  <c r="S21" i="13"/>
  <c r="S6" i="13"/>
  <c r="S8" i="13"/>
  <c r="S5" i="13"/>
  <c r="U9" i="13"/>
  <c r="U10" i="13"/>
  <c r="AS22" i="13" l="1"/>
  <c r="AS23" i="13" s="1"/>
  <c r="AS24" i="13" s="1"/>
  <c r="AR26" i="13" s="1"/>
  <c r="AS26" i="13" s="1"/>
  <c r="G9" i="14" s="1"/>
  <c r="Q22" i="13"/>
  <c r="Q23" i="13" s="1"/>
  <c r="Q24" i="13" s="1"/>
  <c r="Y22" i="13"/>
  <c r="Y23" i="13" s="1"/>
  <c r="Y24" i="13" s="1"/>
  <c r="AM22" i="13"/>
  <c r="AM23" i="13" s="1"/>
  <c r="AM24" i="13" s="1"/>
  <c r="AO22" i="13"/>
  <c r="AO23" i="13" s="1"/>
  <c r="AO24" i="13" s="1"/>
  <c r="AI22" i="13"/>
  <c r="AI23" i="13" s="1"/>
  <c r="AI24" i="13" s="1"/>
  <c r="AA22" i="13"/>
  <c r="AA23" i="13" s="1"/>
  <c r="AA24" i="13" s="1"/>
  <c r="AK22" i="13"/>
  <c r="AK23" i="13" s="1"/>
  <c r="AK24" i="13" s="1"/>
  <c r="W22" i="13"/>
  <c r="W23" i="13" s="1"/>
  <c r="W24" i="13" s="1"/>
  <c r="U22" i="13"/>
  <c r="U23" i="13" s="1"/>
  <c r="U24" i="13" s="1"/>
  <c r="S22" i="13"/>
  <c r="S23" i="13" s="1"/>
  <c r="S24" i="13" s="1"/>
  <c r="AL26" i="13" l="1"/>
  <c r="AM26" i="13" s="1"/>
  <c r="F8" i="14" s="1"/>
  <c r="X26" i="13"/>
  <c r="Y26" i="13" s="1"/>
  <c r="G5" i="14" s="1"/>
  <c r="AH26" i="13"/>
  <c r="AI26" i="13" s="1"/>
  <c r="E7" i="14" s="1"/>
  <c r="P26" i="13"/>
  <c r="Q26" i="13" s="1"/>
  <c r="G4" i="14" s="1"/>
  <c r="E9" i="14"/>
  <c r="C9" i="14"/>
  <c r="D9" i="14"/>
  <c r="F9" i="14"/>
  <c r="G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6" i="8"/>
  <c r="F37" i="8"/>
  <c r="F3" i="8"/>
  <c r="G8" i="14" l="1"/>
  <c r="E8" i="14"/>
  <c r="D8" i="14"/>
  <c r="C8" i="14"/>
  <c r="F5" i="14"/>
  <c r="C5" i="14"/>
  <c r="D5" i="14"/>
  <c r="E5" i="14"/>
  <c r="F7" i="14"/>
  <c r="G7" i="14"/>
  <c r="D7" i="14"/>
  <c r="C7" i="14"/>
  <c r="D4" i="14"/>
  <c r="F4" i="14"/>
  <c r="C4" i="14"/>
  <c r="E4" i="14"/>
  <c r="S22" i="12"/>
  <c r="S18" i="12"/>
  <c r="S14" i="12"/>
  <c r="S10" i="12"/>
  <c r="S6" i="12"/>
  <c r="S19" i="12"/>
  <c r="S15" i="12"/>
  <c r="S11" i="12"/>
  <c r="S7" i="12"/>
  <c r="S21" i="12"/>
  <c r="S17" i="12"/>
  <c r="S13" i="12"/>
  <c r="S9" i="12"/>
  <c r="S20" i="12"/>
  <c r="S16" i="12"/>
  <c r="S12" i="12"/>
  <c r="S8" i="12"/>
  <c r="S23" i="12"/>
</calcChain>
</file>

<file path=xl/sharedStrings.xml><?xml version="1.0" encoding="utf-8"?>
<sst xmlns="http://schemas.openxmlformats.org/spreadsheetml/2006/main" count="5296" uniqueCount="1062">
  <si>
    <t>Maintenance préventive</t>
  </si>
  <si>
    <t>Maintenance corrective</t>
  </si>
  <si>
    <t xml:space="preserve">Modification </t>
  </si>
  <si>
    <t>C1</t>
  </si>
  <si>
    <t>C2</t>
  </si>
  <si>
    <t>C3</t>
  </si>
  <si>
    <t>C4</t>
  </si>
  <si>
    <t>A1T1</t>
  </si>
  <si>
    <t>A1T2</t>
  </si>
  <si>
    <t>A1T3</t>
  </si>
  <si>
    <t>A1T4</t>
  </si>
  <si>
    <t>A1T5</t>
  </si>
  <si>
    <t>Savoirs Associés</t>
  </si>
  <si>
    <t>S1</t>
  </si>
  <si>
    <t>S2</t>
  </si>
  <si>
    <t>S3</t>
  </si>
  <si>
    <t>S4</t>
  </si>
  <si>
    <t>S5</t>
  </si>
  <si>
    <t>S6</t>
  </si>
  <si>
    <t>S7</t>
  </si>
  <si>
    <t>S11</t>
  </si>
  <si>
    <t>S12</t>
  </si>
  <si>
    <t>S13</t>
  </si>
  <si>
    <t>S14</t>
  </si>
  <si>
    <t>S15</t>
  </si>
  <si>
    <t>Question</t>
  </si>
  <si>
    <t>x</t>
  </si>
  <si>
    <t>Indicateurs</t>
  </si>
  <si>
    <t>Critères / attendus</t>
  </si>
  <si>
    <t>Données</t>
  </si>
  <si>
    <t>Tâches</t>
  </si>
  <si>
    <t xml:space="preserve">Problématiques : préparation à </t>
  </si>
  <si>
    <t>Exploitation et Mise en service</t>
  </si>
  <si>
    <t xml:space="preserve">A1 </t>
  </si>
  <si>
    <t>PRÉPARATION DES OPÉRATIONS Ȧ RÉALISER</t>
  </si>
  <si>
    <t>Activités</t>
  </si>
  <si>
    <t>Collecter les données nécessaires à l’intervention</t>
  </si>
  <si>
    <t>La collecte des informations nécessaires à l’intervention est complète et exploitable</t>
  </si>
  <si>
    <t>Les contraintes techniques et d’exécution sont identifiées</t>
  </si>
  <si>
    <t>Ordonner les données nécessaires à l’intervention</t>
  </si>
  <si>
    <t>L’ordonnancement des données permet d’identifier les informations utiles à transmettre à l’interne et à l’externe</t>
  </si>
  <si>
    <t>Repérer les contraintes techniques liées à l’intervention</t>
  </si>
  <si>
    <t>Les contraintes liées à l’efficacité énergétique sont identifiées</t>
  </si>
  <si>
    <t>Repérer les contraintes d’environnement de travail liées à l’intervention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</si>
  <si>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</si>
  <si>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</si>
  <si>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</si>
  <si>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</si>
  <si>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</si>
  <si>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>Compétences visées</t>
  </si>
  <si>
    <t>?</t>
  </si>
  <si>
    <t xml:space="preserve">ACADEMIE : </t>
  </si>
  <si>
    <t>LYCEE :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</si>
  <si>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</si>
  <si>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</si>
  <si>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</si>
  <si>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</si>
  <si>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</si>
  <si>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</si>
  <si>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</si>
  <si>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</si>
  <si>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Session : </t>
  </si>
  <si>
    <t>Description du Contexte : (commune à l'ensemble des parties du sujet)</t>
  </si>
  <si>
    <r>
      <rPr>
        <sz val="11"/>
        <color rgb="FFFF0000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 xml:space="preserve"> </t>
    </r>
  </si>
  <si>
    <t xml:space="preserve">Nom : </t>
  </si>
  <si>
    <t>Prénom</t>
  </si>
  <si>
    <t xml:space="preserve">Coordonnées du professeur coordinateur du sujet : </t>
  </si>
  <si>
    <t>à compléter</t>
  </si>
  <si>
    <t xml:space="preserve">? </t>
  </si>
  <si>
    <t>Aix-Marseille</t>
  </si>
  <si>
    <t>Amiens</t>
  </si>
  <si>
    <t>Besançon</t>
  </si>
  <si>
    <t>Bordeaux</t>
  </si>
  <si>
    <t>Clermont-Ferrand</t>
  </si>
  <si>
    <t>Corse</t>
  </si>
  <si>
    <t>Créteil</t>
  </si>
  <si>
    <t>Dijon</t>
  </si>
  <si>
    <t>Grenoble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</si>
  <si>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</si>
  <si>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</si>
  <si>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</si>
  <si>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</si>
  <si>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</si>
  <si>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</si>
  <si>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</si>
  <si>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</si>
  <si>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</si>
  <si>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</si>
  <si>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</si>
  <si>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</si>
  <si>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</si>
  <si>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</si>
  <si>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</si>
  <si>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</si>
  <si>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</si>
  <si>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</si>
  <si>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</si>
  <si>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</si>
  <si>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</si>
  <si>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</si>
  <si>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</si>
  <si>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</si>
  <si>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Code postal</t>
  </si>
  <si>
    <t>N° et rue</t>
  </si>
  <si>
    <t>Ville</t>
  </si>
  <si>
    <t xml:space="preserve">Coordonnées du DDFPT : </t>
  </si>
  <si>
    <t>Mail de tous les concepteurs : adresse académique</t>
  </si>
  <si>
    <t>Ce dossier est à compléter et sera joint au dossier technique au format numérique et à la maquette au format IFC</t>
  </si>
  <si>
    <t>Oui</t>
  </si>
  <si>
    <t>Non</t>
  </si>
  <si>
    <t>Présence de la maquette IFC</t>
  </si>
  <si>
    <t>Compétences évaluées</t>
  </si>
  <si>
    <t>C1 : Déterminer les conditions de l'opération dans son contexte</t>
  </si>
  <si>
    <t>C2 : Analyser les données techniques de l'installation</t>
  </si>
  <si>
    <t xml:space="preserve">Déterminer les  caractéristiques des différents éléments de l’installation </t>
  </si>
  <si>
    <t>Identifier les grandeurs physiques nominales associées à l’installation (températures, pression, puissances, intensités, tensions, …)</t>
  </si>
  <si>
    <t>Identifier les consignes de réglage et de sécurité spécifiques au fonctionnement de l’installation</t>
  </si>
  <si>
    <t xml:space="preserve">Représenter tout ou partie d’une installation, manuellement ou avec un outil numérique </t>
  </si>
  <si>
    <t xml:space="preserve">Identifier les connexions électriques et les raccordements fluidiques d’une installation </t>
  </si>
  <si>
    <t>Déterminer une modification technique en fonction des contraintes repérées</t>
  </si>
  <si>
    <t>C3 : Choisir les matériels, les équipements et les outillages</t>
  </si>
  <si>
    <t>Déterminer les matériels, les produits et les outillages nécessaires à la réalisation de son intervention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</si>
  <si>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</si>
  <si>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</si>
  <si>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</si>
  <si>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>C4 : Organiser son intervention en toute sécurité</t>
  </si>
  <si>
    <t>Organiser son poste de travail en assurant la sécurité de tous les intervenants</t>
  </si>
  <si>
    <t>A1T1 : Prendre connaissance des dossiers relatifs aux opérations à réaliser</t>
  </si>
  <si>
    <t>A1T2 : Analyser et exploiter les données techniques d’une installation</t>
  </si>
  <si>
    <t>A1T3 : Analyser les risques relatifs aux opérations à réaliser</t>
  </si>
  <si>
    <t>A1T4 : Choisir les matériels, équipements et outillages nécessaires aux opérations à réaliser</t>
  </si>
  <si>
    <t>A1T5 : Prendre connaissance des tâches en fonction des habilitations, des certifications des équipiers et du planning des autres intervenants</t>
  </si>
  <si>
    <t xml:space="preserve">Académie : </t>
  </si>
  <si>
    <t xml:space="preserve">Réponses : </t>
  </si>
  <si>
    <t>Choisir les appareillages et les sections d’un réseau fluidique et électrique</t>
  </si>
  <si>
    <t>Identifier les grandeurs physiques nominales associées à l’installation (températures, pressions, débits, puissances, intensités, tensions, …)</t>
  </si>
  <si>
    <t>Associer les fonctions principales aux composants</t>
  </si>
  <si>
    <t>Identifier les fonctions principales sur les schémas de principe</t>
  </si>
  <si>
    <t>Situations de travail</t>
  </si>
  <si>
    <t>Contrôler la faisabilité de l’opération et les difficultés techniques</t>
  </si>
  <si>
    <t xml:space="preserve">Compléter le dossier de réalisation, de mise en service, de maintenance, de conduite </t>
  </si>
  <si>
    <t xml:space="preserve">Recenser, rassembler les documents liés aux opérations </t>
  </si>
  <si>
    <t>Organiser les opérations d’intervention</t>
  </si>
  <si>
    <t>Prendre connaissance et analyser le dossier de l’opération (modification, mise en service, maintenance, conduite de l’installation)</t>
  </si>
  <si>
    <t>Identifier les contraintes liées aux opérations, aux conditions d’exécution et autres intervenants (co-activité)</t>
  </si>
  <si>
    <t>Identifier les risques professionnels et prévoir les mesures de prévention adaptées</t>
  </si>
  <si>
    <t xml:space="preserve">Recenser les contraintes environnementales </t>
  </si>
  <si>
    <t>Identifier les habilitations, les aptitudes et les certifications nécessaires</t>
  </si>
  <si>
    <t>Prendre connaissance et analyser le dossier des opérations dans leur environnement</t>
  </si>
  <si>
    <t>Établir un bon d’approvisionnement ou un bon de commande pour les matériels, équipements et outillages complémentaires nécessaires</t>
  </si>
  <si>
    <t>Identifier les contraintes liées aux opérations, aux conditions d’exécution et autres intervenants</t>
  </si>
  <si>
    <t>Recenser les matériels, équipements de protection et outillages nécessaires</t>
  </si>
  <si>
    <t xml:space="preserve">Vérifier la concordance entre les matériels, équipements et outillages prévus et nécessaires aux opérations et ceux à disposition </t>
  </si>
  <si>
    <t xml:space="preserve">Organiser les tâches en fonction des habilitations et des certifications des professionnels affectés  </t>
  </si>
  <si>
    <t>Prendre connaissance du planning d’exécution de l’ensemble des intervenants</t>
  </si>
  <si>
    <t xml:space="preserve">Prendre connaissance des professionnels affectés  </t>
  </si>
  <si>
    <t>Positionner, adapter son ou ses intervention(s) sur le planning</t>
  </si>
  <si>
    <t>N° Tâches</t>
  </si>
  <si>
    <t xml:space="preserve">Identifier les constituants d’un système énergétique, de son installation électrique et de son environnement numérique  </t>
  </si>
  <si>
    <t xml:space="preserve">Choix des actions </t>
  </si>
  <si>
    <t>AC111</t>
  </si>
  <si>
    <t>AC112</t>
  </si>
  <si>
    <t>AC113</t>
  </si>
  <si>
    <t xml:space="preserve">Les données techniques nécessaires à son intervention sont identifiées </t>
  </si>
  <si>
    <t>AC121</t>
  </si>
  <si>
    <t>AC122</t>
  </si>
  <si>
    <t>Le classement des données est exploitable et respecte les règles d'intervention</t>
  </si>
  <si>
    <t>Les contraintes environnementales de travail sont recensées</t>
  </si>
  <si>
    <t>AC131</t>
  </si>
  <si>
    <t>AC142</t>
  </si>
  <si>
    <t>AC141</t>
  </si>
  <si>
    <t>AC143</t>
  </si>
  <si>
    <t>AC152</t>
  </si>
  <si>
    <t>AC151</t>
  </si>
  <si>
    <t>AC214</t>
  </si>
  <si>
    <t>AC211</t>
  </si>
  <si>
    <t>AC212</t>
  </si>
  <si>
    <t>AC213</t>
  </si>
  <si>
    <t>L’organisation fonctionnelle du système est décrite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</si>
  <si>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</si>
  <si>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</si>
  <si>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</si>
  <si>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>Les caractéristiques sont déterminées conformément aux contraintes normatives et fonctionnelles et permettent le choix des matériels et des procédures d’intervention</t>
  </si>
  <si>
    <t>AC222</t>
  </si>
  <si>
    <t>AC221</t>
  </si>
  <si>
    <t>La protection des personnes et des biens est assurée</t>
  </si>
  <si>
    <t>Les grandeurs physiques utiles sont identifiées</t>
  </si>
  <si>
    <t>AC231</t>
  </si>
  <si>
    <t>AC232</t>
  </si>
  <si>
    <t>AC242</t>
  </si>
  <si>
    <t>AC241</t>
  </si>
  <si>
    <t>Les valeurs identifiées permettent de prévoir le réglage des appareils pour un fonctionnement conforme de l’installation</t>
  </si>
  <si>
    <t>Les valeurs nominales identifiées permettent d’optimiser le fonctionnement de l’installation, de dimensionner des matériels, de déterminer les moyens de mesures, d’assurer la protection des personnes et des biens</t>
  </si>
  <si>
    <t>AC253</t>
  </si>
  <si>
    <t>AC251</t>
  </si>
  <si>
    <t>AC252</t>
  </si>
  <si>
    <t>Les conventions de représentation sont respectées</t>
  </si>
  <si>
    <t>Les schémas fluidiques et électriques et/ou les croquis sont exploitables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</si>
  <si>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</si>
  <si>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</si>
  <si>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AC273</t>
  </si>
  <si>
    <t>AC271</t>
  </si>
  <si>
    <t>AC272</t>
  </si>
  <si>
    <t>La solution technique proposée intègre les enjeux d’efficacité énergétique</t>
  </si>
  <si>
    <t>La modification est approuvée et portée au dossier technique</t>
  </si>
  <si>
    <t>AC261</t>
  </si>
  <si>
    <t>AC262</t>
  </si>
  <si>
    <t>AC311</t>
  </si>
  <si>
    <t>AC312</t>
  </si>
  <si>
    <t>AC313</t>
  </si>
  <si>
    <t>AC314</t>
  </si>
  <si>
    <t>AC315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</si>
  <si>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</si>
  <si>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</si>
  <si>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</si>
  <si>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AC321</t>
  </si>
  <si>
    <t>AC334</t>
  </si>
  <si>
    <t>AC331</t>
  </si>
  <si>
    <t>AC332</t>
  </si>
  <si>
    <t>AC333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</si>
  <si>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</si>
  <si>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</si>
  <si>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</si>
  <si>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</si>
  <si>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AC411</t>
  </si>
  <si>
    <t>AC412</t>
  </si>
  <si>
    <t>AC413</t>
  </si>
  <si>
    <t>AC414</t>
  </si>
  <si>
    <t>AC415</t>
  </si>
  <si>
    <t>AC416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</si>
  <si>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</si>
  <si>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</si>
  <si>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</si>
  <si>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</si>
  <si>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</si>
  <si>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 xml:space="preserve">Les risques propres à l’intervention sont analysés </t>
  </si>
  <si>
    <t>Actions</t>
  </si>
  <si>
    <t>Indicateurs de performance</t>
  </si>
  <si>
    <t>Les matériels, les produits et les outillages choisis sont adaptés à l’intervention</t>
  </si>
  <si>
    <t>Code Actions</t>
  </si>
  <si>
    <t>Compétence</t>
  </si>
  <si>
    <t>N°</t>
  </si>
  <si>
    <t>S22</t>
  </si>
  <si>
    <t>S33</t>
  </si>
  <si>
    <t>S44</t>
  </si>
  <si>
    <t>S21</t>
  </si>
  <si>
    <t>S23</t>
  </si>
  <si>
    <t>S24</t>
  </si>
  <si>
    <t>S25</t>
  </si>
  <si>
    <t>S26</t>
  </si>
  <si>
    <t>S27</t>
  </si>
  <si>
    <t>S28</t>
  </si>
  <si>
    <t>S29</t>
  </si>
  <si>
    <t>S31</t>
  </si>
  <si>
    <t>S32</t>
  </si>
  <si>
    <t>S34</t>
  </si>
  <si>
    <t>S35</t>
  </si>
  <si>
    <t>S41</t>
  </si>
  <si>
    <t>S42</t>
  </si>
  <si>
    <t>S43</t>
  </si>
  <si>
    <t>S45</t>
  </si>
  <si>
    <t>S46</t>
  </si>
  <si>
    <t>S51</t>
  </si>
  <si>
    <t>S52</t>
  </si>
  <si>
    <t>S53</t>
  </si>
  <si>
    <t>S61</t>
  </si>
  <si>
    <t>S62</t>
  </si>
  <si>
    <t>S71</t>
  </si>
  <si>
    <t>S73</t>
  </si>
  <si>
    <t>S74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</si>
  <si>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</si>
  <si>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</si>
  <si>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</si>
  <si>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S6 : Méthodes et procédures d’intervention </t>
  </si>
  <si>
    <t>S7 : Qualité - sécurité</t>
  </si>
  <si>
    <t xml:space="preserve">S4 : Principes scientifiques et techniques </t>
  </si>
  <si>
    <t>S6 : Méthodes et procédures d’intervention</t>
  </si>
  <si>
    <t xml:space="preserve">S5 : Méthodes et procédures des modifications </t>
  </si>
  <si>
    <t>Choisir les matériels, les équipements et les outillages</t>
  </si>
  <si>
    <t>Déterminer les conditions de l’opération dans son contexte</t>
  </si>
  <si>
    <t>Analyser les données techniques de l’installation</t>
  </si>
  <si>
    <t>Organiser son intervention en toute sécurité</t>
  </si>
  <si>
    <t>Se référer à la feuille Compétences</t>
  </si>
  <si>
    <t xml:space="preserve">Pour le choix : </t>
  </si>
  <si>
    <t>Se référer à la feuille Savoirs</t>
  </si>
  <si>
    <t>L’entreprise</t>
  </si>
  <si>
    <t>Les intervenants</t>
  </si>
  <si>
    <t>ENVIRONNEMENT DE TRAVAIL</t>
  </si>
  <si>
    <t>Les étapes d’une intervention</t>
  </si>
  <si>
    <t>Les procédures administratives</t>
  </si>
  <si>
    <t>Les qualifications, garanties et responsabilités</t>
  </si>
  <si>
    <t>ENJEUX ÉNERGÉTIQUES ET ENVIRONNEMENTAUX</t>
  </si>
  <si>
    <t>La réglementation énergétique et environnementale</t>
  </si>
  <si>
    <t>L’impact environnemental d’une activité</t>
  </si>
  <si>
    <t>La démarche éco-responsable en entreprise</t>
  </si>
  <si>
    <t>Les énergies utilisées</t>
  </si>
  <si>
    <t>Le fonctionnement thermique du bâti</t>
  </si>
  <si>
    <t>La réglementation thermique</t>
  </si>
  <si>
    <t>L’impact sur la production du bâti neuf</t>
  </si>
  <si>
    <t>La gestion de l’environnement du site et des déchets produits</t>
  </si>
  <si>
    <t>L’impact sur les bâtiments existants</t>
  </si>
  <si>
    <t>S3 - ANALYSE ET EXPLOITATION TECHNIQUE</t>
  </si>
  <si>
    <t>L’analyse fonctionnelle et structurelle</t>
  </si>
  <si>
    <t>La représentation graphique et numérique</t>
  </si>
  <si>
    <t>L’exploitation des documents graphiques et numériques</t>
  </si>
  <si>
    <t>L’élaboration de plans et de schémas fluidiques</t>
  </si>
  <si>
    <t>L’élaboration de schémas électriques</t>
  </si>
  <si>
    <t>PRINCIPES SCIENTIFIQUE ET TECHNIQUE</t>
  </si>
  <si>
    <t>Le confort de l’habitat</t>
  </si>
  <si>
    <t>Les circuits thermodynamiques</t>
  </si>
  <si>
    <t>Les installations et équipements électriques</t>
  </si>
  <si>
    <t>Les réseaux hydrauliques</t>
  </si>
  <si>
    <t>Les réseaux aérauliques</t>
  </si>
  <si>
    <t>Les systèmes de traitement de l’air</t>
  </si>
  <si>
    <t>MÉTHODES ET PROCÉDURES DES MODIFICATIONS</t>
  </si>
  <si>
    <t>Les raccordements fluidiques</t>
  </si>
  <si>
    <t>Les essais d’étanchéité</t>
  </si>
  <si>
    <t>Les raccordements électriques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</si>
  <si>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</si>
  <si>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</si>
  <si>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</si>
  <si>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QUALITÉ – SÉCURITÉ</t>
  </si>
  <si>
    <t>Le processus qualité</t>
  </si>
  <si>
    <t>La santé et la sécurité au travail</t>
  </si>
  <si>
    <t>Les habilitations et les certifications</t>
  </si>
  <si>
    <t>S4 : Principes scientifiques et techniques</t>
  </si>
  <si>
    <t>A1T11</t>
  </si>
  <si>
    <t>A1T12</t>
  </si>
  <si>
    <t>A1T13</t>
  </si>
  <si>
    <t>A1T14</t>
  </si>
  <si>
    <t>A1T15</t>
  </si>
  <si>
    <t>A1T21</t>
  </si>
  <si>
    <t>A1T22</t>
  </si>
  <si>
    <t>A1T23</t>
  </si>
  <si>
    <t>A1T24</t>
  </si>
  <si>
    <t>A1T31</t>
  </si>
  <si>
    <t>A1T32</t>
  </si>
  <si>
    <t>A1T33</t>
  </si>
  <si>
    <t>A1T34</t>
  </si>
  <si>
    <t>A1T35</t>
  </si>
  <si>
    <t>A1T41</t>
  </si>
  <si>
    <t>A1T42</t>
  </si>
  <si>
    <t>A1T43</t>
  </si>
  <si>
    <t>A1T44</t>
  </si>
  <si>
    <t>A1T51</t>
  </si>
  <si>
    <t>A1T52</t>
  </si>
  <si>
    <t>A1T53</t>
  </si>
  <si>
    <t>A1T54</t>
  </si>
  <si>
    <t>Se référer à la feuille Tâches</t>
  </si>
  <si>
    <t>Choix des ressources</t>
  </si>
  <si>
    <t>Logiciels</t>
  </si>
  <si>
    <t>Dossier Technique</t>
  </si>
  <si>
    <t>Supports d'enregistrement</t>
  </si>
  <si>
    <t>Dossier QHSE et ICPE</t>
  </si>
  <si>
    <t>A compléter</t>
  </si>
  <si>
    <t>Total T1</t>
  </si>
  <si>
    <t>Total T2</t>
  </si>
  <si>
    <t>Total T3</t>
  </si>
  <si>
    <t>Total T4</t>
  </si>
  <si>
    <t>Total T5</t>
  </si>
  <si>
    <t>T1</t>
  </si>
  <si>
    <t>T2</t>
  </si>
  <si>
    <t>T3</t>
  </si>
  <si>
    <t>T4</t>
  </si>
  <si>
    <t>T5</t>
  </si>
  <si>
    <t xml:space="preserve">Présence du dossier ressources : </t>
  </si>
  <si>
    <t xml:space="preserve">Compétences possibles </t>
  </si>
  <si>
    <t>Rappel Tâches</t>
  </si>
  <si>
    <t>C1; C3 ; C4</t>
  </si>
  <si>
    <t>Compétence choisie</t>
  </si>
  <si>
    <t>Modification</t>
  </si>
  <si>
    <t>Savoirs associés</t>
  </si>
  <si>
    <t>S1 ; S2 ; S3 ; S6 ; S7</t>
  </si>
  <si>
    <t xml:space="preserve">S1 ; S3 ; S4 ; S6 </t>
  </si>
  <si>
    <t>S1 ; S3 ; S4 ; S6</t>
  </si>
  <si>
    <t xml:space="preserve">S5 ; S6 ; S7 </t>
  </si>
  <si>
    <t>S5 ; S6 ; S7</t>
  </si>
  <si>
    <t>S1 ; S2 ; S3 ; S5 ; S6 ; S7</t>
  </si>
  <si>
    <t>Savoirs possibles</t>
  </si>
  <si>
    <t>Savoirs choisis</t>
  </si>
  <si>
    <t>Total S1</t>
  </si>
  <si>
    <t>Total S2</t>
  </si>
  <si>
    <t>Total S3</t>
  </si>
  <si>
    <t>Total S4</t>
  </si>
  <si>
    <t>Total S5</t>
  </si>
  <si>
    <t>Total S6</t>
  </si>
  <si>
    <t>Total S7</t>
  </si>
  <si>
    <t>Action</t>
  </si>
  <si>
    <t>Calcul Niveau</t>
  </si>
  <si>
    <t xml:space="preserve">Niveau </t>
  </si>
  <si>
    <t>Total</t>
  </si>
  <si>
    <t>% de répartition dans la compétence</t>
  </si>
  <si>
    <t>Contrôle</t>
  </si>
  <si>
    <t>Poids des questions</t>
  </si>
  <si>
    <t>Le total doit faire 100%</t>
  </si>
  <si>
    <t>Calcul</t>
  </si>
  <si>
    <t>Noms, prénoms des autres concepteurs :</t>
  </si>
  <si>
    <t>ADRESSE DU LYCEE :</t>
  </si>
  <si>
    <t xml:space="preserve">N° portable </t>
  </si>
  <si>
    <t xml:space="preserve">La production d’eau chaude sanitaire est réalisée de manière centralisée. </t>
  </si>
  <si>
    <t xml:space="preserve">Type </t>
  </si>
  <si>
    <t>Sur poste / En ligne</t>
  </si>
  <si>
    <t>Parties</t>
  </si>
  <si>
    <t>Clic sur la case</t>
  </si>
  <si>
    <t xml:space="preserve">Choix des tâches : </t>
  </si>
  <si>
    <t>Compléter les cases concernées C1 ou Ci</t>
  </si>
  <si>
    <t xml:space="preserve">Compléter les cases </t>
  </si>
  <si>
    <t>Niveau proposé par compétence  -&gt;</t>
  </si>
  <si>
    <t>Simulation évaluation (x dans la case)</t>
  </si>
  <si>
    <t>En cas d'erreur, modifier dans le scénario</t>
  </si>
  <si>
    <t>Attention, un seule croix par ligne</t>
  </si>
  <si>
    <t>Bac Pro MEE</t>
  </si>
  <si>
    <t>Etape 1</t>
  </si>
  <si>
    <t>Choix du support</t>
  </si>
  <si>
    <t>Ouvrir l'onglet 1. Présentation générale</t>
  </si>
  <si>
    <t>Compléter toutes les cases en jaune clair, écriture rouge</t>
  </si>
  <si>
    <t>Etape 2</t>
  </si>
  <si>
    <t>Problématisation</t>
  </si>
  <si>
    <t>Ouvrir l'onglet 2. Problématisation</t>
  </si>
  <si>
    <t>Compléter les ressources nécessaires pour traiter votre sujet</t>
  </si>
  <si>
    <t>2.1</t>
  </si>
  <si>
    <t>2.2</t>
  </si>
  <si>
    <t>2.3</t>
  </si>
  <si>
    <t>1.1</t>
  </si>
  <si>
    <t>1.2</t>
  </si>
  <si>
    <t xml:space="preserve">1.3 </t>
  </si>
  <si>
    <t>Décrire le contexte en lien avec votre support</t>
  </si>
  <si>
    <t xml:space="preserve">Scénario </t>
  </si>
  <si>
    <t>Ouvrir l'onglet 3. Scénario</t>
  </si>
  <si>
    <t xml:space="preserve">Choisir la compétence détaillée que vous souhaitez traiter au regard de chaque Tâche choisie </t>
  </si>
  <si>
    <t>2.4</t>
  </si>
  <si>
    <t>Etape 3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</si>
  <si>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</si>
  <si>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</si>
  <si>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3.1</t>
  </si>
  <si>
    <t>3.2</t>
  </si>
  <si>
    <t xml:space="preserve">3.3 </t>
  </si>
  <si>
    <t xml:space="preserve">3.4 </t>
  </si>
  <si>
    <t>Le poids est en lien avec la compétence choisie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</si>
  <si>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</si>
  <si>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</si>
  <si>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</si>
  <si>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</si>
  <si>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La simulation vous permet de vérifier les résultats par action au sein de chaque compétence, pour plusieurs scénarios possibles</t>
  </si>
  <si>
    <t>Colonne1</t>
  </si>
  <si>
    <t>1</t>
  </si>
  <si>
    <t>2</t>
  </si>
  <si>
    <t>3</t>
  </si>
  <si>
    <t>4</t>
  </si>
  <si>
    <t>C12</t>
  </si>
  <si>
    <t>C23</t>
  </si>
  <si>
    <t xml:space="preserve">Pour les cases à sélections, cliquer sur la case jaune clair, puis faites votre choix en cliquant sur l'ascenceur (flèches grises à droite) qui vous dévoile les choix possibles. </t>
  </si>
  <si>
    <t>Choisir les savoirs associés au regard des compétences choisies</t>
  </si>
  <si>
    <t>Cet onglet vous permet de simuler votre bârème au regard des poids données aux questions</t>
  </si>
  <si>
    <t>Désignation de l'action</t>
  </si>
  <si>
    <t>A2</t>
  </si>
  <si>
    <t>EXPLOITATION ET MISE EN SERVICE</t>
  </si>
  <si>
    <t>A2T1 : Réceptionner et vérifier les matériels</t>
  </si>
  <si>
    <t>A2T2 : Implanter les appareils et les accessoires</t>
  </si>
  <si>
    <t>A2T11</t>
  </si>
  <si>
    <t>A2T12</t>
  </si>
  <si>
    <t>A2T13</t>
  </si>
  <si>
    <t>A2T21</t>
  </si>
  <si>
    <t>A2T22</t>
  </si>
  <si>
    <t>A2T23</t>
  </si>
  <si>
    <t>A2T24</t>
  </si>
  <si>
    <t>A2T31</t>
  </si>
  <si>
    <t>A2T32</t>
  </si>
  <si>
    <t>A2T33</t>
  </si>
  <si>
    <t>A2T34</t>
  </si>
  <si>
    <t>A2T41</t>
  </si>
  <si>
    <t>A2T42</t>
  </si>
  <si>
    <t>A2T43</t>
  </si>
  <si>
    <t>A2T44</t>
  </si>
  <si>
    <t>A2T51</t>
  </si>
  <si>
    <t>A2T52</t>
  </si>
  <si>
    <t>A2T53</t>
  </si>
  <si>
    <t>A2T3 : Réaliser des modifications sur les réseaux fluidiques</t>
  </si>
  <si>
    <t>A2T4 : Câbler, raccorder les équipements électriques</t>
  </si>
  <si>
    <t>A2T5 : Agir de manière éco-responsable</t>
  </si>
  <si>
    <t>T6</t>
  </si>
  <si>
    <t>C5</t>
  </si>
  <si>
    <t>T7</t>
  </si>
  <si>
    <t>C6</t>
  </si>
  <si>
    <t>T8</t>
  </si>
  <si>
    <t>C7</t>
  </si>
  <si>
    <t>T9</t>
  </si>
  <si>
    <t>C8</t>
  </si>
  <si>
    <t>C9</t>
  </si>
  <si>
    <t>C10</t>
  </si>
  <si>
    <t>A2T61</t>
  </si>
  <si>
    <t>C11</t>
  </si>
  <si>
    <t>A2T62</t>
  </si>
  <si>
    <t>A2T63</t>
  </si>
  <si>
    <t>C13</t>
  </si>
  <si>
    <t>A2T64</t>
  </si>
  <si>
    <t>A2T65</t>
  </si>
  <si>
    <t>A2T6 : Réaliser les opérations préalables à la mise en service et/ou l’arrêt de l’installation</t>
  </si>
  <si>
    <t>A2T71</t>
  </si>
  <si>
    <t>A2T72</t>
  </si>
  <si>
    <t>A2T73</t>
  </si>
  <si>
    <t>A2T7 : Réaliser la mise en service et/ou l’arrêt de l’installation</t>
  </si>
  <si>
    <t>A2T81</t>
  </si>
  <si>
    <t>A2T82</t>
  </si>
  <si>
    <t>A2T83</t>
  </si>
  <si>
    <t>A2T91</t>
  </si>
  <si>
    <t>A2T9 : Réaliser des mesurages électriques</t>
  </si>
  <si>
    <t>Vérifier la conformité d’une livraison en comparant le matériel commandé et le matériel livré</t>
  </si>
  <si>
    <t>Vérifier l’état des fournitures</t>
  </si>
  <si>
    <t>Vérifier l’outillage nécessaire à la réalisation des opérations</t>
  </si>
  <si>
    <t>Situer l’installation dans son environnement</t>
  </si>
  <si>
    <t>Repérer l’implantation des appareils</t>
  </si>
  <si>
    <t>Implanter les matériels et les accessoires</t>
  </si>
  <si>
    <t>Effectuer les contrôles associés</t>
  </si>
  <si>
    <t>Réaliser le façonnage des réseaux fluidiques</t>
  </si>
  <si>
    <t>Intégrer la modification au réseau fluidique</t>
  </si>
  <si>
    <t>Réaliser le raccordement fluidique des appareils</t>
  </si>
  <si>
    <t>Effectuer les contrôles associés (étanchéité, conformité de l’installation…)</t>
  </si>
  <si>
    <t>Repérer les contraintes de câblage et de raccordement</t>
  </si>
  <si>
    <t>Câbler et raccorder les matériels électriques</t>
  </si>
  <si>
    <t>Adapter, si nécessaire, le câblage et le raccordement</t>
  </si>
  <si>
    <t>Respecter les procédures liées aux obligations environnementales</t>
  </si>
  <si>
    <t>Trier et évacuer les déchets générés par son activité</t>
  </si>
  <si>
    <t>Éviter le gaspillage des matières premières et des énergies</t>
  </si>
  <si>
    <t>Contrôler la conformité des réseaux fluidiques et électriques</t>
  </si>
  <si>
    <t>Analyser les risques professionnels</t>
  </si>
  <si>
    <t>Prérégler les appareils de régulation et de sécurité</t>
  </si>
  <si>
    <t>Effectuer la charge du réseau fluidique du système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</si>
  <si>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</si>
  <si>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A2T74</t>
  </si>
  <si>
    <t>A2T75</t>
  </si>
  <si>
    <t>A2T76</t>
  </si>
  <si>
    <t>A2T77</t>
  </si>
  <si>
    <t>A2T78</t>
  </si>
  <si>
    <t>Respecter les règles de sécurité</t>
  </si>
  <si>
    <t>Mettre en service l’installation</t>
  </si>
  <si>
    <t>Compléter la charge du réseau fluidique</t>
  </si>
  <si>
    <t>Ajuster les réglages des systèmes de régulation et de sécurité</t>
  </si>
  <si>
    <t>Réaliser les mesures nécessaires pour valider le fonctionnement de l’installation</t>
  </si>
  <si>
    <t>Optimiser le fonctionnement de l’installation</t>
  </si>
  <si>
    <t>Compléter la fiche d’intervention/bordereau de suivi de déchet dangereux</t>
  </si>
  <si>
    <t>Rédiger un rapport de mise en service, un bon de travail</t>
  </si>
  <si>
    <t>Réaliser une campagne de mesures lors d’un contrôle périodique, d’une panne ou d’une intervention ou d’une optimisation de l’installation</t>
  </si>
  <si>
    <t>Réaliser périodiquement les relevés de consommations d’eau, d’électricité, d’énergie, de consommables (produits de traitement d’eau, huile, sel, ...)</t>
  </si>
  <si>
    <t>A2T84</t>
  </si>
  <si>
    <t>A2T85</t>
  </si>
  <si>
    <t>Suivre les ratios d’énergie par rapport aux engagements contractuels</t>
  </si>
  <si>
    <t>Interpréter les écarts</t>
  </si>
  <si>
    <t>Optimiser les réglages appropriés</t>
  </si>
  <si>
    <t>Retranscrire les valeurs de réglages et d’état des éléments de l’installation dans le guide de conduite</t>
  </si>
  <si>
    <t>E31.b : mise en service et exploitation de l’installation</t>
  </si>
  <si>
    <t>E31.a.1 : modification fluidique d’une installation</t>
  </si>
  <si>
    <t>E31.a.2 : modification électrique d’une installation</t>
  </si>
  <si>
    <t>A2T8 : Piloter l’installation avec un rendement énergétique global optimum dans le respect de l’environnement</t>
  </si>
  <si>
    <t>C7 ; C8 ; C9</t>
  </si>
  <si>
    <t>C8 ; C9</t>
  </si>
  <si>
    <t>S2 ; S5 ; S7</t>
  </si>
  <si>
    <t xml:space="preserve">S2 ; S5 ; S6 ; S7 </t>
  </si>
  <si>
    <t>S2 ; S5 ; S6 ; S8</t>
  </si>
  <si>
    <t>S2 ; S5 ; S6 ; S7</t>
  </si>
  <si>
    <t>S2 ; S4 ; S5 ; S6 ; S7</t>
  </si>
  <si>
    <t>S4 ; S6 ; S7</t>
  </si>
  <si>
    <t>E32.a.1 : maintenance corrective partie écrite</t>
  </si>
  <si>
    <t>E32.a.2 : maintenance corrective partie pratique</t>
  </si>
  <si>
    <t>E32.b : maintenance préventive</t>
  </si>
  <si>
    <t>A3</t>
  </si>
  <si>
    <t>MAINTENANCE</t>
  </si>
  <si>
    <t>A3T11</t>
  </si>
  <si>
    <t>A3T12</t>
  </si>
  <si>
    <t>A3T13</t>
  </si>
  <si>
    <t>A3T21</t>
  </si>
  <si>
    <t>A3T22</t>
  </si>
  <si>
    <t>A3T23</t>
  </si>
  <si>
    <t>A3T24</t>
  </si>
  <si>
    <t>A4</t>
  </si>
  <si>
    <t>COMMUNICATION</t>
  </si>
  <si>
    <t>A4T31</t>
  </si>
  <si>
    <t>A4T32</t>
  </si>
  <si>
    <t>A4T33</t>
  </si>
  <si>
    <t>A4T51</t>
  </si>
  <si>
    <t>A4T52</t>
  </si>
  <si>
    <t>A4T53</t>
  </si>
  <si>
    <t>A3T1 : Réaliser une opération de maintenance préventive</t>
  </si>
  <si>
    <t>A3T2 : Réaliser une opération de maintenance corrective</t>
  </si>
  <si>
    <t>A4T1 : Rendre compte oralement à l’interne et à l’externe du déroulement de l’intervention</t>
  </si>
  <si>
    <t>A4T2 : Renseigner les documents techniques et réglementaires</t>
  </si>
  <si>
    <t>A4T3 : Conseiller le client et/ou l’exploitant</t>
  </si>
  <si>
    <t>Collecter les informations nécessaires : écouter et questionner le client sur son besoin, ses usages ; interpréter la demande</t>
  </si>
  <si>
    <t>Conseiller le client</t>
  </si>
  <si>
    <t>Proposer une solution technique</t>
  </si>
  <si>
    <t>Transmettre les informations à la hiérarchie</t>
  </si>
  <si>
    <t>A3T14</t>
  </si>
  <si>
    <t>A4T54</t>
  </si>
  <si>
    <t>Consulter le registre de l’installation et consigner les informations</t>
  </si>
  <si>
    <t>Compléter les fiches CERFA réglementaires</t>
  </si>
  <si>
    <t>Compléter et apposer les vignettes de contrôle d’étanchéité</t>
  </si>
  <si>
    <t>Étiqueter les installations conformément à la réglementation</t>
  </si>
  <si>
    <t>Renseigner un rapport d’intervention</t>
  </si>
  <si>
    <t>Mettre à jour le dossier technique</t>
  </si>
  <si>
    <t>Recenser les informations à connaître sur le déroulement des opérations (préparation, difficultés, contraintes dues aux autres intervenants …)</t>
  </si>
  <si>
    <t>Expliquer l’état d’avancement des opérations, leurs contraintes et leurs difficultés à la hiérarchie (réunion de chantier, opérations de mise en service, de maintenance …)</t>
  </si>
  <si>
    <t>Expliquer au client (ou à l’utilisateur) le fonctionnement, le bon usage et les contraintes techniques d’utilisation de l’installation</t>
  </si>
  <si>
    <t>A3T25</t>
  </si>
  <si>
    <t>A3T26</t>
  </si>
  <si>
    <t>A3T27</t>
  </si>
  <si>
    <t>A3T28</t>
  </si>
  <si>
    <t>A3T29</t>
  </si>
  <si>
    <t>A3T30</t>
  </si>
  <si>
    <t>S’informer auprès du client sur la nature du dysfonctionnement</t>
  </si>
  <si>
    <t>Analyser l’environnement de travail et les conditions de la maintenance</t>
  </si>
  <si>
    <t>Analyser les risques liés à l’intervention</t>
  </si>
  <si>
    <t>Réaliser la consignation de l’installation</t>
  </si>
  <si>
    <t>Réaliser le dépannage : analyser les informations, diagnostiquer le dysfonctionnement, déterminer la procédure d’intervention, approvisionner en matériels, équipements et outillages</t>
  </si>
  <si>
    <t>Réparer l’installation en effectuant, si nécessaire, le transfert de fluides frigorigènes</t>
  </si>
  <si>
    <t>Remettre en service et contrôler le fonctionnement</t>
  </si>
  <si>
    <t>Proposer un mode de fonctionnement palliatif permettant la continuité de service et conforme aux règles de sécurité</t>
  </si>
  <si>
    <t>Compléter les documents afférents à l’intervention (fiche d’intervention, registre, traçabilité des déchets et bon de travail, …)</t>
  </si>
  <si>
    <t>A3T15</t>
  </si>
  <si>
    <t>A3T16</t>
  </si>
  <si>
    <t>A3T17</t>
  </si>
  <si>
    <t>A3T18</t>
  </si>
  <si>
    <t>A3T19</t>
  </si>
  <si>
    <t>A3T20</t>
  </si>
  <si>
    <t>Identifier les opérations prédéfinies liées au contrat de maintenance</t>
  </si>
  <si>
    <t>Analyser l’environnement de travail et les conditions de la maintenance et d’exploitation de l’installation</t>
  </si>
  <si>
    <t>Approvisionner en matériels, équipements et outillages</t>
  </si>
  <si>
    <t>Réaliser les opérations de maintenance préventive d’ordre technique et réglementaire : contrôle périodique d’étanchéité, analyse de la combustion, contrôles de sécurité et de protection des personnes</t>
  </si>
  <si>
    <t>Manipuler des fluides frigorigènes et caloporteurs</t>
  </si>
  <si>
    <t>Remplacer les consommables</t>
  </si>
  <si>
    <t>Compléter les documents afférents à l’intervention (fiche d’intervention, registre et bon de travail, traçabilité des déchets…)</t>
  </si>
  <si>
    <t>S8 : Communication</t>
  </si>
  <si>
    <t xml:space="preserve">S1 ; S2 ; S4 ; S5 ; S6 ; S7 ; S8 </t>
  </si>
  <si>
    <t xml:space="preserve">S1 ; S2 ; S4 ; S5 ; S8 </t>
  </si>
  <si>
    <t>S1 ; S2 ; S4 ; S5 ; S6 ; S7 ; S8</t>
  </si>
  <si>
    <t xml:space="preserve">S8 </t>
  </si>
  <si>
    <t xml:space="preserve">COMMUNICATION </t>
  </si>
  <si>
    <t>S8</t>
  </si>
  <si>
    <t>AC511</t>
  </si>
  <si>
    <t>AC512</t>
  </si>
  <si>
    <t>AC513</t>
  </si>
  <si>
    <t>AC514</t>
  </si>
  <si>
    <t>A31.a</t>
  </si>
  <si>
    <t>Contrôler la conformité des matériels, des équipements, et des produits livrés</t>
  </si>
  <si>
    <t>Les caractéristiques techniques sont vérifiées</t>
  </si>
  <si>
    <t>Les quantités sont contrôlées</t>
  </si>
  <si>
    <t>Les éventuelles anomalies sont consignées</t>
  </si>
  <si>
    <t>Les bons de livraison, bons de garantie et notices techniques sont recueillis et transmis</t>
  </si>
  <si>
    <t>AC611</t>
  </si>
  <si>
    <t>AC612</t>
  </si>
  <si>
    <t>Gérer les stocks pour les interventions</t>
  </si>
  <si>
    <t>Les accès et les circulations sont préservés</t>
  </si>
  <si>
    <t>Les conditions de stockage données sont respectées</t>
  </si>
  <si>
    <t>Les principes de la prévention des risques liés à l’activité physique (PRAP) sont appliqués</t>
  </si>
  <si>
    <t>La qualité des stocks est vérifiée</t>
  </si>
  <si>
    <t>La protection des personnes et des biens et de l’environnement est assurée</t>
  </si>
  <si>
    <t>AC521</t>
  </si>
  <si>
    <t>AC522</t>
  </si>
  <si>
    <t>AC523</t>
  </si>
  <si>
    <t>AC524</t>
  </si>
  <si>
    <t>AC525</t>
  </si>
  <si>
    <t>C5: Gérer les approvisionnements</t>
  </si>
  <si>
    <t>A2T1</t>
  </si>
  <si>
    <t>A4T1</t>
  </si>
  <si>
    <t>A4T2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</si>
  <si>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</si>
  <si>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</si>
  <si>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Les fixations sont adaptées à la nature de la paroi, aux charges et aux prescriptions du fabricant</t>
  </si>
  <si>
    <t>Les réseaux sont façonnés, posés et raccordés conformément aux consignes de la hiérarchie, aux prescriptions techniques, réglementaires et aux normes en vigueur</t>
  </si>
  <si>
    <t>Le matériel électrique est câblé et raccordé conformément aux consignes de la hiérarchie, et aux prescriptions techniques, réglementaires et aux normes en vigueur</t>
  </si>
  <si>
    <t>Le travail est soigné, le niveau de qualité attendu est atteint</t>
  </si>
  <si>
    <t>AC621</t>
  </si>
  <si>
    <t>AC622</t>
  </si>
  <si>
    <t>AC623</t>
  </si>
  <si>
    <t>AC624</t>
  </si>
  <si>
    <t>C6: Réaliser une modification de manière éco-responsable</t>
  </si>
  <si>
    <t>Opérer avec une attitude écoresponsable</t>
  </si>
  <si>
    <t>AC631</t>
  </si>
  <si>
    <t>AC632</t>
  </si>
  <si>
    <t>AC633</t>
  </si>
  <si>
    <t>Les déchets sont triés et évacués de manière sélective conformément à la réglementation et aux normes en vigueur</t>
  </si>
  <si>
    <t>Les consommables sont utilisés sans gaspillage</t>
  </si>
  <si>
    <t>Le maintien de la qualité thermique de l’enveloppe est assurée</t>
  </si>
  <si>
    <t>A2T2</t>
  </si>
  <si>
    <t>A2T3</t>
  </si>
  <si>
    <t>A2 : Exploitation et mise en service de l’installation</t>
  </si>
  <si>
    <t>A1 : Préparation des opérations à réaliser</t>
  </si>
  <si>
    <t>A2T4</t>
  </si>
  <si>
    <t>A2T5</t>
  </si>
  <si>
    <t>A31.b</t>
  </si>
  <si>
    <t>AC711</t>
  </si>
  <si>
    <t>AC712</t>
  </si>
  <si>
    <t>AC713</t>
  </si>
  <si>
    <t>Mise en service et exploitation de l’installation</t>
  </si>
  <si>
    <t>Modification d’une installation</t>
  </si>
  <si>
    <t>Préparation d'une intervention</t>
  </si>
  <si>
    <t>C7 : Réaliser les opérations de mise en service et d’arrêt de l’installation</t>
  </si>
  <si>
    <t>C8 : Contrôler les grandeurs caractéristiques de l’installation</t>
  </si>
  <si>
    <t>A2T6</t>
  </si>
  <si>
    <t>A2T7</t>
  </si>
  <si>
    <t>C9 : Effectuer les réglages adaptés</t>
  </si>
  <si>
    <t>A2T9</t>
  </si>
  <si>
    <t>A2T8</t>
  </si>
  <si>
    <t>Contrôler la conformité des réalisations sur les réseaux fluidiques et les installations électriques</t>
  </si>
  <si>
    <t>Les réseaux, les installations et les contrôles sont identifiés</t>
  </si>
  <si>
    <t>Les contrôles des réalisations sont effectués et conformes aux normes en vigueur</t>
  </si>
  <si>
    <t>La sécurité des biens et des personnes est assurée</t>
  </si>
  <si>
    <t>AC721</t>
  </si>
  <si>
    <t>AC722</t>
  </si>
  <si>
    <t>AC723</t>
  </si>
  <si>
    <t>Appliquer les mesures de prévention des risques professionnels</t>
  </si>
  <si>
    <t>Les mesures de prévention sont adaptées au contexte de l’intervention</t>
  </si>
  <si>
    <t>Les aléas de l’environnement sont pris en compte</t>
  </si>
  <si>
    <t>Les anomalies sont signalées à la hiérarchie</t>
  </si>
  <si>
    <t>AC731</t>
  </si>
  <si>
    <t>Les modes opératoires sont réalisés et conformes aux règles en vigueur</t>
  </si>
  <si>
    <t>AC741</t>
  </si>
  <si>
    <t>AC742</t>
  </si>
  <si>
    <t>AC743</t>
  </si>
  <si>
    <t>Les préréglages sont réalisés dans le respect des normes et la réglementation en vigueur</t>
  </si>
  <si>
    <t>Les préréglages permettent une mise en service de toute ou partie de l’installation</t>
  </si>
  <si>
    <t>La sécurité des personnes et des biens est assurée</t>
  </si>
  <si>
    <t>AC751</t>
  </si>
  <si>
    <t>AC752</t>
  </si>
  <si>
    <t>AC753</t>
  </si>
  <si>
    <t>La précharge est réalisée suivant les normes en vigueur</t>
  </si>
  <si>
    <t>La précharge permet la mise en service de l’installation</t>
  </si>
  <si>
    <t>La protection de l’environnement est respectée</t>
  </si>
  <si>
    <t>Réaliser les opérations de mise en service et/ou d’arrêt de l’installation</t>
  </si>
  <si>
    <t>AC761</t>
  </si>
  <si>
    <t>Les consignations (déconsignations) sont réalisées</t>
  </si>
  <si>
    <t>Les protocoles de mise en service et/ou d’arrêt sont respectés</t>
  </si>
  <si>
    <t>La sécurité des usagers et de l’installation est assurée tout au long de l’opération</t>
  </si>
  <si>
    <t>Les informations sont transmises</t>
  </si>
  <si>
    <t>AC762</t>
  </si>
  <si>
    <t>AC763</t>
  </si>
  <si>
    <t>AC764</t>
  </si>
  <si>
    <t>AC811</t>
  </si>
  <si>
    <t>Identifier les points de mesures sur l’installation électrique et/ou le réseau fluidique</t>
  </si>
  <si>
    <t>AC812</t>
  </si>
  <si>
    <t>Les procédés de mesurages identifiés respectent les normes en vigueur et les règles de l’art</t>
  </si>
  <si>
    <t>Les points de mesures identifiés sont conformes au besoin du contrôle</t>
  </si>
  <si>
    <t>Installer des appareils de mesures et de contrôle</t>
  </si>
  <si>
    <t>AC821</t>
  </si>
  <si>
    <t>AC822</t>
  </si>
  <si>
    <t>AC823</t>
  </si>
  <si>
    <t>Les appareils sont installés en suivant les préconisations du fabricant et en respectant les normes en vigueur et les règles de l’art</t>
  </si>
  <si>
    <t>Les protocoles de communication sont paramétrés</t>
  </si>
  <si>
    <t>AC831</t>
  </si>
  <si>
    <t>AC832</t>
  </si>
  <si>
    <t>AC833</t>
  </si>
  <si>
    <t>Les appareils sont utilisés en suivant les préconisations du fabricant et en respectant les normes en vigueur et les règles de l’art</t>
  </si>
  <si>
    <t>La lecture est conforme à la grandeur mesurée</t>
  </si>
  <si>
    <t>Traiter les informations des mesures</t>
  </si>
  <si>
    <t>Les grandeurs mesurées sont consignées dans les supports d’enregistrement</t>
  </si>
  <si>
    <t>Les valeurs sont adaptées aux unités attendues dans les supports d’enregistrement</t>
  </si>
  <si>
    <t>Les calculs de puissance, d’énergie, de débit, de consommation… sont réalisés</t>
  </si>
  <si>
    <t>AC841</t>
  </si>
  <si>
    <t>AC842</t>
  </si>
  <si>
    <t>AC843</t>
  </si>
  <si>
    <t>Comparer les grandeurs mesurées avec les grandeurs caractéristiques nominales attendues</t>
  </si>
  <si>
    <t>AC851</t>
  </si>
  <si>
    <t>L’interprétation de l’écart est caractérisée</t>
  </si>
  <si>
    <t>Effectuer les réglages adaptés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</si>
  <si>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</si>
  <si>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</si>
  <si>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AC921</t>
  </si>
  <si>
    <t>AC931</t>
  </si>
  <si>
    <t>Les réglages permettent le fonctionnement attendu du système</t>
  </si>
  <si>
    <t>Le réglage des sécurités est réalisé, justifié et précis</t>
  </si>
  <si>
    <t>AC932</t>
  </si>
  <si>
    <t>AC941</t>
  </si>
  <si>
    <t>AC942</t>
  </si>
  <si>
    <t>Appliquer les règles de sécurité</t>
  </si>
  <si>
    <t>Toutes les règles de sécurité des personnes et des biens sont appliquées</t>
  </si>
  <si>
    <t>Les règles sur la manipulation des fluides, et les différentes prises de mesures sont respectées</t>
  </si>
  <si>
    <t>A32.a</t>
  </si>
  <si>
    <t>AC1011</t>
  </si>
  <si>
    <t>AC1012</t>
  </si>
  <si>
    <t>AC1013</t>
  </si>
  <si>
    <t>AC1021</t>
  </si>
  <si>
    <t>AC1022</t>
  </si>
  <si>
    <t>AC1023</t>
  </si>
  <si>
    <t>AC1024</t>
  </si>
  <si>
    <t>AC1025</t>
  </si>
  <si>
    <t>AC1111</t>
  </si>
  <si>
    <t>AC1112</t>
  </si>
  <si>
    <t>AC1113</t>
  </si>
  <si>
    <t>AC1114</t>
  </si>
  <si>
    <t>AC1121</t>
  </si>
  <si>
    <t>AC1122</t>
  </si>
  <si>
    <t>AC1211</t>
  </si>
  <si>
    <t>AC1212</t>
  </si>
  <si>
    <t>AC1221</t>
  </si>
  <si>
    <t>AC1222</t>
  </si>
  <si>
    <t>C11 : Réaliser des opérations de maintenance corrective</t>
  </si>
  <si>
    <t>Identifier le site et le lieu de l’intervention</t>
  </si>
  <si>
    <t>Le site, le lieu sont identifiés</t>
  </si>
  <si>
    <t>Les contraintes d’accès sont identifiées</t>
  </si>
  <si>
    <t>L’intervention est identifiée dans le cadre du contrat de maintenance</t>
  </si>
  <si>
    <t>La sécurité des biens et des personnes est prise en compte</t>
  </si>
  <si>
    <t>Constater la défaillance</t>
  </si>
  <si>
    <t>Le dysfonctionnement est identifié</t>
  </si>
  <si>
    <t>AC1131</t>
  </si>
  <si>
    <t>Lister des hypothèses de panne et/ou de dysfonctionnement</t>
  </si>
  <si>
    <t>AC1132</t>
  </si>
  <si>
    <t>AC1133</t>
  </si>
  <si>
    <t>Toutes les hypothèses émises sont pertinentes</t>
  </si>
  <si>
    <t>La hiérarchie des hypothèses identifiées est cohérente</t>
  </si>
  <si>
    <t>AC1141</t>
  </si>
  <si>
    <t>AC1142</t>
  </si>
  <si>
    <t>AC1143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</si>
  <si>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</si>
  <si>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</si>
  <si>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AC1151</t>
  </si>
  <si>
    <t>Gérer la disponibilité des pièces de rechange, des consommables et des outillages nécessaires</t>
  </si>
  <si>
    <t>AC1152</t>
  </si>
  <si>
    <t>AC1153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</si>
  <si>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</si>
  <si>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</si>
  <si>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</si>
  <si>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AC1161</t>
  </si>
  <si>
    <t>Les matériels, équipements et outillages sont approvisionnés* conformément au planning et aux besoins de l’intervention</t>
  </si>
  <si>
    <t>Consigner (déconsigner) le système (électrique, fluidique : gaz, caloporteurs…)</t>
  </si>
  <si>
    <t>AC1171</t>
  </si>
  <si>
    <t>AC1181</t>
  </si>
  <si>
    <t>AC1182</t>
  </si>
  <si>
    <t>AC1183</t>
  </si>
  <si>
    <t>AC1184</t>
  </si>
  <si>
    <t>AC1185</t>
  </si>
  <si>
    <t>AC1186</t>
  </si>
  <si>
    <t>Les matériels, les équipements et les outillages nécessaires à la consignation sont identifiés</t>
  </si>
  <si>
    <t>Les étapes de consignation (déconsignation) sont réalisées en respectant les normes en vigueur</t>
  </si>
  <si>
    <t>La sécurité des usagers, et de l’installation est assurée tout au long de l’opération</t>
  </si>
  <si>
    <t>Les informations sont transmises à la hiérarchie et aux usagers</t>
  </si>
  <si>
    <t>Les documents sont complétés</t>
  </si>
  <si>
    <t>AC1191</t>
  </si>
  <si>
    <t>Effectuer la dépose du composant défectueux</t>
  </si>
  <si>
    <t>AC1192</t>
  </si>
  <si>
    <t>AC1193</t>
  </si>
  <si>
    <t>AC1194</t>
  </si>
  <si>
    <t>AC1195</t>
  </si>
  <si>
    <t>Les opérations préalables sur le système (isolation tout ou partie du système fluidique, vidange, récupération des fluides frigorigènes …) permettent de garantir l’opération de dépose</t>
  </si>
  <si>
    <t>L’opération de remplacement respecte les consignes, le contrat de maintenance, les procédures et les normes en vigueur</t>
  </si>
  <si>
    <t>Les moyens de manutention et l’outillage sont mis en oeuvre et en toute sécurité</t>
  </si>
  <si>
    <t>Le composant défectueux est déposé et prêt à être recyclé</t>
  </si>
  <si>
    <t>Installer le composant de remplacement</t>
  </si>
  <si>
    <t>AC11101</t>
  </si>
  <si>
    <t>AC11102</t>
  </si>
  <si>
    <t>Le composant est remplacé en respectant les normes en vigueur et les contraintes de l’installation*</t>
  </si>
  <si>
    <t>AC11111</t>
  </si>
  <si>
    <t>Remettre en service l’installation</t>
  </si>
  <si>
    <t>AC11112</t>
  </si>
  <si>
    <t>Les informations sont transmises à la hiérarchie et à l’exploitant ou l’usager</t>
  </si>
  <si>
    <t>Les documents techniques et administratifs sont complétés</t>
  </si>
  <si>
    <t>AC11121</t>
  </si>
  <si>
    <t>Opérer le traitement des déchets</t>
  </si>
  <si>
    <t>AC11122</t>
  </si>
  <si>
    <t>AC11113</t>
  </si>
  <si>
    <t>La zone d’intervention est remise en état</t>
  </si>
  <si>
    <t>Les déchets sont évacués de façon éco-responsable et conformément aux règles en vigueur</t>
  </si>
  <si>
    <t>AC11123</t>
  </si>
  <si>
    <t xml:space="preserve">Effectuer la précharge du réseau fluidique du système </t>
  </si>
  <si>
    <t>Réaliser les modes opératoires des essais normatifs nécessaires à la mise en service des installations thermiques, fluidiques et électriques</t>
  </si>
  <si>
    <t>A3T1</t>
  </si>
  <si>
    <t>A4T3</t>
  </si>
  <si>
    <t>Informer de son intervention à l’écrit et/ou à l’oral</t>
  </si>
  <si>
    <t>Interpréter les informations du client sur le dysfonctionnement de l’installation</t>
  </si>
  <si>
    <t>Les événements avant panne sont collectés</t>
  </si>
  <si>
    <t>Les constats sont pris en compte</t>
  </si>
  <si>
    <t>Expliquer l’état d’avancement des opérations, leurs contraintes et leurs difficultés</t>
  </si>
  <si>
    <t>AC1223</t>
  </si>
  <si>
    <t>L’état d’avancement des opérations est clairement décrit</t>
  </si>
  <si>
    <t>Les contraintes et les difficultés sont identifiées</t>
  </si>
  <si>
    <t>Les informations sont transmises à la hiérarchie</t>
  </si>
  <si>
    <t>C12 : Informer de son intervention à l’écrit et/ou à l’oral</t>
  </si>
  <si>
    <t>AC1231</t>
  </si>
  <si>
    <t>Compléter les documents techniques et administratifs</t>
  </si>
  <si>
    <t>AC1232</t>
  </si>
  <si>
    <t>AC1233</t>
  </si>
  <si>
    <t>AC1234</t>
  </si>
  <si>
    <t>AC1235</t>
  </si>
  <si>
    <t>AC1236</t>
  </si>
  <si>
    <t>La fiche d’intervention est complétée sans erreurs</t>
  </si>
  <si>
    <t>Le bordereau de suivi de déchet dangereux est complété sans erreurs</t>
  </si>
  <si>
    <t>Le dossier technique est mis à jour</t>
  </si>
  <si>
    <t>Les informations du système sont consignées sur le support prévu à cet effet</t>
  </si>
  <si>
    <t>Les fluides frigorigènes sont consignés sur la fiche CERFA n°15497</t>
  </si>
  <si>
    <t>Le planning est mis à jour</t>
  </si>
  <si>
    <t>AC1241</t>
  </si>
  <si>
    <t>Formuler un compte-rendu, un rapport d’activité</t>
  </si>
  <si>
    <t>AC1242</t>
  </si>
  <si>
    <t>AC1243</t>
  </si>
  <si>
    <t>AC1244</t>
  </si>
  <si>
    <t>AC1245</t>
  </si>
  <si>
    <t>Le compte-rendu est factuel et complet</t>
  </si>
  <si>
    <t>Les formules de civilités sont adaptées à la situation</t>
  </si>
  <si>
    <t>Le support de communication est adapté à la situation</t>
  </si>
  <si>
    <t>L’utilisation de l’outil de communication est maîtrisée</t>
  </si>
  <si>
    <t>Les documents sont transmis</t>
  </si>
  <si>
    <t>A32.b</t>
  </si>
  <si>
    <t>Maintenance préventive d’une installation</t>
  </si>
  <si>
    <t>C10 : Réaliser des opérations de maintenance préventive</t>
  </si>
  <si>
    <t>Le site et le lieu d’intervention sont identifiés</t>
  </si>
  <si>
    <t>La période d’intervention est identifiée</t>
  </si>
  <si>
    <t>La collecte des informations permet de lister (ou vérifier) toutes les interventions liées au contrat de maintenance et/ou à la gamme de maintenance</t>
  </si>
  <si>
    <t>Déterminer une organisation en fonction de l’environnement de travail et les conditions de la maintenance</t>
  </si>
  <si>
    <t>L’organisation établie répond aux attentes du contrat de maintenance</t>
  </si>
  <si>
    <t>L’approvisionnement en équipements, matériels et outillages est assurée</t>
  </si>
  <si>
    <t>La procédure d’intervention prend en compte les contraintes techniques du système* (vidanges nécessaires, isolement de parties du système, fonctionnement en mode dégradé…)</t>
  </si>
  <si>
    <t>Le poste de travail est organisé avec ergonomie</t>
  </si>
  <si>
    <t>Contrôler les données d’exploitation (indicateurs, voyants…) par rapport aux attendus</t>
  </si>
  <si>
    <t>Les informations de télémaintenance et celles des applications numériques transmises sont localisées sur le système</t>
  </si>
  <si>
    <t>Les données de télémaintenance et celles des applications numériques nécessaires à l’intervention sont identifiées</t>
  </si>
  <si>
    <t>L’interprétation de l’écart (entre la grandeur indiquée et la grandeur nominale) est caractérisée</t>
  </si>
  <si>
    <t>Réaliser les opérations de maintenance préventive d’ordre technique et réglementaire</t>
  </si>
  <si>
    <t>AC1144</t>
  </si>
  <si>
    <t>AC1145</t>
  </si>
  <si>
    <t>Le contrôle périodique d’étanchéité est réalisé</t>
  </si>
  <si>
    <t>Les fluides frigorigènes et caloporteurs sont manipulés conformément aux règles en vigueur</t>
  </si>
  <si>
    <t>Les opérations d’ordre technique sont réalisées avec méthode</t>
  </si>
  <si>
    <t>Les modifications de réglages nécessaires sont réalisées</t>
  </si>
  <si>
    <t>Le système est dans les conditions normales de fonctionnement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</si>
  <si>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</si>
  <si>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</si>
  <si>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Les éventuels éléments défectueux sont identifiés Les informations sont transmises à la hiérarchie</t>
  </si>
  <si>
    <t>AC1162</t>
  </si>
  <si>
    <t>AC1163</t>
  </si>
  <si>
    <t>Les déchets sont évacués de façon écoresponsable et conformément aux règles en vigueur</t>
  </si>
  <si>
    <t>AC1311</t>
  </si>
  <si>
    <t>AC1312</t>
  </si>
  <si>
    <t>AC1321</t>
  </si>
  <si>
    <t>AC1322</t>
  </si>
  <si>
    <t>C13 : Formuler les informations nécessaires pour le client et/ou l’exploitant du système</t>
  </si>
  <si>
    <t>Interpréter les informations du client et/ou l’exploitant sur ses besoins</t>
  </si>
  <si>
    <t>Les besoins de l’exploitant sont identifiés et interprétés</t>
  </si>
  <si>
    <t>Expliquer le fonctionnement et l’utilisation de l’installation au client et/ou à l’exploitant</t>
  </si>
  <si>
    <t>Les explications sont correctes</t>
  </si>
  <si>
    <t>Les explications permettent l’utilisation de l’installation par l’exploitant et/ou le client</t>
  </si>
  <si>
    <t>AC1331</t>
  </si>
  <si>
    <t>AC1332</t>
  </si>
  <si>
    <t>Informer oralement des consignes de sécurité</t>
  </si>
  <si>
    <t>Les consignes de sécurité sont présentées et détaillées</t>
  </si>
  <si>
    <t>La sécurité des usagers et de l’installation est assurée</t>
  </si>
  <si>
    <t>AC1341</t>
  </si>
  <si>
    <t>Communiquer avec le client</t>
  </si>
  <si>
    <t>AC1342</t>
  </si>
  <si>
    <t>AC1343</t>
  </si>
  <si>
    <t>AC1344</t>
  </si>
  <si>
    <t>AC1345</t>
  </si>
  <si>
    <t>Le langage utilisé est adapté à la situation</t>
  </si>
  <si>
    <t>L’utilisation de l’outil de communication est maîtrisée.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</si>
  <si>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</si>
  <si>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</si>
  <si>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</si>
  <si>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</si>
  <si>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S81</t>
  </si>
  <si>
    <t>S82</t>
  </si>
  <si>
    <t>S83</t>
  </si>
  <si>
    <t>La communication orale</t>
  </si>
  <si>
    <t>Les outils de la communication écrite et numérique</t>
  </si>
  <si>
    <t>La communication technique en langue anglaise</t>
  </si>
  <si>
    <t>Gérer les approvisionnements</t>
  </si>
  <si>
    <t>Réaliser une modification de manière éco-responsable</t>
  </si>
  <si>
    <t>Réaliser les opérations de mise en service et d’arrêt de l’installation</t>
  </si>
  <si>
    <t>Contrôler les grandeurs caractéristiques de l’installation</t>
  </si>
  <si>
    <t xml:space="preserve">C10 </t>
  </si>
  <si>
    <t>Réaliser des opérations de maintenance préventive</t>
  </si>
  <si>
    <t xml:space="preserve">S7 : Qualité - sécurité </t>
  </si>
  <si>
    <t>Réaliser des opérations de maintenance corrective</t>
  </si>
  <si>
    <t>Formuler les informations nécessaires pour le client et/ou l’exploitant du système</t>
  </si>
  <si>
    <t>Système</t>
  </si>
  <si>
    <t>Equipements</t>
  </si>
  <si>
    <t>6h00 (3h00+3h00)</t>
  </si>
  <si>
    <t>Partie électrique et numérique (3h00) - Partie Fluidique (3h00)</t>
  </si>
  <si>
    <t>Modification d'une installation</t>
  </si>
  <si>
    <t>E31.a</t>
  </si>
  <si>
    <t>E31.a : 6h00 (3h00 Elec - 3h00 Fluide)</t>
  </si>
  <si>
    <t>Rappel</t>
  </si>
  <si>
    <t>S2 ; S4 ; S6 ; S7 ; S8</t>
  </si>
  <si>
    <t>S1 ; S2 ; S4 ; S5 ; S8</t>
  </si>
  <si>
    <t>S1 ; S4 ; S8</t>
  </si>
  <si>
    <t>A4T11</t>
  </si>
  <si>
    <t>A4T12</t>
  </si>
  <si>
    <t>A4T13</t>
  </si>
  <si>
    <t>A4T34</t>
  </si>
  <si>
    <t>A4T21</t>
  </si>
  <si>
    <t>A4T22</t>
  </si>
  <si>
    <t>A4T23</t>
  </si>
  <si>
    <t>A4T24</t>
  </si>
  <si>
    <t>A4T25</t>
  </si>
  <si>
    <t>A4T26</t>
  </si>
  <si>
    <t>Recherche de panne</t>
  </si>
  <si>
    <t>Après Expertise et validation hiérarchique</t>
  </si>
  <si>
    <t>Maintenance corrective d’une installation - Partie écrite</t>
  </si>
  <si>
    <t>La remise en service permet le fonctionnement de l’installation à son point nominal ou en mode dégradé de l’installation et la continuité de service est assurée</t>
  </si>
  <si>
    <t>L’analyse des données technique de l’installation est effectuée</t>
  </si>
  <si>
    <t>Maintenance corrective d’une installation - Partie pratique - Recherche de panne</t>
  </si>
  <si>
    <t>Maintenance corrective d’une installation - Partie pratique - Après expertise et validation hiérarchique</t>
  </si>
  <si>
    <t>C10 ; C13</t>
  </si>
  <si>
    <t xml:space="preserve">S1 ; S2 ; S4 ; S6 ; S7 ; S8 </t>
  </si>
  <si>
    <t xml:space="preserve">S2 ; S4 ; S6 ; S7 ; S8 </t>
  </si>
  <si>
    <t>C11 ; C12</t>
  </si>
  <si>
    <t>Scénarisation d'un sujet E31a</t>
  </si>
  <si>
    <t xml:space="preserve">Toutes les tâches du bloc A2 (T1,T2,T3,T4,T5) doivent être traitées au moins une fois. On veillera à l'équilibre du sujet. </t>
  </si>
  <si>
    <t xml:space="preserve">Une compétence peut intervenir plusieurs fois, mais on veillera à l'équilibre du sujet. Toutes les compétences générales (C5, C6, ) doivent être abordées et 60% des Actions. </t>
  </si>
  <si>
    <t>Total C5</t>
  </si>
  <si>
    <t>Total C6</t>
  </si>
  <si>
    <t>Fiche de proposition du scénario de sujet E31a Bac Pro MEE</t>
  </si>
  <si>
    <t>N° de question</t>
  </si>
  <si>
    <t>(Possibilité de rédiger la question)</t>
  </si>
  <si>
    <t xml:space="preserve">Réaliser les réseaux fluidiques </t>
  </si>
  <si>
    <t xml:space="preserve">C6: Réaliser les réseaux fluidiques </t>
  </si>
  <si>
    <t>En vous référent à la feuille Tâches ou votre référentiel, choisir les tâches que vous souhaitez exploiter dans votre problématiques (mini 11 Tâches, Maxi 18 Tâches)</t>
  </si>
  <si>
    <t>AC641</t>
  </si>
  <si>
    <t>AC642</t>
  </si>
  <si>
    <t>AC643</t>
  </si>
  <si>
    <t>Réaliser les câblages électriques</t>
  </si>
  <si>
    <t>C6: Réaliser les câblages électriques</t>
  </si>
  <si>
    <t>E31a : Modification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</si>
  <si>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</si>
  <si>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</si>
  <si>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</si>
  <si>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</si>
  <si>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</si>
  <si>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</si>
  <si>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C5 Réceptionner les approvisionnements</t>
  </si>
  <si>
    <t>AC51</t>
  </si>
  <si>
    <t>AC52</t>
  </si>
  <si>
    <t>C6 Réaliser une installation simple ou une modification de manière éco-responsable</t>
  </si>
  <si>
    <t>AC61</t>
  </si>
  <si>
    <t>AC62</t>
  </si>
  <si>
    <t>AC63</t>
  </si>
  <si>
    <t>AC64</t>
  </si>
  <si>
    <t>S72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</si>
  <si>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</si>
  <si>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</si>
  <si>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</si>
  <si>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</si>
  <si>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</si>
  <si>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</si>
  <si>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</si>
  <si>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</si>
  <si>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</si>
  <si>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</si>
  <si>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</si>
  <si>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</si>
  <si>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</si>
  <si>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Transfert vers grille nationale E31a</t>
  </si>
  <si>
    <t>Transferer la simulation  de l'onglet 5 (par un copier/coller) dans la "grille examen MEE " de l'E31a</t>
  </si>
  <si>
    <t>NE</t>
  </si>
  <si>
    <t>Reprendre la mise en service présente sur E2 pour la partie préparation de la modification de l'installation</t>
  </si>
  <si>
    <t>Monge la Chauvinière</t>
  </si>
  <si>
    <t>2 rue de la fantaisie</t>
  </si>
  <si>
    <t>NANTES</t>
  </si>
  <si>
    <t>DAVY</t>
  </si>
  <si>
    <t>Bernard</t>
  </si>
  <si>
    <t>BOSSARD</t>
  </si>
  <si>
    <t>Mickael</t>
  </si>
  <si>
    <t>OGER</t>
  </si>
  <si>
    <t>Philippe</t>
  </si>
  <si>
    <t>Exploitation et mise en service d'un climatiseur</t>
  </si>
  <si>
    <t xml:space="preserve">En accord avec le client, vous devez réaliser les modifications de l'installation électrique et frigorifique.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</si>
</sst>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8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19" fillId="0" borderId="0" applyNumberFormat="0" applyFill="0" applyBorder="0" applyAlignment="0" applyProtection="0"/>
  </cellStyleXfs>
  <cellXfs count="460">
    <xf numFmtId="0" fontId="0" fillId="0" borderId="0" xfId="0"/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19" fillId="0" borderId="0" xfId="2" applyProtection="1">
      <protection hidden="1"/>
    </xf>
    <xf numFmtId="0" fontId="1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4" fillId="0" borderId="19" xfId="0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42" xfId="0" applyFont="1" applyBorder="1" applyProtection="1">
      <protection hidden="1"/>
    </xf>
    <xf numFmtId="0" fontId="7" fillId="0" borderId="17" xfId="0" applyFont="1" applyBorder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7" fillId="0" borderId="8" xfId="0" applyFont="1" applyBorder="1" applyAlignment="1" applyProtection="1">
      <alignment horizontal="left"/>
      <protection hidden="1"/>
    </xf>
    <xf numFmtId="0" fontId="7" fillId="0" borderId="14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0" fillId="0" borderId="12" xfId="0" applyBorder="1" applyProtection="1">
      <protection hidden="1"/>
    </xf>
    <xf numFmtId="0" fontId="1" fillId="4" borderId="20" xfId="0" applyFont="1" applyFill="1" applyBorder="1" applyAlignment="1" applyProtection="1">
      <alignment horizontal="center"/>
      <protection locked="0" hidden="1"/>
    </xf>
    <xf numFmtId="0" fontId="6" fillId="4" borderId="7" xfId="0" applyFont="1" applyFill="1" applyBorder="1" applyAlignment="1" applyProtection="1">
      <alignment horizontal="center"/>
      <protection locked="0" hidden="1"/>
    </xf>
    <xf numFmtId="0" fontId="1" fillId="4" borderId="42" xfId="0" applyFont="1" applyFill="1" applyBorder="1" applyAlignment="1" applyProtection="1">
      <alignment horizontal="center"/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8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Protection="1">
      <protection locked="0" hidden="1"/>
    </xf>
    <xf numFmtId="0" fontId="1" fillId="4" borderId="27" xfId="0" applyFont="1" applyFill="1" applyBorder="1" applyAlignment="1" applyProtection="1">
      <alignment horizontal="center"/>
      <protection locked="0" hidden="1"/>
    </xf>
    <xf numFmtId="0" fontId="4" fillId="8" borderId="0" xfId="0" applyFont="1" applyFill="1" applyAlignment="1" applyProtection="1">
      <alignment horizontal="left"/>
      <protection hidden="1"/>
    </xf>
    <xf numFmtId="0" fontId="4" fillId="8" borderId="0" xfId="0" applyFont="1" applyFill="1" applyProtection="1">
      <protection hidden="1"/>
    </xf>
    <xf numFmtId="0" fontId="0" fillId="8" borderId="0" xfId="0" applyFill="1" applyProtection="1">
      <protection hidden="1"/>
    </xf>
    <xf numFmtId="0" fontId="9" fillId="0" borderId="0" xfId="0" applyFont="1" applyProtection="1">
      <protection hidden="1"/>
    </xf>
    <xf numFmtId="0" fontId="9" fillId="0" borderId="6" xfId="0" applyFont="1" applyBorder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9" fillId="0" borderId="16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4" borderId="7" xfId="0" applyFont="1" applyFill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34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8" xfId="0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/>
      <protection hidden="1"/>
    </xf>
    <xf numFmtId="0" fontId="0" fillId="4" borderId="11" xfId="0" applyFill="1" applyBorder="1" applyProtection="1">
      <protection hidden="1"/>
    </xf>
    <xf numFmtId="0" fontId="0" fillId="4" borderId="8" xfId="0" applyFill="1" applyBorder="1" applyProtection="1">
      <protection hidden="1"/>
    </xf>
    <xf numFmtId="0" fontId="0" fillId="4" borderId="12" xfId="0" applyFill="1" applyBorder="1" applyProtection="1"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1" fillId="4" borderId="34" xfId="0" applyFont="1" applyFill="1" applyBorder="1" applyAlignment="1" applyProtection="1">
      <alignment horizontal="center"/>
      <protection locked="0" hidden="1"/>
    </xf>
    <xf numFmtId="0" fontId="1" fillId="4" borderId="32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Alignment="1" applyProtection="1">
      <alignment horizontal="center"/>
      <protection locked="0" hidden="1"/>
    </xf>
    <xf numFmtId="0" fontId="0" fillId="4" borderId="11" xfId="0" applyFill="1" applyBorder="1" applyProtection="1">
      <protection locked="0" hidden="1"/>
    </xf>
    <xf numFmtId="0" fontId="0" fillId="4" borderId="8" xfId="0" applyFill="1" applyBorder="1" applyProtection="1">
      <protection locked="0" hidden="1"/>
    </xf>
    <xf numFmtId="0" fontId="0" fillId="4" borderId="12" xfId="0" applyFill="1" applyBorder="1" applyProtection="1">
      <protection locked="0" hidden="1"/>
    </xf>
    <xf numFmtId="0" fontId="0" fillId="0" borderId="34" xfId="0" applyBorder="1" applyProtection="1">
      <protection hidden="1"/>
    </xf>
    <xf numFmtId="0" fontId="0" fillId="0" borderId="45" xfId="0" applyBorder="1" applyProtection="1">
      <protection hidden="1"/>
    </xf>
    <xf numFmtId="0" fontId="11" fillId="12" borderId="47" xfId="0" applyFont="1" applyFill="1" applyBorder="1" applyProtection="1">
      <protection hidden="1"/>
    </xf>
    <xf numFmtId="0" fontId="0" fillId="4" borderId="0" xfId="0" applyFill="1" applyAlignment="1" applyProtection="1">
      <alignment horizontal="center"/>
      <protection hidden="1"/>
    </xf>
    <xf numFmtId="0" fontId="4" fillId="8" borderId="9" xfId="0" applyFont="1" applyFill="1" applyBorder="1" applyProtection="1">
      <protection hidden="1"/>
    </xf>
    <xf numFmtId="0" fontId="9" fillId="0" borderId="32" xfId="0" applyFont="1" applyBorder="1" applyProtection="1">
      <protection hidden="1"/>
    </xf>
    <xf numFmtId="0" fontId="9" fillId="0" borderId="46" xfId="0" applyFont="1" applyBorder="1" applyProtection="1">
      <protection hidden="1"/>
    </xf>
    <xf numFmtId="0" fontId="11" fillId="12" borderId="27" xfId="0" applyFont="1" applyFill="1" applyBorder="1" applyProtection="1">
      <protection hidden="1"/>
    </xf>
    <xf numFmtId="0" fontId="4" fillId="0" borderId="24" xfId="0" applyFont="1" applyBorder="1" applyProtection="1">
      <protection hidden="1"/>
    </xf>
    <xf numFmtId="0" fontId="4" fillId="0" borderId="16" xfId="0" applyFont="1" applyBorder="1" applyProtection="1">
      <protection hidden="1"/>
    </xf>
    <xf numFmtId="0" fontId="4" fillId="0" borderId="17" xfId="0" applyFont="1" applyBorder="1" applyProtection="1">
      <protection hidden="1"/>
    </xf>
    <xf numFmtId="0" fontId="4" fillId="0" borderId="47" xfId="0" applyFont="1" applyBorder="1" applyProtection="1">
      <protection hidden="1"/>
    </xf>
    <xf numFmtId="0" fontId="9" fillId="0" borderId="16" xfId="0" applyFont="1" applyBorder="1" applyProtection="1">
      <protection hidden="1"/>
    </xf>
    <xf numFmtId="0" fontId="9" fillId="0" borderId="18" xfId="0" applyFont="1" applyBorder="1" applyProtection="1">
      <protection hidden="1"/>
    </xf>
    <xf numFmtId="0" fontId="13" fillId="12" borderId="56" xfId="0" applyFont="1" applyFill="1" applyBorder="1" applyAlignment="1" applyProtection="1">
      <alignment horizontal="center"/>
      <protection hidden="1"/>
    </xf>
    <xf numFmtId="0" fontId="4" fillId="0" borderId="18" xfId="0" applyFont="1" applyBorder="1" applyProtection="1">
      <protection hidden="1"/>
    </xf>
    <xf numFmtId="0" fontId="11" fillId="12" borderId="32" xfId="0" applyFont="1" applyFill="1" applyBorder="1" applyProtection="1">
      <protection hidden="1"/>
    </xf>
    <xf numFmtId="0" fontId="11" fillId="12" borderId="46" xfId="0" applyFont="1" applyFill="1" applyBorder="1" applyProtection="1">
      <protection hidden="1"/>
    </xf>
    <xf numFmtId="0" fontId="11" fillId="12" borderId="11" xfId="0" applyFont="1" applyFill="1" applyBorder="1" applyAlignment="1" applyProtection="1">
      <alignment horizontal="center"/>
      <protection hidden="1"/>
    </xf>
    <xf numFmtId="0" fontId="11" fillId="12" borderId="27" xfId="0" applyFont="1" applyFill="1" applyBorder="1" applyAlignment="1" applyProtection="1">
      <alignment horizontal="center"/>
      <protection hidden="1"/>
    </xf>
    <xf numFmtId="0" fontId="0" fillId="0" borderId="46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27" xfId="0" applyBorder="1" applyAlignment="1" applyProtection="1">
      <alignment horizontal="center"/>
      <protection hidden="1"/>
    </xf>
    <xf numFmtId="0" fontId="11" fillId="12" borderId="40" xfId="0" applyFont="1" applyFill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0" fillId="0" borderId="32" xfId="0" applyBorder="1" applyProtection="1">
      <protection hidden="1"/>
    </xf>
    <xf numFmtId="0" fontId="11" fillId="12" borderId="35" xfId="0" applyFont="1" applyFill="1" applyBorder="1" applyProtection="1">
      <protection hidden="1"/>
    </xf>
    <xf numFmtId="0" fontId="11" fillId="12" borderId="13" xfId="0" applyFont="1" applyFill="1" applyBorder="1" applyAlignment="1" applyProtection="1">
      <alignment horizontal="center"/>
      <protection hidden="1"/>
    </xf>
    <xf numFmtId="0" fontId="11" fillId="12" borderId="36" xfId="0" applyFont="1" applyFill="1" applyBorder="1" applyAlignment="1" applyProtection="1">
      <alignment horizontal="center"/>
      <protection hidden="1"/>
    </xf>
    <xf numFmtId="0" fontId="0" fillId="0" borderId="35" xfId="0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7" fillId="0" borderId="13" xfId="0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10" fontId="3" fillId="0" borderId="0" xfId="0" applyNumberFormat="1" applyFont="1" applyProtection="1">
      <protection hidden="1"/>
    </xf>
    <xf numFmtId="10" fontId="3" fillId="0" borderId="0" xfId="0" applyNumberFormat="1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1" fillId="4" borderId="34" xfId="0" applyFont="1" applyFill="1" applyBorder="1" applyProtection="1">
      <protection locked="0" hidden="1"/>
    </xf>
    <xf numFmtId="0" fontId="1" fillId="4" borderId="32" xfId="0" applyFont="1" applyFill="1" applyBorder="1" applyProtection="1">
      <protection locked="0" hidden="1"/>
    </xf>
    <xf numFmtId="0" fontId="1" fillId="4" borderId="35" xfId="0" applyFont="1" applyFill="1" applyBorder="1" applyProtection="1">
      <protection locked="0" hidden="1"/>
    </xf>
    <xf numFmtId="10" fontId="1" fillId="4" borderId="11" xfId="0" applyNumberFormat="1" applyFont="1" applyFill="1" applyBorder="1" applyProtection="1">
      <protection locked="0" hidden="1"/>
    </xf>
    <xf numFmtId="10" fontId="1" fillId="4" borderId="12" xfId="0" applyNumberFormat="1" applyFont="1" applyFill="1" applyBorder="1" applyProtection="1">
      <protection locked="0" hidden="1"/>
    </xf>
    <xf numFmtId="10" fontId="1" fillId="4" borderId="13" xfId="0" applyNumberFormat="1" applyFont="1" applyFill="1" applyBorder="1" applyProtection="1">
      <protection locked="0" hidden="1"/>
    </xf>
    <xf numFmtId="10" fontId="1" fillId="4" borderId="15" xfId="0" applyNumberFormat="1" applyFont="1" applyFill="1" applyBorder="1" applyProtection="1">
      <protection locked="0" hidden="1"/>
    </xf>
    <xf numFmtId="0" fontId="1" fillId="4" borderId="27" xfId="0" applyFont="1" applyFill="1" applyBorder="1" applyProtection="1">
      <protection locked="0" hidden="1"/>
    </xf>
    <xf numFmtId="0" fontId="7" fillId="0" borderId="0" xfId="0" applyFont="1" applyProtection="1">
      <protection locked="0" hidden="1"/>
    </xf>
    <xf numFmtId="0" fontId="13" fillId="12" borderId="48" xfId="0" applyFont="1" applyFill="1" applyBorder="1" applyProtection="1">
      <protection hidden="1"/>
    </xf>
    <xf numFmtId="0" fontId="13" fillId="12" borderId="22" xfId="0" applyFont="1" applyFill="1" applyBorder="1" applyProtection="1">
      <protection hidden="1"/>
    </xf>
    <xf numFmtId="0" fontId="13" fillId="12" borderId="49" xfId="0" applyFont="1" applyFill="1" applyBorder="1" applyProtection="1">
      <protection hidden="1"/>
    </xf>
    <xf numFmtId="0" fontId="4" fillId="0" borderId="38" xfId="0" applyFont="1" applyBorder="1" applyProtection="1">
      <protection hidden="1"/>
    </xf>
    <xf numFmtId="0" fontId="4" fillId="0" borderId="51" xfId="0" applyFont="1" applyBorder="1" applyProtection="1">
      <protection hidden="1"/>
    </xf>
    <xf numFmtId="0" fontId="4" fillId="0" borderId="52" xfId="0" applyFont="1" applyBorder="1" applyProtection="1">
      <protection hidden="1"/>
    </xf>
    <xf numFmtId="10" fontId="13" fillId="12" borderId="38" xfId="0" applyNumberFormat="1" applyFont="1" applyFill="1" applyBorder="1" applyProtection="1">
      <protection hidden="1"/>
    </xf>
    <xf numFmtId="10" fontId="13" fillId="12" borderId="51" xfId="0" applyNumberFormat="1" applyFont="1" applyFill="1" applyBorder="1" applyProtection="1">
      <protection hidden="1"/>
    </xf>
    <xf numFmtId="10" fontId="4" fillId="0" borderId="4" xfId="0" applyNumberFormat="1" applyFont="1" applyBorder="1" applyProtection="1">
      <protection hidden="1"/>
    </xf>
    <xf numFmtId="10" fontId="4" fillId="0" borderId="38" xfId="0" applyNumberFormat="1" applyFont="1" applyBorder="1" applyProtection="1">
      <protection hidden="1"/>
    </xf>
    <xf numFmtId="10" fontId="4" fillId="0" borderId="51" xfId="0" applyNumberFormat="1" applyFont="1" applyBorder="1" applyProtection="1">
      <protection hidden="1"/>
    </xf>
    <xf numFmtId="0" fontId="4" fillId="3" borderId="50" xfId="0" applyFont="1" applyFill="1" applyBorder="1" applyProtection="1">
      <protection hidden="1"/>
    </xf>
    <xf numFmtId="0" fontId="4" fillId="3" borderId="21" xfId="0" applyFont="1" applyFill="1" applyBorder="1" applyProtection="1">
      <protection hidden="1"/>
    </xf>
    <xf numFmtId="0" fontId="4" fillId="5" borderId="21" xfId="0" applyFont="1" applyFill="1" applyBorder="1" applyProtection="1">
      <protection hidden="1"/>
    </xf>
    <xf numFmtId="0" fontId="4" fillId="4" borderId="21" xfId="0" applyFont="1" applyFill="1" applyBorder="1" applyProtection="1">
      <protection hidden="1"/>
    </xf>
    <xf numFmtId="0" fontId="4" fillId="13" borderId="21" xfId="0" applyFont="1" applyFill="1" applyBorder="1" applyProtection="1">
      <protection hidden="1"/>
    </xf>
    <xf numFmtId="0" fontId="11" fillId="12" borderId="8" xfId="0" applyFont="1" applyFill="1" applyBorder="1" applyProtection="1">
      <protection hidden="1"/>
    </xf>
    <xf numFmtId="0" fontId="11" fillId="12" borderId="12" xfId="0" applyFont="1" applyFill="1" applyBorder="1" applyProtection="1">
      <protection hidden="1"/>
    </xf>
    <xf numFmtId="10" fontId="11" fillId="12" borderId="30" xfId="0" applyNumberFormat="1" applyFont="1" applyFill="1" applyBorder="1" applyProtection="1">
      <protection hidden="1"/>
    </xf>
    <xf numFmtId="10" fontId="11" fillId="12" borderId="22" xfId="0" applyNumberFormat="1" applyFont="1" applyFill="1" applyBorder="1" applyProtection="1">
      <protection hidden="1"/>
    </xf>
    <xf numFmtId="0" fontId="15" fillId="0" borderId="22" xfId="0" applyFont="1" applyBorder="1" applyProtection="1">
      <protection hidden="1"/>
    </xf>
    <xf numFmtId="2" fontId="15" fillId="0" borderId="48" xfId="0" applyNumberFormat="1" applyFont="1" applyBorder="1" applyAlignment="1" applyProtection="1">
      <alignment horizontal="right"/>
      <protection hidden="1"/>
    </xf>
    <xf numFmtId="2" fontId="15" fillId="0" borderId="22" xfId="0" applyNumberFormat="1" applyFont="1" applyBorder="1" applyAlignment="1" applyProtection="1">
      <alignment horizontal="right"/>
      <protection hidden="1"/>
    </xf>
    <xf numFmtId="0" fontId="15" fillId="0" borderId="8" xfId="0" applyFont="1" applyBorder="1" applyProtection="1">
      <protection hidden="1"/>
    </xf>
    <xf numFmtId="2" fontId="15" fillId="0" borderId="46" xfId="0" applyNumberFormat="1" applyFont="1" applyBorder="1" applyAlignment="1" applyProtection="1">
      <alignment horizontal="right"/>
      <protection hidden="1"/>
    </xf>
    <xf numFmtId="2" fontId="15" fillId="0" borderId="8" xfId="0" applyNumberFormat="1" applyFont="1" applyBorder="1" applyAlignment="1" applyProtection="1">
      <alignment horizontal="right"/>
      <protection hidden="1"/>
    </xf>
    <xf numFmtId="10" fontId="16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0" fontId="14" fillId="0" borderId="39" xfId="0" applyFont="1" applyBorder="1" applyProtection="1">
      <protection hidden="1"/>
    </xf>
    <xf numFmtId="2" fontId="14" fillId="0" borderId="39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14" fillId="3" borderId="24" xfId="0" applyFont="1" applyFill="1" applyBorder="1" applyAlignment="1" applyProtection="1">
      <alignment horizontal="right"/>
      <protection hidden="1"/>
    </xf>
    <xf numFmtId="0" fontId="14" fillId="3" borderId="25" xfId="0" applyFont="1" applyFill="1" applyBorder="1" applyAlignment="1" applyProtection="1">
      <alignment horizontal="right"/>
      <protection hidden="1"/>
    </xf>
    <xf numFmtId="0" fontId="14" fillId="5" borderId="25" xfId="0" applyFont="1" applyFill="1" applyBorder="1" applyAlignment="1" applyProtection="1">
      <alignment horizontal="right"/>
      <protection hidden="1"/>
    </xf>
    <xf numFmtId="0" fontId="14" fillId="4" borderId="25" xfId="0" applyFont="1" applyFill="1" applyBorder="1" applyAlignment="1" applyProtection="1">
      <alignment horizontal="right"/>
      <protection hidden="1"/>
    </xf>
    <xf numFmtId="0" fontId="14" fillId="13" borderId="25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right"/>
      <protection hidden="1"/>
    </xf>
    <xf numFmtId="0" fontId="4" fillId="5" borderId="5" xfId="0" applyFont="1" applyFill="1" applyBorder="1" applyAlignment="1" applyProtection="1">
      <alignment horizontal="right"/>
      <protection hidden="1"/>
    </xf>
    <xf numFmtId="0" fontId="4" fillId="4" borderId="5" xfId="0" applyFont="1" applyFill="1" applyBorder="1" applyAlignment="1" applyProtection="1">
      <alignment horizontal="right"/>
      <protection hidden="1"/>
    </xf>
    <xf numFmtId="0" fontId="4" fillId="13" borderId="5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1" fillId="4" borderId="48" xfId="0" applyFont="1" applyFill="1" applyBorder="1" applyAlignment="1" applyProtection="1">
      <alignment horizontal="center"/>
      <protection locked="0" hidden="1"/>
    </xf>
    <xf numFmtId="0" fontId="1" fillId="4" borderId="22" xfId="0" applyFont="1" applyFill="1" applyBorder="1" applyAlignment="1" applyProtection="1">
      <alignment horizontal="center"/>
      <protection locked="0" hidden="1"/>
    </xf>
    <xf numFmtId="0" fontId="1" fillId="4" borderId="49" xfId="0" applyFont="1" applyFill="1" applyBorder="1" applyAlignment="1" applyProtection="1">
      <alignment horizontal="center"/>
      <protection locked="0" hidden="1"/>
    </xf>
    <xf numFmtId="0" fontId="1" fillId="4" borderId="46" xfId="0" applyFont="1" applyFill="1" applyBorder="1" applyAlignment="1" applyProtection="1">
      <alignment horizontal="center"/>
      <protection locked="0" hidden="1"/>
    </xf>
    <xf numFmtId="0" fontId="4" fillId="15" borderId="62" xfId="0" applyFont="1" applyFill="1" applyBorder="1" applyAlignment="1" applyProtection="1">
      <alignment textRotation="90"/>
      <protection hidden="1"/>
    </xf>
    <xf numFmtId="0" fontId="4" fillId="8" borderId="39" xfId="0" applyFont="1" applyFill="1" applyBorder="1" applyAlignment="1" applyProtection="1">
      <alignment textRotation="90"/>
      <protection hidden="1"/>
    </xf>
    <xf numFmtId="0" fontId="4" fillId="16" borderId="39" xfId="0" applyFont="1" applyFill="1" applyBorder="1" applyAlignment="1" applyProtection="1">
      <alignment textRotation="90"/>
      <protection hidden="1"/>
    </xf>
    <xf numFmtId="0" fontId="4" fillId="17" borderId="39" xfId="0" applyFont="1" applyFill="1" applyBorder="1" applyAlignment="1" applyProtection="1">
      <alignment textRotation="90"/>
      <protection hidden="1"/>
    </xf>
    <xf numFmtId="0" fontId="4" fillId="15" borderId="7" xfId="0" applyFont="1" applyFill="1" applyBorder="1" applyAlignment="1" applyProtection="1">
      <alignment horizontal="center" vertical="center"/>
      <protection hidden="1"/>
    </xf>
    <xf numFmtId="0" fontId="4" fillId="8" borderId="7" xfId="0" applyFont="1" applyFill="1" applyBorder="1" applyAlignment="1" applyProtection="1">
      <alignment horizontal="center" vertical="center"/>
      <protection hidden="1"/>
    </xf>
    <xf numFmtId="0" fontId="4" fillId="16" borderId="7" xfId="0" applyFont="1" applyFill="1" applyBorder="1" applyAlignment="1" applyProtection="1">
      <alignment horizontal="center" vertical="center"/>
      <protection hidden="1"/>
    </xf>
    <xf numFmtId="0" fontId="4" fillId="17" borderId="59" xfId="0" applyFont="1" applyFill="1" applyBorder="1" applyAlignment="1" applyProtection="1">
      <alignment horizontal="center" vertical="center"/>
      <protection hidden="1"/>
    </xf>
    <xf numFmtId="0" fontId="0" fillId="3" borderId="11" xfId="0" applyFill="1" applyBorder="1" applyProtection="1"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4" borderId="8" xfId="0" applyFont="1" applyFill="1" applyBorder="1" applyAlignment="1" applyProtection="1">
      <alignment horizontal="left" vertical="center"/>
      <protection hidden="1"/>
    </xf>
    <xf numFmtId="2" fontId="0" fillId="0" borderId="22" xfId="0" applyNumberFormat="1" applyBorder="1" applyAlignment="1" applyProtection="1">
      <alignment horizontal="center"/>
      <protection locked="0" hidden="1"/>
    </xf>
    <xf numFmtId="2" fontId="4" fillId="6" borderId="7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textRotation="90"/>
      <protection hidden="1"/>
    </xf>
    <xf numFmtId="0" fontId="0" fillId="4" borderId="34" xfId="0" applyFill="1" applyBorder="1" applyAlignment="1" applyProtection="1">
      <alignment horizontal="center" vertical="top" wrapText="1"/>
      <protection hidden="1"/>
    </xf>
    <xf numFmtId="0" fontId="0" fillId="0" borderId="9" xfId="0" applyBorder="1" applyAlignment="1" applyProtection="1">
      <alignment vertical="top" wrapText="1"/>
      <protection hidden="1"/>
    </xf>
    <xf numFmtId="0" fontId="0" fillId="4" borderId="10" xfId="0" applyFill="1" applyBorder="1" applyProtection="1">
      <protection hidden="1"/>
    </xf>
    <xf numFmtId="0" fontId="0" fillId="4" borderId="8" xfId="0" applyFill="1" applyBorder="1" applyAlignment="1" applyProtection="1">
      <alignment horizontal="center"/>
      <protection hidden="1"/>
    </xf>
    <xf numFmtId="9" fontId="1" fillId="0" borderId="0" xfId="0" applyNumberFormat="1" applyFont="1" applyAlignment="1" applyProtection="1">
      <alignment wrapText="1"/>
      <protection hidden="1"/>
    </xf>
    <xf numFmtId="0" fontId="0" fillId="4" borderId="32" xfId="0" applyFill="1" applyBorder="1" applyAlignment="1" applyProtection="1">
      <alignment horizontal="center" vertical="top" wrapText="1"/>
      <protection hidden="1"/>
    </xf>
    <xf numFmtId="0" fontId="0" fillId="4" borderId="28" xfId="0" applyFill="1" applyBorder="1" applyProtection="1">
      <protection hidden="1"/>
    </xf>
    <xf numFmtId="0" fontId="0" fillId="4" borderId="16" xfId="0" applyFill="1" applyBorder="1" applyAlignment="1" applyProtection="1">
      <alignment horizontal="center"/>
      <protection hidden="1"/>
    </xf>
    <xf numFmtId="0" fontId="0" fillId="4" borderId="18" xfId="0" applyFill="1" applyBorder="1" applyAlignment="1" applyProtection="1">
      <alignment horizontal="center"/>
      <protection hidden="1"/>
    </xf>
    <xf numFmtId="0" fontId="0" fillId="3" borderId="11" xfId="0" applyFill="1" applyBorder="1" applyAlignment="1" applyProtection="1">
      <alignment horizontal="center"/>
      <protection hidden="1"/>
    </xf>
    <xf numFmtId="0" fontId="0" fillId="3" borderId="12" xfId="0" applyFill="1" applyBorder="1" applyAlignment="1" applyProtection="1">
      <alignment horizontal="center"/>
      <protection hidden="1"/>
    </xf>
    <xf numFmtId="0" fontId="0" fillId="2" borderId="11" xfId="0" applyFill="1" applyBorder="1" applyAlignment="1" applyProtection="1">
      <alignment horizontal="center"/>
      <protection hidden="1"/>
    </xf>
    <xf numFmtId="0" fontId="0" fillId="2" borderId="12" xfId="0" applyFill="1" applyBorder="1" applyAlignment="1" applyProtection="1">
      <alignment horizontal="center"/>
      <protection hidden="1"/>
    </xf>
    <xf numFmtId="0" fontId="0" fillId="4" borderId="35" xfId="0" applyFill="1" applyBorder="1" applyAlignment="1" applyProtection="1">
      <alignment horizontal="center" vertical="top" wrapText="1"/>
      <protection hidden="1"/>
    </xf>
    <xf numFmtId="0" fontId="0" fillId="4" borderId="3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0" fillId="7" borderId="15" xfId="0" applyFill="1" applyBorder="1" applyAlignment="1" applyProtection="1">
      <alignment horizontal="center"/>
      <protection hidden="1"/>
    </xf>
    <xf numFmtId="0" fontId="0" fillId="3" borderId="34" xfId="0" applyFill="1" applyBorder="1" applyAlignment="1" applyProtection="1">
      <alignment horizontal="center" vertical="top" wrapText="1"/>
      <protection hidden="1"/>
    </xf>
    <xf numFmtId="0" fontId="0" fillId="0" borderId="26" xfId="0" applyBorder="1" applyAlignment="1" applyProtection="1">
      <alignment vertical="top" wrapText="1"/>
      <protection hidden="1"/>
    </xf>
    <xf numFmtId="0" fontId="0" fillId="3" borderId="10" xfId="0" applyFill="1" applyBorder="1" applyProtection="1">
      <protection hidden="1"/>
    </xf>
    <xf numFmtId="0" fontId="0" fillId="3" borderId="8" xfId="0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3" borderId="0" xfId="0" applyFill="1" applyProtection="1">
      <protection hidden="1"/>
    </xf>
    <xf numFmtId="0" fontId="0" fillId="3" borderId="32" xfId="0" applyFill="1" applyBorder="1" applyAlignment="1" applyProtection="1">
      <alignment horizontal="center" vertical="top" wrapText="1"/>
      <protection hidden="1"/>
    </xf>
    <xf numFmtId="0" fontId="0" fillId="3" borderId="28" xfId="0" applyFill="1" applyBorder="1" applyProtection="1">
      <protection hidden="1"/>
    </xf>
    <xf numFmtId="0" fontId="0" fillId="3" borderId="35" xfId="0" applyFill="1" applyBorder="1" applyAlignment="1" applyProtection="1">
      <alignment horizontal="center" vertical="top" wrapText="1"/>
      <protection hidden="1"/>
    </xf>
    <xf numFmtId="0" fontId="0" fillId="3" borderId="33" xfId="0" applyFill="1" applyBorder="1" applyProtection="1">
      <protection hidden="1"/>
    </xf>
    <xf numFmtId="0" fontId="0" fillId="6" borderId="34" xfId="0" applyFill="1" applyBorder="1" applyAlignment="1" applyProtection="1">
      <alignment horizontal="center" vertical="top" wrapText="1"/>
      <protection hidden="1"/>
    </xf>
    <xf numFmtId="0" fontId="0" fillId="6" borderId="10" xfId="0" applyFill="1" applyBorder="1" applyProtection="1">
      <protection hidden="1"/>
    </xf>
    <xf numFmtId="0" fontId="0" fillId="6" borderId="8" xfId="0" applyFill="1" applyBorder="1" applyAlignment="1" applyProtection="1">
      <alignment horizontal="center"/>
      <protection hidden="1"/>
    </xf>
    <xf numFmtId="0" fontId="0" fillId="6" borderId="0" xfId="0" applyFill="1" applyAlignment="1" applyProtection="1">
      <alignment horizontal="center"/>
      <protection hidden="1"/>
    </xf>
    <xf numFmtId="0" fontId="0" fillId="6" borderId="0" xfId="0" applyFill="1" applyProtection="1">
      <protection hidden="1"/>
    </xf>
    <xf numFmtId="0" fontId="0" fillId="6" borderId="32" xfId="0" applyFill="1" applyBorder="1" applyAlignment="1" applyProtection="1">
      <alignment horizontal="center" vertical="top" wrapText="1"/>
      <protection hidden="1"/>
    </xf>
    <xf numFmtId="0" fontId="0" fillId="6" borderId="28" xfId="0" applyFill="1" applyBorder="1" applyProtection="1">
      <protection hidden="1"/>
    </xf>
    <xf numFmtId="0" fontId="0" fillId="6" borderId="35" xfId="0" applyFill="1" applyBorder="1" applyAlignment="1" applyProtection="1">
      <alignment horizontal="center" vertical="top" wrapText="1"/>
      <protection hidden="1"/>
    </xf>
    <xf numFmtId="0" fontId="0" fillId="6" borderId="33" xfId="0" applyFill="1" applyBorder="1" applyProtection="1">
      <protection hidden="1"/>
    </xf>
    <xf numFmtId="0" fontId="0" fillId="2" borderId="34" xfId="0" applyFill="1" applyBorder="1" applyAlignment="1" applyProtection="1">
      <alignment horizontal="center" vertical="top" wrapText="1"/>
      <protection hidden="1"/>
    </xf>
    <xf numFmtId="0" fontId="0" fillId="2" borderId="10" xfId="0" applyFill="1" applyBorder="1" applyAlignment="1" applyProtection="1">
      <alignment vertical="center"/>
      <protection hidden="1"/>
    </xf>
    <xf numFmtId="0" fontId="0" fillId="2" borderId="8" xfId="0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0" fillId="2" borderId="32" xfId="0" applyFill="1" applyBorder="1" applyAlignment="1" applyProtection="1">
      <alignment horizontal="center" vertical="top" wrapText="1"/>
      <protection hidden="1"/>
    </xf>
    <xf numFmtId="0" fontId="0" fillId="2" borderId="28" xfId="0" applyFill="1" applyBorder="1" applyAlignment="1" applyProtection="1">
      <alignment vertical="center"/>
      <protection hidden="1"/>
    </xf>
    <xf numFmtId="0" fontId="0" fillId="2" borderId="35" xfId="0" applyFill="1" applyBorder="1" applyAlignment="1" applyProtection="1">
      <alignment horizontal="center" vertical="top" wrapText="1"/>
      <protection hidden="1"/>
    </xf>
    <xf numFmtId="0" fontId="0" fillId="2" borderId="33" xfId="0" applyFill="1" applyBorder="1" applyProtection="1">
      <protection hidden="1"/>
    </xf>
    <xf numFmtId="0" fontId="0" fillId="7" borderId="34" xfId="0" applyFill="1" applyBorder="1" applyAlignment="1" applyProtection="1">
      <alignment horizontal="center" vertical="top" wrapText="1"/>
      <protection hidden="1"/>
    </xf>
    <xf numFmtId="0" fontId="0" fillId="7" borderId="10" xfId="0" applyFill="1" applyBorder="1" applyAlignment="1" applyProtection="1">
      <alignment horizontal="left" vertical="center"/>
      <protection hidden="1"/>
    </xf>
    <xf numFmtId="0" fontId="0" fillId="7" borderId="8" xfId="0" applyFill="1" applyBorder="1" applyAlignment="1" applyProtection="1">
      <alignment horizontal="center"/>
      <protection hidden="1"/>
    </xf>
    <xf numFmtId="0" fontId="0" fillId="7" borderId="0" xfId="0" applyFill="1" applyAlignment="1" applyProtection="1">
      <alignment horizontal="center"/>
      <protection hidden="1"/>
    </xf>
    <xf numFmtId="0" fontId="0" fillId="7" borderId="0" xfId="0" applyFill="1" applyProtection="1">
      <protection hidden="1"/>
    </xf>
    <xf numFmtId="0" fontId="0" fillId="7" borderId="32" xfId="0" applyFill="1" applyBorder="1" applyAlignment="1" applyProtection="1">
      <alignment horizontal="center" vertical="top" wrapText="1"/>
      <protection hidden="1"/>
    </xf>
    <xf numFmtId="0" fontId="0" fillId="7" borderId="28" xfId="0" applyFill="1" applyBorder="1" applyAlignment="1" applyProtection="1">
      <alignment horizontal="left" vertical="center"/>
      <protection hidden="1"/>
    </xf>
    <xf numFmtId="0" fontId="0" fillId="7" borderId="35" xfId="0" applyFill="1" applyBorder="1" applyAlignment="1" applyProtection="1">
      <alignment horizontal="center" vertical="top" wrapText="1"/>
      <protection hidden="1"/>
    </xf>
    <xf numFmtId="0" fontId="0" fillId="7" borderId="33" xfId="0" applyFill="1" applyBorder="1" applyAlignment="1" applyProtection="1">
      <alignment horizontal="left"/>
      <protection hidden="1"/>
    </xf>
    <xf numFmtId="0" fontId="0" fillId="0" borderId="34" xfId="0" applyBorder="1" applyAlignment="1" applyProtection="1">
      <alignment vertical="top" wrapText="1"/>
      <protection hidden="1"/>
    </xf>
    <xf numFmtId="0" fontId="0" fillId="0" borderId="32" xfId="0" applyBorder="1" applyAlignment="1" applyProtection="1">
      <alignment vertical="top" wrapText="1"/>
      <protection hidden="1"/>
    </xf>
    <xf numFmtId="0" fontId="0" fillId="3" borderId="13" xfId="0" applyFill="1" applyBorder="1" applyAlignment="1" applyProtection="1">
      <alignment horizontal="center"/>
      <protection hidden="1"/>
    </xf>
    <xf numFmtId="0" fontId="0" fillId="3" borderId="15" xfId="0" applyFill="1" applyBorder="1" applyAlignment="1" applyProtection="1">
      <alignment horizontal="center"/>
      <protection hidden="1"/>
    </xf>
    <xf numFmtId="0" fontId="0" fillId="3" borderId="31" xfId="0" applyFill="1" applyBorder="1" applyAlignment="1" applyProtection="1">
      <alignment horizontal="center" vertical="top" wrapText="1"/>
      <protection hidden="1"/>
    </xf>
    <xf numFmtId="0" fontId="0" fillId="3" borderId="53" xfId="0" applyFill="1" applyBorder="1" applyAlignment="1" applyProtection="1">
      <alignment horizontal="center" vertical="top" wrapText="1"/>
      <protection hidden="1"/>
    </xf>
    <xf numFmtId="0" fontId="0" fillId="2" borderId="31" xfId="0" applyFill="1" applyBorder="1" applyAlignment="1" applyProtection="1">
      <alignment horizontal="center" vertical="top" wrapText="1"/>
      <protection hidden="1"/>
    </xf>
    <xf numFmtId="0" fontId="0" fillId="2" borderId="53" xfId="0" applyFill="1" applyBorder="1" applyAlignment="1" applyProtection="1">
      <alignment horizontal="center" vertical="top" wrapText="1"/>
      <protection hidden="1"/>
    </xf>
    <xf numFmtId="0" fontId="0" fillId="0" borderId="29" xfId="0" applyBorder="1" applyAlignment="1" applyProtection="1">
      <alignment vertical="top" wrapText="1"/>
      <protection hidden="1"/>
    </xf>
    <xf numFmtId="0" fontId="0" fillId="7" borderId="33" xfId="0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top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4" borderId="9" xfId="0" applyFill="1" applyBorder="1" applyAlignment="1" applyProtection="1">
      <alignment vertical="top" wrapText="1"/>
      <protection hidden="1"/>
    </xf>
    <xf numFmtId="0" fontId="0" fillId="4" borderId="34" xfId="0" applyFill="1" applyBorder="1" applyAlignment="1" applyProtection="1">
      <alignment horizontal="left"/>
      <protection hidden="1"/>
    </xf>
    <xf numFmtId="0" fontId="0" fillId="0" borderId="24" xfId="0" applyBorder="1" applyAlignment="1" applyProtection="1">
      <alignment wrapText="1"/>
      <protection hidden="1"/>
    </xf>
    <xf numFmtId="0" fontId="0" fillId="4" borderId="17" xfId="0" applyFill="1" applyBorder="1" applyAlignment="1" applyProtection="1">
      <alignment horizontal="center"/>
      <protection hidden="1"/>
    </xf>
    <xf numFmtId="0" fontId="0" fillId="4" borderId="26" xfId="0" applyFill="1" applyBorder="1" applyAlignment="1" applyProtection="1">
      <alignment vertical="top" wrapText="1"/>
      <protection hidden="1"/>
    </xf>
    <xf numFmtId="0" fontId="0" fillId="4" borderId="32" xfId="0" applyFill="1" applyBorder="1" applyAlignment="1" applyProtection="1">
      <alignment horizontal="left"/>
      <protection hidden="1"/>
    </xf>
    <xf numFmtId="0" fontId="0" fillId="4" borderId="12" xfId="0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0" fontId="0" fillId="7" borderId="12" xfId="0" applyFill="1" applyBorder="1" applyAlignment="1" applyProtection="1">
      <alignment horizontal="center"/>
      <protection hidden="1"/>
    </xf>
    <xf numFmtId="0" fontId="0" fillId="5" borderId="13" xfId="0" applyFill="1" applyBorder="1" applyAlignment="1" applyProtection="1">
      <alignment horizontal="center"/>
      <protection hidden="1"/>
    </xf>
    <xf numFmtId="0" fontId="0" fillId="5" borderId="15" xfId="0" applyFill="1" applyBorder="1" applyAlignment="1" applyProtection="1">
      <alignment horizontal="center"/>
      <protection hidden="1"/>
    </xf>
    <xf numFmtId="0" fontId="0" fillId="4" borderId="53" xfId="0" applyFill="1" applyBorder="1" applyAlignment="1" applyProtection="1">
      <alignment horizontal="center" vertical="top" wrapText="1"/>
      <protection hidden="1"/>
    </xf>
    <xf numFmtId="0" fontId="0" fillId="4" borderId="53" xfId="0" applyFill="1" applyBorder="1" applyAlignment="1" applyProtection="1">
      <alignment horizontal="left"/>
      <protection hidden="1"/>
    </xf>
    <xf numFmtId="0" fontId="0" fillId="7" borderId="10" xfId="0" applyFill="1" applyBorder="1" applyAlignment="1" applyProtection="1">
      <alignment horizontal="left"/>
      <protection hidden="1"/>
    </xf>
    <xf numFmtId="0" fontId="0" fillId="7" borderId="28" xfId="0" applyFill="1" applyBorder="1" applyAlignment="1" applyProtection="1">
      <alignment horizontal="left"/>
      <protection hidden="1"/>
    </xf>
    <xf numFmtId="0" fontId="0" fillId="7" borderId="54" xfId="0" applyFill="1" applyBorder="1" applyAlignment="1" applyProtection="1">
      <alignment horizontal="left"/>
      <protection hidden="1"/>
    </xf>
    <xf numFmtId="0" fontId="0" fillId="5" borderId="31" xfId="0" applyFill="1" applyBorder="1" applyAlignment="1" applyProtection="1">
      <alignment horizontal="center" vertical="top" wrapText="1"/>
      <protection hidden="1"/>
    </xf>
    <xf numFmtId="0" fontId="0" fillId="5" borderId="32" xfId="0" applyFill="1" applyBorder="1" applyAlignment="1" applyProtection="1">
      <alignment vertical="top" wrapText="1"/>
      <protection hidden="1"/>
    </xf>
    <xf numFmtId="0" fontId="0" fillId="5" borderId="34" xfId="0" applyFill="1" applyBorder="1" applyProtection="1">
      <protection hidden="1"/>
    </xf>
    <xf numFmtId="0" fontId="0" fillId="5" borderId="8" xfId="0" applyFill="1" applyBorder="1" applyAlignment="1" applyProtection="1">
      <alignment horizontal="center"/>
      <protection hidden="1"/>
    </xf>
    <xf numFmtId="0" fontId="0" fillId="5" borderId="12" xfId="0" applyFill="1" applyBorder="1" applyAlignment="1" applyProtection="1">
      <alignment horizontal="center"/>
      <protection hidden="1"/>
    </xf>
    <xf numFmtId="0" fontId="0" fillId="5" borderId="0" xfId="0" applyFill="1" applyAlignment="1" applyProtection="1">
      <alignment horizontal="center"/>
      <protection hidden="1"/>
    </xf>
    <xf numFmtId="0" fontId="0" fillId="5" borderId="0" xfId="0" applyFill="1" applyProtection="1">
      <protection hidden="1"/>
    </xf>
    <xf numFmtId="0" fontId="0" fillId="5" borderId="32" xfId="0" applyFill="1" applyBorder="1" applyAlignment="1" applyProtection="1">
      <alignment horizontal="center" vertical="top" wrapText="1"/>
      <protection hidden="1"/>
    </xf>
    <xf numFmtId="0" fontId="0" fillId="5" borderId="32" xfId="0" applyFill="1" applyBorder="1" applyProtection="1">
      <protection hidden="1"/>
    </xf>
    <xf numFmtId="0" fontId="0" fillId="5" borderId="32" xfId="0" applyFill="1" applyBorder="1" applyAlignment="1" applyProtection="1">
      <alignment horizontal="left"/>
      <protection hidden="1"/>
    </xf>
    <xf numFmtId="0" fontId="0" fillId="5" borderId="53" xfId="0" applyFill="1" applyBorder="1" applyAlignment="1" applyProtection="1">
      <alignment horizontal="center" vertical="top" wrapText="1"/>
      <protection hidden="1"/>
    </xf>
    <xf numFmtId="0" fontId="0" fillId="5" borderId="35" xfId="0" applyFill="1" applyBorder="1" applyAlignment="1" applyProtection="1">
      <alignment horizontal="left"/>
      <protection hidden="1"/>
    </xf>
    <xf numFmtId="0" fontId="0" fillId="6" borderId="7" xfId="0" applyFill="1" applyBorder="1" applyAlignment="1" applyProtection="1">
      <alignment horizontal="center" vertical="top" wrapText="1"/>
      <protection hidden="1"/>
    </xf>
    <xf numFmtId="0" fontId="0" fillId="6" borderId="35" xfId="0" applyFill="1" applyBorder="1" applyAlignment="1" applyProtection="1">
      <alignment vertical="top" wrapText="1"/>
      <protection hidden="1"/>
    </xf>
    <xf numFmtId="0" fontId="0" fillId="6" borderId="5" xfId="0" applyFill="1" applyBorder="1" applyAlignment="1" applyProtection="1">
      <alignment horizontal="left"/>
      <protection hidden="1"/>
    </xf>
    <xf numFmtId="0" fontId="0" fillId="0" borderId="4" xfId="0" applyBorder="1" applyAlignment="1" applyProtection="1">
      <alignment wrapText="1"/>
      <protection hidden="1"/>
    </xf>
    <xf numFmtId="0" fontId="0" fillId="6" borderId="14" xfId="0" applyFill="1" applyBorder="1" applyAlignment="1" applyProtection="1">
      <alignment horizontal="center"/>
      <protection hidden="1"/>
    </xf>
    <xf numFmtId="0" fontId="0" fillId="6" borderId="15" xfId="0" applyFill="1" applyBorder="1" applyAlignment="1" applyProtection="1">
      <alignment horizontal="center"/>
      <protection hidden="1"/>
    </xf>
    <xf numFmtId="0" fontId="0" fillId="4" borderId="34" xfId="0" applyFill="1" applyBorder="1" applyAlignment="1" applyProtection="1">
      <alignment vertical="top" wrapText="1"/>
      <protection hidden="1"/>
    </xf>
    <xf numFmtId="0" fontId="0" fillId="4" borderId="10" xfId="0" applyFill="1" applyBorder="1" applyAlignment="1" applyProtection="1">
      <alignment horizontal="center" vertical="top" wrapText="1"/>
      <protection hidden="1"/>
    </xf>
    <xf numFmtId="0" fontId="0" fillId="4" borderId="56" xfId="0" applyFill="1" applyBorder="1" applyProtection="1">
      <protection hidden="1"/>
    </xf>
    <xf numFmtId="0" fontId="0" fillId="4" borderId="32" xfId="0" applyFill="1" applyBorder="1" applyAlignment="1" applyProtection="1">
      <alignment vertical="top" wrapText="1"/>
      <protection hidden="1"/>
    </xf>
    <xf numFmtId="0" fontId="0" fillId="4" borderId="40" xfId="0" applyFill="1" applyBorder="1" applyProtection="1">
      <protection hidden="1"/>
    </xf>
    <xf numFmtId="0" fontId="0" fillId="6" borderId="13" xfId="0" applyFill="1" applyBorder="1" applyAlignment="1" applyProtection="1">
      <alignment horizontal="center"/>
      <protection hidden="1"/>
    </xf>
    <xf numFmtId="0" fontId="0" fillId="4" borderId="53" xfId="0" applyFill="1" applyBorder="1" applyAlignment="1" applyProtection="1">
      <alignment vertical="top" wrapText="1"/>
      <protection hidden="1"/>
    </xf>
    <xf numFmtId="0" fontId="0" fillId="6" borderId="34" xfId="0" applyFill="1" applyBorder="1" applyAlignment="1" applyProtection="1">
      <alignment vertical="top" wrapText="1"/>
      <protection hidden="1"/>
    </xf>
    <xf numFmtId="0" fontId="0" fillId="6" borderId="10" xfId="0" applyFill="1" applyBorder="1" applyAlignment="1" applyProtection="1">
      <alignment horizontal="center" vertical="top" wrapText="1"/>
      <protection hidden="1"/>
    </xf>
    <xf numFmtId="0" fontId="0" fillId="6" borderId="32" xfId="0" applyFill="1" applyBorder="1" applyAlignment="1" applyProtection="1">
      <alignment vertical="top" wrapText="1"/>
      <protection hidden="1"/>
    </xf>
    <xf numFmtId="0" fontId="0" fillId="6" borderId="28" xfId="0" applyFill="1" applyBorder="1" applyAlignment="1" applyProtection="1">
      <alignment horizontal="center" vertical="top" wrapText="1"/>
      <protection hidden="1"/>
    </xf>
    <xf numFmtId="0" fontId="0" fillId="7" borderId="34" xfId="0" applyFill="1" applyBorder="1" applyAlignment="1" applyProtection="1">
      <alignment vertical="top" wrapText="1"/>
      <protection hidden="1"/>
    </xf>
    <xf numFmtId="0" fontId="0" fillId="7" borderId="10" xfId="0" applyFill="1" applyBorder="1" applyAlignment="1" applyProtection="1">
      <alignment horizontal="center" vertical="top" wrapText="1"/>
      <protection hidden="1"/>
    </xf>
    <xf numFmtId="0" fontId="0" fillId="7" borderId="56" xfId="0" applyFill="1" applyBorder="1" applyProtection="1">
      <protection hidden="1"/>
    </xf>
    <xf numFmtId="0" fontId="0" fillId="7" borderId="32" xfId="0" applyFill="1" applyBorder="1" applyAlignment="1" applyProtection="1">
      <alignment vertical="top" wrapText="1"/>
      <protection hidden="1"/>
    </xf>
    <xf numFmtId="0" fontId="0" fillId="7" borderId="40" xfId="0" applyFill="1" applyBorder="1" applyProtection="1">
      <protection hidden="1"/>
    </xf>
    <xf numFmtId="0" fontId="0" fillId="7" borderId="35" xfId="0" applyFill="1" applyBorder="1" applyAlignment="1" applyProtection="1">
      <alignment vertical="top" wrapText="1"/>
      <protection hidden="1"/>
    </xf>
    <xf numFmtId="0" fontId="0" fillId="7" borderId="59" xfId="0" applyFill="1" applyBorder="1" applyAlignment="1" applyProtection="1">
      <alignment horizontal="center" vertical="top" wrapText="1"/>
      <protection hidden="1"/>
    </xf>
    <xf numFmtId="0" fontId="0" fillId="7" borderId="41" xfId="0" applyFill="1" applyBorder="1" applyProtection="1">
      <protection hidden="1"/>
    </xf>
    <xf numFmtId="0" fontId="0" fillId="0" borderId="44" xfId="0" applyBorder="1" applyAlignment="1" applyProtection="1">
      <alignment horizontal="center" vertical="top" wrapText="1"/>
      <protection hidden="1"/>
    </xf>
    <xf numFmtId="0" fontId="0" fillId="0" borderId="58" xfId="0" applyBorder="1" applyAlignment="1" applyProtection="1">
      <alignment horizontal="center"/>
      <protection hidden="1"/>
    </xf>
    <xf numFmtId="0" fontId="0" fillId="0" borderId="57" xfId="0" applyBorder="1" applyAlignment="1" applyProtection="1">
      <alignment horizontal="center" wrapText="1"/>
      <protection hidden="1"/>
    </xf>
    <xf numFmtId="0" fontId="0" fillId="3" borderId="34" xfId="0" applyFill="1" applyBorder="1" applyAlignment="1" applyProtection="1">
      <alignment vertical="top" wrapText="1"/>
      <protection hidden="1"/>
    </xf>
    <xf numFmtId="0" fontId="0" fillId="3" borderId="32" xfId="0" applyFill="1" applyBorder="1" applyAlignment="1" applyProtection="1">
      <alignment vertical="top" wrapText="1"/>
      <protection hidden="1"/>
    </xf>
    <xf numFmtId="0" fontId="0" fillId="3" borderId="54" xfId="0" applyFill="1" applyBorder="1" applyProtection="1">
      <protection hidden="1"/>
    </xf>
    <xf numFmtId="0" fontId="0" fillId="3" borderId="35" xfId="0" applyFill="1" applyBorder="1" applyAlignment="1" applyProtection="1">
      <alignment vertical="top" wrapText="1"/>
      <protection hidden="1"/>
    </xf>
    <xf numFmtId="0" fontId="0" fillId="2" borderId="31" xfId="0" applyFill="1" applyBorder="1" applyAlignment="1" applyProtection="1">
      <alignment vertical="top" wrapText="1"/>
      <protection hidden="1"/>
    </xf>
    <xf numFmtId="0" fontId="0" fillId="2" borderId="32" xfId="0" applyFill="1" applyBorder="1" applyAlignment="1" applyProtection="1">
      <alignment vertical="top" wrapText="1"/>
      <protection hidden="1"/>
    </xf>
    <xf numFmtId="0" fontId="0" fillId="2" borderId="54" xfId="0" applyFill="1" applyBorder="1" applyAlignment="1" applyProtection="1">
      <alignment vertical="center"/>
      <protection hidden="1"/>
    </xf>
    <xf numFmtId="0" fontId="0" fillId="2" borderId="53" xfId="0" applyFill="1" applyBorder="1" applyAlignment="1" applyProtection="1">
      <alignment vertical="top" wrapText="1"/>
      <protection hidden="1"/>
    </xf>
    <xf numFmtId="0" fontId="4" fillId="0" borderId="23" xfId="0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0" borderId="43" xfId="0" applyFont="1" applyBorder="1" applyProtection="1">
      <protection hidden="1"/>
    </xf>
    <xf numFmtId="0" fontId="4" fillId="0" borderId="6" xfId="0" applyFont="1" applyBorder="1" applyProtection="1">
      <protection hidden="1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0" fontId="0" fillId="3" borderId="8" xfId="0" applyFill="1" applyBorder="1" applyProtection="1">
      <protection hidden="1"/>
    </xf>
    <xf numFmtId="0" fontId="0" fillId="3" borderId="12" xfId="0" applyFill="1" applyBorder="1" applyProtection="1">
      <protection hidden="1"/>
    </xf>
    <xf numFmtId="0" fontId="7" fillId="4" borderId="8" xfId="0" applyFont="1" applyFill="1" applyBorder="1" applyAlignment="1" applyProtection="1">
      <alignment horizontal="left" vertical="center" wrapText="1"/>
      <protection hidden="1"/>
    </xf>
    <xf numFmtId="9" fontId="7" fillId="4" borderId="8" xfId="0" applyNumberFormat="1" applyFont="1" applyFill="1" applyBorder="1" applyAlignment="1" applyProtection="1">
      <alignment vertical="center"/>
      <protection hidden="1"/>
    </xf>
    <xf numFmtId="0" fontId="7" fillId="4" borderId="12" xfId="0" applyFont="1" applyFill="1" applyBorder="1" applyAlignment="1" applyProtection="1">
      <alignment horizontal="left" vertical="center"/>
      <protection hidden="1"/>
    </xf>
    <xf numFmtId="0" fontId="7" fillId="4" borderId="8" xfId="0" applyFont="1" applyFill="1" applyBorder="1" applyAlignment="1" applyProtection="1">
      <alignment vertical="center" wrapText="1"/>
      <protection hidden="1"/>
    </xf>
    <xf numFmtId="0" fontId="0" fillId="8" borderId="11" xfId="0" applyFill="1" applyBorder="1" applyProtection="1">
      <protection hidden="1"/>
    </xf>
    <xf numFmtId="0" fontId="7" fillId="8" borderId="8" xfId="0" applyFont="1" applyFill="1" applyBorder="1" applyAlignment="1" applyProtection="1">
      <alignment horizontal="left" vertical="center" wrapText="1"/>
      <protection hidden="1"/>
    </xf>
    <xf numFmtId="0" fontId="0" fillId="8" borderId="8" xfId="0" applyFill="1" applyBorder="1" applyProtection="1">
      <protection hidden="1"/>
    </xf>
    <xf numFmtId="0" fontId="7" fillId="8" borderId="8" xfId="0" applyFont="1" applyFill="1" applyBorder="1" applyAlignment="1" applyProtection="1">
      <alignment horizontal="left" vertical="center"/>
      <protection hidden="1"/>
    </xf>
    <xf numFmtId="0" fontId="7" fillId="8" borderId="12" xfId="0" applyFont="1" applyFill="1" applyBorder="1" applyAlignment="1" applyProtection="1">
      <alignment horizontal="left" vertical="center"/>
      <protection hidden="1"/>
    </xf>
    <xf numFmtId="0" fontId="0" fillId="5" borderId="11" xfId="0" applyFill="1" applyBorder="1" applyProtection="1">
      <protection hidden="1"/>
    </xf>
    <xf numFmtId="0" fontId="7" fillId="5" borderId="8" xfId="0" applyFont="1" applyFill="1" applyBorder="1" applyAlignment="1" applyProtection="1">
      <alignment horizontal="left" vertical="center" wrapText="1"/>
      <protection hidden="1"/>
    </xf>
    <xf numFmtId="0" fontId="0" fillId="5" borderId="8" xfId="0" applyFill="1" applyBorder="1" applyProtection="1">
      <protection hidden="1"/>
    </xf>
    <xf numFmtId="0" fontId="0" fillId="5" borderId="12" xfId="0" applyFill="1" applyBorder="1" applyProtection="1">
      <protection hidden="1"/>
    </xf>
    <xf numFmtId="0" fontId="0" fillId="6" borderId="11" xfId="0" applyFill="1" applyBorder="1" applyProtection="1">
      <protection hidden="1"/>
    </xf>
    <xf numFmtId="0" fontId="7" fillId="6" borderId="8" xfId="0" applyFont="1" applyFill="1" applyBorder="1" applyAlignment="1" applyProtection="1">
      <alignment horizontal="left" vertical="center" wrapText="1"/>
      <protection hidden="1"/>
    </xf>
    <xf numFmtId="0" fontId="0" fillId="6" borderId="8" xfId="0" applyFill="1" applyBorder="1" applyProtection="1">
      <protection hidden="1"/>
    </xf>
    <xf numFmtId="0" fontId="0" fillId="6" borderId="12" xfId="0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7" fillId="6" borderId="14" xfId="0" applyFont="1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Protection="1">
      <protection hidden="1"/>
    </xf>
    <xf numFmtId="0" fontId="0" fillId="6" borderId="15" xfId="0" applyFill="1" applyBorder="1" applyProtection="1">
      <protection hidden="1"/>
    </xf>
    <xf numFmtId="0" fontId="7" fillId="4" borderId="39" xfId="0" applyFont="1" applyFill="1" applyBorder="1" applyAlignment="1" applyProtection="1">
      <alignment horizontal="left" vertical="center"/>
      <protection hidden="1"/>
    </xf>
    <xf numFmtId="0" fontId="0" fillId="4" borderId="39" xfId="0" applyFill="1" applyBorder="1" applyProtection="1">
      <protection hidden="1"/>
    </xf>
    <xf numFmtId="0" fontId="7" fillId="4" borderId="39" xfId="0" applyFont="1" applyFill="1" applyBorder="1" applyAlignment="1" applyProtection="1">
      <alignment horizontal="left" vertical="center" wrapText="1"/>
      <protection hidden="1"/>
    </xf>
    <xf numFmtId="0" fontId="0" fillId="4" borderId="60" xfId="0" applyFill="1" applyBorder="1" applyProtection="1">
      <protection hidden="1"/>
    </xf>
    <xf numFmtId="0" fontId="0" fillId="10" borderId="11" xfId="0" applyFill="1" applyBorder="1" applyProtection="1">
      <protection hidden="1"/>
    </xf>
    <xf numFmtId="0" fontId="7" fillId="10" borderId="8" xfId="0" applyFont="1" applyFill="1" applyBorder="1" applyAlignment="1" applyProtection="1">
      <alignment horizontal="left" vertical="center"/>
      <protection hidden="1"/>
    </xf>
    <xf numFmtId="0" fontId="0" fillId="10" borderId="8" xfId="0" applyFill="1" applyBorder="1" applyProtection="1">
      <protection hidden="1"/>
    </xf>
    <xf numFmtId="0" fontId="7" fillId="10" borderId="8" xfId="0" applyFont="1" applyFill="1" applyBorder="1" applyAlignment="1" applyProtection="1">
      <alignment horizontal="left" vertical="center" wrapText="1"/>
      <protection hidden="1"/>
    </xf>
    <xf numFmtId="0" fontId="0" fillId="10" borderId="12" xfId="0" applyFill="1" applyBorder="1" applyProtection="1">
      <protection hidden="1"/>
    </xf>
    <xf numFmtId="0" fontId="0" fillId="10" borderId="0" xfId="0" applyFill="1" applyProtection="1">
      <protection hidden="1"/>
    </xf>
    <xf numFmtId="0" fontId="0" fillId="2" borderId="11" xfId="0" applyFill="1" applyBorder="1" applyProtection="1">
      <protection hidden="1"/>
    </xf>
    <xf numFmtId="0" fontId="7" fillId="2" borderId="8" xfId="0" applyFont="1" applyFill="1" applyBorder="1" applyAlignment="1" applyProtection="1">
      <alignment horizontal="left" vertical="center"/>
      <protection hidden="1"/>
    </xf>
    <xf numFmtId="0" fontId="0" fillId="2" borderId="8" xfId="0" applyFill="1" applyBorder="1" applyProtection="1">
      <protection hidden="1"/>
    </xf>
    <xf numFmtId="0" fontId="0" fillId="2" borderId="12" xfId="0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7" fillId="2" borderId="14" xfId="0" applyFont="1" applyFill="1" applyBorder="1" applyAlignment="1" applyProtection="1">
      <alignment horizontal="left" vertical="center"/>
      <protection hidden="1"/>
    </xf>
    <xf numFmtId="0" fontId="0" fillId="2" borderId="14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1" fillId="3" borderId="11" xfId="0" applyFont="1" applyFill="1" applyBorder="1" applyProtection="1">
      <protection hidden="1"/>
    </xf>
    <xf numFmtId="0" fontId="1" fillId="3" borderId="0" xfId="0" applyFont="1" applyFill="1" applyProtection="1">
      <protection hidden="1"/>
    </xf>
    <xf numFmtId="0" fontId="1" fillId="3" borderId="8" xfId="0" applyFont="1" applyFill="1" applyBorder="1" applyAlignment="1" applyProtection="1">
      <alignment horizontal="left" vertical="center"/>
      <protection hidden="1"/>
    </xf>
    <xf numFmtId="0" fontId="1" fillId="3" borderId="8" xfId="0" applyFont="1" applyFill="1" applyBorder="1" applyAlignment="1" applyProtection="1">
      <alignment horizontal="left" vertical="center" wrapText="1"/>
      <protection hidden="1"/>
    </xf>
    <xf numFmtId="0" fontId="1" fillId="3" borderId="12" xfId="0" applyFont="1" applyFill="1" applyBorder="1" applyProtection="1">
      <protection hidden="1"/>
    </xf>
    <xf numFmtId="0" fontId="1" fillId="2" borderId="11" xfId="0" applyFont="1" applyFill="1" applyBorder="1" applyProtection="1">
      <protection hidden="1"/>
    </xf>
    <xf numFmtId="0" fontId="1" fillId="2" borderId="8" xfId="0" applyFont="1" applyFill="1" applyBorder="1" applyAlignment="1" applyProtection="1">
      <alignment horizontal="left" vertical="center"/>
      <protection hidden="1"/>
    </xf>
    <xf numFmtId="0" fontId="1" fillId="2" borderId="8" xfId="0" applyFont="1" applyFill="1" applyBorder="1" applyProtection="1">
      <protection hidden="1"/>
    </xf>
    <xf numFmtId="0" fontId="1" fillId="2" borderId="12" xfId="0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1" fillId="0" borderId="0" xfId="0" applyFont="1" applyAlignment="1" applyProtection="1">
      <alignment textRotation="90" wrapText="1"/>
      <protection hidden="1"/>
    </xf>
    <xf numFmtId="0" fontId="0" fillId="0" borderId="0" xfId="0" applyAlignment="1" applyProtection="1">
      <alignment textRotation="90"/>
      <protection hidden="1"/>
    </xf>
    <xf numFmtId="0" fontId="4" fillId="4" borderId="0" xfId="0" applyFont="1" applyFill="1" applyAlignment="1" applyProtection="1">
      <alignment horizontal="center" vertical="top" wrapText="1"/>
      <protection hidden="1"/>
    </xf>
    <xf numFmtId="0" fontId="4" fillId="4" borderId="0" xfId="0" applyFont="1" applyFill="1" applyAlignment="1" applyProtection="1">
      <alignment horizontal="center" wrapText="1"/>
      <protection hidden="1"/>
    </xf>
    <xf numFmtId="0" fontId="4" fillId="0" borderId="16" xfId="0" applyFont="1" applyBorder="1" applyAlignment="1" applyProtection="1">
      <alignment horizontal="center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1" fillId="4" borderId="13" xfId="0" applyFont="1" applyFill="1" applyBorder="1" applyAlignment="1" applyProtection="1">
      <alignment horizontal="center"/>
      <protection locked="0" hidden="1"/>
    </xf>
    <xf numFmtId="0" fontId="1" fillId="4" borderId="14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Alignment="1" applyProtection="1">
      <alignment horizontal="center"/>
      <protection locked="0" hidden="1"/>
    </xf>
    <xf numFmtId="0" fontId="1" fillId="4" borderId="36" xfId="0" applyFont="1" applyFill="1" applyBorder="1" applyAlignment="1" applyProtection="1">
      <alignment horizontal="center"/>
      <protection locked="0" hidden="1"/>
    </xf>
    <xf numFmtId="0" fontId="1" fillId="4" borderId="41" xfId="0" applyFont="1" applyFill="1" applyBorder="1" applyAlignment="1" applyProtection="1">
      <alignment horizontal="center"/>
      <protection locked="0" hidden="1"/>
    </xf>
    <xf numFmtId="0" fontId="1" fillId="4" borderId="33" xfId="0" applyFont="1" applyFill="1" applyBorder="1" applyAlignment="1" applyProtection="1">
      <alignment horizontal="center"/>
      <protection locked="0"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9" borderId="0" xfId="0" applyFont="1" applyFill="1" applyAlignment="1" applyProtection="1">
      <alignment horizontal="center"/>
      <protection hidden="1"/>
    </xf>
    <xf numFmtId="0" fontId="1" fillId="4" borderId="11" xfId="0" applyFont="1" applyFill="1" applyBorder="1" applyAlignment="1" applyProtection="1">
      <alignment horizontal="center"/>
      <protection locked="0" hidden="1"/>
    </xf>
    <xf numFmtId="0" fontId="1" fillId="4" borderId="8" xfId="0" applyFont="1" applyFill="1" applyBorder="1" applyAlignment="1" applyProtection="1">
      <alignment horizontal="center"/>
      <protection locked="0" hidden="1"/>
    </xf>
    <xf numFmtId="0" fontId="1" fillId="4" borderId="12" xfId="0" applyFont="1" applyFill="1" applyBorder="1" applyAlignment="1" applyProtection="1">
      <alignment horizontal="center"/>
      <protection locked="0" hidden="1"/>
    </xf>
    <xf numFmtId="0" fontId="4" fillId="0" borderId="11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1" fillId="4" borderId="27" xfId="0" applyFont="1" applyFill="1" applyBorder="1" applyAlignment="1" applyProtection="1">
      <alignment horizontal="center"/>
      <protection locked="0" hidden="1"/>
    </xf>
    <xf numFmtId="0" fontId="1" fillId="4" borderId="40" xfId="0" applyFont="1" applyFill="1" applyBorder="1" applyAlignment="1" applyProtection="1">
      <alignment horizontal="center"/>
      <protection locked="0" hidden="1"/>
    </xf>
    <xf numFmtId="0" fontId="1" fillId="4" borderId="28" xfId="0" applyFont="1" applyFill="1" applyBorder="1" applyAlignment="1" applyProtection="1">
      <alignment horizontal="center"/>
      <protection locked="0" hidden="1"/>
    </xf>
    <xf numFmtId="0" fontId="0" fillId="0" borderId="8" xfId="0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4" borderId="23" xfId="0" applyFill="1" applyBorder="1" applyAlignment="1" applyProtection="1">
      <alignment horizontal="center" vertical="top"/>
      <protection locked="0" hidden="1"/>
    </xf>
    <xf numFmtId="0" fontId="0" fillId="4" borderId="24" xfId="0" applyFill="1" applyBorder="1" applyAlignment="1" applyProtection="1">
      <alignment horizontal="center" vertical="top"/>
      <protection locked="0" hidden="1"/>
    </xf>
    <xf numFmtId="0" fontId="0" fillId="4" borderId="25" xfId="0" applyFill="1" applyBorder="1" applyAlignment="1" applyProtection="1">
      <alignment horizontal="center" vertical="top"/>
      <protection locked="0" hidden="1"/>
    </xf>
    <xf numFmtId="0" fontId="0" fillId="4" borderId="1" xfId="0" applyFill="1" applyBorder="1" applyAlignment="1" applyProtection="1">
      <alignment horizontal="center" vertical="top"/>
      <protection locked="0" hidden="1"/>
    </xf>
    <xf numFmtId="0" fontId="0" fillId="4" borderId="0" xfId="0" applyFill="1" applyAlignment="1" applyProtection="1">
      <alignment horizontal="center" vertical="top"/>
      <protection locked="0" hidden="1"/>
    </xf>
    <xf numFmtId="0" fontId="0" fillId="4" borderId="2" xfId="0" applyFill="1" applyBorder="1" applyAlignment="1" applyProtection="1">
      <alignment horizontal="center" vertical="top"/>
      <protection locked="0" hidden="1"/>
    </xf>
    <xf numFmtId="0" fontId="0" fillId="4" borderId="3" xfId="0" applyFill="1" applyBorder="1" applyAlignment="1" applyProtection="1">
      <alignment horizontal="center" vertical="top"/>
      <protection locked="0" hidden="1"/>
    </xf>
    <xf numFmtId="0" fontId="0" fillId="4" borderId="4" xfId="0" applyFill="1" applyBorder="1" applyAlignment="1" applyProtection="1">
      <alignment horizontal="center" vertical="top"/>
      <protection locked="0" hidden="1"/>
    </xf>
    <xf numFmtId="0" fontId="0" fillId="4" borderId="5" xfId="0" applyFill="1" applyBorder="1" applyAlignment="1" applyProtection="1">
      <alignment horizontal="center" vertical="top"/>
      <protection locked="0" hidden="1"/>
    </xf>
    <xf numFmtId="0" fontId="1" fillId="4" borderId="42" xfId="0" applyFont="1" applyFill="1" applyBorder="1" applyAlignment="1" applyProtection="1">
      <alignment horizontal="center"/>
      <protection locked="0" hidden="1"/>
    </xf>
    <xf numFmtId="0" fontId="1" fillId="4" borderId="43" xfId="0" applyFont="1" applyFill="1" applyBorder="1" applyAlignment="1" applyProtection="1">
      <alignment horizontal="center"/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9" fillId="8" borderId="0" xfId="0" applyFont="1" applyFill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44" xfId="0" applyBorder="1" applyAlignment="1" applyProtection="1">
      <alignment horizontal="center" wrapText="1"/>
      <protection hidden="1"/>
    </xf>
    <xf numFmtId="0" fontId="9" fillId="0" borderId="16" xfId="0" applyFont="1" applyBorder="1" applyAlignment="1" applyProtection="1">
      <alignment horizontal="center"/>
      <protection hidden="1"/>
    </xf>
    <xf numFmtId="0" fontId="9" fillId="0" borderId="13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 wrapText="1"/>
      <protection hidden="1"/>
    </xf>
    <xf numFmtId="0" fontId="9" fillId="0" borderId="14" xfId="0" applyFont="1" applyBorder="1" applyAlignment="1" applyProtection="1">
      <alignment horizontal="center" wrapText="1"/>
      <protection hidden="1"/>
    </xf>
    <xf numFmtId="0" fontId="4" fillId="0" borderId="18" xfId="0" applyFont="1" applyBorder="1" applyAlignment="1" applyProtection="1">
      <alignment horizontal="center" wrapText="1"/>
      <protection hidden="1"/>
    </xf>
    <xf numFmtId="0" fontId="4" fillId="0" borderId="15" xfId="0" applyFont="1" applyBorder="1" applyAlignment="1" applyProtection="1">
      <alignment horizontal="center" wrapText="1"/>
      <protection hidden="1"/>
    </xf>
    <xf numFmtId="0" fontId="9" fillId="4" borderId="6" xfId="0" applyFont="1" applyFill="1" applyBorder="1" applyAlignment="1" applyProtection="1">
      <alignment horizontal="center" vertical="center" wrapText="1"/>
      <protection locked="0" hidden="1"/>
    </xf>
    <xf numFmtId="0" fontId="9" fillId="4" borderId="55" xfId="0" applyFont="1" applyFill="1" applyBorder="1" applyAlignment="1" applyProtection="1">
      <alignment horizontal="center" vertical="center" wrapText="1"/>
      <protection locked="0" hidden="1"/>
    </xf>
    <xf numFmtId="0" fontId="9" fillId="4" borderId="44" xfId="0" applyFont="1" applyFill="1" applyBorder="1" applyAlignment="1" applyProtection="1">
      <alignment horizontal="center" vertical="center" wrapText="1"/>
      <protection locked="0" hidden="1"/>
    </xf>
    <xf numFmtId="0" fontId="4" fillId="4" borderId="6" xfId="0" applyFont="1" applyFill="1" applyBorder="1" applyAlignment="1" applyProtection="1">
      <alignment horizontal="center" vertical="center"/>
      <protection locked="0" hidden="1"/>
    </xf>
    <xf numFmtId="0" fontId="4" fillId="4" borderId="55" xfId="0" applyFont="1" applyFill="1" applyBorder="1" applyAlignment="1" applyProtection="1">
      <alignment horizontal="center" vertical="center"/>
      <protection locked="0" hidden="1"/>
    </xf>
    <xf numFmtId="0" fontId="4" fillId="4" borderId="44" xfId="0" applyFont="1" applyFill="1" applyBorder="1" applyAlignment="1" applyProtection="1">
      <alignment horizontal="center" vertical="center"/>
      <protection locked="0" hidden="1"/>
    </xf>
    <xf numFmtId="10" fontId="0" fillId="8" borderId="0" xfId="0" applyNumberFormat="1" applyFill="1" applyAlignment="1" applyProtection="1">
      <alignment horizontal="center"/>
      <protection hidden="1"/>
    </xf>
    <xf numFmtId="0" fontId="10" fillId="4" borderId="26" xfId="0" applyFont="1" applyFill="1" applyBorder="1" applyAlignment="1" applyProtection="1">
      <alignment horizontal="center" vertical="center" wrapText="1"/>
      <protection locked="0" hidden="1"/>
    </xf>
    <xf numFmtId="0" fontId="10" fillId="4" borderId="29" xfId="0" applyFont="1" applyFill="1" applyBorder="1" applyAlignment="1" applyProtection="1">
      <alignment horizontal="center" vertical="center" wrapText="1"/>
      <protection locked="0" hidden="1"/>
    </xf>
    <xf numFmtId="0" fontId="9" fillId="0" borderId="0" xfId="0" applyFont="1" applyAlignment="1" applyProtection="1">
      <alignment horizontal="center"/>
      <protection hidden="1"/>
    </xf>
    <xf numFmtId="0" fontId="11" fillId="12" borderId="16" xfId="0" applyFont="1" applyFill="1" applyBorder="1" applyAlignment="1" applyProtection="1">
      <alignment horizontal="center" vertical="center" wrapText="1"/>
      <protection hidden="1"/>
    </xf>
    <xf numFmtId="0" fontId="11" fillId="12" borderId="11" xfId="0" applyFont="1" applyFill="1" applyBorder="1" applyAlignment="1" applyProtection="1">
      <alignment horizontal="center" vertical="center" wrapText="1"/>
      <protection hidden="1"/>
    </xf>
    <xf numFmtId="0" fontId="11" fillId="12" borderId="47" xfId="0" applyFont="1" applyFill="1" applyBorder="1" applyAlignment="1" applyProtection="1">
      <alignment horizontal="center" vertical="center" wrapText="1"/>
      <protection hidden="1"/>
    </xf>
    <xf numFmtId="0" fontId="11" fillId="12" borderId="27" xfId="0" applyFont="1" applyFill="1" applyBorder="1" applyAlignment="1" applyProtection="1">
      <alignment horizontal="center" vertical="center" wrapText="1"/>
      <protection hidden="1"/>
    </xf>
    <xf numFmtId="0" fontId="0" fillId="0" borderId="34" xfId="0" applyBorder="1" applyAlignment="1" applyProtection="1">
      <alignment horizontal="center" vertical="center" wrapText="1"/>
      <protection hidden="1"/>
    </xf>
    <xf numFmtId="0" fontId="0" fillId="0" borderId="32" xfId="0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horizontal="center"/>
      <protection hidden="1"/>
    </xf>
    <xf numFmtId="0" fontId="4" fillId="10" borderId="24" xfId="0" applyFont="1" applyFill="1" applyBorder="1" applyAlignment="1" applyProtection="1">
      <alignment horizontal="center" wrapText="1"/>
      <protection hidden="1"/>
    </xf>
    <xf numFmtId="0" fontId="4" fillId="10" borderId="0" xfId="0" applyFont="1" applyFill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/>
      <protection hidden="1"/>
    </xf>
    <xf numFmtId="0" fontId="4" fillId="5" borderId="3" xfId="0" applyFont="1" applyFill="1" applyBorder="1" applyAlignment="1" applyProtection="1">
      <alignment horizontal="center"/>
      <protection hidden="1"/>
    </xf>
    <xf numFmtId="0" fontId="4" fillId="4" borderId="23" xfId="0" applyFont="1" applyFill="1" applyBorder="1" applyAlignment="1" applyProtection="1">
      <alignment horizontal="center"/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0" fontId="4" fillId="11" borderId="0" xfId="0" applyFont="1" applyFill="1" applyAlignment="1" applyProtection="1">
      <alignment horizontal="center" vertical="center" wrapText="1"/>
      <protection hidden="1"/>
    </xf>
    <xf numFmtId="0" fontId="20" fillId="11" borderId="0" xfId="0" applyFont="1" applyFill="1" applyAlignment="1" applyProtection="1">
      <alignment horizontal="center" vertical="center" wrapText="1"/>
      <protection hidden="1"/>
    </xf>
    <xf numFmtId="0" fontId="4" fillId="13" borderId="23" xfId="0" applyFont="1" applyFill="1" applyBorder="1" applyAlignment="1" applyProtection="1">
      <alignment horizontal="center"/>
      <protection hidden="1"/>
    </xf>
    <xf numFmtId="0" fontId="4" fillId="13" borderId="3" xfId="0" applyFont="1" applyFill="1" applyBorder="1" applyAlignment="1" applyProtection="1">
      <alignment horizontal="center"/>
      <protection hidden="1"/>
    </xf>
    <xf numFmtId="0" fontId="4" fillId="3" borderId="23" xfId="0" applyFont="1" applyFill="1" applyBorder="1" applyAlignment="1" applyProtection="1">
      <alignment horizontal="center"/>
      <protection hidden="1"/>
    </xf>
    <xf numFmtId="0" fontId="4" fillId="3" borderId="3" xfId="0" applyFont="1" applyFill="1" applyBorder="1" applyAlignment="1" applyProtection="1">
      <alignment horizontal="center"/>
      <protection hidden="1"/>
    </xf>
    <xf numFmtId="0" fontId="18" fillId="14" borderId="8" xfId="0" applyFont="1" applyFill="1" applyBorder="1" applyAlignment="1" applyProtection="1">
      <alignment horizontal="center" vertical="center" wrapText="1"/>
      <protection hidden="1"/>
    </xf>
    <xf numFmtId="0" fontId="18" fillId="14" borderId="27" xfId="0" applyFont="1" applyFill="1" applyBorder="1" applyAlignment="1" applyProtection="1">
      <alignment horizontal="center" vertical="center" wrapText="1"/>
      <protection hidden="1"/>
    </xf>
    <xf numFmtId="0" fontId="18" fillId="14" borderId="39" xfId="0" applyFont="1" applyFill="1" applyBorder="1" applyAlignment="1" applyProtection="1">
      <alignment horizontal="center" vertical="center" wrapText="1"/>
      <protection hidden="1"/>
    </xf>
    <xf numFmtId="0" fontId="18" fillId="14" borderId="61" xfId="0" applyFont="1" applyFill="1" applyBorder="1" applyAlignment="1" applyProtection="1">
      <alignment horizontal="center" vertical="center" wrapText="1"/>
      <protection hidden="1"/>
    </xf>
    <xf numFmtId="0" fontId="4" fillId="3" borderId="34" xfId="0" applyFont="1" applyFill="1" applyBorder="1" applyAlignment="1" applyProtection="1">
      <alignment horizontal="center" textRotation="90"/>
      <protection hidden="1"/>
    </xf>
    <xf numFmtId="0" fontId="4" fillId="3" borderId="32" xfId="0" applyFont="1" applyFill="1" applyBorder="1" applyAlignment="1" applyProtection="1">
      <alignment horizontal="center" textRotation="90"/>
      <protection hidden="1"/>
    </xf>
    <xf numFmtId="0" fontId="4" fillId="3" borderId="35" xfId="0" applyFont="1" applyFill="1" applyBorder="1" applyAlignment="1" applyProtection="1">
      <alignment horizontal="center" textRotation="90"/>
      <protection hidden="1"/>
    </xf>
    <xf numFmtId="0" fontId="4" fillId="3" borderId="46" xfId="0" applyFont="1" applyFill="1" applyBorder="1" applyAlignment="1" applyProtection="1">
      <alignment horizontal="center" wrapText="1"/>
      <protection hidden="1"/>
    </xf>
    <xf numFmtId="0" fontId="4" fillId="3" borderId="8" xfId="0" applyFont="1" applyFill="1" applyBorder="1" applyAlignment="1" applyProtection="1">
      <alignment horizontal="center" wrapText="1"/>
      <protection hidden="1"/>
    </xf>
    <xf numFmtId="0" fontId="5" fillId="2" borderId="19" xfId="0" applyFont="1" applyFill="1" applyBorder="1" applyAlignment="1" applyProtection="1">
      <alignment horizontal="left"/>
      <protection hidden="1"/>
    </xf>
    <xf numFmtId="0" fontId="5" fillId="2" borderId="63" xfId="0" applyFont="1" applyFill="1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2" xfId="0" applyBorder="1" applyAlignment="1" applyProtection="1">
      <alignment horizontal="center" wrapText="1"/>
      <protection hidden="1"/>
    </xf>
  </cellXfs>
  <cellStyles count="3">
    <cellStyle name="Lien hypertexte" xfId="2" builtinId="8"/>
    <cellStyle name="Normal" xfId="0" builtinId="0"/>
    <cellStyle name="Normal 2" xfId="1" xr:uid="{00000000-0005-0000-0000-000001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D0CECE"/>
        <name val="Calibri"/>
        <scheme val="none"/>
      </font>
      <numFmt numFmtId="164" formatCode="0\.00%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42" displayName="Tableau42" ref="B3:O21" totalsRowShown="0" headerRowDxfId="16" dataDxfId="15" tableBorderDxfId="14">
  <autoFilter ref="B3:O21" xr:uid="{00000000-0009-0000-0100-000001000000}"/>
  <sortState xmlns:xlrd2="http://schemas.microsoft.com/office/spreadsheetml/2017/richdata2" ref="B4:O21">
    <sortCondition ref="B3:B21"/>
  </sortState>
  <tableColumns count="14">
    <tableColumn id="1" xr3:uid="{00000000-0010-0000-0100-000001000000}" name="Question" dataDxfId="13"/>
    <tableColumn id="2" xr3:uid="{00000000-0010-0000-0100-000002000000}" name="Colonne1" dataDxfId="12">
      <calculatedColumnFormula>'3. Scénario E31a'!I6</calculatedColumnFormula>
    </tableColumn>
    <tableColumn id="3" xr3:uid="{00000000-0010-0000-0100-000003000000}" name="Action" dataDxfId="11">
      <calculatedColumnFormula>'3. Scénario E31a'!J6</calculatedColumnFormula>
    </tableColumn>
    <tableColumn id="4" xr3:uid="{00000000-0010-0000-0100-000004000000}" name="Désignation de l'action" dataDxfId="10">
      <calculatedColumnFormula>'3. Scénario E31a'!K6</calculatedColumnFormula>
    </tableColumn>
    <tableColumn id="5" xr3:uid="{00000000-0010-0000-0100-000005000000}" name="Critères / attendus" dataDxfId="9">
      <calculatedColumnFormula>'3. Scénario E31a'!L6</calculatedColumnFormula>
    </tableColumn>
    <tableColumn id="6" xr3:uid="{00000000-0010-0000-0100-000006000000}" name="1" dataDxfId="8"/>
    <tableColumn id="7" xr3:uid="{00000000-0010-0000-0100-000007000000}" name="2" dataDxfId="7"/>
    <tableColumn id="8" xr3:uid="{00000000-0010-0000-0100-000008000000}" name="3" dataDxfId="6"/>
    <tableColumn id="9" xr3:uid="{00000000-0010-0000-0100-000009000000}" name="4" dataDxfId="5"/>
    <tableColumn id="10" xr3:uid="{00000000-0010-0000-0100-00000A000000}" name="C5" dataDxfId="4">
      <calculatedColumnFormula>'3. Scénario E31a'!N6</calculatedColumnFormula>
    </tableColumn>
    <tableColumn id="11" xr3:uid="{00000000-0010-0000-0100-00000B000000}" name="C6" dataDxfId="3">
      <calculatedColumnFormula>'3. Scénario E31a'!O6</calculatedColumnFormula>
    </tableColumn>
    <tableColumn id="14" xr3:uid="{00000000-0010-0000-0100-00000E000000}" name="Niveau " dataDxfId="2">
      <calculatedColumnFormula>IF(G4&lt;&gt;"",1,0)+IF(H4&lt;&gt;"",2,0)+IF(I4&lt;&gt;"",3,0)+IF(J4&lt;&gt;"",4,0)</calculatedColumnFormula>
    </tableColumn>
    <tableColumn id="15" xr3:uid="{00000000-0010-0000-0100-00000F000000}" name="C12" dataDxfId="1">
      <calculatedColumnFormula>K4*M4</calculatedColumnFormula>
    </tableColumn>
    <tableColumn id="16" xr3:uid="{00000000-0010-0000-0100-000010000000}" name="C23" dataDxfId="0">
      <calculatedColumnFormula>L4*M4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duscol.education.fr/sti/textes/grilles-pour-le-baccalaureat-me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abSelected="1" workbookViewId="0">
      <selection activeCell="C4" sqref="C4"/>
    </sheetView>
  </sheetViews>
  <sheetFormatPr baseColWidth="10" defaultColWidth="11.5703125" defaultRowHeight="15" x14ac:dyDescent="0.25"/>
  <cols>
    <col min="1" max="16384" width="11.5703125" style="2"/>
  </cols>
  <sheetData>
    <row r="2" spans="1:6" x14ac:dyDescent="0.25">
      <c r="B2" s="1" t="s">
        <v>411</v>
      </c>
    </row>
    <row r="3" spans="1:6" x14ac:dyDescent="0.25">
      <c r="B3" s="1" t="s">
        <v>1002</v>
      </c>
    </row>
    <row r="5" spans="1:6" x14ac:dyDescent="0.25">
      <c r="A5" s="1" t="s">
        <v>412</v>
      </c>
      <c r="B5" s="1" t="s">
        <v>413</v>
      </c>
    </row>
    <row r="6" spans="1:6" x14ac:dyDescent="0.25">
      <c r="A6" s="2" t="s">
        <v>423</v>
      </c>
      <c r="B6" s="2" t="s">
        <v>414</v>
      </c>
    </row>
    <row r="7" spans="1:6" x14ac:dyDescent="0.25">
      <c r="A7" s="2" t="s">
        <v>424</v>
      </c>
      <c r="B7" s="4" t="s">
        <v>415</v>
      </c>
      <c r="C7" s="5"/>
      <c r="D7" s="5"/>
      <c r="E7" s="5"/>
      <c r="F7" s="5"/>
    </row>
    <row r="8" spans="1:6" x14ac:dyDescent="0.25">
      <c r="B8" s="2" t="s">
        <v>451</v>
      </c>
    </row>
    <row r="15" spans="1:6" x14ac:dyDescent="0.25">
      <c r="A15" s="2" t="s">
        <v>425</v>
      </c>
      <c r="B15" s="2" t="s">
        <v>426</v>
      </c>
    </row>
    <row r="17" spans="1:14" x14ac:dyDescent="0.25">
      <c r="A17" s="1" t="s">
        <v>416</v>
      </c>
      <c r="B17" s="1" t="s">
        <v>417</v>
      </c>
    </row>
    <row r="18" spans="1:14" ht="14.65" customHeight="1" x14ac:dyDescent="0.25">
      <c r="A18" s="2" t="s">
        <v>420</v>
      </c>
      <c r="B18" s="2" t="s">
        <v>418</v>
      </c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4.65" customHeight="1" x14ac:dyDescent="0.25">
      <c r="A19" s="2" t="s">
        <v>421</v>
      </c>
      <c r="B19" s="355" t="s">
        <v>1050</v>
      </c>
      <c r="C19" s="355"/>
      <c r="D19" s="355"/>
      <c r="E19" s="355"/>
      <c r="F19" s="355"/>
      <c r="G19" s="355"/>
      <c r="H19" s="355"/>
      <c r="I19" s="355"/>
      <c r="J19" s="355"/>
      <c r="K19" s="355"/>
      <c r="L19" s="6"/>
      <c r="M19" s="6"/>
      <c r="N19" s="6"/>
    </row>
    <row r="20" spans="1:14" x14ac:dyDescent="0.25">
      <c r="B20" s="355"/>
      <c r="C20" s="355"/>
      <c r="D20" s="355"/>
      <c r="E20" s="355"/>
      <c r="F20" s="355"/>
      <c r="G20" s="355"/>
      <c r="H20" s="355"/>
      <c r="I20" s="355"/>
      <c r="J20" s="355"/>
      <c r="K20" s="355"/>
      <c r="L20" s="6"/>
      <c r="M20" s="6"/>
      <c r="N20" s="6"/>
    </row>
    <row r="21" spans="1:14" x14ac:dyDescent="0.25">
      <c r="A21" s="2" t="s">
        <v>422</v>
      </c>
      <c r="B21" s="2" t="s">
        <v>1012</v>
      </c>
    </row>
    <row r="22" spans="1:14" ht="14.65" customHeight="1" x14ac:dyDescent="0.25">
      <c r="B22" s="356" t="s">
        <v>1003</v>
      </c>
      <c r="C22" s="356"/>
      <c r="D22" s="356"/>
      <c r="E22" s="356"/>
      <c r="F22" s="356"/>
      <c r="G22" s="356"/>
      <c r="H22" s="356"/>
      <c r="I22" s="356"/>
      <c r="J22" s="356"/>
      <c r="K22" s="356"/>
    </row>
    <row r="23" spans="1:14" x14ac:dyDescent="0.25">
      <c r="A23" s="2" t="s">
        <v>430</v>
      </c>
      <c r="B23" s="2" t="s">
        <v>419</v>
      </c>
    </row>
    <row r="26" spans="1:14" x14ac:dyDescent="0.25">
      <c r="A26" s="1" t="s">
        <v>431</v>
      </c>
      <c r="B26" s="1" t="s">
        <v>427</v>
      </c>
    </row>
    <row r="27" spans="1:14" x14ac:dyDescent="0.25">
      <c r="A27" s="2" t="s">
        <v>434</v>
      </c>
      <c r="B27" s="2" t="s">
        <v>428</v>
      </c>
    </row>
    <row r="28" spans="1:14" x14ac:dyDescent="0.25">
      <c r="A28" s="2" t="s">
        <v>435</v>
      </c>
      <c r="B28" s="2" t="s">
        <v>429</v>
      </c>
    </row>
    <row r="29" spans="1:14" x14ac:dyDescent="0.25">
      <c r="B29" s="356" t="s">
        <v>1004</v>
      </c>
      <c r="C29" s="356"/>
      <c r="D29" s="356"/>
      <c r="E29" s="356"/>
      <c r="F29" s="356"/>
      <c r="G29" s="356"/>
      <c r="H29" s="356"/>
      <c r="I29" s="356"/>
      <c r="J29" s="356"/>
      <c r="K29" s="356"/>
    </row>
    <row r="30" spans="1:14" x14ac:dyDescent="0.25">
      <c r="B30" s="356"/>
      <c r="C30" s="356"/>
      <c r="D30" s="356"/>
      <c r="E30" s="356"/>
      <c r="F30" s="356"/>
      <c r="G30" s="356"/>
      <c r="H30" s="356"/>
      <c r="I30" s="356"/>
      <c r="J30" s="356"/>
      <c r="K30" s="356"/>
    </row>
    <row r="31" spans="1:14" x14ac:dyDescent="0.25">
      <c r="A31" s="2" t="s">
        <v>436</v>
      </c>
      <c r="B31" s="2" t="s">
        <v>432</v>
      </c>
    </row>
    <row r="32" spans="1:14" x14ac:dyDescent="0.25">
      <c r="B32" s="356" t="s">
        <v>433</v>
      </c>
      <c r="C32" s="356"/>
      <c r="D32" s="356"/>
      <c r="E32" s="356"/>
      <c r="F32" s="356"/>
      <c r="G32" s="356"/>
      <c r="H32" s="356"/>
      <c r="I32" s="356"/>
      <c r="J32" s="356"/>
      <c r="K32" s="356"/>
    </row>
    <row r="33" spans="1:11" x14ac:dyDescent="0.25">
      <c r="B33" s="356" t="s">
        <v>438</v>
      </c>
      <c r="C33" s="356"/>
      <c r="D33" s="356"/>
      <c r="E33" s="356"/>
      <c r="F33" s="356"/>
      <c r="G33" s="356"/>
      <c r="H33" s="356"/>
      <c r="I33" s="356"/>
      <c r="J33" s="356"/>
      <c r="K33" s="356"/>
    </row>
    <row r="34" spans="1:11" x14ac:dyDescent="0.25">
      <c r="A34" s="2" t="s">
        <v>437</v>
      </c>
      <c r="B34" s="2" t="s">
        <v>452</v>
      </c>
    </row>
    <row r="35" spans="1:11" x14ac:dyDescent="0.25">
      <c r="B35" s="356" t="s">
        <v>439</v>
      </c>
      <c r="C35" s="356"/>
      <c r="D35" s="356"/>
      <c r="E35" s="356"/>
      <c r="F35" s="356"/>
      <c r="G35" s="356"/>
      <c r="H35" s="356"/>
      <c r="I35" s="356"/>
      <c r="J35" s="356"/>
      <c r="K35" s="356"/>
    </row>
    <row r="36" spans="1:11" x14ac:dyDescent="0.25">
      <c r="B36" s="356" t="s">
        <v>440</v>
      </c>
      <c r="C36" s="356"/>
      <c r="D36" s="356"/>
      <c r="E36" s="356"/>
      <c r="F36" s="356"/>
      <c r="G36" s="356"/>
      <c r="H36" s="356"/>
      <c r="I36" s="356"/>
      <c r="J36" s="356"/>
      <c r="K36" s="356"/>
    </row>
    <row r="38" spans="1:11" x14ac:dyDescent="0.25">
      <c r="A38" s="1" t="s">
        <v>1034</v>
      </c>
      <c r="B38" s="1" t="s">
        <v>441</v>
      </c>
    </row>
    <row r="39" spans="1:11" x14ac:dyDescent="0.25">
      <c r="A39" s="2" t="s">
        <v>1035</v>
      </c>
      <c r="B39" s="2" t="s">
        <v>442</v>
      </c>
    </row>
    <row r="40" spans="1:11" x14ac:dyDescent="0.25">
      <c r="B40" s="2" t="s">
        <v>453</v>
      </c>
    </row>
    <row r="41" spans="1:11" x14ac:dyDescent="0.25">
      <c r="B41" s="356" t="s">
        <v>443</v>
      </c>
      <c r="C41" s="356"/>
      <c r="D41" s="356"/>
      <c r="E41" s="356"/>
      <c r="F41" s="356"/>
      <c r="G41" s="356"/>
      <c r="H41" s="356"/>
      <c r="I41" s="356"/>
      <c r="J41" s="356"/>
      <c r="K41" s="356"/>
    </row>
    <row r="43" spans="1:11" x14ac:dyDescent="0.25">
      <c r="A43" s="1" t="s">
        <v>1036</v>
      </c>
      <c r="B43" s="1" t="s">
        <v>1047</v>
      </c>
    </row>
    <row r="44" spans="1:11" x14ac:dyDescent="0.25">
      <c r="A44" s="2" t="s">
        <v>1037</v>
      </c>
      <c r="B44" s="2" t="s">
        <v>1038</v>
      </c>
    </row>
    <row r="45" spans="1:11" x14ac:dyDescent="0.25">
      <c r="A45" s="2" t="s">
        <v>1039</v>
      </c>
      <c r="B45" s="2" t="s">
        <v>1040</v>
      </c>
    </row>
    <row r="46" spans="1:11" x14ac:dyDescent="0.25">
      <c r="A46" s="2" t="s">
        <v>1041</v>
      </c>
      <c r="B46" s="2" t="s">
        <v>1042</v>
      </c>
      <c r="F46" s="3"/>
      <c r="G46" s="3" t="s">
        <v>1043</v>
      </c>
    </row>
    <row r="47" spans="1:11" x14ac:dyDescent="0.25">
      <c r="A47" s="2" t="s">
        <v>1044</v>
      </c>
      <c r="B47" s="2" t="s">
        <v>1048</v>
      </c>
    </row>
    <row r="48" spans="1:11" x14ac:dyDescent="0.25">
      <c r="B48" s="356" t="s">
        <v>1045</v>
      </c>
      <c r="C48" s="356"/>
      <c r="D48" s="356"/>
      <c r="E48" s="356"/>
      <c r="F48" s="356"/>
      <c r="G48" s="356"/>
      <c r="H48" s="356"/>
      <c r="I48" s="356"/>
      <c r="J48" s="356"/>
      <c r="K48" s="356"/>
    </row>
    <row r="49" spans="2:11" x14ac:dyDescent="0.25">
      <c r="B49" s="356" t="s">
        <v>1046</v>
      </c>
      <c r="C49" s="356"/>
      <c r="D49" s="356"/>
      <c r="E49" s="356"/>
      <c r="F49" s="356"/>
      <c r="G49" s="356"/>
      <c r="H49" s="356"/>
      <c r="I49" s="356"/>
      <c r="J49" s="356"/>
      <c r="K49" s="356"/>
    </row>
  </sheetData>
  <sheetProtection sheet="1" objects="1" scenarios="1"/>
  <mergeCells count="10">
    <mergeCell ref="B48:K48"/>
    <mergeCell ref="B49:K49"/>
    <mergeCell ref="B35:K35"/>
    <mergeCell ref="B36:K36"/>
    <mergeCell ref="B41:K41"/>
    <mergeCell ref="B19:K20"/>
    <mergeCell ref="B29:K30"/>
    <mergeCell ref="B22:K22"/>
    <mergeCell ref="B32:K32"/>
    <mergeCell ref="B33:K33"/>
  </mergeCells>
  <hyperlinks>
    <hyperlink ref="G46" r:id="rId1" xr:uid="{509C6492-7C67-4A28-8169-1E76BD9AF403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Z68"/>
  <sheetViews>
    <sheetView topLeftCell="A19" workbookViewId="0">
      <selection activeCell="A13" sqref="A1:XFD1048576"/>
    </sheetView>
  </sheetViews>
  <sheetFormatPr baseColWidth="10" defaultColWidth="11.5703125" defaultRowHeight="15" x14ac:dyDescent="0.25"/>
  <cols>
    <col min="1" max="2" width="11.5703125" style="2"/>
    <col min="3" max="3" width="44.7109375" style="2" customWidth="1"/>
    <col min="4" max="4" width="11.5703125" style="2"/>
    <col min="5" max="5" width="5.7109375" style="2" customWidth="1"/>
    <col min="6" max="6" width="11.5703125" style="2"/>
    <col min="7" max="7" width="57.7109375" style="2" customWidth="1"/>
    <col min="8" max="8" width="6.42578125" style="2" customWidth="1"/>
    <col min="9" max="9" width="6.5703125" style="2" customWidth="1"/>
    <col min="10" max="10" width="7" style="2" customWidth="1"/>
    <col min="11" max="11" width="5.7109375" style="2" customWidth="1"/>
    <col min="12" max="12" width="27" style="2" customWidth="1"/>
    <col min="13" max="13" width="7.28515625" style="2" customWidth="1"/>
    <col min="14" max="14" width="69.7109375" style="2" customWidth="1"/>
    <col min="15" max="18" width="11.5703125" style="2"/>
    <col min="19" max="19" width="3.5703125" style="2" customWidth="1"/>
    <col min="20" max="20" width="4" style="2" customWidth="1"/>
    <col min="21" max="22" width="3.7109375" style="2" customWidth="1"/>
    <col min="23" max="23" width="3.5703125" style="2" customWidth="1"/>
    <col min="24" max="25" width="4.28515625" style="2" customWidth="1"/>
    <col min="26" max="26" width="3.5703125" style="2" customWidth="1"/>
    <col min="27" max="16384" width="11.5703125" style="2"/>
  </cols>
  <sheetData>
    <row r="2" spans="2:26" ht="218.1" customHeight="1" x14ac:dyDescent="0.25">
      <c r="H2" s="353" t="s">
        <v>0</v>
      </c>
      <c r="I2" s="353" t="s">
        <v>1</v>
      </c>
      <c r="J2" s="353" t="s">
        <v>32</v>
      </c>
      <c r="K2" s="353" t="s">
        <v>2</v>
      </c>
      <c r="S2" s="354" t="s">
        <v>270</v>
      </c>
      <c r="T2" s="354" t="s">
        <v>271</v>
      </c>
      <c r="U2" s="354" t="s">
        <v>272</v>
      </c>
      <c r="V2" s="354" t="s">
        <v>275</v>
      </c>
      <c r="W2" s="354" t="s">
        <v>277</v>
      </c>
      <c r="X2" s="354" t="s">
        <v>273</v>
      </c>
      <c r="Y2" s="354" t="s">
        <v>274</v>
      </c>
      <c r="Z2" s="354" t="s">
        <v>630</v>
      </c>
    </row>
    <row r="3" spans="2:26" x14ac:dyDescent="0.25">
      <c r="D3" s="2" t="s">
        <v>50</v>
      </c>
      <c r="E3" s="2" t="s">
        <v>50</v>
      </c>
      <c r="F3" s="2" t="str">
        <f>D3</f>
        <v>?</v>
      </c>
      <c r="G3" s="2" t="str">
        <f>E3</f>
        <v>?</v>
      </c>
    </row>
    <row r="4" spans="2:26" x14ac:dyDescent="0.25">
      <c r="B4" s="2" t="s">
        <v>13</v>
      </c>
      <c r="C4" s="2" t="s">
        <v>287</v>
      </c>
      <c r="D4" s="2" t="s">
        <v>20</v>
      </c>
      <c r="E4" s="2" t="s">
        <v>13</v>
      </c>
      <c r="F4" s="2" t="str">
        <f t="shared" ref="F4:F41" si="0">D4</f>
        <v>S11</v>
      </c>
      <c r="G4" s="2" t="s">
        <v>285</v>
      </c>
      <c r="H4" s="2" t="s">
        <v>26</v>
      </c>
      <c r="I4" s="2" t="s">
        <v>26</v>
      </c>
      <c r="J4" s="2" t="s">
        <v>26</v>
      </c>
      <c r="K4" s="2" t="s">
        <v>26</v>
      </c>
      <c r="M4" s="2" t="s">
        <v>3</v>
      </c>
      <c r="N4" s="2" t="s">
        <v>279</v>
      </c>
      <c r="O4" s="2" t="s">
        <v>270</v>
      </c>
      <c r="S4" s="2" t="s">
        <v>26</v>
      </c>
      <c r="T4" s="2" t="s">
        <v>26</v>
      </c>
      <c r="U4" s="2" t="s">
        <v>26</v>
      </c>
      <c r="X4" s="2" t="s">
        <v>26</v>
      </c>
      <c r="Y4" s="2" t="s">
        <v>26</v>
      </c>
    </row>
    <row r="5" spans="2:26" x14ac:dyDescent="0.25">
      <c r="D5" s="2" t="s">
        <v>21</v>
      </c>
      <c r="E5" s="2" t="s">
        <v>13</v>
      </c>
      <c r="F5" s="2" t="str">
        <f t="shared" si="0"/>
        <v>S12</v>
      </c>
      <c r="G5" s="2" t="s">
        <v>286</v>
      </c>
      <c r="H5" s="2" t="s">
        <v>26</v>
      </c>
      <c r="I5" s="2" t="s">
        <v>26</v>
      </c>
      <c r="J5" s="2" t="s">
        <v>26</v>
      </c>
      <c r="K5" s="2" t="s">
        <v>26</v>
      </c>
      <c r="M5" s="2" t="s">
        <v>3</v>
      </c>
      <c r="N5" s="2" t="s">
        <v>279</v>
      </c>
      <c r="O5" s="2" t="s">
        <v>271</v>
      </c>
    </row>
    <row r="6" spans="2:26" x14ac:dyDescent="0.25">
      <c r="D6" s="2" t="s">
        <v>22</v>
      </c>
      <c r="E6" s="2" t="s">
        <v>13</v>
      </c>
      <c r="F6" s="2" t="str">
        <f t="shared" si="0"/>
        <v>S13</v>
      </c>
      <c r="G6" s="2" t="s">
        <v>288</v>
      </c>
      <c r="H6" s="2" t="s">
        <v>26</v>
      </c>
      <c r="I6" s="2" t="s">
        <v>26</v>
      </c>
      <c r="J6" s="2" t="s">
        <v>26</v>
      </c>
      <c r="K6" s="2" t="s">
        <v>26</v>
      </c>
      <c r="M6" s="2" t="s">
        <v>3</v>
      </c>
      <c r="N6" s="2" t="s">
        <v>279</v>
      </c>
      <c r="O6" s="2" t="s">
        <v>272</v>
      </c>
    </row>
    <row r="7" spans="2:26" x14ac:dyDescent="0.25">
      <c r="D7" s="2" t="s">
        <v>23</v>
      </c>
      <c r="E7" s="2" t="s">
        <v>13</v>
      </c>
      <c r="F7" s="2" t="str">
        <f t="shared" si="0"/>
        <v>S14</v>
      </c>
      <c r="G7" s="2" t="s">
        <v>289</v>
      </c>
      <c r="H7" s="2" t="s">
        <v>26</v>
      </c>
      <c r="I7" s="2" t="s">
        <v>26</v>
      </c>
      <c r="J7" s="2" t="s">
        <v>26</v>
      </c>
      <c r="K7" s="2" t="s">
        <v>26</v>
      </c>
      <c r="M7" s="2" t="s">
        <v>3</v>
      </c>
      <c r="N7" s="2" t="s">
        <v>279</v>
      </c>
      <c r="O7" s="2" t="s">
        <v>273</v>
      </c>
    </row>
    <row r="8" spans="2:26" x14ac:dyDescent="0.25">
      <c r="D8" s="2" t="s">
        <v>24</v>
      </c>
      <c r="E8" s="2" t="s">
        <v>13</v>
      </c>
      <c r="F8" s="2" t="str">
        <f t="shared" si="0"/>
        <v>S15</v>
      </c>
      <c r="G8" s="2" t="s">
        <v>290</v>
      </c>
      <c r="H8" s="2" t="s">
        <v>26</v>
      </c>
      <c r="I8" s="2" t="s">
        <v>26</v>
      </c>
      <c r="J8" s="2" t="s">
        <v>26</v>
      </c>
      <c r="K8" s="2" t="s">
        <v>26</v>
      </c>
      <c r="M8" s="2" t="s">
        <v>3</v>
      </c>
      <c r="N8" s="2" t="s">
        <v>279</v>
      </c>
      <c r="O8" s="2" t="s">
        <v>274</v>
      </c>
    </row>
    <row r="9" spans="2:26" x14ac:dyDescent="0.25">
      <c r="B9" s="2" t="s">
        <v>14</v>
      </c>
      <c r="C9" s="2" t="s">
        <v>291</v>
      </c>
      <c r="D9" s="2" t="s">
        <v>245</v>
      </c>
      <c r="E9" s="2" t="s">
        <v>14</v>
      </c>
      <c r="F9" s="2" t="str">
        <f t="shared" si="0"/>
        <v>S21</v>
      </c>
      <c r="G9" s="2" t="s">
        <v>292</v>
      </c>
      <c r="H9" s="2" t="s">
        <v>26</v>
      </c>
      <c r="I9" s="2" t="s">
        <v>26</v>
      </c>
      <c r="J9" s="2" t="s">
        <v>26</v>
      </c>
      <c r="K9" s="2" t="s">
        <v>26</v>
      </c>
    </row>
    <row r="10" spans="2:26" x14ac:dyDescent="0.25">
      <c r="D10" s="2" t="s">
        <v>242</v>
      </c>
      <c r="E10" s="2" t="s">
        <v>14</v>
      </c>
      <c r="F10" s="2" t="str">
        <f t="shared" si="0"/>
        <v>S22</v>
      </c>
      <c r="G10" s="2" t="s">
        <v>293</v>
      </c>
      <c r="H10" s="2" t="s">
        <v>26</v>
      </c>
      <c r="I10" s="2" t="s">
        <v>26</v>
      </c>
      <c r="J10" s="2" t="s">
        <v>26</v>
      </c>
      <c r="K10" s="2" t="s">
        <v>26</v>
      </c>
      <c r="M10" s="2" t="s">
        <v>4</v>
      </c>
      <c r="N10" s="2" t="s">
        <v>280</v>
      </c>
      <c r="O10" s="2" t="s">
        <v>270</v>
      </c>
      <c r="S10" s="2" t="s">
        <v>26</v>
      </c>
      <c r="U10" s="2" t="s">
        <v>26</v>
      </c>
      <c r="V10" s="2" t="s">
        <v>26</v>
      </c>
      <c r="X10" s="2" t="s">
        <v>26</v>
      </c>
    </row>
    <row r="11" spans="2:26" x14ac:dyDescent="0.25">
      <c r="D11" s="2" t="s">
        <v>246</v>
      </c>
      <c r="E11" s="2" t="s">
        <v>14</v>
      </c>
      <c r="F11" s="2" t="str">
        <f t="shared" si="0"/>
        <v>S23</v>
      </c>
      <c r="G11" s="2" t="s">
        <v>294</v>
      </c>
      <c r="H11" s="2" t="s">
        <v>26</v>
      </c>
      <c r="I11" s="2" t="s">
        <v>26</v>
      </c>
      <c r="J11" s="2" t="s">
        <v>26</v>
      </c>
      <c r="K11" s="2" t="s">
        <v>26</v>
      </c>
      <c r="M11" s="2" t="s">
        <v>4</v>
      </c>
      <c r="N11" s="2" t="s">
        <v>280</v>
      </c>
      <c r="O11" s="2" t="s">
        <v>272</v>
      </c>
    </row>
    <row r="12" spans="2:26" x14ac:dyDescent="0.25">
      <c r="D12" s="2" t="s">
        <v>247</v>
      </c>
      <c r="E12" s="2" t="s">
        <v>14</v>
      </c>
      <c r="F12" s="2" t="str">
        <f t="shared" si="0"/>
        <v>S24</v>
      </c>
      <c r="G12" s="2" t="s">
        <v>295</v>
      </c>
      <c r="H12" s="2" t="s">
        <v>26</v>
      </c>
      <c r="I12" s="2" t="s">
        <v>26</v>
      </c>
      <c r="J12" s="2" t="s">
        <v>26</v>
      </c>
      <c r="K12" s="2" t="s">
        <v>26</v>
      </c>
      <c r="M12" s="2" t="s">
        <v>4</v>
      </c>
      <c r="N12" s="2" t="s">
        <v>280</v>
      </c>
      <c r="O12" s="2" t="s">
        <v>325</v>
      </c>
    </row>
    <row r="13" spans="2:26" x14ac:dyDescent="0.25">
      <c r="D13" s="2" t="s">
        <v>248</v>
      </c>
      <c r="E13" s="2" t="s">
        <v>14</v>
      </c>
      <c r="F13" s="2" t="str">
        <f t="shared" si="0"/>
        <v>S25</v>
      </c>
      <c r="G13" s="2" t="s">
        <v>296</v>
      </c>
      <c r="H13" s="2" t="s">
        <v>26</v>
      </c>
      <c r="I13" s="2" t="s">
        <v>26</v>
      </c>
      <c r="J13" s="2" t="s">
        <v>26</v>
      </c>
      <c r="K13" s="2" t="s">
        <v>26</v>
      </c>
      <c r="M13" s="2" t="s">
        <v>4</v>
      </c>
      <c r="N13" s="2" t="s">
        <v>280</v>
      </c>
      <c r="O13" s="2" t="s">
        <v>276</v>
      </c>
    </row>
    <row r="14" spans="2:26" x14ac:dyDescent="0.25">
      <c r="D14" s="2" t="s">
        <v>249</v>
      </c>
      <c r="E14" s="2" t="s">
        <v>14</v>
      </c>
      <c r="F14" s="2" t="str">
        <f t="shared" si="0"/>
        <v>S26</v>
      </c>
      <c r="G14" s="2" t="s">
        <v>297</v>
      </c>
      <c r="H14" s="2" t="s">
        <v>26</v>
      </c>
      <c r="I14" s="2" t="s">
        <v>26</v>
      </c>
      <c r="J14" s="2" t="s">
        <v>26</v>
      </c>
      <c r="K14" s="2" t="s">
        <v>26</v>
      </c>
    </row>
    <row r="15" spans="2:26" x14ac:dyDescent="0.25">
      <c r="D15" s="2" t="s">
        <v>250</v>
      </c>
      <c r="E15" s="2" t="s">
        <v>14</v>
      </c>
      <c r="F15" s="2" t="str">
        <f t="shared" si="0"/>
        <v>S27</v>
      </c>
      <c r="G15" s="2" t="s">
        <v>298</v>
      </c>
      <c r="H15" s="2" t="s">
        <v>26</v>
      </c>
      <c r="I15" s="2" t="s">
        <v>26</v>
      </c>
      <c r="J15" s="2" t="s">
        <v>26</v>
      </c>
      <c r="K15" s="2" t="s">
        <v>26</v>
      </c>
      <c r="M15" s="2" t="s">
        <v>5</v>
      </c>
      <c r="N15" s="2" t="s">
        <v>278</v>
      </c>
      <c r="O15" s="2" t="s">
        <v>270</v>
      </c>
      <c r="S15" s="2" t="s">
        <v>26</v>
      </c>
      <c r="T15" s="2" t="s">
        <v>26</v>
      </c>
      <c r="U15" s="2" t="s">
        <v>26</v>
      </c>
      <c r="W15" s="2" t="s">
        <v>26</v>
      </c>
      <c r="X15" s="2" t="s">
        <v>26</v>
      </c>
      <c r="Y15" s="2" t="s">
        <v>26</v>
      </c>
    </row>
    <row r="16" spans="2:26" x14ac:dyDescent="0.25">
      <c r="D16" s="2" t="s">
        <v>251</v>
      </c>
      <c r="E16" s="2" t="s">
        <v>14</v>
      </c>
      <c r="F16" s="2" t="str">
        <f t="shared" si="0"/>
        <v>S28</v>
      </c>
      <c r="G16" s="2" t="s">
        <v>300</v>
      </c>
      <c r="H16" s="2" t="s">
        <v>26</v>
      </c>
      <c r="I16" s="2" t="s">
        <v>26</v>
      </c>
      <c r="J16" s="2" t="s">
        <v>26</v>
      </c>
      <c r="K16" s="2" t="s">
        <v>26</v>
      </c>
      <c r="M16" s="2" t="s">
        <v>5</v>
      </c>
      <c r="N16" s="2" t="s">
        <v>278</v>
      </c>
      <c r="O16" s="2" t="s">
        <v>271</v>
      </c>
    </row>
    <row r="17" spans="2:25" x14ac:dyDescent="0.25">
      <c r="D17" s="2" t="s">
        <v>252</v>
      </c>
      <c r="E17" s="2" t="s">
        <v>14</v>
      </c>
      <c r="F17" s="2" t="str">
        <f t="shared" si="0"/>
        <v>S29</v>
      </c>
      <c r="G17" s="2" t="s">
        <v>299</v>
      </c>
      <c r="H17" s="2" t="s">
        <v>26</v>
      </c>
      <c r="I17" s="2" t="s">
        <v>26</v>
      </c>
      <c r="J17" s="2" t="s">
        <v>26</v>
      </c>
      <c r="K17" s="2" t="s">
        <v>26</v>
      </c>
      <c r="M17" s="2" t="s">
        <v>5</v>
      </c>
      <c r="N17" s="2" t="s">
        <v>278</v>
      </c>
      <c r="O17" s="2" t="s">
        <v>272</v>
      </c>
    </row>
    <row r="18" spans="2:25" x14ac:dyDescent="0.25">
      <c r="B18" s="2" t="s">
        <v>15</v>
      </c>
      <c r="C18" s="2" t="s">
        <v>301</v>
      </c>
      <c r="D18" s="2" t="s">
        <v>253</v>
      </c>
      <c r="E18" s="2" t="s">
        <v>15</v>
      </c>
      <c r="F18" s="2" t="str">
        <f t="shared" si="0"/>
        <v>S31</v>
      </c>
      <c r="G18" s="2" t="s">
        <v>302</v>
      </c>
      <c r="H18" s="2" t="s">
        <v>26</v>
      </c>
      <c r="I18" s="2" t="s">
        <v>26</v>
      </c>
      <c r="J18" s="2" t="s">
        <v>26</v>
      </c>
      <c r="K18" s="2" t="s">
        <v>26</v>
      </c>
      <c r="M18" s="2" t="s">
        <v>5</v>
      </c>
      <c r="N18" s="2" t="s">
        <v>278</v>
      </c>
      <c r="O18" s="2" t="s">
        <v>277</v>
      </c>
    </row>
    <row r="19" spans="2:25" x14ac:dyDescent="0.25">
      <c r="D19" s="2" t="s">
        <v>254</v>
      </c>
      <c r="E19" s="2" t="s">
        <v>15</v>
      </c>
      <c r="F19" s="2" t="str">
        <f t="shared" si="0"/>
        <v>S32</v>
      </c>
      <c r="G19" s="2" t="s">
        <v>303</v>
      </c>
      <c r="H19" s="2" t="s">
        <v>26</v>
      </c>
      <c r="I19" s="2" t="s">
        <v>26</v>
      </c>
      <c r="J19" s="2" t="s">
        <v>26</v>
      </c>
      <c r="K19" s="2" t="s">
        <v>26</v>
      </c>
      <c r="M19" s="2" t="s">
        <v>5</v>
      </c>
      <c r="N19" s="2" t="s">
        <v>278</v>
      </c>
      <c r="O19" s="2" t="s">
        <v>273</v>
      </c>
    </row>
    <row r="20" spans="2:25" x14ac:dyDescent="0.25">
      <c r="D20" s="2" t="s">
        <v>243</v>
      </c>
      <c r="E20" s="2" t="s">
        <v>15</v>
      </c>
      <c r="F20" s="2" t="str">
        <f t="shared" si="0"/>
        <v>S33</v>
      </c>
      <c r="G20" s="2" t="s">
        <v>304</v>
      </c>
      <c r="H20" s="2" t="s">
        <v>26</v>
      </c>
      <c r="I20" s="2" t="s">
        <v>26</v>
      </c>
      <c r="J20" s="2" t="s">
        <v>26</v>
      </c>
      <c r="K20" s="2" t="s">
        <v>26</v>
      </c>
      <c r="M20" s="2" t="s">
        <v>5</v>
      </c>
      <c r="N20" s="2" t="s">
        <v>278</v>
      </c>
      <c r="O20" s="2" t="s">
        <v>274</v>
      </c>
    </row>
    <row r="21" spans="2:25" x14ac:dyDescent="0.25">
      <c r="D21" s="2" t="s">
        <v>255</v>
      </c>
      <c r="E21" s="2" t="s">
        <v>15</v>
      </c>
      <c r="F21" s="2" t="str">
        <f t="shared" si="0"/>
        <v>S34</v>
      </c>
      <c r="G21" s="2" t="s">
        <v>305</v>
      </c>
      <c r="K21" s="2" t="s">
        <v>26</v>
      </c>
    </row>
    <row r="22" spans="2:25" x14ac:dyDescent="0.25">
      <c r="D22" s="2" t="s">
        <v>256</v>
      </c>
      <c r="E22" s="2" t="s">
        <v>15</v>
      </c>
      <c r="F22" s="2" t="str">
        <f t="shared" si="0"/>
        <v>S35</v>
      </c>
      <c r="G22" s="2" t="s">
        <v>306</v>
      </c>
      <c r="K22" s="2" t="s">
        <v>26</v>
      </c>
      <c r="M22" s="2" t="s">
        <v>6</v>
      </c>
      <c r="N22" s="2" t="s">
        <v>281</v>
      </c>
      <c r="O22" s="2" t="s">
        <v>277</v>
      </c>
      <c r="W22" s="2" t="s">
        <v>26</v>
      </c>
      <c r="X22" s="2" t="s">
        <v>26</v>
      </c>
      <c r="Y22" s="2" t="s">
        <v>26</v>
      </c>
    </row>
    <row r="23" spans="2:25" x14ac:dyDescent="0.25">
      <c r="B23" s="2" t="s">
        <v>16</v>
      </c>
      <c r="C23" s="2" t="s">
        <v>307</v>
      </c>
      <c r="D23" s="2" t="s">
        <v>257</v>
      </c>
      <c r="E23" s="2" t="s">
        <v>16</v>
      </c>
      <c r="F23" s="2" t="str">
        <f t="shared" si="0"/>
        <v>S41</v>
      </c>
      <c r="G23" s="2" t="s">
        <v>308</v>
      </c>
      <c r="H23" s="2" t="s">
        <v>26</v>
      </c>
      <c r="I23" s="2" t="s">
        <v>26</v>
      </c>
      <c r="J23" s="2" t="s">
        <v>26</v>
      </c>
      <c r="K23" s="2" t="s">
        <v>26</v>
      </c>
      <c r="M23" s="2" t="s">
        <v>6</v>
      </c>
      <c r="N23" s="2" t="s">
        <v>281</v>
      </c>
      <c r="O23" s="2" t="s">
        <v>273</v>
      </c>
    </row>
    <row r="24" spans="2:25" x14ac:dyDescent="0.25">
      <c r="D24" s="2" t="s">
        <v>258</v>
      </c>
      <c r="E24" s="2" t="s">
        <v>16</v>
      </c>
      <c r="F24" s="2" t="str">
        <f t="shared" si="0"/>
        <v>S42</v>
      </c>
      <c r="G24" s="2" t="s">
        <v>309</v>
      </c>
      <c r="H24" s="2" t="s">
        <v>26</v>
      </c>
      <c r="I24" s="2" t="s">
        <v>26</v>
      </c>
      <c r="J24" s="2" t="s">
        <v>26</v>
      </c>
      <c r="K24" s="2" t="s">
        <v>26</v>
      </c>
      <c r="M24" s="2" t="s">
        <v>6</v>
      </c>
      <c r="N24" s="2" t="s">
        <v>281</v>
      </c>
      <c r="O24" s="2" t="s">
        <v>274</v>
      </c>
    </row>
    <row r="25" spans="2:25" x14ac:dyDescent="0.25">
      <c r="D25" s="2" t="s">
        <v>259</v>
      </c>
      <c r="E25" s="2" t="s">
        <v>16</v>
      </c>
      <c r="F25" s="2" t="str">
        <f t="shared" si="0"/>
        <v>S43</v>
      </c>
      <c r="G25" s="2" t="s">
        <v>310</v>
      </c>
      <c r="H25" s="2" t="s">
        <v>26</v>
      </c>
      <c r="I25" s="2" t="s">
        <v>26</v>
      </c>
      <c r="J25" s="2" t="s">
        <v>26</v>
      </c>
      <c r="K25" s="2" t="s">
        <v>26</v>
      </c>
    </row>
    <row r="26" spans="2:25" x14ac:dyDescent="0.25">
      <c r="D26" s="2" t="s">
        <v>244</v>
      </c>
      <c r="E26" s="2" t="s">
        <v>16</v>
      </c>
      <c r="F26" s="2" t="str">
        <f t="shared" si="0"/>
        <v>S44</v>
      </c>
      <c r="G26" s="2" t="s">
        <v>311</v>
      </c>
      <c r="H26" s="2" t="s">
        <v>26</v>
      </c>
      <c r="I26" s="2" t="s">
        <v>26</v>
      </c>
      <c r="J26" s="2" t="s">
        <v>26</v>
      </c>
      <c r="K26" s="2" t="s">
        <v>26</v>
      </c>
      <c r="M26" s="2" t="s">
        <v>481</v>
      </c>
      <c r="N26" s="2" t="s">
        <v>961</v>
      </c>
      <c r="O26" s="2" t="s">
        <v>271</v>
      </c>
      <c r="T26" s="2" t="s">
        <v>26</v>
      </c>
      <c r="W26" s="2" t="s">
        <v>26</v>
      </c>
      <c r="Y26" s="2" t="s">
        <v>26</v>
      </c>
    </row>
    <row r="27" spans="2:25" x14ac:dyDescent="0.25">
      <c r="D27" s="2" t="s">
        <v>260</v>
      </c>
      <c r="E27" s="2" t="s">
        <v>16</v>
      </c>
      <c r="F27" s="2" t="str">
        <f t="shared" si="0"/>
        <v>S45</v>
      </c>
      <c r="G27" s="2" t="s">
        <v>312</v>
      </c>
      <c r="H27" s="2" t="s">
        <v>26</v>
      </c>
      <c r="I27" s="2" t="s">
        <v>26</v>
      </c>
      <c r="J27" s="2" t="s">
        <v>26</v>
      </c>
      <c r="K27" s="2" t="s">
        <v>26</v>
      </c>
      <c r="M27" s="2" t="s">
        <v>481</v>
      </c>
      <c r="N27" s="2" t="s">
        <v>961</v>
      </c>
      <c r="O27" s="2" t="s">
        <v>277</v>
      </c>
    </row>
    <row r="28" spans="2:25" x14ac:dyDescent="0.25">
      <c r="D28" s="2" t="s">
        <v>261</v>
      </c>
      <c r="E28" s="2" t="s">
        <v>16</v>
      </c>
      <c r="F28" s="2" t="str">
        <f t="shared" si="0"/>
        <v>S46</v>
      </c>
      <c r="G28" s="2" t="s">
        <v>313</v>
      </c>
      <c r="H28" s="2" t="s">
        <v>26</v>
      </c>
      <c r="I28" s="2" t="s">
        <v>26</v>
      </c>
      <c r="J28" s="2" t="s">
        <v>26</v>
      </c>
      <c r="K28" s="2" t="s">
        <v>26</v>
      </c>
      <c r="M28" s="2" t="s">
        <v>481</v>
      </c>
      <c r="N28" s="2" t="s">
        <v>961</v>
      </c>
      <c r="O28" s="2" t="s">
        <v>274</v>
      </c>
    </row>
    <row r="29" spans="2:25" x14ac:dyDescent="0.25">
      <c r="B29" s="2" t="s">
        <v>17</v>
      </c>
      <c r="C29" s="2" t="s">
        <v>314</v>
      </c>
      <c r="D29" s="2" t="s">
        <v>262</v>
      </c>
      <c r="E29" s="2" t="s">
        <v>17</v>
      </c>
      <c r="F29" s="2" t="str">
        <f t="shared" si="0"/>
        <v>S51</v>
      </c>
      <c r="G29" s="2" t="s">
        <v>315</v>
      </c>
      <c r="K29" s="2" t="s">
        <v>26</v>
      </c>
    </row>
    <row r="30" spans="2:25" x14ac:dyDescent="0.25">
      <c r="D30" s="2" t="s">
        <v>263</v>
      </c>
      <c r="E30" s="2" t="s">
        <v>17</v>
      </c>
      <c r="F30" s="2" t="str">
        <f t="shared" si="0"/>
        <v>S52</v>
      </c>
      <c r="G30" s="2" t="s">
        <v>316</v>
      </c>
      <c r="K30" s="2" t="s">
        <v>26</v>
      </c>
      <c r="M30" s="2" t="s">
        <v>483</v>
      </c>
      <c r="N30" s="2" t="s">
        <v>962</v>
      </c>
      <c r="O30" s="2" t="s">
        <v>271</v>
      </c>
      <c r="T30" s="2" t="s">
        <v>26</v>
      </c>
      <c r="W30" s="2" t="s">
        <v>26</v>
      </c>
      <c r="X30" s="2" t="s">
        <v>26</v>
      </c>
      <c r="Y30" s="2" t="s">
        <v>26</v>
      </c>
    </row>
    <row r="31" spans="2:25" x14ac:dyDescent="0.25">
      <c r="D31" s="2" t="s">
        <v>264</v>
      </c>
      <c r="E31" s="2" t="s">
        <v>17</v>
      </c>
      <c r="F31" s="2" t="str">
        <f t="shared" si="0"/>
        <v>S53</v>
      </c>
      <c r="G31" s="2" t="s">
        <v>317</v>
      </c>
      <c r="K31" s="2" t="s">
        <v>26</v>
      </c>
      <c r="M31" s="2" t="s">
        <v>483</v>
      </c>
      <c r="N31" s="2" t="s">
        <v>962</v>
      </c>
      <c r="O31" s="2" t="s">
        <v>277</v>
      </c>
    </row>
    <row r="32" spans="2:25" x14ac:dyDescent="0.25">
      <c r="B32" s="2" t="s">
        <v>18</v>
      </c>
      <c r="C32" s="2" t="s">
        <v>318</v>
      </c>
      <c r="D32" s="2" t="s">
        <v>265</v>
      </c>
      <c r="E32" s="2" t="s">
        <v>18</v>
      </c>
      <c r="F32" s="2" t="str">
        <f t="shared" si="0"/>
        <v>S61</v>
      </c>
      <c r="G32" s="2" t="s">
        <v>319</v>
      </c>
      <c r="H32" s="2" t="s">
        <v>26</v>
      </c>
      <c r="I32" s="2" t="s">
        <v>26</v>
      </c>
      <c r="M32" s="2" t="s">
        <v>483</v>
      </c>
      <c r="N32" s="2" t="s">
        <v>962</v>
      </c>
      <c r="O32" s="2" t="s">
        <v>273</v>
      </c>
    </row>
    <row r="33" spans="2:26" x14ac:dyDescent="0.25">
      <c r="D33" s="2" t="s">
        <v>266</v>
      </c>
      <c r="E33" s="2" t="s">
        <v>18</v>
      </c>
      <c r="F33" s="2" t="str">
        <f t="shared" si="0"/>
        <v>S62</v>
      </c>
      <c r="G33" s="2" t="s">
        <v>320</v>
      </c>
      <c r="H33" s="2" t="s">
        <v>26</v>
      </c>
      <c r="I33" s="2" t="s">
        <v>26</v>
      </c>
      <c r="J33" s="2" t="s">
        <v>26</v>
      </c>
      <c r="M33" s="2" t="s">
        <v>483</v>
      </c>
      <c r="N33" s="2" t="s">
        <v>962</v>
      </c>
      <c r="O33" s="2" t="s">
        <v>274</v>
      </c>
    </row>
    <row r="34" spans="2:26" x14ac:dyDescent="0.25">
      <c r="B34" s="2" t="s">
        <v>19</v>
      </c>
      <c r="C34" s="2" t="s">
        <v>321</v>
      </c>
      <c r="D34" s="2" t="s">
        <v>267</v>
      </c>
      <c r="E34" s="2" t="s">
        <v>19</v>
      </c>
      <c r="F34" s="2" t="str">
        <f t="shared" si="0"/>
        <v>S71</v>
      </c>
      <c r="G34" s="2" t="s">
        <v>322</v>
      </c>
      <c r="H34" s="2" t="s">
        <v>26</v>
      </c>
      <c r="I34" s="2" t="s">
        <v>26</v>
      </c>
      <c r="J34" s="2" t="s">
        <v>26</v>
      </c>
      <c r="K34" s="2" t="s">
        <v>26</v>
      </c>
    </row>
    <row r="35" spans="2:26" x14ac:dyDescent="0.25">
      <c r="D35" s="2" t="s">
        <v>1033</v>
      </c>
      <c r="E35" s="2" t="s">
        <v>17</v>
      </c>
      <c r="F35" s="2" t="str">
        <f t="shared" ref="F35" si="1">D35</f>
        <v>S72</v>
      </c>
      <c r="G35" s="2" t="s">
        <v>316</v>
      </c>
      <c r="K35" s="2" t="s">
        <v>26</v>
      </c>
      <c r="M35" s="2" t="s">
        <v>485</v>
      </c>
      <c r="N35" s="2" t="s">
        <v>963</v>
      </c>
      <c r="O35" s="2" t="s">
        <v>271</v>
      </c>
      <c r="T35" s="2" t="s">
        <v>26</v>
      </c>
      <c r="V35" s="2" t="s">
        <v>26</v>
      </c>
      <c r="W35" s="2" t="s">
        <v>26</v>
      </c>
      <c r="X35" s="2" t="s">
        <v>26</v>
      </c>
      <c r="Y35" s="2" t="s">
        <v>26</v>
      </c>
    </row>
    <row r="36" spans="2:26" x14ac:dyDescent="0.25">
      <c r="D36" s="2" t="s">
        <v>268</v>
      </c>
      <c r="E36" s="2" t="s">
        <v>19</v>
      </c>
      <c r="F36" s="2" t="str">
        <f t="shared" si="0"/>
        <v>S73</v>
      </c>
      <c r="G36" s="2" t="s">
        <v>323</v>
      </c>
      <c r="H36" s="2" t="s">
        <v>26</v>
      </c>
      <c r="I36" s="2" t="s">
        <v>26</v>
      </c>
      <c r="J36" s="2" t="s">
        <v>26</v>
      </c>
      <c r="K36" s="2" t="s">
        <v>26</v>
      </c>
      <c r="M36" s="2" t="s">
        <v>485</v>
      </c>
      <c r="N36" s="2" t="s">
        <v>963</v>
      </c>
      <c r="O36" s="2" t="s">
        <v>275</v>
      </c>
    </row>
    <row r="37" spans="2:26" x14ac:dyDescent="0.25">
      <c r="D37" s="2" t="s">
        <v>269</v>
      </c>
      <c r="E37" s="2" t="s">
        <v>19</v>
      </c>
      <c r="F37" s="2" t="str">
        <f t="shared" si="0"/>
        <v>S74</v>
      </c>
      <c r="G37" s="2" t="s">
        <v>324</v>
      </c>
      <c r="H37" s="2" t="s">
        <v>26</v>
      </c>
      <c r="I37" s="2" t="s">
        <v>26</v>
      </c>
      <c r="J37" s="2" t="s">
        <v>26</v>
      </c>
      <c r="K37" s="2" t="s">
        <v>26</v>
      </c>
      <c r="M37" s="2" t="s">
        <v>485</v>
      </c>
      <c r="N37" s="2" t="s">
        <v>963</v>
      </c>
      <c r="O37" s="2" t="s">
        <v>277</v>
      </c>
    </row>
    <row r="38" spans="2:26" x14ac:dyDescent="0.25">
      <c r="B38" s="2" t="s">
        <v>634</v>
      </c>
      <c r="C38" s="2" t="s">
        <v>635</v>
      </c>
      <c r="D38" s="2" t="s">
        <v>955</v>
      </c>
      <c r="E38" s="2" t="s">
        <v>636</v>
      </c>
      <c r="F38" s="2" t="str">
        <f t="shared" si="0"/>
        <v>S81</v>
      </c>
      <c r="G38" s="2" t="s">
        <v>958</v>
      </c>
      <c r="H38" s="2" t="s">
        <v>26</v>
      </c>
      <c r="I38" s="2" t="s">
        <v>26</v>
      </c>
      <c r="M38" s="2" t="s">
        <v>485</v>
      </c>
      <c r="N38" s="2" t="s">
        <v>963</v>
      </c>
      <c r="O38" s="2" t="s">
        <v>273</v>
      </c>
    </row>
    <row r="39" spans="2:26" x14ac:dyDescent="0.25">
      <c r="D39" s="2" t="s">
        <v>956</v>
      </c>
      <c r="E39" s="2" t="s">
        <v>636</v>
      </c>
      <c r="F39" s="2" t="str">
        <f t="shared" si="0"/>
        <v>S82</v>
      </c>
      <c r="G39" s="2" t="s">
        <v>959</v>
      </c>
      <c r="H39" s="2" t="s">
        <v>26</v>
      </c>
      <c r="I39" s="2" t="s">
        <v>26</v>
      </c>
      <c r="M39" s="2" t="s">
        <v>485</v>
      </c>
      <c r="N39" s="2" t="s">
        <v>963</v>
      </c>
      <c r="O39" s="2" t="s">
        <v>274</v>
      </c>
    </row>
    <row r="40" spans="2:26" x14ac:dyDescent="0.25">
      <c r="D40" s="2" t="s">
        <v>957</v>
      </c>
      <c r="E40" s="2" t="s">
        <v>636</v>
      </c>
      <c r="F40" s="2" t="str">
        <f t="shared" si="0"/>
        <v>S83</v>
      </c>
      <c r="G40" s="2" t="s">
        <v>960</v>
      </c>
      <c r="H40" s="2" t="s">
        <v>26</v>
      </c>
      <c r="I40" s="2" t="s">
        <v>26</v>
      </c>
    </row>
    <row r="41" spans="2:26" x14ac:dyDescent="0.25">
      <c r="D41" s="2" t="s">
        <v>263</v>
      </c>
      <c r="E41" s="2" t="s">
        <v>17</v>
      </c>
      <c r="F41" s="2" t="str">
        <f t="shared" si="0"/>
        <v>S52</v>
      </c>
      <c r="G41" s="2" t="s">
        <v>316</v>
      </c>
      <c r="K41" s="2" t="s">
        <v>26</v>
      </c>
      <c r="M41" s="2" t="s">
        <v>487</v>
      </c>
      <c r="N41" s="2" t="s">
        <v>964</v>
      </c>
      <c r="O41" s="2" t="s">
        <v>275</v>
      </c>
      <c r="V41" s="2" t="s">
        <v>26</v>
      </c>
      <c r="X41" s="2" t="s">
        <v>26</v>
      </c>
      <c r="Y41" s="2" t="s">
        <v>26</v>
      </c>
    </row>
    <row r="42" spans="2:26" x14ac:dyDescent="0.25">
      <c r="M42" s="2" t="s">
        <v>487</v>
      </c>
      <c r="N42" s="2" t="s">
        <v>964</v>
      </c>
      <c r="O42" s="2" t="s">
        <v>273</v>
      </c>
    </row>
    <row r="43" spans="2:26" x14ac:dyDescent="0.25">
      <c r="M43" s="2" t="s">
        <v>487</v>
      </c>
      <c r="N43" s="2" t="s">
        <v>964</v>
      </c>
      <c r="O43" s="2" t="s">
        <v>274</v>
      </c>
    </row>
    <row r="45" spans="2:26" x14ac:dyDescent="0.25">
      <c r="M45" s="2" t="s">
        <v>488</v>
      </c>
      <c r="N45" s="2" t="s">
        <v>762</v>
      </c>
      <c r="O45" s="2" t="s">
        <v>273</v>
      </c>
    </row>
    <row r="46" spans="2:26" x14ac:dyDescent="0.25">
      <c r="M46" s="2" t="s">
        <v>488</v>
      </c>
      <c r="N46" s="2" t="s">
        <v>762</v>
      </c>
      <c r="O46" s="2" t="s">
        <v>274</v>
      </c>
    </row>
    <row r="48" spans="2:26" x14ac:dyDescent="0.25">
      <c r="M48" s="2" t="s">
        <v>965</v>
      </c>
      <c r="N48" s="2" t="s">
        <v>966</v>
      </c>
      <c r="O48" s="2" t="s">
        <v>271</v>
      </c>
      <c r="T48" s="2" t="s">
        <v>26</v>
      </c>
      <c r="V48" s="2" t="s">
        <v>26</v>
      </c>
      <c r="X48" s="2" t="s">
        <v>26</v>
      </c>
      <c r="Y48" s="2" t="s">
        <v>26</v>
      </c>
      <c r="Z48" s="2" t="s">
        <v>26</v>
      </c>
    </row>
    <row r="49" spans="13:26" x14ac:dyDescent="0.25">
      <c r="M49" s="2" t="s">
        <v>965</v>
      </c>
      <c r="N49" s="2" t="s">
        <v>966</v>
      </c>
      <c r="O49" s="2" t="s">
        <v>275</v>
      </c>
    </row>
    <row r="50" spans="13:26" x14ac:dyDescent="0.25">
      <c r="M50" s="2" t="s">
        <v>965</v>
      </c>
      <c r="N50" s="2" t="s">
        <v>966</v>
      </c>
      <c r="O50" s="2" t="s">
        <v>273</v>
      </c>
    </row>
    <row r="51" spans="13:26" x14ac:dyDescent="0.25">
      <c r="M51" s="2" t="s">
        <v>965</v>
      </c>
      <c r="N51" s="2" t="s">
        <v>966</v>
      </c>
      <c r="O51" s="2" t="s">
        <v>967</v>
      </c>
    </row>
    <row r="52" spans="13:26" x14ac:dyDescent="0.25">
      <c r="M52" s="2" t="s">
        <v>965</v>
      </c>
      <c r="N52" s="2" t="s">
        <v>966</v>
      </c>
      <c r="O52" s="2" t="s">
        <v>630</v>
      </c>
    </row>
    <row r="54" spans="13:26" x14ac:dyDescent="0.25">
      <c r="M54" s="2" t="s">
        <v>491</v>
      </c>
      <c r="N54" s="2" t="s">
        <v>968</v>
      </c>
      <c r="O54" s="2" t="s">
        <v>270</v>
      </c>
      <c r="S54" s="2" t="s">
        <v>26</v>
      </c>
      <c r="T54" s="2" t="s">
        <v>26</v>
      </c>
      <c r="V54" s="2" t="s">
        <v>26</v>
      </c>
      <c r="W54" s="2" t="s">
        <v>26</v>
      </c>
      <c r="Z54" s="2" t="s">
        <v>26</v>
      </c>
    </row>
    <row r="55" spans="13:26" x14ac:dyDescent="0.25">
      <c r="M55" s="2" t="s">
        <v>491</v>
      </c>
      <c r="N55" s="2" t="s">
        <v>968</v>
      </c>
      <c r="O55" s="2" t="s">
        <v>271</v>
      </c>
    </row>
    <row r="56" spans="13:26" x14ac:dyDescent="0.25">
      <c r="M56" s="2" t="s">
        <v>491</v>
      </c>
      <c r="N56" s="2" t="s">
        <v>968</v>
      </c>
      <c r="O56" s="2" t="s">
        <v>275</v>
      </c>
    </row>
    <row r="57" spans="13:26" x14ac:dyDescent="0.25">
      <c r="M57" s="2" t="s">
        <v>491</v>
      </c>
      <c r="N57" s="2" t="s">
        <v>968</v>
      </c>
      <c r="O57" s="2" t="s">
        <v>277</v>
      </c>
    </row>
    <row r="58" spans="13:26" x14ac:dyDescent="0.25">
      <c r="M58" s="2" t="s">
        <v>491</v>
      </c>
      <c r="N58" s="2" t="s">
        <v>968</v>
      </c>
      <c r="O58" s="2" t="s">
        <v>630</v>
      </c>
    </row>
    <row r="60" spans="13:26" x14ac:dyDescent="0.25">
      <c r="M60" s="2" t="s">
        <v>449</v>
      </c>
      <c r="N60" s="2" t="s">
        <v>865</v>
      </c>
      <c r="O60" s="2" t="s">
        <v>270</v>
      </c>
      <c r="S60" s="2" t="s">
        <v>26</v>
      </c>
      <c r="T60" s="2" t="s">
        <v>26</v>
      </c>
      <c r="V60" s="2" t="s">
        <v>26</v>
      </c>
      <c r="W60" s="2" t="s">
        <v>26</v>
      </c>
      <c r="Z60" s="2" t="s">
        <v>26</v>
      </c>
    </row>
    <row r="61" spans="13:26" x14ac:dyDescent="0.25">
      <c r="M61" s="2" t="s">
        <v>449</v>
      </c>
      <c r="N61" s="2" t="s">
        <v>865</v>
      </c>
      <c r="O61" s="2" t="s">
        <v>271</v>
      </c>
    </row>
    <row r="62" spans="13:26" x14ac:dyDescent="0.25">
      <c r="M62" s="2" t="s">
        <v>449</v>
      </c>
      <c r="N62" s="2" t="s">
        <v>865</v>
      </c>
      <c r="O62" s="2" t="s">
        <v>275</v>
      </c>
    </row>
    <row r="63" spans="13:26" x14ac:dyDescent="0.25">
      <c r="M63" s="2" t="s">
        <v>449</v>
      </c>
      <c r="N63" s="2" t="s">
        <v>865</v>
      </c>
      <c r="O63" s="2" t="s">
        <v>277</v>
      </c>
    </row>
    <row r="64" spans="13:26" x14ac:dyDescent="0.25">
      <c r="M64" s="2" t="s">
        <v>449</v>
      </c>
      <c r="N64" s="2" t="s">
        <v>865</v>
      </c>
      <c r="O64" s="2" t="s">
        <v>630</v>
      </c>
    </row>
    <row r="66" spans="13:26" x14ac:dyDescent="0.25">
      <c r="M66" s="2" t="s">
        <v>494</v>
      </c>
      <c r="N66" s="2" t="s">
        <v>969</v>
      </c>
      <c r="O66" s="2" t="s">
        <v>270</v>
      </c>
      <c r="S66" s="2" t="s">
        <v>26</v>
      </c>
      <c r="V66" s="2" t="s">
        <v>26</v>
      </c>
      <c r="Z66" s="2" t="s">
        <v>26</v>
      </c>
    </row>
    <row r="67" spans="13:26" x14ac:dyDescent="0.25">
      <c r="M67" s="2" t="s">
        <v>494</v>
      </c>
      <c r="N67" s="2" t="s">
        <v>969</v>
      </c>
      <c r="O67" s="2" t="s">
        <v>275</v>
      </c>
    </row>
    <row r="68" spans="13:26" x14ac:dyDescent="0.25">
      <c r="M68" s="2" t="s">
        <v>494</v>
      </c>
      <c r="N68" s="2" t="s">
        <v>969</v>
      </c>
      <c r="O68" s="2" t="s">
        <v>630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3"/>
  <sheetViews>
    <sheetView topLeftCell="B16" zoomScaleNormal="100" workbookViewId="0">
      <selection activeCell="C4" sqref="C4"/>
    </sheetView>
  </sheetViews>
  <sheetFormatPr baseColWidth="10" defaultColWidth="11.5703125" defaultRowHeight="15" x14ac:dyDescent="0.25"/>
  <cols>
    <col min="1" max="1" width="11.5703125" style="2"/>
    <col min="2" max="8" width="15.5703125" style="2" customWidth="1"/>
    <col min="9" max="16384" width="11.5703125" style="2"/>
  </cols>
  <sheetData>
    <row r="2" spans="2:9" ht="18.75" x14ac:dyDescent="0.3">
      <c r="B2" s="372" t="s">
        <v>1007</v>
      </c>
      <c r="C2" s="372"/>
      <c r="D2" s="372"/>
      <c r="E2" s="372"/>
      <c r="F2" s="372"/>
      <c r="G2" s="372"/>
      <c r="H2" s="372"/>
    </row>
    <row r="3" spans="2:9" ht="19.5" thickBot="1" x14ac:dyDescent="0.35">
      <c r="B3" s="7"/>
      <c r="C3" s="2" t="s">
        <v>403</v>
      </c>
    </row>
    <row r="4" spans="2:9" ht="15.75" thickBot="1" x14ac:dyDescent="0.3">
      <c r="B4" s="8" t="s">
        <v>61</v>
      </c>
      <c r="C4" s="20">
        <v>2024</v>
      </c>
    </row>
    <row r="5" spans="2:9" ht="15.75" thickBot="1" x14ac:dyDescent="0.3">
      <c r="B5" s="1"/>
      <c r="C5" s="9"/>
    </row>
    <row r="6" spans="2:9" ht="14.65" customHeight="1" x14ac:dyDescent="0.25">
      <c r="B6" s="366" t="s">
        <v>107</v>
      </c>
      <c r="C6" s="367"/>
      <c r="D6" s="367"/>
      <c r="E6" s="367"/>
      <c r="F6" s="367"/>
      <c r="G6" s="367"/>
      <c r="H6" s="368"/>
      <c r="I6" s="6"/>
    </row>
    <row r="7" spans="2:9" ht="15.75" thickBot="1" x14ac:dyDescent="0.3">
      <c r="B7" s="369"/>
      <c r="C7" s="370"/>
      <c r="D7" s="370"/>
      <c r="E7" s="370"/>
      <c r="F7" s="370"/>
      <c r="G7" s="370"/>
      <c r="H7" s="371"/>
      <c r="I7" s="6"/>
    </row>
    <row r="8" spans="2:9" ht="15.75" thickBot="1" x14ac:dyDescent="0.3">
      <c r="B8" s="10"/>
      <c r="C8" s="10"/>
      <c r="D8" s="2" t="s">
        <v>403</v>
      </c>
      <c r="E8" s="10"/>
      <c r="F8" s="10"/>
      <c r="G8" s="10"/>
      <c r="H8" s="2" t="s">
        <v>403</v>
      </c>
      <c r="I8" s="10"/>
    </row>
    <row r="9" spans="2:9" ht="15.75" thickBot="1" x14ac:dyDescent="0.3">
      <c r="B9" s="1" t="s">
        <v>365</v>
      </c>
      <c r="C9" s="1"/>
      <c r="D9" s="21" t="s">
        <v>108</v>
      </c>
      <c r="E9" s="1"/>
      <c r="F9" s="1" t="s">
        <v>110</v>
      </c>
      <c r="G9" s="1"/>
      <c r="H9" s="21" t="s">
        <v>108</v>
      </c>
    </row>
    <row r="10" spans="2:9" ht="15.75" thickBot="1" x14ac:dyDescent="0.3">
      <c r="B10" s="1"/>
      <c r="C10" s="2" t="s">
        <v>403</v>
      </c>
      <c r="D10" s="1"/>
      <c r="E10" s="1"/>
      <c r="F10" s="1"/>
      <c r="G10" s="1"/>
      <c r="H10" s="1"/>
    </row>
    <row r="11" spans="2:9" ht="15.75" thickBot="1" x14ac:dyDescent="0.3">
      <c r="B11" s="8" t="s">
        <v>51</v>
      </c>
      <c r="C11" s="22" t="s">
        <v>88</v>
      </c>
      <c r="D11" s="11" t="s">
        <v>52</v>
      </c>
      <c r="E11" s="394" t="s">
        <v>1051</v>
      </c>
      <c r="F11" s="394"/>
      <c r="G11" s="394"/>
      <c r="H11" s="395"/>
    </row>
    <row r="12" spans="2:9" x14ac:dyDescent="0.25">
      <c r="B12" s="1"/>
      <c r="C12" s="398" t="s">
        <v>397</v>
      </c>
      <c r="D12" s="399"/>
      <c r="E12" s="12" t="s">
        <v>103</v>
      </c>
      <c r="F12" s="396" t="s">
        <v>1052</v>
      </c>
      <c r="G12" s="396"/>
      <c r="H12" s="397"/>
      <c r="I12" s="13"/>
    </row>
    <row r="13" spans="2:9" x14ac:dyDescent="0.25">
      <c r="B13" s="1"/>
      <c r="C13" s="400"/>
      <c r="D13" s="401"/>
      <c r="E13" s="14" t="s">
        <v>102</v>
      </c>
      <c r="F13" s="374">
        <v>44322</v>
      </c>
      <c r="G13" s="374"/>
      <c r="H13" s="375"/>
      <c r="I13" s="13"/>
    </row>
    <row r="14" spans="2:9" ht="15.75" thickBot="1" x14ac:dyDescent="0.3">
      <c r="C14" s="402"/>
      <c r="D14" s="403"/>
      <c r="E14" s="15" t="s">
        <v>104</v>
      </c>
      <c r="F14" s="361" t="s">
        <v>1053</v>
      </c>
      <c r="G14" s="361"/>
      <c r="H14" s="362"/>
      <c r="I14" s="13"/>
    </row>
    <row r="15" spans="2:9" ht="15.75" thickBot="1" x14ac:dyDescent="0.3">
      <c r="F15" s="16"/>
      <c r="G15" s="9"/>
      <c r="H15" s="9"/>
    </row>
    <row r="16" spans="2:9" x14ac:dyDescent="0.25">
      <c r="B16" s="357" t="s">
        <v>66</v>
      </c>
      <c r="C16" s="358"/>
      <c r="D16" s="358"/>
      <c r="E16" s="358"/>
      <c r="F16" s="358"/>
      <c r="G16" s="358"/>
      <c r="H16" s="359"/>
    </row>
    <row r="17" spans="2:8" x14ac:dyDescent="0.25">
      <c r="B17" s="383" t="s">
        <v>64</v>
      </c>
      <c r="C17" s="382"/>
      <c r="D17" s="382"/>
      <c r="E17" s="382" t="s">
        <v>65</v>
      </c>
      <c r="F17" s="382"/>
      <c r="G17" s="382"/>
      <c r="H17" s="19" t="s">
        <v>398</v>
      </c>
    </row>
    <row r="18" spans="2:8" ht="15.75" thickBot="1" x14ac:dyDescent="0.3">
      <c r="B18" s="360" t="s">
        <v>1054</v>
      </c>
      <c r="C18" s="361"/>
      <c r="D18" s="361"/>
      <c r="E18" s="361" t="s">
        <v>1055</v>
      </c>
      <c r="F18" s="361"/>
      <c r="G18" s="361"/>
      <c r="H18" s="26" t="s">
        <v>67</v>
      </c>
    </row>
    <row r="19" spans="2:8" ht="15.75" thickBot="1" x14ac:dyDescent="0.3">
      <c r="B19" s="9"/>
      <c r="C19" s="9"/>
      <c r="D19" s="9"/>
      <c r="E19" s="9"/>
      <c r="F19" s="9"/>
      <c r="G19" s="9"/>
      <c r="H19" s="13"/>
    </row>
    <row r="20" spans="2:8" x14ac:dyDescent="0.25">
      <c r="B20" s="357" t="s">
        <v>105</v>
      </c>
      <c r="C20" s="358"/>
      <c r="D20" s="358"/>
      <c r="E20" s="358"/>
      <c r="F20" s="358"/>
      <c r="G20" s="358"/>
      <c r="H20" s="359"/>
    </row>
    <row r="21" spans="2:8" x14ac:dyDescent="0.25">
      <c r="B21" s="383" t="s">
        <v>64</v>
      </c>
      <c r="C21" s="382"/>
      <c r="D21" s="382"/>
      <c r="E21" s="382" t="s">
        <v>65</v>
      </c>
      <c r="F21" s="382"/>
      <c r="G21" s="382"/>
      <c r="H21" s="19" t="s">
        <v>398</v>
      </c>
    </row>
    <row r="22" spans="2:8" ht="15.75" thickBot="1" x14ac:dyDescent="0.3">
      <c r="B22" s="360" t="s">
        <v>67</v>
      </c>
      <c r="C22" s="361"/>
      <c r="D22" s="361"/>
      <c r="E22" s="361" t="s">
        <v>67</v>
      </c>
      <c r="F22" s="361"/>
      <c r="G22" s="361"/>
      <c r="H22" s="26" t="s">
        <v>67</v>
      </c>
    </row>
    <row r="23" spans="2:8" ht="15.75" thickBot="1" x14ac:dyDescent="0.3"/>
    <row r="24" spans="2:8" x14ac:dyDescent="0.25">
      <c r="B24" s="357" t="s">
        <v>396</v>
      </c>
      <c r="C24" s="358"/>
      <c r="D24" s="358"/>
      <c r="E24" s="358"/>
      <c r="F24" s="358"/>
      <c r="G24" s="358"/>
      <c r="H24" s="359"/>
    </row>
    <row r="25" spans="2:8" x14ac:dyDescent="0.25">
      <c r="B25" s="376" t="s">
        <v>64</v>
      </c>
      <c r="C25" s="377"/>
      <c r="D25" s="377"/>
      <c r="E25" s="377"/>
      <c r="F25" s="377" t="s">
        <v>65</v>
      </c>
      <c r="G25" s="377"/>
      <c r="H25" s="378"/>
    </row>
    <row r="26" spans="2:8" x14ac:dyDescent="0.25">
      <c r="B26" s="373" t="s">
        <v>1056</v>
      </c>
      <c r="C26" s="374"/>
      <c r="D26" s="374"/>
      <c r="E26" s="374"/>
      <c r="F26" s="379" t="s">
        <v>1057</v>
      </c>
      <c r="G26" s="380"/>
      <c r="H26" s="381"/>
    </row>
    <row r="27" spans="2:8" x14ac:dyDescent="0.25">
      <c r="B27" s="373" t="s">
        <v>1058</v>
      </c>
      <c r="C27" s="374"/>
      <c r="D27" s="374"/>
      <c r="E27" s="374"/>
      <c r="F27" s="379" t="s">
        <v>1059</v>
      </c>
      <c r="G27" s="380"/>
      <c r="H27" s="381"/>
    </row>
    <row r="28" spans="2:8" ht="15.75" thickBot="1" x14ac:dyDescent="0.3">
      <c r="B28" s="360" t="s">
        <v>67</v>
      </c>
      <c r="C28" s="361"/>
      <c r="D28" s="361"/>
      <c r="E28" s="361"/>
      <c r="F28" s="363" t="s">
        <v>67</v>
      </c>
      <c r="G28" s="364"/>
      <c r="H28" s="365"/>
    </row>
    <row r="29" spans="2:8" ht="15.75" thickBot="1" x14ac:dyDescent="0.3">
      <c r="B29" s="9"/>
      <c r="C29" s="9"/>
      <c r="D29" s="9"/>
      <c r="E29" s="9"/>
      <c r="F29" s="9"/>
      <c r="G29" s="9"/>
    </row>
    <row r="30" spans="2:8" x14ac:dyDescent="0.25">
      <c r="B30" s="357" t="s">
        <v>106</v>
      </c>
      <c r="C30" s="358"/>
      <c r="D30" s="358"/>
      <c r="E30" s="358"/>
      <c r="F30" s="358"/>
      <c r="G30" s="358"/>
      <c r="H30" s="359"/>
    </row>
    <row r="31" spans="2:8" x14ac:dyDescent="0.25">
      <c r="B31" s="373" t="s">
        <v>67</v>
      </c>
      <c r="C31" s="374"/>
      <c r="D31" s="374"/>
      <c r="E31" s="374"/>
      <c r="F31" s="374"/>
      <c r="G31" s="374"/>
      <c r="H31" s="375"/>
    </row>
    <row r="32" spans="2:8" x14ac:dyDescent="0.25">
      <c r="B32" s="373" t="s">
        <v>67</v>
      </c>
      <c r="C32" s="374"/>
      <c r="D32" s="374"/>
      <c r="E32" s="374"/>
      <c r="F32" s="374"/>
      <c r="G32" s="374"/>
      <c r="H32" s="375"/>
    </row>
    <row r="33" spans="2:8" x14ac:dyDescent="0.25">
      <c r="B33" s="373" t="s">
        <v>67</v>
      </c>
      <c r="C33" s="374"/>
      <c r="D33" s="374"/>
      <c r="E33" s="374"/>
      <c r="F33" s="374"/>
      <c r="G33" s="374"/>
      <c r="H33" s="375"/>
    </row>
    <row r="34" spans="2:8" ht="15.75" thickBot="1" x14ac:dyDescent="0.3">
      <c r="B34" s="360" t="s">
        <v>67</v>
      </c>
      <c r="C34" s="361"/>
      <c r="D34" s="361"/>
      <c r="E34" s="361"/>
      <c r="F34" s="361"/>
      <c r="G34" s="361"/>
      <c r="H34" s="362"/>
    </row>
    <row r="37" spans="2:8" ht="15.75" thickBot="1" x14ac:dyDescent="0.3">
      <c r="B37" s="1" t="s">
        <v>62</v>
      </c>
    </row>
    <row r="38" spans="2:8" x14ac:dyDescent="0.25">
      <c r="B38" s="385" t="s">
        <v>63</v>
      </c>
      <c r="C38" s="386"/>
      <c r="D38" s="386"/>
      <c r="E38" s="386"/>
      <c r="F38" s="386"/>
      <c r="G38" s="386"/>
      <c r="H38" s="387"/>
    </row>
    <row r="39" spans="2:8" x14ac:dyDescent="0.25">
      <c r="B39" s="388"/>
      <c r="C39" s="389"/>
      <c r="D39" s="389"/>
      <c r="E39" s="389"/>
      <c r="F39" s="389"/>
      <c r="G39" s="389"/>
      <c r="H39" s="390"/>
    </row>
    <row r="40" spans="2:8" x14ac:dyDescent="0.25">
      <c r="B40" s="388"/>
      <c r="C40" s="389"/>
      <c r="D40" s="389"/>
      <c r="E40" s="389"/>
      <c r="F40" s="389"/>
      <c r="G40" s="389"/>
      <c r="H40" s="390"/>
    </row>
    <row r="41" spans="2:8" x14ac:dyDescent="0.25">
      <c r="B41" s="388"/>
      <c r="C41" s="389"/>
      <c r="D41" s="389"/>
      <c r="E41" s="389"/>
      <c r="F41" s="389"/>
      <c r="G41" s="389"/>
      <c r="H41" s="390"/>
    </row>
    <row r="42" spans="2:8" x14ac:dyDescent="0.25">
      <c r="B42" s="388"/>
      <c r="C42" s="389"/>
      <c r="D42" s="389"/>
      <c r="E42" s="389"/>
      <c r="F42" s="389"/>
      <c r="G42" s="389"/>
      <c r="H42" s="390"/>
    </row>
    <row r="43" spans="2:8" x14ac:dyDescent="0.25">
      <c r="B43" s="388"/>
      <c r="C43" s="389"/>
      <c r="D43" s="389"/>
      <c r="E43" s="389"/>
      <c r="F43" s="389"/>
      <c r="G43" s="389"/>
      <c r="H43" s="390"/>
    </row>
    <row r="44" spans="2:8" x14ac:dyDescent="0.25">
      <c r="B44" s="388"/>
      <c r="C44" s="389"/>
      <c r="D44" s="389"/>
      <c r="E44" s="389"/>
      <c r="F44" s="389"/>
      <c r="G44" s="389"/>
      <c r="H44" s="390"/>
    </row>
    <row r="45" spans="2:8" x14ac:dyDescent="0.25">
      <c r="B45" s="388"/>
      <c r="C45" s="389"/>
      <c r="D45" s="389"/>
      <c r="E45" s="389"/>
      <c r="F45" s="389"/>
      <c r="G45" s="389"/>
      <c r="H45" s="390"/>
    </row>
    <row r="46" spans="2:8" x14ac:dyDescent="0.25">
      <c r="B46" s="388"/>
      <c r="C46" s="389"/>
      <c r="D46" s="389"/>
      <c r="E46" s="389"/>
      <c r="F46" s="389"/>
      <c r="G46" s="389"/>
      <c r="H46" s="390"/>
    </row>
    <row r="47" spans="2:8" x14ac:dyDescent="0.25">
      <c r="B47" s="388"/>
      <c r="C47" s="389"/>
      <c r="D47" s="389"/>
      <c r="E47" s="389"/>
      <c r="F47" s="389"/>
      <c r="G47" s="389"/>
      <c r="H47" s="390"/>
    </row>
    <row r="48" spans="2:8" x14ac:dyDescent="0.25">
      <c r="B48" s="388"/>
      <c r="C48" s="389"/>
      <c r="D48" s="389"/>
      <c r="E48" s="389"/>
      <c r="F48" s="389"/>
      <c r="G48" s="389"/>
      <c r="H48" s="390"/>
    </row>
    <row r="49" spans="2:8" x14ac:dyDescent="0.25">
      <c r="B49" s="388"/>
      <c r="C49" s="389"/>
      <c r="D49" s="389"/>
      <c r="E49" s="389"/>
      <c r="F49" s="389"/>
      <c r="G49" s="389"/>
      <c r="H49" s="390"/>
    </row>
    <row r="50" spans="2:8" x14ac:dyDescent="0.25">
      <c r="B50" s="388"/>
      <c r="C50" s="389"/>
      <c r="D50" s="389"/>
      <c r="E50" s="389"/>
      <c r="F50" s="389"/>
      <c r="G50" s="389"/>
      <c r="H50" s="390"/>
    </row>
    <row r="51" spans="2:8" x14ac:dyDescent="0.25">
      <c r="B51" s="388"/>
      <c r="C51" s="389"/>
      <c r="D51" s="389"/>
      <c r="E51" s="389"/>
      <c r="F51" s="389"/>
      <c r="G51" s="389"/>
      <c r="H51" s="390"/>
    </row>
    <row r="52" spans="2:8" x14ac:dyDescent="0.25">
      <c r="B52" s="388"/>
      <c r="C52" s="389"/>
      <c r="D52" s="389"/>
      <c r="E52" s="389"/>
      <c r="F52" s="389"/>
      <c r="G52" s="389"/>
      <c r="H52" s="390"/>
    </row>
    <row r="53" spans="2:8" ht="15.75" thickBot="1" x14ac:dyDescent="0.3">
      <c r="B53" s="391"/>
      <c r="C53" s="392"/>
      <c r="D53" s="392"/>
      <c r="E53" s="392"/>
      <c r="F53" s="392"/>
      <c r="G53" s="392"/>
      <c r="H53" s="393"/>
    </row>
    <row r="54" spans="2:8" x14ac:dyDescent="0.25">
      <c r="B54" s="1" t="s">
        <v>53</v>
      </c>
    </row>
    <row r="55" spans="2:8" x14ac:dyDescent="0.25">
      <c r="B55" s="384" t="s">
        <v>54</v>
      </c>
      <c r="C55" s="384"/>
      <c r="D55" s="384"/>
      <c r="E55" s="384"/>
      <c r="F55" s="384"/>
      <c r="G55" s="384"/>
      <c r="H55" s="384"/>
    </row>
    <row r="56" spans="2:8" x14ac:dyDescent="0.25">
      <c r="B56" s="384"/>
      <c r="C56" s="384"/>
      <c r="D56" s="384"/>
      <c r="E56" s="384"/>
      <c r="F56" s="384"/>
      <c r="G56" s="384"/>
      <c r="H56" s="384"/>
    </row>
    <row r="57" spans="2:8" x14ac:dyDescent="0.25">
      <c r="B57" s="2" t="s">
        <v>55</v>
      </c>
    </row>
    <row r="58" spans="2:8" x14ac:dyDescent="0.25">
      <c r="B58" s="2" t="s">
        <v>56</v>
      </c>
    </row>
    <row r="59" spans="2:8" x14ac:dyDescent="0.25">
      <c r="B59" s="2" t="s">
        <v>57</v>
      </c>
    </row>
    <row r="60" spans="2:8" x14ac:dyDescent="0.25">
      <c r="B60" s="2" t="s">
        <v>58</v>
      </c>
    </row>
    <row r="61" spans="2:8" x14ac:dyDescent="0.25">
      <c r="B61" s="2" t="s">
        <v>59</v>
      </c>
    </row>
    <row r="62" spans="2:8" x14ac:dyDescent="0.25">
      <c r="B62" s="2" t="s">
        <v>60</v>
      </c>
    </row>
    <row r="63" spans="2:8" x14ac:dyDescent="0.25">
      <c r="B63" s="2" t="s">
        <v>399</v>
      </c>
    </row>
  </sheetData>
  <sheetProtection sheet="1" objects="1" scenarios="1" selectLockedCells="1"/>
  <mergeCells count="33">
    <mergeCell ref="E11:H11"/>
    <mergeCell ref="F12:H12"/>
    <mergeCell ref="F13:H13"/>
    <mergeCell ref="F14:H14"/>
    <mergeCell ref="C12:D14"/>
    <mergeCell ref="E22:G22"/>
    <mergeCell ref="F27:H27"/>
    <mergeCell ref="B17:D17"/>
    <mergeCell ref="B55:H56"/>
    <mergeCell ref="B38:H53"/>
    <mergeCell ref="E17:G17"/>
    <mergeCell ref="B18:D18"/>
    <mergeCell ref="E18:G18"/>
    <mergeCell ref="B20:H20"/>
    <mergeCell ref="B21:D21"/>
    <mergeCell ref="B32:H32"/>
    <mergeCell ref="B33:H33"/>
    <mergeCell ref="B16:H16"/>
    <mergeCell ref="B34:H34"/>
    <mergeCell ref="F28:H28"/>
    <mergeCell ref="B6:H7"/>
    <mergeCell ref="B2:H2"/>
    <mergeCell ref="B30:H30"/>
    <mergeCell ref="B31:H31"/>
    <mergeCell ref="B24:H24"/>
    <mergeCell ref="B25:E25"/>
    <mergeCell ref="B26:E26"/>
    <mergeCell ref="B27:E27"/>
    <mergeCell ref="B28:E28"/>
    <mergeCell ref="F25:H25"/>
    <mergeCell ref="F26:H26"/>
    <mergeCell ref="E21:G21"/>
    <mergeCell ref="B22:D2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2"/>
  <sheetViews>
    <sheetView topLeftCell="B3" zoomScaleNormal="100" workbookViewId="0">
      <selection activeCell="D4" sqref="D4:D12"/>
    </sheetView>
  </sheetViews>
  <sheetFormatPr baseColWidth="10" defaultColWidth="11.5703125" defaultRowHeight="15" x14ac:dyDescent="0.25"/>
  <cols>
    <col min="1" max="1" width="5.28515625" style="2" customWidth="1"/>
    <col min="2" max="2" width="7.42578125" style="2" customWidth="1"/>
    <col min="3" max="3" width="33.28515625" style="2" customWidth="1"/>
    <col min="4" max="4" width="49" style="2" customWidth="1"/>
    <col min="5" max="5" width="27.7109375" style="2" customWidth="1"/>
    <col min="6" max="6" width="115.7109375" style="2" customWidth="1"/>
    <col min="7" max="7" width="12.5703125" style="2" customWidth="1"/>
    <col min="8" max="8" width="7.28515625" style="2" customWidth="1"/>
    <col min="9" max="13" width="20.5703125" style="2" customWidth="1"/>
    <col min="14" max="14" width="11.5703125" style="2"/>
    <col min="15" max="15" width="12.140625" style="2" customWidth="1"/>
    <col min="16" max="16384" width="11.5703125" style="2"/>
  </cols>
  <sheetData>
    <row r="1" spans="1:15" x14ac:dyDescent="0.25">
      <c r="A1" s="28">
        <v>2</v>
      </c>
      <c r="B1" s="29" t="s">
        <v>975</v>
      </c>
      <c r="C1" s="29" t="s">
        <v>972</v>
      </c>
      <c r="D1" s="29" t="s">
        <v>974</v>
      </c>
      <c r="E1" s="30" t="s">
        <v>283</v>
      </c>
      <c r="F1" s="30"/>
      <c r="G1" s="30"/>
      <c r="H1" s="30"/>
      <c r="I1" s="404" t="s">
        <v>349</v>
      </c>
      <c r="J1" s="404"/>
      <c r="K1" s="404"/>
      <c r="L1" s="404"/>
      <c r="M1" s="404"/>
      <c r="N1" s="30"/>
      <c r="O1" s="30"/>
    </row>
    <row r="2" spans="1:15" ht="15.75" thickBot="1" x14ac:dyDescent="0.3">
      <c r="E2" s="1" t="s">
        <v>348</v>
      </c>
      <c r="I2" s="405" t="s">
        <v>406</v>
      </c>
      <c r="J2" s="405"/>
      <c r="K2" s="405"/>
      <c r="L2" s="405"/>
      <c r="M2" s="405"/>
      <c r="N2" s="405"/>
      <c r="O2" s="405"/>
    </row>
    <row r="3" spans="1:15" ht="15.75" thickBot="1" x14ac:dyDescent="0.3">
      <c r="C3" s="31"/>
      <c r="D3" s="31"/>
      <c r="E3" s="32" t="s">
        <v>404</v>
      </c>
      <c r="F3" s="2" t="s">
        <v>973</v>
      </c>
      <c r="G3" s="406" t="s">
        <v>367</v>
      </c>
      <c r="H3" s="33"/>
      <c r="I3" s="408" t="s">
        <v>350</v>
      </c>
      <c r="J3" s="35" t="s">
        <v>400</v>
      </c>
      <c r="K3" s="410" t="s">
        <v>351</v>
      </c>
      <c r="L3" s="412" t="s">
        <v>352</v>
      </c>
      <c r="M3" s="414" t="s">
        <v>353</v>
      </c>
      <c r="N3" s="414" t="s">
        <v>970</v>
      </c>
      <c r="O3" s="414" t="s">
        <v>971</v>
      </c>
    </row>
    <row r="4" spans="1:15" ht="15.75" thickBot="1" x14ac:dyDescent="0.3">
      <c r="C4" s="419" t="s">
        <v>370</v>
      </c>
      <c r="D4" s="416" t="s">
        <v>1060</v>
      </c>
      <c r="E4" s="36" t="s">
        <v>403</v>
      </c>
      <c r="F4" s="37"/>
      <c r="G4" s="407"/>
      <c r="H4" s="33"/>
      <c r="I4" s="409"/>
      <c r="J4" s="38" t="s">
        <v>401</v>
      </c>
      <c r="K4" s="411"/>
      <c r="L4" s="413"/>
      <c r="M4" s="415"/>
      <c r="N4" s="415"/>
      <c r="O4" s="415"/>
    </row>
    <row r="5" spans="1:15" x14ac:dyDescent="0.25">
      <c r="C5" s="420"/>
      <c r="D5" s="417"/>
      <c r="E5" s="48" t="s">
        <v>459</v>
      </c>
      <c r="F5" s="39" t="str">
        <f>VLOOKUP(E5,Tâches!G26:H44,2,FALSE)</f>
        <v>Vérifier la conformité d’une livraison en comparant le matériel commandé et le matériel livré</v>
      </c>
      <c r="G5" s="40" t="str">
        <f>VLOOKUP(E5,Tâches!I26:J44,2,FALSE)</f>
        <v>T1</v>
      </c>
      <c r="H5" s="41"/>
      <c r="I5" s="50" t="s">
        <v>354</v>
      </c>
      <c r="J5" s="23" t="s">
        <v>354</v>
      </c>
      <c r="K5" s="23" t="s">
        <v>354</v>
      </c>
      <c r="L5" s="23" t="s">
        <v>354</v>
      </c>
      <c r="M5" s="24" t="s">
        <v>354</v>
      </c>
      <c r="N5" s="24" t="s">
        <v>354</v>
      </c>
      <c r="O5" s="24" t="s">
        <v>354</v>
      </c>
    </row>
    <row r="6" spans="1:15" x14ac:dyDescent="0.25">
      <c r="C6" s="420"/>
      <c r="D6" s="417"/>
      <c r="E6" s="49" t="s">
        <v>460</v>
      </c>
      <c r="F6" s="42" t="str">
        <f>VLOOKUP(E6,Tâches!G26:H44,2,FALSE)</f>
        <v>Vérifier l’état des fournitures</v>
      </c>
      <c r="G6" s="43" t="str">
        <f>VLOOKUP(E6,Tâches!I26:J44,2,FALSE)</f>
        <v>T1</v>
      </c>
      <c r="H6" s="41"/>
      <c r="I6" s="51"/>
      <c r="J6" s="52"/>
      <c r="K6" s="52"/>
      <c r="L6" s="52"/>
      <c r="M6" s="53"/>
      <c r="N6" s="53"/>
      <c r="O6" s="53"/>
    </row>
    <row r="7" spans="1:15" x14ac:dyDescent="0.25">
      <c r="C7" s="420"/>
      <c r="D7" s="417"/>
      <c r="E7" s="49" t="s">
        <v>462</v>
      </c>
      <c r="F7" s="42" t="str">
        <f>VLOOKUP(E7,Tâches!G26:H44,2,FALSE)</f>
        <v>Situer l’installation dans son environnement</v>
      </c>
      <c r="G7" s="43" t="str">
        <f>VLOOKUP(E7,Tâches!I26:J44,2,FALSE)</f>
        <v>T2</v>
      </c>
      <c r="H7" s="41"/>
      <c r="I7" s="51"/>
      <c r="J7" s="52"/>
      <c r="K7" s="52"/>
      <c r="L7" s="52"/>
      <c r="M7" s="53"/>
      <c r="N7" s="53"/>
      <c r="O7" s="53"/>
    </row>
    <row r="8" spans="1:15" x14ac:dyDescent="0.25">
      <c r="C8" s="420"/>
      <c r="D8" s="417"/>
      <c r="E8" s="49" t="s">
        <v>463</v>
      </c>
      <c r="F8" s="42" t="str">
        <f>VLOOKUP(E8,Tâches!G26:H44,2,FALSE)</f>
        <v>Repérer l’implantation des appareils</v>
      </c>
      <c r="G8" s="43" t="str">
        <f>VLOOKUP(E8,Tâches!I26:J44,2,FALSE)</f>
        <v>T2</v>
      </c>
      <c r="H8" s="41"/>
      <c r="I8" s="51"/>
      <c r="J8" s="52"/>
      <c r="K8" s="52"/>
      <c r="L8" s="52"/>
      <c r="M8" s="53"/>
      <c r="N8" s="53"/>
      <c r="O8" s="53"/>
    </row>
    <row r="9" spans="1:15" ht="15.75" thickBot="1" x14ac:dyDescent="0.3">
      <c r="C9" s="421"/>
      <c r="D9" s="417"/>
      <c r="E9" s="49" t="s">
        <v>470</v>
      </c>
      <c r="F9" s="42" t="str">
        <f>VLOOKUP(E9,Tâches!G26:H44,2,FALSE)</f>
        <v>Repérer les contraintes de câblage et de raccordement</v>
      </c>
      <c r="G9" s="43" t="str">
        <f>VLOOKUP(E9,Tâches!I26:J44,2,FALSE)</f>
        <v>T4</v>
      </c>
      <c r="H9" s="41"/>
      <c r="I9" s="51"/>
      <c r="J9" s="52"/>
      <c r="K9" s="52"/>
      <c r="L9" s="52"/>
      <c r="M9" s="53"/>
      <c r="N9" s="53"/>
      <c r="O9" s="53"/>
    </row>
    <row r="10" spans="1:15" x14ac:dyDescent="0.25">
      <c r="D10" s="417"/>
      <c r="E10" s="49" t="s">
        <v>471</v>
      </c>
      <c r="F10" s="42" t="str">
        <f>VLOOKUP(E10,Tâches!G26:H44,2,FALSE)</f>
        <v>Câbler et raccorder les matériels électriques</v>
      </c>
      <c r="G10" s="43" t="str">
        <f>VLOOKUP(E10,Tâches!I26:J44,2,FALSE)</f>
        <v>T4</v>
      </c>
      <c r="H10" s="41"/>
      <c r="I10" s="51"/>
      <c r="J10" s="52"/>
      <c r="K10" s="52"/>
      <c r="L10" s="52"/>
      <c r="M10" s="53"/>
      <c r="N10" s="53"/>
      <c r="O10" s="53"/>
    </row>
    <row r="11" spans="1:15" x14ac:dyDescent="0.25">
      <c r="C11" s="13"/>
      <c r="D11" s="417"/>
      <c r="E11" s="49" t="s">
        <v>472</v>
      </c>
      <c r="F11" s="42" t="str">
        <f>VLOOKUP(E11,Tâches!G26:H44,2,FALSE)</f>
        <v>Adapter, si nécessaire, le câblage et le raccordement</v>
      </c>
      <c r="G11" s="43" t="str">
        <f>VLOOKUP(E11,Tâches!I26:J44,2,FALSE)</f>
        <v>T4</v>
      </c>
      <c r="H11" s="41"/>
      <c r="I11" s="51"/>
      <c r="J11" s="52"/>
      <c r="K11" s="52"/>
      <c r="L11" s="52"/>
      <c r="M11" s="53"/>
      <c r="N11" s="53"/>
      <c r="O11" s="53"/>
    </row>
    <row r="12" spans="1:15" ht="15.75" thickBot="1" x14ac:dyDescent="0.3">
      <c r="C12" s="13"/>
      <c r="D12" s="418"/>
      <c r="E12" s="49" t="s">
        <v>473</v>
      </c>
      <c r="F12" s="42" t="str">
        <f>VLOOKUP(E12,Tâches!G26:H44,2,FALSE)</f>
        <v>Effectuer les contrôles associés</v>
      </c>
      <c r="G12" s="43" t="str">
        <f>VLOOKUP(E12,Tâches!I26:J44,2,FALSE)</f>
        <v>T4</v>
      </c>
      <c r="H12" s="41"/>
      <c r="I12" s="51"/>
      <c r="J12" s="52"/>
      <c r="K12" s="52"/>
      <c r="L12" s="52"/>
      <c r="M12" s="53"/>
      <c r="N12" s="53"/>
      <c r="O12" s="53"/>
    </row>
    <row r="13" spans="1:15" x14ac:dyDescent="0.25">
      <c r="C13" s="47"/>
      <c r="E13" s="49" t="s">
        <v>470</v>
      </c>
      <c r="F13" s="42" t="str">
        <f>VLOOKUP(E13,Tâches!G26:H44,2,FALSE)</f>
        <v>Repérer les contraintes de câblage et de raccordement</v>
      </c>
      <c r="G13" s="43" t="str">
        <f>VLOOKUP(E13,Tâches!I26:J44,2,FALSE)</f>
        <v>T4</v>
      </c>
      <c r="I13" s="51"/>
      <c r="J13" s="52"/>
      <c r="K13" s="52"/>
      <c r="L13" s="52"/>
      <c r="M13" s="53"/>
      <c r="N13" s="53"/>
      <c r="O13" s="53"/>
    </row>
    <row r="14" spans="1:15" x14ac:dyDescent="0.25">
      <c r="C14" s="47"/>
      <c r="E14" s="49" t="s">
        <v>459</v>
      </c>
      <c r="F14" s="42" t="str">
        <f>VLOOKUP(E14,Tâches!G26:H44,2,FALSE)</f>
        <v>Vérifier la conformité d’une livraison en comparant le matériel commandé et le matériel livré</v>
      </c>
      <c r="G14" s="43" t="str">
        <f>VLOOKUP(E14,Tâches!I26:J44,2,FALSE)</f>
        <v>T1</v>
      </c>
      <c r="I14" s="51"/>
      <c r="J14" s="52"/>
      <c r="K14" s="52"/>
      <c r="L14" s="52"/>
      <c r="M14" s="53"/>
      <c r="N14" s="53"/>
      <c r="O14" s="53"/>
    </row>
    <row r="15" spans="1:15" x14ac:dyDescent="0.25">
      <c r="C15" s="47"/>
      <c r="E15" s="49" t="s">
        <v>460</v>
      </c>
      <c r="F15" s="42" t="str">
        <f>VLOOKUP(E15,Tâches!G26:H44,2,FALSE)</f>
        <v>Vérifier l’état des fournitures</v>
      </c>
      <c r="G15" s="43" t="str">
        <f>VLOOKUP(E15,Tâches!I26:J44,2,FALSE)</f>
        <v>T1</v>
      </c>
      <c r="I15" s="51"/>
      <c r="J15" s="52"/>
      <c r="K15" s="52"/>
      <c r="L15" s="52"/>
      <c r="M15" s="53"/>
      <c r="N15" s="53"/>
      <c r="O15" s="53"/>
    </row>
    <row r="16" spans="1:15" x14ac:dyDescent="0.25">
      <c r="C16" s="47"/>
      <c r="E16" s="49" t="s">
        <v>462</v>
      </c>
      <c r="F16" s="42" t="str">
        <f>VLOOKUP(E16,Tâches!G26:H44,2,FALSE)</f>
        <v>Situer l’installation dans son environnement</v>
      </c>
      <c r="G16" s="43" t="str">
        <f>VLOOKUP(E16,Tâches!I26:J44,2,FALSE)</f>
        <v>T2</v>
      </c>
      <c r="I16" s="51"/>
      <c r="J16" s="52"/>
      <c r="K16" s="52"/>
      <c r="L16" s="52"/>
      <c r="M16" s="53"/>
      <c r="N16" s="53"/>
      <c r="O16" s="53"/>
    </row>
    <row r="17" spans="3:15" x14ac:dyDescent="0.25">
      <c r="C17" s="47"/>
      <c r="E17" s="49" t="s">
        <v>463</v>
      </c>
      <c r="F17" s="42" t="str">
        <f>VLOOKUP(E17,Tâches!G26:H44,2,FALSE)</f>
        <v>Repérer l’implantation des appareils</v>
      </c>
      <c r="G17" s="43" t="str">
        <f>VLOOKUP(E17,Tâches!I26:J44,2,FALSE)</f>
        <v>T2</v>
      </c>
      <c r="I17" s="51"/>
      <c r="J17" s="52"/>
      <c r="K17" s="52"/>
      <c r="L17" s="52"/>
      <c r="M17" s="53"/>
      <c r="N17" s="53"/>
      <c r="O17" s="53"/>
    </row>
    <row r="18" spans="3:15" x14ac:dyDescent="0.25">
      <c r="E18" s="49" t="s">
        <v>466</v>
      </c>
      <c r="F18" s="42" t="str">
        <f>VLOOKUP(E18,Tâches!G26:H44,2,FALSE)</f>
        <v>Réaliser le façonnage des réseaux fluidiques</v>
      </c>
      <c r="G18" s="43" t="str">
        <f>VLOOKUP(E18,Tâches!I26:J44,2,FALSE)</f>
        <v>T3</v>
      </c>
    </row>
    <row r="19" spans="3:15" x14ac:dyDescent="0.25">
      <c r="E19" s="49" t="s">
        <v>467</v>
      </c>
      <c r="F19" s="42" t="str">
        <f>VLOOKUP(E19,Tâches!G26:H44,2,FALSE)</f>
        <v>Intégrer la modification au réseau fluidique</v>
      </c>
      <c r="G19" s="43" t="str">
        <f>VLOOKUP(E19,Tâches!I26:J44,2,FALSE)</f>
        <v>T3</v>
      </c>
    </row>
    <row r="20" spans="3:15" x14ac:dyDescent="0.25">
      <c r="E20" s="49" t="s">
        <v>468</v>
      </c>
      <c r="F20" s="42" t="str">
        <f>VLOOKUP(E20,Tâches!G26:H44,2,FALSE)</f>
        <v>Réaliser le raccordement fluidique des appareils</v>
      </c>
      <c r="G20" s="43" t="str">
        <f>VLOOKUP(E20,Tâches!I26:J44,2,FALSE)</f>
        <v>T3</v>
      </c>
    </row>
    <row r="21" spans="3:15" x14ac:dyDescent="0.25">
      <c r="E21" s="49" t="s">
        <v>469</v>
      </c>
      <c r="F21" s="42" t="str">
        <f>VLOOKUP(E21,Tâches!G26:H44,2,FALSE)</f>
        <v>Effectuer les contrôles associés (étanchéité, conformité de l’installation…)</v>
      </c>
      <c r="G21" s="43" t="str">
        <f>VLOOKUP(E21,Tâches!I26:J44,2,FALSE)</f>
        <v>T3</v>
      </c>
    </row>
    <row r="22" spans="3:15" x14ac:dyDescent="0.25">
      <c r="E22" s="49" t="s">
        <v>475</v>
      </c>
      <c r="F22" s="42" t="str">
        <f>VLOOKUP(E22,Tâches!G26:H44,2,FALSE)</f>
        <v>Trier et évacuer les déchets générés par son activité</v>
      </c>
      <c r="G22" s="43" t="str">
        <f>VLOOKUP(E22,Tâches!I26:J44,2,FALSE)</f>
        <v>T5</v>
      </c>
    </row>
  </sheetData>
  <sheetProtection sheet="1" objects="1" scenarios="1" selectLockedCells="1"/>
  <mergeCells count="12">
    <mergeCell ref="N2:O2"/>
    <mergeCell ref="N3:N4"/>
    <mergeCell ref="O3:O4"/>
    <mergeCell ref="D4:D12"/>
    <mergeCell ref="C4:C9"/>
    <mergeCell ref="I1:M1"/>
    <mergeCell ref="I2:M2"/>
    <mergeCell ref="G3:G4"/>
    <mergeCell ref="I3:I4"/>
    <mergeCell ref="K3:K4"/>
    <mergeCell ref="L3:L4"/>
    <mergeCell ref="M3:M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Tâches!$G$26:$G$44</xm:f>
          </x14:formula1>
          <xm:sqref>E5:E22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U44"/>
  <sheetViews>
    <sheetView topLeftCell="M16" zoomScaleNormal="100" workbookViewId="0">
      <selection activeCell="S20" sqref="S20"/>
    </sheetView>
  </sheetViews>
  <sheetFormatPr baseColWidth="10" defaultColWidth="11.5703125" defaultRowHeight="15" x14ac:dyDescent="0.25"/>
  <cols>
    <col min="1" max="1" width="5.28515625" style="2" customWidth="1"/>
    <col min="2" max="2" width="6.28515625" style="2" customWidth="1"/>
    <col min="3" max="3" width="49" style="2" customWidth="1"/>
    <col min="4" max="4" width="45.140625" style="2" customWidth="1"/>
    <col min="5" max="5" width="27.7109375" style="2" customWidth="1"/>
    <col min="6" max="6" width="112.28515625" style="2" customWidth="1"/>
    <col min="7" max="7" width="10.28515625" style="41" customWidth="1"/>
    <col min="8" max="8" width="12.7109375" style="41" customWidth="1"/>
    <col min="9" max="9" width="11.5703125" style="2" customWidth="1"/>
    <col min="10" max="10" width="15.7109375" style="2" customWidth="1"/>
    <col min="11" max="11" width="100.5703125" style="2" customWidth="1"/>
    <col min="12" max="12" width="116.5703125" style="2" customWidth="1"/>
    <col min="13" max="13" width="15.7109375" style="2" customWidth="1"/>
    <col min="14" max="15" width="8.85546875" style="2" customWidth="1"/>
    <col min="16" max="17" width="24.28515625" style="2" customWidth="1"/>
    <col min="18" max="18" width="14.42578125" style="2" customWidth="1"/>
    <col min="19" max="19" width="61.28515625" style="2" customWidth="1"/>
    <col min="20" max="20" width="17.5703125" style="37" customWidth="1"/>
    <col min="21" max="21" width="71.42578125" style="2" customWidth="1"/>
    <col min="22" max="23" width="16.28515625" style="2" customWidth="1"/>
    <col min="24" max="16384" width="11.5703125" style="2"/>
  </cols>
  <sheetData>
    <row r="2" spans="3:21" x14ac:dyDescent="0.25">
      <c r="J2" s="2" t="s">
        <v>283</v>
      </c>
      <c r="N2" s="425" t="s">
        <v>393</v>
      </c>
      <c r="O2" s="425"/>
      <c r="R2" s="2" t="s">
        <v>283</v>
      </c>
    </row>
    <row r="3" spans="3:21" ht="15.75" thickBot="1" x14ac:dyDescent="0.3">
      <c r="J3" s="1" t="s">
        <v>282</v>
      </c>
      <c r="N3" s="425" t="s">
        <v>391</v>
      </c>
      <c r="O3" s="425"/>
      <c r="R3" s="1" t="s">
        <v>284</v>
      </c>
    </row>
    <row r="4" spans="3:21" ht="15.75" thickBot="1" x14ac:dyDescent="0.3">
      <c r="C4" s="1"/>
      <c r="D4" s="54"/>
      <c r="E4" s="55"/>
      <c r="F4" s="56"/>
      <c r="G4" s="426" t="s">
        <v>367</v>
      </c>
      <c r="H4" s="428" t="s">
        <v>366</v>
      </c>
      <c r="I4" s="430" t="s">
        <v>369</v>
      </c>
      <c r="J4" s="5" t="s">
        <v>403</v>
      </c>
      <c r="N4" s="432" t="s">
        <v>405</v>
      </c>
      <c r="O4" s="432"/>
      <c r="R4" s="5" t="s">
        <v>403</v>
      </c>
    </row>
    <row r="5" spans="3:21" ht="15.75" thickBot="1" x14ac:dyDescent="0.3">
      <c r="C5" s="58" t="s">
        <v>976</v>
      </c>
      <c r="D5" s="59" t="s">
        <v>402</v>
      </c>
      <c r="E5" s="60" t="s">
        <v>30</v>
      </c>
      <c r="F5" s="61"/>
      <c r="G5" s="427"/>
      <c r="H5" s="429"/>
      <c r="I5" s="431"/>
      <c r="J5" s="62" t="s">
        <v>159</v>
      </c>
      <c r="K5" s="63" t="s">
        <v>236</v>
      </c>
      <c r="L5" s="64" t="s">
        <v>27</v>
      </c>
      <c r="M5" s="65" t="s">
        <v>240</v>
      </c>
      <c r="N5" s="66" t="s">
        <v>481</v>
      </c>
      <c r="O5" s="67" t="s">
        <v>483</v>
      </c>
      <c r="P5" s="68" t="s">
        <v>378</v>
      </c>
      <c r="Q5" s="34" t="s">
        <v>379</v>
      </c>
      <c r="R5" s="69" t="s">
        <v>12</v>
      </c>
      <c r="T5" s="37" t="s">
        <v>1008</v>
      </c>
      <c r="U5" s="37" t="s">
        <v>1009</v>
      </c>
    </row>
    <row r="6" spans="3:21" x14ac:dyDescent="0.25">
      <c r="C6" s="423" t="s">
        <v>1061</v>
      </c>
      <c r="D6" s="70" t="str">
        <f>'2. Problématisation E31a'!D1</f>
        <v>Modification d'une installation</v>
      </c>
      <c r="E6" s="71" t="str">
        <f>'2. Problématisation E31a'!E5</f>
        <v>A2T11</v>
      </c>
      <c r="F6" s="61" t="str">
        <f>'2. Problématisation E31a'!F5</f>
        <v>Vérifier la conformité d’une livraison en comparant le matériel commandé et le matériel livré</v>
      </c>
      <c r="G6" s="72" t="str">
        <f>'2. Problématisation E31a'!G5</f>
        <v>T1</v>
      </c>
      <c r="H6" s="73" t="str">
        <f>VLOOKUP(G6,Tâches!J26:K44,2,FALSE)</f>
        <v>C5</v>
      </c>
      <c r="I6" s="43" t="str">
        <f>VLOOKUP(J6,Compétences!G52:H72,2,FALSE)</f>
        <v>C5</v>
      </c>
      <c r="J6" s="94" t="s">
        <v>637</v>
      </c>
      <c r="K6" s="74" t="str">
        <f>VLOOKUP(J6,Compétences!A52:B72,2,FALSE)</f>
        <v>Contrôler la conformité des matériels, des équipements, et des produits livrés</v>
      </c>
      <c r="L6" s="75" t="str">
        <f>VLOOKUP(J6,Compétences!C52:D72,2,FALSE)</f>
        <v>Les caractéristiques techniques sont vérifiées</v>
      </c>
      <c r="M6" s="76" t="str">
        <f>I6</f>
        <v>C5</v>
      </c>
      <c r="N6" s="97">
        <v>0.18</v>
      </c>
      <c r="O6" s="98"/>
      <c r="P6" s="77" t="str">
        <f>VLOOKUP(M6,Tâches!V27:W29,2,FALSE)</f>
        <v>S2 ; S5 ; S7</v>
      </c>
      <c r="Q6" s="78" t="str">
        <f>VLOOKUP(R6,Savoirs!D3:E37,2,FALSE)</f>
        <v>S7</v>
      </c>
      <c r="R6" s="101" t="s">
        <v>267</v>
      </c>
      <c r="S6" s="54" t="str">
        <f>VLOOKUP(R6,Savoirs!F3:G37,2,FALSE)</f>
        <v>Le processus qualité</v>
      </c>
      <c r="T6" s="37">
        <v>1</v>
      </c>
      <c r="U6" s="102"/>
    </row>
    <row r="7" spans="3:21" x14ac:dyDescent="0.25">
      <c r="C7" s="423"/>
      <c r="D7" s="70"/>
      <c r="E7" s="71" t="str">
        <f>'2. Problématisation E31a'!E6</f>
        <v>A2T12</v>
      </c>
      <c r="F7" s="61" t="str">
        <f>'2. Problématisation E31a'!F6</f>
        <v>Vérifier l’état des fournitures</v>
      </c>
      <c r="G7" s="72" t="str">
        <f>'2. Problématisation E31a'!G6</f>
        <v>T1</v>
      </c>
      <c r="H7" s="73" t="str">
        <f>VLOOKUP(G7,Tâches!J26:K44,2,FALSE)</f>
        <v>C5</v>
      </c>
      <c r="I7" s="43" t="str">
        <f>VLOOKUP(J7,Compétences!G52:H72,2,FALSE)</f>
        <v>C5</v>
      </c>
      <c r="J7" s="95" t="s">
        <v>638</v>
      </c>
      <c r="K7" s="74" t="str">
        <f>VLOOKUP(J7,Compétences!A52:B72,2,FALSE)</f>
        <v>Contrôler la conformité des matériels, des équipements, et des produits livrés</v>
      </c>
      <c r="L7" s="75" t="str">
        <f>VLOOKUP(J7,Compétences!C52:D72,2,FALSE)</f>
        <v>Les quantités sont contrôlées</v>
      </c>
      <c r="M7" s="76" t="str">
        <f t="shared" ref="M7:M23" si="0">I7</f>
        <v>C5</v>
      </c>
      <c r="N7" s="97">
        <v>0.18</v>
      </c>
      <c r="O7" s="98"/>
      <c r="P7" s="77" t="str">
        <f>VLOOKUP(M7,Tâches!V27:W29,2,FALSE)</f>
        <v>S2 ; S5 ; S7</v>
      </c>
      <c r="Q7" s="78" t="str">
        <f>VLOOKUP(R7,Savoirs!D3:E37,2,FALSE)</f>
        <v>S7</v>
      </c>
      <c r="R7" s="101" t="s">
        <v>267</v>
      </c>
      <c r="S7" s="79" t="str">
        <f>VLOOKUP(R7,Savoirs!F3:G37,2,FALSE)</f>
        <v>Le processus qualité</v>
      </c>
      <c r="T7" s="37">
        <v>2</v>
      </c>
      <c r="U7" s="102"/>
    </row>
    <row r="8" spans="3:21" x14ac:dyDescent="0.25">
      <c r="C8" s="423"/>
      <c r="D8" s="70"/>
      <c r="E8" s="71" t="str">
        <f>'2. Problématisation E31a'!E7</f>
        <v>A2T21</v>
      </c>
      <c r="F8" s="61" t="str">
        <f>'2. Problématisation E31a'!F7</f>
        <v>Situer l’installation dans son environnement</v>
      </c>
      <c r="G8" s="72" t="str">
        <f>'2. Problématisation E31a'!G7</f>
        <v>T2</v>
      </c>
      <c r="H8" s="73" t="str">
        <f>VLOOKUP(G8,Tâches!J26:K44,2,FALSE)</f>
        <v>C6</v>
      </c>
      <c r="I8" s="43" t="str">
        <f>VLOOKUP(J8,Compétences!G52:H72,2,FALSE)</f>
        <v>C5</v>
      </c>
      <c r="J8" s="95" t="s">
        <v>655</v>
      </c>
      <c r="K8" s="74" t="str">
        <f>VLOOKUP(J8,Compétences!A52:B72,2,FALSE)</f>
        <v>Gérer les stocks pour les interventions</v>
      </c>
      <c r="L8" s="75" t="str">
        <f>VLOOKUP(J8,Compétences!C52:D72,2,FALSE)</f>
        <v>Les accès et les circulations sont préservés</v>
      </c>
      <c r="M8" s="76" t="str">
        <f t="shared" si="0"/>
        <v>C5</v>
      </c>
      <c r="N8" s="97">
        <v>0.05</v>
      </c>
      <c r="O8" s="98"/>
      <c r="P8" s="77" t="str">
        <f>VLOOKUP(M8,Tâches!V27:W29,2,FALSE)</f>
        <v>S2 ; S5 ; S7</v>
      </c>
      <c r="Q8" s="78" t="str">
        <f>VLOOKUP(R8,Savoirs!D3:E37,2,FALSE)</f>
        <v>S7</v>
      </c>
      <c r="R8" s="101" t="s">
        <v>269</v>
      </c>
      <c r="S8" s="79" t="str">
        <f>VLOOKUP(R8,Savoirs!F3:G37,2,FALSE)</f>
        <v>Les habilitations et les certifications</v>
      </c>
      <c r="T8" s="37">
        <v>3</v>
      </c>
      <c r="U8" s="102"/>
    </row>
    <row r="9" spans="3:21" x14ac:dyDescent="0.25">
      <c r="C9" s="423"/>
      <c r="D9" s="70"/>
      <c r="E9" s="71" t="str">
        <f>'2. Problématisation E31a'!E8</f>
        <v>A2T22</v>
      </c>
      <c r="F9" s="61" t="str">
        <f>'2. Problématisation E31a'!F8</f>
        <v>Repérer l’implantation des appareils</v>
      </c>
      <c r="G9" s="72" t="str">
        <f>'2. Problématisation E31a'!G8</f>
        <v>T2</v>
      </c>
      <c r="H9" s="73" t="str">
        <f>VLOOKUP(G9,Tâches!J26:K44,2,FALSE)</f>
        <v>C6</v>
      </c>
      <c r="I9" s="43" t="str">
        <f>VLOOKUP(J9,Compétences!G52:H72,2,FALSE)</f>
        <v>C6</v>
      </c>
      <c r="J9" s="95" t="s">
        <v>647</v>
      </c>
      <c r="K9" s="74" t="str">
        <f>VLOOKUP(J9,Compétences!A52:B72,2,FALSE)</f>
        <v>Implanter les matériels et les supports</v>
      </c>
      <c r="L9" s="75" t="str">
        <f>VLOOKUP(J9,Compétences!C52:D72,2,FALSE)</f>
        <v>L’implantation des appareils et supports est conforme aux consignes de la hiérarchie, aux prescriptions techniques, réglementaires et aux normes en vigueur</v>
      </c>
      <c r="M9" s="76" t="str">
        <f t="shared" si="0"/>
        <v>C6</v>
      </c>
      <c r="N9" s="97"/>
      <c r="O9" s="98">
        <v>0.1</v>
      </c>
      <c r="P9" s="77" t="str">
        <f>VLOOKUP(M9,Tâches!V27:W29,2,FALSE)</f>
        <v xml:space="preserve">S2 ; S5 ; S6 ; S7 </v>
      </c>
      <c r="Q9" s="78" t="str">
        <f>VLOOKUP(R9,Savoirs!D3:E37,2,FALSE)</f>
        <v>S5</v>
      </c>
      <c r="R9" s="101" t="s">
        <v>264</v>
      </c>
      <c r="S9" s="79" t="str">
        <f>VLOOKUP(R9,Savoirs!F3:G37,2,FALSE)</f>
        <v>Les raccordements électriques</v>
      </c>
      <c r="T9" s="37">
        <v>4</v>
      </c>
      <c r="U9" s="102"/>
    </row>
    <row r="10" spans="3:21" x14ac:dyDescent="0.25">
      <c r="C10" s="423"/>
      <c r="D10" s="70"/>
      <c r="E10" s="71" t="str">
        <f>'2. Problématisation E31a'!E9</f>
        <v>A2T41</v>
      </c>
      <c r="F10" s="61" t="str">
        <f>'2. Problématisation E31a'!F9</f>
        <v>Repérer les contraintes de câblage et de raccordement</v>
      </c>
      <c r="G10" s="72" t="str">
        <f>'2. Problématisation E31a'!G9</f>
        <v>T4</v>
      </c>
      <c r="H10" s="73" t="str">
        <f>VLOOKUP(G10,Tâches!J26:K44,2,FALSE)</f>
        <v>C6</v>
      </c>
      <c r="I10" s="43" t="str">
        <f>VLOOKUP(J10,Compétences!G52:H72,2,FALSE)</f>
        <v>C6</v>
      </c>
      <c r="J10" s="95" t="s">
        <v>648</v>
      </c>
      <c r="K10" s="74" t="str">
        <f>VLOOKUP(J10,Compétences!A52:B72,2,FALSE)</f>
        <v>Implanter les matériels et les supports</v>
      </c>
      <c r="L10" s="75" t="str">
        <f>VLOOKUP(J10,Compétences!C52:D72,2,FALSE)</f>
        <v>Les fixations sont adaptées à la nature de la paroi, aux charges et aux prescriptions du fabricant</v>
      </c>
      <c r="M10" s="76" t="str">
        <f t="shared" si="0"/>
        <v>C6</v>
      </c>
      <c r="N10" s="97"/>
      <c r="O10" s="98">
        <v>0.05</v>
      </c>
      <c r="P10" s="77" t="str">
        <f>VLOOKUP(M10,Tâches!V27:W29,2,FALSE)</f>
        <v xml:space="preserve">S2 ; S5 ; S6 ; S7 </v>
      </c>
      <c r="Q10" s="78" t="str">
        <f>VLOOKUP(R10,Savoirs!D3:E37,2,FALSE)</f>
        <v>S5</v>
      </c>
      <c r="R10" s="101" t="s">
        <v>264</v>
      </c>
      <c r="S10" s="79" t="str">
        <f>VLOOKUP(R10,Savoirs!F3:G37,2,FALSE)</f>
        <v>Les raccordements électriques</v>
      </c>
      <c r="T10" s="37">
        <v>5</v>
      </c>
      <c r="U10" s="102"/>
    </row>
    <row r="11" spans="3:21" x14ac:dyDescent="0.25">
      <c r="C11" s="423"/>
      <c r="D11" s="70"/>
      <c r="E11" s="71" t="str">
        <f>'2. Problématisation E31a'!E10</f>
        <v>A2T42</v>
      </c>
      <c r="F11" s="61" t="str">
        <f>'2. Problématisation E31a'!F10</f>
        <v>Câbler et raccorder les matériels électriques</v>
      </c>
      <c r="G11" s="72" t="str">
        <f>'2. Problématisation E31a'!G10</f>
        <v>T4</v>
      </c>
      <c r="H11" s="73" t="str">
        <f>VLOOKUP(G11,Tâches!J26:K44,2,FALSE)</f>
        <v>C6</v>
      </c>
      <c r="I11" s="43" t="str">
        <f>VLOOKUP(J11,Compétences!G52:H72,2,FALSE)</f>
        <v>C6</v>
      </c>
      <c r="J11" s="95" t="s">
        <v>648</v>
      </c>
      <c r="K11" s="74" t="str">
        <f>VLOOKUP(J11,Compétences!A52:B72,2,FALSE)</f>
        <v>Implanter les matériels et les supports</v>
      </c>
      <c r="L11" s="75" t="str">
        <f>VLOOKUP(J11,Compétences!C52:D72,2,FALSE)</f>
        <v>Les fixations sont adaptées à la nature de la paroi, aux charges et aux prescriptions du fabricant</v>
      </c>
      <c r="M11" s="76" t="str">
        <f t="shared" si="0"/>
        <v>C6</v>
      </c>
      <c r="N11" s="97"/>
      <c r="O11" s="98">
        <v>0.1</v>
      </c>
      <c r="P11" s="77" t="str">
        <f>VLOOKUP(M11,Tâches!V27:W29,2,FALSE)</f>
        <v xml:space="preserve">S2 ; S5 ; S6 ; S7 </v>
      </c>
      <c r="Q11" s="78" t="str">
        <f>VLOOKUP(R11,Savoirs!D3:E37,2,FALSE)</f>
        <v>S5</v>
      </c>
      <c r="R11" s="101" t="s">
        <v>264</v>
      </c>
      <c r="S11" s="79" t="str">
        <f>VLOOKUP(R11,Savoirs!F3:G37,2,FALSE)</f>
        <v>Les raccordements électriques</v>
      </c>
      <c r="T11" s="37">
        <v>6</v>
      </c>
      <c r="U11" s="102"/>
    </row>
    <row r="12" spans="3:21" x14ac:dyDescent="0.25">
      <c r="C12" s="423"/>
      <c r="D12" s="70"/>
      <c r="E12" s="71" t="str">
        <f>'2. Problématisation E31a'!E11</f>
        <v>A2T43</v>
      </c>
      <c r="F12" s="61" t="str">
        <f>'2. Problématisation E31a'!F11</f>
        <v>Adapter, si nécessaire, le câblage et le raccordement</v>
      </c>
      <c r="G12" s="72" t="str">
        <f>'2. Problématisation E31a'!G11</f>
        <v>T4</v>
      </c>
      <c r="H12" s="73" t="str">
        <f>VLOOKUP(G12,Tâches!J26:K44,2,FALSE)</f>
        <v>C6</v>
      </c>
      <c r="I12" s="43" t="str">
        <f>VLOOKUP(J12,Compétences!G52:H72,2,FALSE)</f>
        <v>C6</v>
      </c>
      <c r="J12" s="95" t="s">
        <v>670</v>
      </c>
      <c r="K12" s="74" t="str">
        <f>VLOOKUP(J12,Compétences!A49:B72,2,FALSE)</f>
        <v xml:space="preserve">Réaliser les réseaux fluidiques </v>
      </c>
      <c r="L12" s="75" t="str">
        <f>VLOOKUP(J12,Compétences!C49:D72,2,FALSE)</f>
        <v>Les réseaux sont façonnés, posés et raccordés conformément aux consignes de la hiérarchie, aux prescriptions techniques, réglementaires et aux normes en vigueur</v>
      </c>
      <c r="M12" s="76" t="str">
        <f t="shared" si="0"/>
        <v>C6</v>
      </c>
      <c r="N12" s="97"/>
      <c r="O12" s="98">
        <v>0.1</v>
      </c>
      <c r="P12" s="77" t="str">
        <f>VLOOKUP(M12,Tâches!V27:W29,2,FALSE)</f>
        <v xml:space="preserve">S2 ; S5 ; S6 ; S7 </v>
      </c>
      <c r="Q12" s="78" t="str">
        <f>VLOOKUP(R12,Savoirs!D3:E37,2,FALSE)</f>
        <v>S5</v>
      </c>
      <c r="R12" s="101" t="s">
        <v>264</v>
      </c>
      <c r="S12" s="79" t="str">
        <f>VLOOKUP(R12,Savoirs!F3:G37,2,FALSE)</f>
        <v>Les raccordements électriques</v>
      </c>
      <c r="T12" s="37">
        <v>7</v>
      </c>
      <c r="U12" s="102"/>
    </row>
    <row r="13" spans="3:21" ht="15.75" thickBot="1" x14ac:dyDescent="0.3">
      <c r="C13" s="424"/>
      <c r="D13" s="70"/>
      <c r="E13" s="71" t="str">
        <f>'2. Problématisation E31a'!E12</f>
        <v>A2T44</v>
      </c>
      <c r="F13" s="61" t="str">
        <f>'2. Problématisation E31a'!F12</f>
        <v>Effectuer les contrôles associés</v>
      </c>
      <c r="G13" s="72" t="str">
        <f>'2. Problématisation E31a'!G12</f>
        <v>T4</v>
      </c>
      <c r="H13" s="73" t="str">
        <f>VLOOKUP(G13,Tâches!J26:K44,2,FALSE)</f>
        <v>C6</v>
      </c>
      <c r="I13" s="43" t="str">
        <f>VLOOKUP(J13,Compétences!G52:H72,2,FALSE)</f>
        <v>C6</v>
      </c>
      <c r="J13" s="95" t="s">
        <v>671</v>
      </c>
      <c r="K13" s="74" t="str">
        <f>VLOOKUP(J13,Compétences!A50:B72,2,FALSE)</f>
        <v xml:space="preserve">Réaliser les réseaux fluidiques </v>
      </c>
      <c r="L13" s="75" t="str">
        <f>VLOOKUP(J13,Compétences!C50:D72,2,FALSE)</f>
        <v>Le travail est soigné, le niveau de qualité attendu est atteint</v>
      </c>
      <c r="M13" s="76" t="str">
        <f t="shared" si="0"/>
        <v>C6</v>
      </c>
      <c r="N13" s="97"/>
      <c r="O13" s="98">
        <v>0.13</v>
      </c>
      <c r="P13" s="77" t="str">
        <f>VLOOKUP(M13,Tâches!V27:W29,2,FALSE)</f>
        <v xml:space="preserve">S2 ; S5 ; S6 ; S7 </v>
      </c>
      <c r="Q13" s="78" t="str">
        <f>VLOOKUP(R13,Savoirs!D3:E37,2,FALSE)</f>
        <v>S5</v>
      </c>
      <c r="R13" s="101" t="s">
        <v>264</v>
      </c>
      <c r="S13" s="79" t="str">
        <f>VLOOKUP(R13,Savoirs!F3:G37,2,FALSE)</f>
        <v>Les raccordements électriques</v>
      </c>
      <c r="T13" s="37">
        <v>8</v>
      </c>
      <c r="U13" s="102"/>
    </row>
    <row r="14" spans="3:21" x14ac:dyDescent="0.25">
      <c r="C14" s="9"/>
      <c r="D14" s="70"/>
      <c r="E14" s="71" t="str">
        <f>'2. Problématisation E31a'!E13</f>
        <v>A2T41</v>
      </c>
      <c r="F14" s="61" t="str">
        <f>'2. Problématisation E31a'!F13</f>
        <v>Repérer les contraintes de câblage et de raccordement</v>
      </c>
      <c r="G14" s="72" t="str">
        <f>'2. Problématisation E31a'!G13</f>
        <v>T4</v>
      </c>
      <c r="H14" s="73" t="str">
        <f>VLOOKUP(G14,Tâches!J26:K44,2,FALSE)</f>
        <v>C6</v>
      </c>
      <c r="I14" s="43" t="str">
        <f>VLOOKUP(J14,Compétences!G52:H72,2,FALSE)</f>
        <v>C5</v>
      </c>
      <c r="J14" s="95" t="s">
        <v>659</v>
      </c>
      <c r="K14" s="74" t="str">
        <f>VLOOKUP(J14,Compétences!A51:B72,2,FALSE)</f>
        <v>Gérer les stocks pour les interventions</v>
      </c>
      <c r="L14" s="75" t="str">
        <f>VLOOKUP(J14,Compétences!C51:D72,2,FALSE)</f>
        <v>La protection des personnes et des biens et de l’environnement est assurée</v>
      </c>
      <c r="M14" s="76" t="str">
        <f t="shared" si="0"/>
        <v>C5</v>
      </c>
      <c r="N14" s="97">
        <v>0.18</v>
      </c>
      <c r="O14" s="98"/>
      <c r="P14" s="77" t="str">
        <f>VLOOKUP(M14,Tâches!V27:W29,2,FALSE)</f>
        <v>S2 ; S5 ; S7</v>
      </c>
      <c r="Q14" s="78" t="str">
        <f>VLOOKUP(R14,Savoirs!D3:E37,2,FALSE)</f>
        <v>S7</v>
      </c>
      <c r="R14" s="101" t="s">
        <v>267</v>
      </c>
      <c r="S14" s="79" t="str">
        <f>VLOOKUP(R14,Savoirs!F3:G37,2,FALSE)</f>
        <v>Le processus qualité</v>
      </c>
      <c r="T14" s="37">
        <v>9</v>
      </c>
      <c r="U14" s="102"/>
    </row>
    <row r="15" spans="3:21" x14ac:dyDescent="0.25">
      <c r="C15" s="9"/>
      <c r="D15" s="70"/>
      <c r="E15" s="71" t="str">
        <f>'2. Problématisation E31a'!E14</f>
        <v>A2T11</v>
      </c>
      <c r="F15" s="61" t="str">
        <f>'2. Problématisation E31a'!F14</f>
        <v>Vérifier la conformité d’une livraison en comparant le matériel commandé et le matériel livré</v>
      </c>
      <c r="G15" s="72" t="str">
        <f>'2. Problématisation E31a'!G14</f>
        <v>T1</v>
      </c>
      <c r="H15" s="73" t="str">
        <f>VLOOKUP(G15,Tâches!J26:K44,2,FALSE)</f>
        <v>C5</v>
      </c>
      <c r="I15" s="43" t="str">
        <f>VLOOKUP(J15,Compétences!G52:H72,2,FALSE)</f>
        <v>C5</v>
      </c>
      <c r="J15" s="95" t="s">
        <v>637</v>
      </c>
      <c r="K15" s="74" t="str">
        <f>VLOOKUP(J15,Compétences!A52:B72,2,FALSE)</f>
        <v>Contrôler la conformité des matériels, des équipements, et des produits livrés</v>
      </c>
      <c r="L15" s="75" t="str">
        <f>VLOOKUP(J15,Compétences!C52:D72,2,FALSE)</f>
        <v>Les caractéristiques techniques sont vérifiées</v>
      </c>
      <c r="M15" s="76" t="str">
        <f t="shared" si="0"/>
        <v>C5</v>
      </c>
      <c r="N15" s="97">
        <v>0.18</v>
      </c>
      <c r="O15" s="98"/>
      <c r="P15" s="77" t="str">
        <f>VLOOKUP(M15,Tâches!V27:W29,2,FALSE)</f>
        <v>S2 ; S5 ; S7</v>
      </c>
      <c r="Q15" s="78" t="str">
        <f>VLOOKUP(R15,Savoirs!D3:E37,2,FALSE)</f>
        <v>S7</v>
      </c>
      <c r="R15" s="101" t="s">
        <v>267</v>
      </c>
      <c r="S15" s="79" t="str">
        <f>VLOOKUP(R15,Savoirs!F3:G37,2,FALSE)</f>
        <v>Le processus qualité</v>
      </c>
      <c r="T15" s="37">
        <v>10</v>
      </c>
      <c r="U15" s="102"/>
    </row>
    <row r="16" spans="3:21" x14ac:dyDescent="0.25">
      <c r="C16" s="9"/>
      <c r="D16" s="70"/>
      <c r="E16" s="71" t="str">
        <f>'2. Problématisation E31a'!E15</f>
        <v>A2T12</v>
      </c>
      <c r="F16" s="61" t="str">
        <f>'2. Problématisation E31a'!F15</f>
        <v>Vérifier l’état des fournitures</v>
      </c>
      <c r="G16" s="72" t="str">
        <f>'2. Problématisation E31a'!G15</f>
        <v>T1</v>
      </c>
      <c r="H16" s="73" t="str">
        <f>VLOOKUP(G16,Tâches!J26:K44,2,FALSE)</f>
        <v>C5</v>
      </c>
      <c r="I16" s="43" t="str">
        <f>VLOOKUP(J16,Compétences!G52:H72,2,FALSE)</f>
        <v>C5</v>
      </c>
      <c r="J16" s="95" t="s">
        <v>638</v>
      </c>
      <c r="K16" s="74" t="str">
        <f>VLOOKUP(J16,Compétences!A8:B72,2,FALSE)</f>
        <v>Contrôler la conformité des matériels, des équipements, et des produits livrés</v>
      </c>
      <c r="L16" s="75" t="str">
        <f>VLOOKUP(J16,Compétences!C52:D72,2,FALSE)</f>
        <v>Les quantités sont contrôlées</v>
      </c>
      <c r="M16" s="76" t="str">
        <f t="shared" si="0"/>
        <v>C5</v>
      </c>
      <c r="N16" s="97">
        <v>0.18</v>
      </c>
      <c r="O16" s="98"/>
      <c r="P16" s="77" t="str">
        <f>VLOOKUP(M16,Tâches!V27:W29,2,FALSE)</f>
        <v>S2 ; S5 ; S7</v>
      </c>
      <c r="Q16" s="78" t="str">
        <f>VLOOKUP(R16,Savoirs!D3:E37,2,FALSE)</f>
        <v>S7</v>
      </c>
      <c r="R16" s="101" t="s">
        <v>269</v>
      </c>
      <c r="S16" s="79" t="str">
        <f>VLOOKUP(R16,Savoirs!F3:G37,2,FALSE)</f>
        <v>Les habilitations et les certifications</v>
      </c>
      <c r="T16" s="37">
        <v>11</v>
      </c>
      <c r="U16" s="102"/>
    </row>
    <row r="17" spans="3:21" x14ac:dyDescent="0.25">
      <c r="C17" s="9"/>
      <c r="D17" s="70"/>
      <c r="E17" s="71" t="str">
        <f>'2. Problématisation E31a'!E16</f>
        <v>A2T21</v>
      </c>
      <c r="F17" s="61" t="str">
        <f>'2. Problématisation E31a'!F16</f>
        <v>Situer l’installation dans son environnement</v>
      </c>
      <c r="G17" s="72" t="str">
        <f>'2. Problématisation E31a'!G16</f>
        <v>T2</v>
      </c>
      <c r="H17" s="73" t="str">
        <f>VLOOKUP(G17,Tâches!J26:K44,2,FALSE)</f>
        <v>C6</v>
      </c>
      <c r="I17" s="43" t="str">
        <f>VLOOKUP(J17,Compétences!G52:H72,2,FALSE)</f>
        <v>C5</v>
      </c>
      <c r="J17" s="95" t="s">
        <v>655</v>
      </c>
      <c r="K17" s="74" t="str">
        <f>VLOOKUP(J17,Compétences!A9:B72,2,FALSE)</f>
        <v>Gérer les stocks pour les interventions</v>
      </c>
      <c r="L17" s="75" t="str">
        <f>VLOOKUP(J17,Compétences!C52:D72,2,FALSE)</f>
        <v>Les accès et les circulations sont préservés</v>
      </c>
      <c r="M17" s="76" t="str">
        <f t="shared" si="0"/>
        <v>C5</v>
      </c>
      <c r="N17" s="97">
        <v>0.05</v>
      </c>
      <c r="O17" s="98"/>
      <c r="P17" s="77" t="str">
        <f>VLOOKUP(M17,Tâches!V27:W29,2,FALSE)</f>
        <v>S2 ; S5 ; S7</v>
      </c>
      <c r="Q17" s="78" t="str">
        <f>VLOOKUP(R17,Savoirs!D3:E37,2,FALSE)</f>
        <v>S5</v>
      </c>
      <c r="R17" s="101" t="s">
        <v>262</v>
      </c>
      <c r="S17" s="79" t="str">
        <f>VLOOKUP(R17,Savoirs!F3:G37,2,FALSE)</f>
        <v>Les raccordements fluidiques</v>
      </c>
      <c r="T17" s="37">
        <v>12</v>
      </c>
      <c r="U17" s="102"/>
    </row>
    <row r="18" spans="3:21" x14ac:dyDescent="0.25">
      <c r="C18" s="9"/>
      <c r="D18" s="70"/>
      <c r="E18" s="71" t="str">
        <f>'2. Problématisation E31a'!E17</f>
        <v>A2T22</v>
      </c>
      <c r="F18" s="61" t="str">
        <f>'2. Problématisation E31a'!F17</f>
        <v>Repérer l’implantation des appareils</v>
      </c>
      <c r="G18" s="72" t="str">
        <f>'2. Problématisation E31a'!G17</f>
        <v>T2</v>
      </c>
      <c r="H18" s="73" t="str">
        <f>VLOOKUP(G18,Tâches!J26:K44,2,FALSE)</f>
        <v>C6</v>
      </c>
      <c r="I18" s="43" t="str">
        <f>VLOOKUP(J18,Compétences!G52:H72,2,FALSE)</f>
        <v>C6</v>
      </c>
      <c r="J18" s="95" t="s">
        <v>647</v>
      </c>
      <c r="K18" s="74" t="str">
        <f>VLOOKUP(J18,Compétences!A10:B72,2,FALSE)</f>
        <v>Implanter les matériels et les supports</v>
      </c>
      <c r="L18" s="75" t="str">
        <f>VLOOKUP(J18,Compétences!C52:D72,2,FALSE)</f>
        <v>L’implantation des appareils et supports est conforme aux consignes de la hiérarchie, aux prescriptions techniques, réglementaires et aux normes en vigueur</v>
      </c>
      <c r="M18" s="76" t="str">
        <f t="shared" si="0"/>
        <v>C6</v>
      </c>
      <c r="N18" s="97"/>
      <c r="O18" s="98">
        <v>0.1</v>
      </c>
      <c r="P18" s="77" t="str">
        <f>VLOOKUP(M18,Tâches!V27:W29,2,FALSE)</f>
        <v xml:space="preserve">S2 ; S5 ; S6 ; S7 </v>
      </c>
      <c r="Q18" s="78" t="str">
        <f>VLOOKUP(R18,Savoirs!D3:E37,2,FALSE)</f>
        <v>S5</v>
      </c>
      <c r="R18" s="101" t="s">
        <v>262</v>
      </c>
      <c r="S18" s="79" t="str">
        <f>VLOOKUP(R18,Savoirs!F3:G37,2,FALSE)</f>
        <v>Les raccordements fluidiques</v>
      </c>
      <c r="T18" s="37">
        <v>13</v>
      </c>
      <c r="U18" s="102"/>
    </row>
    <row r="19" spans="3:21" x14ac:dyDescent="0.25">
      <c r="C19" s="9"/>
      <c r="D19" s="70"/>
      <c r="E19" s="71" t="str">
        <f>'2. Problématisation E31a'!E18</f>
        <v>A2T31</v>
      </c>
      <c r="F19" s="61" t="str">
        <f>'2. Problématisation E31a'!F18</f>
        <v>Réaliser le façonnage des réseaux fluidiques</v>
      </c>
      <c r="G19" s="72" t="str">
        <f>'2. Problématisation E31a'!G18</f>
        <v>T3</v>
      </c>
      <c r="H19" s="73" t="str">
        <f>VLOOKUP(G19,Tâches!J26:K44,2,FALSE)</f>
        <v>C6</v>
      </c>
      <c r="I19" s="43" t="str">
        <f>VLOOKUP(J19,Compétences!G52:H72,2,FALSE)</f>
        <v>C6</v>
      </c>
      <c r="J19" s="95" t="s">
        <v>648</v>
      </c>
      <c r="K19" s="74" t="str">
        <f>VLOOKUP(J19,Compétences!A52:B72,2,FALSE)</f>
        <v>Implanter les matériels et les supports</v>
      </c>
      <c r="L19" s="75" t="str">
        <f>VLOOKUP(J19,Compétences!C52:D72,2,FALSE)</f>
        <v>Les fixations sont adaptées à la nature de la paroi, aux charges et aux prescriptions du fabricant</v>
      </c>
      <c r="M19" s="76" t="str">
        <f t="shared" si="0"/>
        <v>C6</v>
      </c>
      <c r="N19" s="97"/>
      <c r="O19" s="98">
        <v>0.05</v>
      </c>
      <c r="P19" s="77" t="str">
        <f>VLOOKUP(M19,Tâches!V27:W29,2,FALSE)</f>
        <v xml:space="preserve">S2 ; S5 ; S6 ; S7 </v>
      </c>
      <c r="Q19" s="78" t="str">
        <f>VLOOKUP(R19,Savoirs!D3:E37,2,FALSE)</f>
        <v>S5</v>
      </c>
      <c r="R19" s="101" t="s">
        <v>262</v>
      </c>
      <c r="S19" s="79" t="str">
        <f>VLOOKUP(R19,Savoirs!F3:G37,2,FALSE)</f>
        <v>Les raccordements fluidiques</v>
      </c>
      <c r="T19" s="37">
        <v>14</v>
      </c>
      <c r="U19" s="102"/>
    </row>
    <row r="20" spans="3:21" x14ac:dyDescent="0.25">
      <c r="C20" s="9"/>
      <c r="D20" s="70"/>
      <c r="E20" s="71" t="str">
        <f>'2. Problématisation E31a'!E19</f>
        <v>A2T32</v>
      </c>
      <c r="F20" s="61" t="str">
        <f>'2. Problématisation E31a'!F19</f>
        <v>Intégrer la modification au réseau fluidique</v>
      </c>
      <c r="G20" s="72" t="str">
        <f>'2. Problématisation E31a'!G19</f>
        <v>T3</v>
      </c>
      <c r="H20" s="73" t="str">
        <f>VLOOKUP(G20,Tâches!J26:K44,2,FALSE)</f>
        <v>C6</v>
      </c>
      <c r="I20" s="43" t="str">
        <f>VLOOKUP(J20,Compétences!G52:H72,2,FALSE)</f>
        <v>C5</v>
      </c>
      <c r="J20" s="95" t="s">
        <v>638</v>
      </c>
      <c r="K20" s="74" t="str">
        <f>VLOOKUP(J20,Compétences!A52:B72,2,FALSE)</f>
        <v>Contrôler la conformité des matériels, des équipements, et des produits livrés</v>
      </c>
      <c r="L20" s="75" t="str">
        <f>VLOOKUP(J20,Compétences!C52:D72,2,FALSE)</f>
        <v>Les quantités sont contrôlées</v>
      </c>
      <c r="M20" s="76" t="str">
        <f t="shared" si="0"/>
        <v>C5</v>
      </c>
      <c r="N20" s="97"/>
      <c r="O20" s="98">
        <v>0.1</v>
      </c>
      <c r="P20" s="77" t="str">
        <f>VLOOKUP(M20,Tâches!V27:W29,2,FALSE)</f>
        <v>S2 ; S5 ; S7</v>
      </c>
      <c r="Q20" s="78" t="str">
        <f>VLOOKUP(R20,Savoirs!D3:E37,2,FALSE)</f>
        <v>S5</v>
      </c>
      <c r="R20" s="101" t="s">
        <v>262</v>
      </c>
      <c r="S20" s="79" t="str">
        <f>VLOOKUP(R20,Savoirs!F3:G37,2,FALSE)</f>
        <v>Les raccordements fluidiques</v>
      </c>
      <c r="T20" s="37">
        <v>15</v>
      </c>
      <c r="U20" s="102"/>
    </row>
    <row r="21" spans="3:21" x14ac:dyDescent="0.25">
      <c r="C21" s="9"/>
      <c r="D21" s="70"/>
      <c r="E21" s="71" t="str">
        <f>'2. Problématisation E31a'!E20</f>
        <v>A2T33</v>
      </c>
      <c r="F21" s="61" t="str">
        <f>'2. Problématisation E31a'!F20</f>
        <v>Réaliser le raccordement fluidique des appareils</v>
      </c>
      <c r="G21" s="72" t="str">
        <f>'2. Problématisation E31a'!G20</f>
        <v>T3</v>
      </c>
      <c r="H21" s="73" t="str">
        <f>VLOOKUP(G21,Tâches!J26:K44,2,FALSE)</f>
        <v>C6</v>
      </c>
      <c r="I21" s="43" t="str">
        <f>VLOOKUP(J21,Compétences!G52:H72,2,FALSE)</f>
        <v>C6</v>
      </c>
      <c r="J21" s="95" t="s">
        <v>670</v>
      </c>
      <c r="K21" s="74" t="str">
        <f>VLOOKUP(J21,Compétences!A52:B72,2,FALSE)</f>
        <v xml:space="preserve">Réaliser les réseaux fluidiques </v>
      </c>
      <c r="L21" s="75" t="str">
        <f>VLOOKUP(J21,Compétences!C52:D72,2,FALSE)</f>
        <v>Les réseaux sont façonnés, posés et raccordés conformément aux consignes de la hiérarchie, aux prescriptions techniques, réglementaires et aux normes en vigueur</v>
      </c>
      <c r="M21" s="76" t="str">
        <f t="shared" si="0"/>
        <v>C6</v>
      </c>
      <c r="N21" s="97"/>
      <c r="O21" s="98">
        <v>0.1</v>
      </c>
      <c r="P21" s="77" t="str">
        <f>VLOOKUP(M21,Tâches!V27:W29,2,FALSE)</f>
        <v xml:space="preserve">S2 ; S5 ; S6 ; S7 </v>
      </c>
      <c r="Q21" s="78" t="str">
        <f>VLOOKUP(R21,Savoirs!D3:E37,2,FALSE)</f>
        <v>S5</v>
      </c>
      <c r="R21" s="101" t="s">
        <v>262</v>
      </c>
      <c r="S21" s="79" t="str">
        <f>VLOOKUP(R21,Savoirs!F3:G37,2,FALSE)</f>
        <v>Les raccordements fluidiques</v>
      </c>
      <c r="T21" s="37">
        <v>16</v>
      </c>
      <c r="U21" s="102"/>
    </row>
    <row r="22" spans="3:21" x14ac:dyDescent="0.25">
      <c r="C22" s="9"/>
      <c r="D22" s="70"/>
      <c r="E22" s="71" t="str">
        <f>'2. Problématisation E31a'!E21</f>
        <v>A2T34</v>
      </c>
      <c r="F22" s="61" t="str">
        <f>'2. Problématisation E31a'!F21</f>
        <v>Effectuer les contrôles associés (étanchéité, conformité de l’installation…)</v>
      </c>
      <c r="G22" s="72" t="str">
        <f>'2. Problématisation E31a'!G21</f>
        <v>T3</v>
      </c>
      <c r="H22" s="73" t="str">
        <f>VLOOKUP(G22,Tâches!J26:K44,2,FALSE)</f>
        <v>C6</v>
      </c>
      <c r="I22" s="43" t="str">
        <f>VLOOKUP(J22,Compétences!G52:H72,2,FALSE)</f>
        <v>C6</v>
      </c>
      <c r="J22" s="95" t="s">
        <v>671</v>
      </c>
      <c r="K22" s="74" t="str">
        <f>VLOOKUP(J22,Compétences!A53:B73,2,FALSE)</f>
        <v xml:space="preserve">Réaliser les réseaux fluidiques </v>
      </c>
      <c r="L22" s="75" t="str">
        <f>VLOOKUP(J22,Compétences!C52:D72,2,FALSE)</f>
        <v>Le travail est soigné, le niveau de qualité attendu est atteint</v>
      </c>
      <c r="M22" s="76" t="str">
        <f t="shared" si="0"/>
        <v>C6</v>
      </c>
      <c r="N22" s="97"/>
      <c r="O22" s="98">
        <v>0.13</v>
      </c>
      <c r="P22" s="77" t="str">
        <f>VLOOKUP(M22,Tâches!V27:W29,2,FALSE)</f>
        <v xml:space="preserve">S2 ; S5 ; S6 ; S7 </v>
      </c>
      <c r="Q22" s="78" t="str">
        <f>VLOOKUP(R22,Savoirs!D3:E37,2,FALSE)</f>
        <v>S5</v>
      </c>
      <c r="R22" s="101" t="s">
        <v>263</v>
      </c>
      <c r="S22" s="79" t="str">
        <f>VLOOKUP(R22,Savoirs!F3:G37,2,FALSE)</f>
        <v>Les essais d’étanchéité</v>
      </c>
      <c r="T22" s="37">
        <v>17</v>
      </c>
      <c r="U22" s="102"/>
    </row>
    <row r="23" spans="3:21" ht="15.75" thickBot="1" x14ac:dyDescent="0.3">
      <c r="C23" s="9"/>
      <c r="D23" s="80"/>
      <c r="E23" s="71" t="str">
        <f>'2. Problématisation E31a'!E22</f>
        <v>A2T52</v>
      </c>
      <c r="F23" s="61" t="str">
        <f>'2. Problématisation E31a'!F22</f>
        <v>Trier et évacuer les déchets générés par son activité</v>
      </c>
      <c r="G23" s="81" t="str">
        <f>'2. Problématisation E31a'!G22</f>
        <v>T5</v>
      </c>
      <c r="H23" s="82" t="str">
        <f>VLOOKUP(G23,Tâches!J26:K44,2,FALSE)</f>
        <v>C6</v>
      </c>
      <c r="I23" s="83" t="str">
        <f>VLOOKUP(J23,Compétences!G52:H72,2,FALSE)</f>
        <v>C6</v>
      </c>
      <c r="J23" s="96" t="s">
        <v>676</v>
      </c>
      <c r="K23" s="74" t="str">
        <f>VLOOKUP(J23,Compétences!A54:B74,2,FALSE)</f>
        <v>Réaliser les câblages électriques</v>
      </c>
      <c r="L23" s="84" t="str">
        <f>VLOOKUP(J23,Compétences!C52:D72,2,FALSE)</f>
        <v>Le matériel électrique est câblé et raccordé conformément aux consignes de la hiérarchie, et aux prescriptions techniques, réglementaires et aux normes en vigueur</v>
      </c>
      <c r="M23" s="76" t="str">
        <f t="shared" si="0"/>
        <v>C6</v>
      </c>
      <c r="N23" s="99"/>
      <c r="O23" s="100">
        <v>0.04</v>
      </c>
      <c r="P23" s="77" t="str">
        <f>VLOOKUP(M23,Tâches!V27:W29,2,FALSE)</f>
        <v xml:space="preserve">S2 ; S5 ; S6 ; S7 </v>
      </c>
      <c r="Q23" s="85" t="str">
        <f>VLOOKUP(R23,Savoirs!D3:E37,2,FALSE)</f>
        <v>S5</v>
      </c>
      <c r="R23" s="101" t="s">
        <v>264</v>
      </c>
      <c r="S23" s="79" t="str">
        <f>VLOOKUP(R23,Savoirs!F3:G37,2,FALSE)</f>
        <v>Les raccordements électriques</v>
      </c>
      <c r="T23" s="37">
        <v>18</v>
      </c>
      <c r="U23" s="102"/>
    </row>
    <row r="24" spans="3:21" x14ac:dyDescent="0.25">
      <c r="N24" s="422" t="s">
        <v>394</v>
      </c>
      <c r="O24" s="422"/>
      <c r="P24" s="422"/>
      <c r="Q24" s="422"/>
      <c r="R24" s="86"/>
      <c r="S24" s="87"/>
    </row>
    <row r="25" spans="3:21" x14ac:dyDescent="0.25">
      <c r="F25" s="88" t="s">
        <v>355</v>
      </c>
      <c r="G25" s="89">
        <f>COUNTIF(G6:G23,"T1")</f>
        <v>4</v>
      </c>
      <c r="H25" s="88" t="s">
        <v>1005</v>
      </c>
      <c r="I25" s="89">
        <f>COUNTIF(I6:I23,"C5")</f>
        <v>8</v>
      </c>
      <c r="M25" s="90" t="s">
        <v>1005</v>
      </c>
      <c r="N25" s="91">
        <f>SUM(N6:N23)</f>
        <v>1</v>
      </c>
      <c r="O25" s="91"/>
      <c r="P25" s="92" t="s">
        <v>380</v>
      </c>
      <c r="Q25" s="89">
        <f>COUNTIF(Q6:Q23,"S1")</f>
        <v>0</v>
      </c>
      <c r="R25" s="37"/>
      <c r="T25" s="2"/>
    </row>
    <row r="26" spans="3:21" x14ac:dyDescent="0.25">
      <c r="F26" s="88" t="s">
        <v>356</v>
      </c>
      <c r="G26" s="89">
        <f>COUNTIF(G6:G23,"T2")</f>
        <v>4</v>
      </c>
      <c r="H26" s="88" t="s">
        <v>1006</v>
      </c>
      <c r="I26" s="89">
        <f>COUNTIF(I6:I23,"C6")</f>
        <v>10</v>
      </c>
      <c r="M26" s="90" t="s">
        <v>1006</v>
      </c>
      <c r="N26" s="90"/>
      <c r="O26" s="91">
        <f>SUM(O6:O23)</f>
        <v>1</v>
      </c>
      <c r="P26" s="92" t="s">
        <v>381</v>
      </c>
      <c r="Q26" s="89">
        <f>COUNTIF(Q6:Q23,"S2")</f>
        <v>0</v>
      </c>
      <c r="R26" s="37"/>
      <c r="T26" s="2"/>
    </row>
    <row r="27" spans="3:21" x14ac:dyDescent="0.25">
      <c r="F27" s="88" t="s">
        <v>357</v>
      </c>
      <c r="G27" s="89">
        <f>COUNTIF(G6:G23,"T3")</f>
        <v>4</v>
      </c>
      <c r="H27" s="88"/>
      <c r="I27" s="89"/>
      <c r="M27" s="90" t="s">
        <v>392</v>
      </c>
      <c r="N27" s="93" t="str">
        <f>IF(N25=100%,"OK","Erreur")</f>
        <v>OK</v>
      </c>
      <c r="O27" s="93" t="str">
        <f>IF(O26=100%,"OK","Erreur")</f>
        <v>OK</v>
      </c>
      <c r="P27" s="92" t="s">
        <v>382</v>
      </c>
      <c r="Q27" s="89">
        <f>COUNTIF(Q6:Q23,"S3")</f>
        <v>0</v>
      </c>
      <c r="R27" s="37"/>
      <c r="T27" s="2"/>
    </row>
    <row r="28" spans="3:21" x14ac:dyDescent="0.25">
      <c r="F28" s="88" t="s">
        <v>358</v>
      </c>
      <c r="G28" s="89">
        <f>COUNTIF(G6:G23,"T4")</f>
        <v>5</v>
      </c>
      <c r="H28" s="88"/>
      <c r="I28" s="89"/>
      <c r="P28" s="92" t="s">
        <v>383</v>
      </c>
      <c r="Q28" s="89">
        <f>COUNTIF(Q6:Q23,"S4")</f>
        <v>0</v>
      </c>
      <c r="R28" s="37"/>
      <c r="T28" s="2"/>
    </row>
    <row r="29" spans="3:21" x14ac:dyDescent="0.25">
      <c r="F29" s="88" t="s">
        <v>359</v>
      </c>
      <c r="G29" s="89">
        <f>COUNTIF(G6:G23,"T5")</f>
        <v>1</v>
      </c>
      <c r="P29" s="92" t="s">
        <v>384</v>
      </c>
      <c r="Q29" s="89">
        <f>COUNTIF(Q6:Q23,"S5")</f>
        <v>12</v>
      </c>
      <c r="R29" s="37"/>
      <c r="T29" s="2"/>
    </row>
    <row r="30" spans="3:21" x14ac:dyDescent="0.25">
      <c r="P30" s="92" t="s">
        <v>385</v>
      </c>
      <c r="Q30" s="89">
        <f>COUNTIF(Q6:Q23,"S6")</f>
        <v>0</v>
      </c>
      <c r="R30" s="37"/>
      <c r="T30" s="2"/>
    </row>
    <row r="31" spans="3:21" x14ac:dyDescent="0.25">
      <c r="P31" s="92" t="s">
        <v>386</v>
      </c>
      <c r="Q31" s="89">
        <f>COUNTIF(Q6:Q23,"S7")</f>
        <v>6</v>
      </c>
      <c r="R31" s="37"/>
      <c r="T31" s="2"/>
    </row>
    <row r="32" spans="3:21" x14ac:dyDescent="0.25">
      <c r="R32" s="37"/>
      <c r="T32" s="2"/>
    </row>
    <row r="33" spans="18:20" x14ac:dyDescent="0.25">
      <c r="R33" s="37"/>
      <c r="T33" s="2"/>
    </row>
    <row r="34" spans="18:20" x14ac:dyDescent="0.25">
      <c r="R34" s="37"/>
      <c r="T34" s="2"/>
    </row>
    <row r="35" spans="18:20" x14ac:dyDescent="0.25">
      <c r="R35" s="37"/>
      <c r="T35" s="2"/>
    </row>
    <row r="36" spans="18:20" x14ac:dyDescent="0.25">
      <c r="R36" s="37"/>
      <c r="T36" s="2"/>
    </row>
    <row r="37" spans="18:20" x14ac:dyDescent="0.25">
      <c r="R37" s="37"/>
      <c r="T37" s="2"/>
    </row>
    <row r="38" spans="18:20" x14ac:dyDescent="0.25">
      <c r="R38" s="37"/>
      <c r="T38" s="2"/>
    </row>
    <row r="39" spans="18:20" x14ac:dyDescent="0.25">
      <c r="R39" s="37"/>
      <c r="T39" s="2"/>
    </row>
    <row r="40" spans="18:20" x14ac:dyDescent="0.25">
      <c r="R40" s="37"/>
      <c r="T40" s="2"/>
    </row>
    <row r="41" spans="18:20" x14ac:dyDescent="0.25">
      <c r="R41" s="37"/>
      <c r="T41" s="2"/>
    </row>
    <row r="42" spans="18:20" x14ac:dyDescent="0.25">
      <c r="R42" s="37"/>
      <c r="T42" s="2"/>
    </row>
    <row r="43" spans="18:20" x14ac:dyDescent="0.25">
      <c r="R43" s="37"/>
      <c r="T43" s="2"/>
    </row>
    <row r="44" spans="18:20" x14ac:dyDescent="0.25">
      <c r="R44" s="37"/>
      <c r="T44" s="2"/>
    </row>
  </sheetData>
  <sheetProtection selectLockedCells="1"/>
  <mergeCells count="8">
    <mergeCell ref="N24:Q24"/>
    <mergeCell ref="C6:C13"/>
    <mergeCell ref="N2:O2"/>
    <mergeCell ref="N3:O3"/>
    <mergeCell ref="G4:G5"/>
    <mergeCell ref="H4:H5"/>
    <mergeCell ref="I4:I5"/>
    <mergeCell ref="N4:O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Savoirs!$D$3:$D$37</xm:f>
          </x14:formula1>
          <xm:sqref>R6:R23</xm:sqref>
        </x14:dataValidation>
        <x14:dataValidation type="list" allowBlank="1" showInputMessage="1" showErrorMessage="1" xr:uid="{00000000-0002-0000-0500-000002000000}">
          <x14:formula1>
            <xm:f>Compétences!$A$52:$A$72</xm:f>
          </x14:formula1>
          <xm:sqref>J6:J23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C38"/>
  <sheetViews>
    <sheetView topLeftCell="G1" zoomScaleNormal="100" workbookViewId="0">
      <selection activeCell="C4" sqref="C4"/>
    </sheetView>
  </sheetViews>
  <sheetFormatPr baseColWidth="10" defaultColWidth="11.5703125" defaultRowHeight="15" x14ac:dyDescent="0.25"/>
  <cols>
    <col min="1" max="3" width="11.5703125" style="2"/>
    <col min="4" max="4" width="19.5703125" style="2" customWidth="1"/>
    <col min="5" max="5" width="67.28515625" style="2" customWidth="1"/>
    <col min="6" max="6" width="97.5703125" style="2" customWidth="1"/>
    <col min="7" max="10" width="11.5703125" style="2"/>
    <col min="11" max="12" width="7.5703125" style="2" customWidth="1"/>
    <col min="13" max="13" width="9.5703125" style="2" customWidth="1"/>
    <col min="14" max="55" width="7.5703125" style="2" customWidth="1"/>
    <col min="56" max="16384" width="11.5703125" style="2"/>
  </cols>
  <sheetData>
    <row r="2" spans="2:55" ht="15.75" thickBot="1" x14ac:dyDescent="0.3">
      <c r="G2" s="1" t="s">
        <v>408</v>
      </c>
      <c r="M2" s="1" t="s">
        <v>388</v>
      </c>
    </row>
    <row r="3" spans="2:55" ht="15.75" thickBot="1" x14ac:dyDescent="0.3">
      <c r="B3" s="103" t="s">
        <v>25</v>
      </c>
      <c r="C3" s="104" t="s">
        <v>444</v>
      </c>
      <c r="D3" s="104" t="s">
        <v>387</v>
      </c>
      <c r="E3" s="104" t="s">
        <v>454</v>
      </c>
      <c r="F3" s="105" t="s">
        <v>28</v>
      </c>
      <c r="G3" s="106" t="s">
        <v>445</v>
      </c>
      <c r="H3" s="107" t="s">
        <v>446</v>
      </c>
      <c r="I3" s="107" t="s">
        <v>447</v>
      </c>
      <c r="J3" s="108" t="s">
        <v>448</v>
      </c>
      <c r="K3" s="109" t="s">
        <v>481</v>
      </c>
      <c r="L3" s="110" t="s">
        <v>483</v>
      </c>
      <c r="M3" s="111" t="s">
        <v>389</v>
      </c>
      <c r="N3" s="112" t="s">
        <v>449</v>
      </c>
      <c r="O3" s="113" t="s">
        <v>450</v>
      </c>
      <c r="P3" s="114" t="s">
        <v>637</v>
      </c>
      <c r="Q3" s="115" t="s">
        <v>395</v>
      </c>
      <c r="R3" s="115" t="s">
        <v>638</v>
      </c>
      <c r="S3" s="115" t="s">
        <v>395</v>
      </c>
      <c r="T3" s="115" t="s">
        <v>639</v>
      </c>
      <c r="U3" s="115" t="s">
        <v>395</v>
      </c>
      <c r="V3" s="115" t="s">
        <v>640</v>
      </c>
      <c r="W3" s="115" t="s">
        <v>395</v>
      </c>
      <c r="X3" s="116" t="s">
        <v>655</v>
      </c>
      <c r="Y3" s="116" t="s">
        <v>395</v>
      </c>
      <c r="Z3" s="116" t="s">
        <v>656</v>
      </c>
      <c r="AA3" s="116" t="s">
        <v>395</v>
      </c>
      <c r="AB3" s="116" t="s">
        <v>657</v>
      </c>
      <c r="AC3" s="116" t="s">
        <v>395</v>
      </c>
      <c r="AD3" s="116" t="s">
        <v>658</v>
      </c>
      <c r="AE3" s="116" t="s">
        <v>395</v>
      </c>
      <c r="AF3" s="116" t="s">
        <v>659</v>
      </c>
      <c r="AG3" s="116" t="s">
        <v>395</v>
      </c>
      <c r="AH3" s="117" t="s">
        <v>647</v>
      </c>
      <c r="AI3" s="117" t="s">
        <v>395</v>
      </c>
      <c r="AJ3" s="117" t="s">
        <v>648</v>
      </c>
      <c r="AK3" s="117" t="s">
        <v>395</v>
      </c>
      <c r="AL3" s="118" t="s">
        <v>670</v>
      </c>
      <c r="AM3" s="118" t="s">
        <v>395</v>
      </c>
      <c r="AN3" s="118" t="s">
        <v>671</v>
      </c>
      <c r="AO3" s="118" t="s">
        <v>395</v>
      </c>
      <c r="AP3" s="118" t="s">
        <v>672</v>
      </c>
      <c r="AQ3" s="118" t="s">
        <v>395</v>
      </c>
      <c r="AR3" s="117" t="s">
        <v>676</v>
      </c>
      <c r="AS3" s="117" t="s">
        <v>395</v>
      </c>
      <c r="AT3" s="117" t="s">
        <v>677</v>
      </c>
      <c r="AU3" s="117" t="s">
        <v>395</v>
      </c>
      <c r="AV3" s="117" t="s">
        <v>678</v>
      </c>
      <c r="AW3" s="117" t="s">
        <v>395</v>
      </c>
      <c r="AX3" s="116" t="s">
        <v>1013</v>
      </c>
      <c r="AY3" s="116" t="s">
        <v>395</v>
      </c>
      <c r="AZ3" s="116" t="s">
        <v>1014</v>
      </c>
      <c r="BA3" s="116" t="s">
        <v>395</v>
      </c>
      <c r="BB3" s="116" t="s">
        <v>1015</v>
      </c>
      <c r="BC3" s="116" t="s">
        <v>395</v>
      </c>
    </row>
    <row r="4" spans="2:55" x14ac:dyDescent="0.25">
      <c r="B4" s="71">
        <v>1</v>
      </c>
      <c r="C4" s="119" t="str">
        <f>'3. Scénario E31a'!I6</f>
        <v>C5</v>
      </c>
      <c r="D4" s="119" t="str">
        <f>'3. Scénario E31a'!J6</f>
        <v>AC511</v>
      </c>
      <c r="E4" s="119" t="str">
        <f>'3. Scénario E31a'!K6</f>
        <v>Contrôler la conformité des matériels, des équipements, et des produits livrés</v>
      </c>
      <c r="F4" s="120" t="str">
        <f>'3. Scénario E31a'!L6</f>
        <v>Les caractéristiques techniques sont vérifiées</v>
      </c>
      <c r="G4" s="145"/>
      <c r="H4" s="146"/>
      <c r="I4" s="146"/>
      <c r="J4" s="147" t="s">
        <v>26</v>
      </c>
      <c r="K4" s="121">
        <f>'3. Scénario E31a'!N6</f>
        <v>0.18</v>
      </c>
      <c r="L4" s="122">
        <f>'3. Scénario E31a'!O6</f>
        <v>0</v>
      </c>
      <c r="M4" s="123">
        <f t="shared" ref="M4:M21" si="0">IF(G4&lt;&gt;"",1,0)+IF(H4&lt;&gt;"",2,0)+IF(I4&lt;&gt;"",3,0)+IF(J4&lt;&gt;"",4,0)</f>
        <v>4</v>
      </c>
      <c r="N4" s="123">
        <f t="shared" ref="N4:N21" si="1">K4*M4</f>
        <v>0.72</v>
      </c>
      <c r="O4" s="123">
        <f t="shared" ref="O4:O21" si="2">L4*M4</f>
        <v>0</v>
      </c>
      <c r="P4" s="124">
        <f>IF(D4=P3,K4,"0")</f>
        <v>0.18</v>
      </c>
      <c r="Q4" s="125">
        <f>IF(P4&lt;&gt;"0",(M4*P4/P22),"0")</f>
        <v>2</v>
      </c>
      <c r="R4" s="125" t="str">
        <f>IF(D4=R3,K4,"0")</f>
        <v>0</v>
      </c>
      <c r="S4" s="125" t="str">
        <f>IF(R4&lt;&gt;"0",(M4*R4/R22),"0")</f>
        <v>0</v>
      </c>
      <c r="T4" s="125" t="str">
        <f>IF(D4=T3,K4,"0")</f>
        <v>0</v>
      </c>
      <c r="U4" s="125" t="str">
        <f>IF(T4&lt;&gt;"0",(M4*T4/T22),"0")</f>
        <v>0</v>
      </c>
      <c r="V4" s="125" t="str">
        <f>IF(D4=V3,K4,"0")</f>
        <v>0</v>
      </c>
      <c r="W4" s="125" t="str">
        <f>IF(V4&lt;&gt;"0",(M4*V4/V22),"0")</f>
        <v>0</v>
      </c>
      <c r="X4" s="125" t="str">
        <f>IF(D4=X3,K4,"0")</f>
        <v>0</v>
      </c>
      <c r="Y4" s="125" t="str">
        <f>IF(X4&lt;&gt;"0",(M4*X4/X22),"0")</f>
        <v>0</v>
      </c>
      <c r="Z4" s="125" t="str">
        <f>IF(D4=Z3,K4,"0")</f>
        <v>0</v>
      </c>
      <c r="AA4" s="125" t="str">
        <f>IF(Z4&lt;&gt;"0",(M4*Z4/Z22),"0")</f>
        <v>0</v>
      </c>
      <c r="AB4" s="125" t="str">
        <f>IF(D4=AB3,K4,"0")</f>
        <v>0</v>
      </c>
      <c r="AC4" s="125" t="str">
        <f>IF(AB4&lt;&gt;"0",(M4*AB4/AB22),"0")</f>
        <v>0</v>
      </c>
      <c r="AD4" s="125" t="str">
        <f>IF(D4=AD3,K4,"0")</f>
        <v>0</v>
      </c>
      <c r="AE4" s="125" t="str">
        <f>IF(AD4&lt;&gt;"0",(M4*AD4/AD22),"0")</f>
        <v>0</v>
      </c>
      <c r="AF4" s="125" t="str">
        <f>IF(D4=AF3,K4,"0")</f>
        <v>0</v>
      </c>
      <c r="AG4" s="125" t="str">
        <f>IF(AF4&lt;&gt;"0",(M4*AF4/AF22),"0")</f>
        <v>0</v>
      </c>
      <c r="AH4" s="125" t="str">
        <f>IF(D4=$Z$3,$L4,"0")</f>
        <v>0</v>
      </c>
      <c r="AI4" s="125" t="str">
        <f>IF(AH4&lt;&gt;"0",(M4*AH4/AH22),"0")</f>
        <v>0</v>
      </c>
      <c r="AJ4" s="125" t="str">
        <f>IF(D4=$AJ$3,$L4,"0")</f>
        <v>0</v>
      </c>
      <c r="AK4" s="125" t="str">
        <f>IF(AJ4&lt;&gt;"0",(M4*AJ4/AJ22),"0")</f>
        <v>0</v>
      </c>
      <c r="AL4" s="125" t="str">
        <f>IF(D4=AL3,L4,"0")</f>
        <v>0</v>
      </c>
      <c r="AM4" s="125" t="str">
        <f>IF(AL4&lt;&gt;"0",(M4*AL4/AL22),"0")</f>
        <v>0</v>
      </c>
      <c r="AN4" s="125" t="str">
        <f>IF(D4=AN3,L4,"0")</f>
        <v>0</v>
      </c>
      <c r="AO4" s="125" t="str">
        <f>IF(AN4&lt;&gt;"0",(M4*AN4/AN22),"0")</f>
        <v>0</v>
      </c>
      <c r="AP4" s="125" t="str">
        <f>IF(D4=AP3,L4,"0")</f>
        <v>0</v>
      </c>
      <c r="AQ4" s="125" t="str">
        <f>IF(AP4&lt;&gt;"0",(M4*AP4/AP22),"0")</f>
        <v>0</v>
      </c>
      <c r="AR4" s="125" t="str">
        <f>IF(D4=AR3,L4,"0")</f>
        <v>0</v>
      </c>
      <c r="AS4" s="125" t="str">
        <f>IF(AR4&lt;&gt;"0",(M4*AR4/AR22),"0")</f>
        <v>0</v>
      </c>
      <c r="AT4" s="125" t="str">
        <f>IF(D4=AT3,L4,"0")</f>
        <v>0</v>
      </c>
      <c r="AU4" s="125" t="str">
        <f>IF(AT4&lt;&gt;"0",(M4*AT4/AT22),"0")</f>
        <v>0</v>
      </c>
      <c r="AV4" s="125" t="str">
        <f>IF(D4=AV3,L4,"0")</f>
        <v>0</v>
      </c>
      <c r="AW4" s="125" t="str">
        <f>IF(AV4&lt;&gt;"0",(M4*AV4/AV22),"0")</f>
        <v>0</v>
      </c>
      <c r="AX4" s="125" t="str">
        <f>IF(D4=$AX$3,$L4,"0")</f>
        <v>0</v>
      </c>
      <c r="AY4" s="125" t="str">
        <f>IF(AX4&lt;&gt;"0",(M4*AX4/$AX$22),"0")</f>
        <v>0</v>
      </c>
      <c r="AZ4" s="125" t="str">
        <f>IF(D4=$AZ$3,$L4,"0")</f>
        <v>0</v>
      </c>
      <c r="BA4" s="125" t="str">
        <f>IF(AZ4&lt;&gt;"0",(M4*AZ4/$AZ$22),"0")</f>
        <v>0</v>
      </c>
      <c r="BB4" s="125" t="str">
        <f>IF(D4=$BB$3,$L4,"0")</f>
        <v>0</v>
      </c>
      <c r="BC4" s="125" t="str">
        <f>IF(BB4&lt;&gt;"0",(M4*BB4/$BB$22),"0")</f>
        <v>0</v>
      </c>
    </row>
    <row r="5" spans="2:55" x14ac:dyDescent="0.25">
      <c r="B5" s="71">
        <v>2</v>
      </c>
      <c r="C5" s="119" t="str">
        <f>'3. Scénario E31a'!I7</f>
        <v>C5</v>
      </c>
      <c r="D5" s="119" t="str">
        <f>'3. Scénario E31a'!J7</f>
        <v>AC512</v>
      </c>
      <c r="E5" s="119" t="str">
        <f>'3. Scénario E31a'!K7</f>
        <v>Contrôler la conformité des matériels, des équipements, et des produits livrés</v>
      </c>
      <c r="F5" s="120" t="str">
        <f>'3. Scénario E31a'!L7</f>
        <v>Les quantités sont contrôlées</v>
      </c>
      <c r="G5" s="148"/>
      <c r="H5" s="25" t="s">
        <v>26</v>
      </c>
      <c r="I5" s="25"/>
      <c r="J5" s="27"/>
      <c r="K5" s="121">
        <f>'3. Scénario E31a'!N7</f>
        <v>0.18</v>
      </c>
      <c r="L5" s="122">
        <f>'3. Scénario E31a'!O7</f>
        <v>0</v>
      </c>
      <c r="M5" s="126">
        <f t="shared" si="0"/>
        <v>2</v>
      </c>
      <c r="N5" s="126">
        <f t="shared" si="1"/>
        <v>0.36</v>
      </c>
      <c r="O5" s="126">
        <f t="shared" si="2"/>
        <v>0</v>
      </c>
      <c r="P5" s="127" t="str">
        <f>IF(D5=P3,K5,"0")</f>
        <v>0</v>
      </c>
      <c r="Q5" s="128" t="str">
        <f xml:space="preserve"> IF(P5&lt;&gt;"0",(M5*P5/P22),"0")</f>
        <v>0</v>
      </c>
      <c r="R5" s="128">
        <f>IF(D5=R3,K5,"0")</f>
        <v>0.18</v>
      </c>
      <c r="S5" s="128">
        <f xml:space="preserve"> IF(R5&lt;&gt;"0",(M5*R5/R22),"0")</f>
        <v>1</v>
      </c>
      <c r="T5" s="128" t="str">
        <f>IF(D5=T3,K5,"0")</f>
        <v>0</v>
      </c>
      <c r="U5" s="128" t="str">
        <f xml:space="preserve"> IF(T5&lt;&gt;"0",(M5*T5/T22),"0")</f>
        <v>0</v>
      </c>
      <c r="V5" s="128" t="str">
        <f>IF(D5=V3,K5,"0")</f>
        <v>0</v>
      </c>
      <c r="W5" s="128" t="str">
        <f xml:space="preserve"> IF(V5&lt;&gt;"0",(M5*V5/V22),"0")</f>
        <v>0</v>
      </c>
      <c r="X5" s="128" t="str">
        <f>IF(D5=X3,K5,"0")</f>
        <v>0</v>
      </c>
      <c r="Y5" s="128" t="str">
        <f xml:space="preserve"> IF(X5&lt;&gt;"0",(M5*X5/X22),"0")</f>
        <v>0</v>
      </c>
      <c r="Z5" s="128" t="str">
        <f>IF(D5=Z3,K5,"0")</f>
        <v>0</v>
      </c>
      <c r="AA5" s="128" t="str">
        <f xml:space="preserve"> IF(Z5&lt;&gt;"0",(M5*Z5/Z22),"0")</f>
        <v>0</v>
      </c>
      <c r="AB5" s="128" t="str">
        <f>IF(D5=AB3,K5,"0")</f>
        <v>0</v>
      </c>
      <c r="AC5" s="128" t="str">
        <f xml:space="preserve"> IF(AB5&lt;&gt;"0",(M5*AB5/AB22),"0")</f>
        <v>0</v>
      </c>
      <c r="AD5" s="128" t="str">
        <f>IF(D5=AD3,K5,"0")</f>
        <v>0</v>
      </c>
      <c r="AE5" s="128" t="str">
        <f xml:space="preserve"> IF(AD5&lt;&gt;"0",(M5*AD5/AD22),"0")</f>
        <v>0</v>
      </c>
      <c r="AF5" s="128" t="str">
        <f>IF(D5=AF3,K5,"0")</f>
        <v>0</v>
      </c>
      <c r="AG5" s="128" t="str">
        <f xml:space="preserve"> IF(AF5&lt;&gt;"0",(M5*AF5/AF22),"0")</f>
        <v>0</v>
      </c>
      <c r="AH5" s="125" t="str">
        <f t="shared" ref="AH5:AH21" si="3">IF(D5=$Z$3,$L5,"0")</f>
        <v>0</v>
      </c>
      <c r="AI5" s="128" t="str">
        <f xml:space="preserve"> IF(AH5&lt;&gt;"0",(M5*AH5/AH22),"0")</f>
        <v>0</v>
      </c>
      <c r="AJ5" s="125" t="str">
        <f t="shared" ref="AJ5:AJ21" si="4">IF(D5=$AJ$3,$L5,"0")</f>
        <v>0</v>
      </c>
      <c r="AK5" s="128" t="str">
        <f xml:space="preserve"> IF(AJ5&lt;&gt;"0",(M5*AJ5/AJ22),"0")</f>
        <v>0</v>
      </c>
      <c r="AL5" s="128" t="str">
        <f>IF(D5=AL3,L5,"0")</f>
        <v>0</v>
      </c>
      <c r="AM5" s="128" t="str">
        <f xml:space="preserve"> IF(AL5&lt;&gt;"0",(M5*AL5/AL22),"0")</f>
        <v>0</v>
      </c>
      <c r="AN5" s="128" t="str">
        <f>IF(D5=AN3,L5,"0")</f>
        <v>0</v>
      </c>
      <c r="AO5" s="128" t="str">
        <f xml:space="preserve"> IF(AN5&lt;&gt;"0",(M5*AN5/AN22),"0")</f>
        <v>0</v>
      </c>
      <c r="AP5" s="128" t="str">
        <f>IF(D5=AP3,L5,"0")</f>
        <v>0</v>
      </c>
      <c r="AQ5" s="128" t="str">
        <f xml:space="preserve"> IF(AP5&lt;&gt;"0",(M5*AP5/AP22),"0")</f>
        <v>0</v>
      </c>
      <c r="AR5" s="128" t="str">
        <f>IF(D5=AR3,L5,"0")</f>
        <v>0</v>
      </c>
      <c r="AS5" s="128" t="str">
        <f xml:space="preserve"> IF(AR5&lt;&gt;"0",(M5*AR5/AR22),"0")</f>
        <v>0</v>
      </c>
      <c r="AT5" s="128" t="str">
        <f>IF(D5=AT3,L5,"0")</f>
        <v>0</v>
      </c>
      <c r="AU5" s="128" t="str">
        <f xml:space="preserve"> IF(AT5&lt;&gt;"0",(M5*AT5/AT22),"0")</f>
        <v>0</v>
      </c>
      <c r="AV5" s="128" t="str">
        <f>IF(D5=AV3,L5,"0")</f>
        <v>0</v>
      </c>
      <c r="AW5" s="128" t="str">
        <f xml:space="preserve"> IF(AV5&lt;&gt;"0",(M5*AV5/AV22),"0")</f>
        <v>0</v>
      </c>
      <c r="AX5" s="125" t="str">
        <f t="shared" ref="AX5:AX21" si="5">IF(D5=$AX$3,$L5,"0")</f>
        <v>0</v>
      </c>
      <c r="AY5" s="125" t="str">
        <f t="shared" ref="AY5:AY21" si="6">IF(AX5&lt;&gt;"0",(M5*AX5/$AX$22),"0")</f>
        <v>0</v>
      </c>
      <c r="AZ5" s="125" t="str">
        <f t="shared" ref="AZ5:AZ21" si="7">IF(D5=$AZ$3,$L5,"0")</f>
        <v>0</v>
      </c>
      <c r="BA5" s="125" t="str">
        <f t="shared" ref="BA5:BA21" si="8">IF(AZ5&lt;&gt;"0",(M5*AZ5/$AZ$22),"0")</f>
        <v>0</v>
      </c>
      <c r="BB5" s="125" t="str">
        <f t="shared" ref="BB5:BB21" si="9">IF(D5=$BB$3,$L5,"0")</f>
        <v>0</v>
      </c>
      <c r="BC5" s="125" t="str">
        <f t="shared" ref="BC5:BC21" si="10">IF(BB5&lt;&gt;"0",(M5*BB5/$BB$22),"0")</f>
        <v>0</v>
      </c>
    </row>
    <row r="6" spans="2:55" x14ac:dyDescent="0.25">
      <c r="B6" s="71">
        <v>3</v>
      </c>
      <c r="C6" s="119" t="str">
        <f>'3. Scénario E31a'!I8</f>
        <v>C5</v>
      </c>
      <c r="D6" s="119" t="str">
        <f>'3. Scénario E31a'!J8</f>
        <v>AC521</v>
      </c>
      <c r="E6" s="119" t="str">
        <f>'3. Scénario E31a'!K8</f>
        <v>Gérer les stocks pour les interventions</v>
      </c>
      <c r="F6" s="120" t="str">
        <f>'3. Scénario E31a'!L8</f>
        <v>Les accès et les circulations sont préservés</v>
      </c>
      <c r="G6" s="148"/>
      <c r="H6" s="25"/>
      <c r="I6" s="25" t="s">
        <v>26</v>
      </c>
      <c r="J6" s="27"/>
      <c r="K6" s="121">
        <f>'3. Scénario E31a'!N8</f>
        <v>0.05</v>
      </c>
      <c r="L6" s="122">
        <f>'3. Scénario E31a'!O8</f>
        <v>0</v>
      </c>
      <c r="M6" s="126">
        <f t="shared" si="0"/>
        <v>3</v>
      </c>
      <c r="N6" s="126">
        <f t="shared" si="1"/>
        <v>0.15000000000000002</v>
      </c>
      <c r="O6" s="126">
        <f t="shared" si="2"/>
        <v>0</v>
      </c>
      <c r="P6" s="127" t="str">
        <f>IF(D6=P3,K6,"0")</f>
        <v>0</v>
      </c>
      <c r="Q6" s="128" t="str">
        <f>IF(P6&lt;&gt;"0",(M6*P6/P22),"0")</f>
        <v>0</v>
      </c>
      <c r="R6" s="128" t="str">
        <f>IF(D6=R3,K6,"0")</f>
        <v>0</v>
      </c>
      <c r="S6" s="128" t="str">
        <f>IF(R6&lt;&gt;"0",(M6*R6/R22),"0")</f>
        <v>0</v>
      </c>
      <c r="T6" s="128" t="str">
        <f>IF(D6=T3,K6,"0")</f>
        <v>0</v>
      </c>
      <c r="U6" s="128" t="str">
        <f>IF(T6&lt;&gt;"0",(M6*T6/T22),"0")</f>
        <v>0</v>
      </c>
      <c r="V6" s="128" t="str">
        <f>IF(D6=V3,K6,"0")</f>
        <v>0</v>
      </c>
      <c r="W6" s="128" t="str">
        <f>IF(V6&lt;&gt;"0",(M6*V6/V22),"0")</f>
        <v>0</v>
      </c>
      <c r="X6" s="128">
        <f>IF(D6=X3,K6,"0")</f>
        <v>0.05</v>
      </c>
      <c r="Y6" s="128">
        <f>IF(X6&lt;&gt;"0",(M6*X6/X22),"0")</f>
        <v>1.5000000000000002</v>
      </c>
      <c r="Z6" s="128" t="str">
        <f>IF(D6=Z3,K6,"0")</f>
        <v>0</v>
      </c>
      <c r="AA6" s="128" t="str">
        <f>IF(Z6&lt;&gt;"0",(M6*Z6/Z22),"0")</f>
        <v>0</v>
      </c>
      <c r="AB6" s="128" t="str">
        <f>IF(D6=AB3,K6,"0")</f>
        <v>0</v>
      </c>
      <c r="AC6" s="128" t="str">
        <f>IF(AB6&lt;&gt;"0",(M6*AB6/AB22),"0")</f>
        <v>0</v>
      </c>
      <c r="AD6" s="128" t="str">
        <f>IF(D6=AD3,K6,"0")</f>
        <v>0</v>
      </c>
      <c r="AE6" s="128" t="str">
        <f>IF(AD6&lt;&gt;"0",(M6*AD6/AD22),"0")</f>
        <v>0</v>
      </c>
      <c r="AF6" s="128" t="str">
        <f>IF(D6=AF3,K6,"0")</f>
        <v>0</v>
      </c>
      <c r="AG6" s="128" t="str">
        <f>IF(AF6&lt;&gt;"0",(M6*AF6/AF22),"0")</f>
        <v>0</v>
      </c>
      <c r="AH6" s="125" t="str">
        <f t="shared" si="3"/>
        <v>0</v>
      </c>
      <c r="AI6" s="128" t="str">
        <f>IF(AH6&lt;&gt;"0",(M6*AH6/AH22),"0")</f>
        <v>0</v>
      </c>
      <c r="AJ6" s="125" t="str">
        <f t="shared" si="4"/>
        <v>0</v>
      </c>
      <c r="AK6" s="128" t="str">
        <f>IF(AJ6&lt;&gt;"0",(M6*AJ6/AJ22),"0")</f>
        <v>0</v>
      </c>
      <c r="AL6" s="128" t="str">
        <f>IF(D6=AL3,L6,"0")</f>
        <v>0</v>
      </c>
      <c r="AM6" s="128" t="str">
        <f>IF(AL6&lt;&gt;"0",(M6*AL6/AL22),"0")</f>
        <v>0</v>
      </c>
      <c r="AN6" s="128" t="str">
        <f>IF(D6=AN3,L6,"0")</f>
        <v>0</v>
      </c>
      <c r="AO6" s="128" t="str">
        <f>IF(AN6&lt;&gt;"0",(M6*AN6/AN22),"0")</f>
        <v>0</v>
      </c>
      <c r="AP6" s="128" t="str">
        <f>IF(D6=AP3,L6,"0")</f>
        <v>0</v>
      </c>
      <c r="AQ6" s="128" t="str">
        <f>IF(AP6&lt;&gt;"0",(M6*AP6/AP22),"0")</f>
        <v>0</v>
      </c>
      <c r="AR6" s="128" t="str">
        <f>IF(D6=AR3,L6,"0")</f>
        <v>0</v>
      </c>
      <c r="AS6" s="128" t="str">
        <f>IF(AR6&lt;&gt;"0",(M6*AR6/AR22),"0")</f>
        <v>0</v>
      </c>
      <c r="AT6" s="128" t="str">
        <f>IF(D6=AT3,L6,"0")</f>
        <v>0</v>
      </c>
      <c r="AU6" s="128" t="str">
        <f>IF(AT6&lt;&gt;"0",(M6*AT6/AT22),"0")</f>
        <v>0</v>
      </c>
      <c r="AV6" s="128" t="str">
        <f>IF(D6=AV3,L6,"0")</f>
        <v>0</v>
      </c>
      <c r="AW6" s="128" t="str">
        <f>IF(AV6&lt;&gt;"0",(M6*AV6/AV22),"0")</f>
        <v>0</v>
      </c>
      <c r="AX6" s="125" t="str">
        <f t="shared" si="5"/>
        <v>0</v>
      </c>
      <c r="AY6" s="125" t="str">
        <f t="shared" si="6"/>
        <v>0</v>
      </c>
      <c r="AZ6" s="125" t="str">
        <f t="shared" si="7"/>
        <v>0</v>
      </c>
      <c r="BA6" s="125" t="str">
        <f t="shared" si="8"/>
        <v>0</v>
      </c>
      <c r="BB6" s="125" t="str">
        <f t="shared" si="9"/>
        <v>0</v>
      </c>
      <c r="BC6" s="125" t="str">
        <f t="shared" si="10"/>
        <v>0</v>
      </c>
    </row>
    <row r="7" spans="2:55" x14ac:dyDescent="0.25">
      <c r="B7" s="71">
        <v>4</v>
      </c>
      <c r="C7" s="119" t="str">
        <f>'3. Scénario E31a'!I9</f>
        <v>C6</v>
      </c>
      <c r="D7" s="119" t="str">
        <f>'3. Scénario E31a'!J9</f>
        <v>AC611</v>
      </c>
      <c r="E7" s="119" t="str">
        <f>'3. Scénario E31a'!K9</f>
        <v>Implanter les matériels et les supports</v>
      </c>
      <c r="F7" s="120" t="str">
        <f>'3. Scénario E31a'!L9</f>
        <v>L’implantation des appareils et supports est conforme aux consignes de la hiérarchie, aux prescriptions techniques, réglementaires et aux normes en vigueur</v>
      </c>
      <c r="G7" s="148"/>
      <c r="H7" s="25" t="s">
        <v>26</v>
      </c>
      <c r="I7" s="25"/>
      <c r="J7" s="27"/>
      <c r="K7" s="121">
        <f>'3. Scénario E31a'!N9</f>
        <v>0</v>
      </c>
      <c r="L7" s="122">
        <f>'3. Scénario E31a'!O9</f>
        <v>0.1</v>
      </c>
      <c r="M7" s="126">
        <f t="shared" si="0"/>
        <v>2</v>
      </c>
      <c r="N7" s="126">
        <f t="shared" si="1"/>
        <v>0</v>
      </c>
      <c r="O7" s="126">
        <f t="shared" si="2"/>
        <v>0.2</v>
      </c>
      <c r="P7" s="127" t="str">
        <f>IF(D7=P3,K7,"0")</f>
        <v>0</v>
      </c>
      <c r="Q7" s="128" t="str">
        <f>IF(P7&lt;&gt;"0",(M7*P7/P22),"0")</f>
        <v>0</v>
      </c>
      <c r="R7" s="128" t="str">
        <f>IF(D7=R3,K7,"0")</f>
        <v>0</v>
      </c>
      <c r="S7" s="128" t="str">
        <f>IF(R7&lt;&gt;"0",(M7*R7/R22),"0")</f>
        <v>0</v>
      </c>
      <c r="T7" s="128" t="str">
        <f>IF(D7=T3,K7,"0")</f>
        <v>0</v>
      </c>
      <c r="U7" s="128" t="str">
        <f>IF(T7&lt;&gt;"0",(M7*T7/T22),"0")</f>
        <v>0</v>
      </c>
      <c r="V7" s="128" t="str">
        <f>IF(D7=V3,K7,"0")</f>
        <v>0</v>
      </c>
      <c r="W7" s="128" t="str">
        <f>IF(V7&lt;&gt;"0",(M7*V7/V22),"0")</f>
        <v>0</v>
      </c>
      <c r="X7" s="128" t="str">
        <f>IF(D7=X3,K7,"0")</f>
        <v>0</v>
      </c>
      <c r="Y7" s="128" t="str">
        <f>IF(X7&lt;&gt;"0",(M7*X7/X22),"0")</f>
        <v>0</v>
      </c>
      <c r="Z7" s="128" t="str">
        <f>IF(D7=Z3,K7,"0")</f>
        <v>0</v>
      </c>
      <c r="AA7" s="128" t="str">
        <f>IF(Z7&lt;&gt;"0",(M7*Z7/Z22),"0")</f>
        <v>0</v>
      </c>
      <c r="AB7" s="128" t="str">
        <f>IF(D7=AB3,K7,"0")</f>
        <v>0</v>
      </c>
      <c r="AC7" s="128" t="str">
        <f>IF(AB7&lt;&gt;"0",(M7*AB7/AB22),"0")</f>
        <v>0</v>
      </c>
      <c r="AD7" s="128" t="str">
        <f>IF(D7=AD3,K7,"0")</f>
        <v>0</v>
      </c>
      <c r="AE7" s="128" t="str">
        <f>IF(AD7&lt;&gt;"0",(M7*AD7/AD22),"0")</f>
        <v>0</v>
      </c>
      <c r="AF7" s="128" t="str">
        <f>IF(D7=AF3,K7,"0")</f>
        <v>0</v>
      </c>
      <c r="AG7" s="128" t="str">
        <f>IF(AF7&lt;&gt;"0",(M7*AF7/AF22),"0")</f>
        <v>0</v>
      </c>
      <c r="AH7" s="125" t="str">
        <f t="shared" si="3"/>
        <v>0</v>
      </c>
      <c r="AI7" s="128" t="str">
        <f>IF(AH7&lt;&gt;"0",(M7*AH7/AH22),"0")</f>
        <v>0</v>
      </c>
      <c r="AJ7" s="125" t="str">
        <f t="shared" si="4"/>
        <v>0</v>
      </c>
      <c r="AK7" s="128" t="str">
        <f>IF(AJ7&lt;&gt;"0",(M7*AJ7/AJ22),"0")</f>
        <v>0</v>
      </c>
      <c r="AL7" s="128" t="str">
        <f>IF(D7=AL3,L7,"0")</f>
        <v>0</v>
      </c>
      <c r="AM7" s="128" t="str">
        <f>IF(AL7&lt;&gt;"0",(M7*AL7/AL22),"0")</f>
        <v>0</v>
      </c>
      <c r="AN7" s="128" t="str">
        <f>IF(D7=AN3,L7,"0")</f>
        <v>0</v>
      </c>
      <c r="AO7" s="128" t="str">
        <f>IF(AN7&lt;&gt;"0",(M7*AN7/AN22),"0")</f>
        <v>0</v>
      </c>
      <c r="AP7" s="128" t="str">
        <f>IF(D7=AP3,L7,"0")</f>
        <v>0</v>
      </c>
      <c r="AQ7" s="128" t="str">
        <f>IF(AP7&lt;&gt;"0",(M7*AP7/AP22),"0")</f>
        <v>0</v>
      </c>
      <c r="AR7" s="128" t="str">
        <f>IF(D7=AR3,L7,"0")</f>
        <v>0</v>
      </c>
      <c r="AS7" s="128" t="str">
        <f>IF(AR7&lt;&gt;"0",(M7*AR7/AR22),"0")</f>
        <v>0</v>
      </c>
      <c r="AT7" s="128" t="str">
        <f>IF(D7=AT3,L7,"0")</f>
        <v>0</v>
      </c>
      <c r="AU7" s="128" t="str">
        <f>IF(AT7&lt;&gt;"0",(M7*AT7/AT22),"0")</f>
        <v>0</v>
      </c>
      <c r="AV7" s="128" t="str">
        <f>IF(D7=AV3,L7,"0")</f>
        <v>0</v>
      </c>
      <c r="AW7" s="128" t="str">
        <f>IF(AV7&lt;&gt;"0",(M7*AV7/AV22),"0")</f>
        <v>0</v>
      </c>
      <c r="AX7" s="125" t="str">
        <f t="shared" si="5"/>
        <v>0</v>
      </c>
      <c r="AY7" s="125" t="str">
        <f t="shared" si="6"/>
        <v>0</v>
      </c>
      <c r="AZ7" s="125" t="str">
        <f t="shared" si="7"/>
        <v>0</v>
      </c>
      <c r="BA7" s="125" t="str">
        <f t="shared" si="8"/>
        <v>0</v>
      </c>
      <c r="BB7" s="125" t="str">
        <f t="shared" si="9"/>
        <v>0</v>
      </c>
      <c r="BC7" s="125" t="str">
        <f t="shared" si="10"/>
        <v>0</v>
      </c>
    </row>
    <row r="8" spans="2:55" x14ac:dyDescent="0.25">
      <c r="B8" s="71">
        <v>5</v>
      </c>
      <c r="C8" s="119" t="str">
        <f>'3. Scénario E31a'!I10</f>
        <v>C6</v>
      </c>
      <c r="D8" s="119" t="str">
        <f>'3. Scénario E31a'!J10</f>
        <v>AC612</v>
      </c>
      <c r="E8" s="119" t="str">
        <f>'3. Scénario E31a'!K10</f>
        <v>Implanter les matériels et les supports</v>
      </c>
      <c r="F8" s="120" t="str">
        <f>'3. Scénario E31a'!L10</f>
        <v>Les fixations sont adaptées à la nature de la paroi, aux charges et aux prescriptions du fabricant</v>
      </c>
      <c r="G8" s="148"/>
      <c r="H8" s="25" t="s">
        <v>26</v>
      </c>
      <c r="I8" s="25"/>
      <c r="J8" s="27"/>
      <c r="K8" s="121">
        <f>'3. Scénario E31a'!N10</f>
        <v>0</v>
      </c>
      <c r="L8" s="122">
        <f>'3. Scénario E31a'!O10</f>
        <v>0.05</v>
      </c>
      <c r="M8" s="126">
        <f t="shared" si="0"/>
        <v>2</v>
      </c>
      <c r="N8" s="126">
        <f t="shared" si="1"/>
        <v>0</v>
      </c>
      <c r="O8" s="126">
        <f t="shared" si="2"/>
        <v>0.1</v>
      </c>
      <c r="P8" s="127" t="str">
        <f>IF(D8=P3,K8,"0")</f>
        <v>0</v>
      </c>
      <c r="Q8" s="128" t="str">
        <f xml:space="preserve"> IF(P8&lt;&gt;"0",(M8*P8/P22),"0")</f>
        <v>0</v>
      </c>
      <c r="R8" s="128" t="str">
        <f>IF(D8=R3,K8,"0")</f>
        <v>0</v>
      </c>
      <c r="S8" s="128" t="str">
        <f xml:space="preserve"> IF(R8&lt;&gt;"0",(M8*R8/R22),"0")</f>
        <v>0</v>
      </c>
      <c r="T8" s="128" t="str">
        <f>IF(D8=T3,K8,"0")</f>
        <v>0</v>
      </c>
      <c r="U8" s="128" t="str">
        <f xml:space="preserve"> IF(T8&lt;&gt;"0",(M8*T8/T22),"0")</f>
        <v>0</v>
      </c>
      <c r="V8" s="128" t="str">
        <f>IF(D8=V3,K8,"0")</f>
        <v>0</v>
      </c>
      <c r="W8" s="128" t="str">
        <f xml:space="preserve"> IF(V8&lt;&gt;"0",(M8*V8/V22),"0")</f>
        <v>0</v>
      </c>
      <c r="X8" s="128" t="str">
        <f>IF(D8=X3,K8,"0")</f>
        <v>0</v>
      </c>
      <c r="Y8" s="128" t="str">
        <f xml:space="preserve"> IF(X8&lt;&gt;"0",(M8*X8/X22),"0")</f>
        <v>0</v>
      </c>
      <c r="Z8" s="128" t="str">
        <f>IF(D8=Z3,K8,"0")</f>
        <v>0</v>
      </c>
      <c r="AA8" s="128" t="str">
        <f xml:space="preserve"> IF(Z8&lt;&gt;"0",(M8*Z8/Z22),"0")</f>
        <v>0</v>
      </c>
      <c r="AB8" s="128" t="str">
        <f>IF(D8=AB3,K8,"0")</f>
        <v>0</v>
      </c>
      <c r="AC8" s="128" t="str">
        <f xml:space="preserve"> IF(AB8&lt;&gt;"0",(M8*AB8/AB22),"0")</f>
        <v>0</v>
      </c>
      <c r="AD8" s="128" t="str">
        <f>IF(D8=AD3,K8,"0")</f>
        <v>0</v>
      </c>
      <c r="AE8" s="128" t="str">
        <f xml:space="preserve"> IF(AD8&lt;&gt;"0",(M8*AD8/AD22),"0")</f>
        <v>0</v>
      </c>
      <c r="AF8" s="128" t="str">
        <f>IF(D8=AF3,K8,"0")</f>
        <v>0</v>
      </c>
      <c r="AG8" s="128" t="str">
        <f xml:space="preserve"> IF(AF8&lt;&gt;"0",(M8*AF8/AF22),"0")</f>
        <v>0</v>
      </c>
      <c r="AH8" s="125" t="str">
        <f t="shared" si="3"/>
        <v>0</v>
      </c>
      <c r="AI8" s="128" t="str">
        <f xml:space="preserve"> IF(AH8&lt;&gt;"0",(M8*AH8/AH22),"0")</f>
        <v>0</v>
      </c>
      <c r="AJ8" s="125">
        <f t="shared" si="4"/>
        <v>0.05</v>
      </c>
      <c r="AK8" s="128">
        <f xml:space="preserve"> IF(AJ8&lt;&gt;"0",(M8*AJ8/AJ22),"0")</f>
        <v>0.5</v>
      </c>
      <c r="AL8" s="128" t="str">
        <f>IF(D8=AL3,L8,"0")</f>
        <v>0</v>
      </c>
      <c r="AM8" s="128" t="str">
        <f xml:space="preserve"> IF(AL8&lt;&gt;"0",(M8*AL8/AL22),"0")</f>
        <v>0</v>
      </c>
      <c r="AN8" s="128" t="str">
        <f>IF(D8=AN3,L8,"0")</f>
        <v>0</v>
      </c>
      <c r="AO8" s="128" t="str">
        <f xml:space="preserve"> IF(AN8&lt;&gt;"0",(M8*AN8/AN22),"0")</f>
        <v>0</v>
      </c>
      <c r="AP8" s="128" t="str">
        <f>IF(D8=AP3,L8,"0")</f>
        <v>0</v>
      </c>
      <c r="AQ8" s="128" t="str">
        <f xml:space="preserve"> IF(AP8&lt;&gt;"0",(M8*AP8/AP22),"0")</f>
        <v>0</v>
      </c>
      <c r="AR8" s="128" t="str">
        <f>IF(D8=AR3,L8,"0")</f>
        <v>0</v>
      </c>
      <c r="AS8" s="128" t="str">
        <f xml:space="preserve"> IF(AR8&lt;&gt;"0",(M8*AR8/AR22),"0")</f>
        <v>0</v>
      </c>
      <c r="AT8" s="128" t="str">
        <f>IF(D8=AT3,L8,"0")</f>
        <v>0</v>
      </c>
      <c r="AU8" s="128" t="str">
        <f xml:space="preserve"> IF(AT8&lt;&gt;"0",(M8*AT8/AT22),"0")</f>
        <v>0</v>
      </c>
      <c r="AV8" s="128" t="str">
        <f>IF(D8=AV3,L8,"0")</f>
        <v>0</v>
      </c>
      <c r="AW8" s="128" t="str">
        <f xml:space="preserve"> IF(AV8&lt;&gt;"0",(M8*AV8/AV22),"0")</f>
        <v>0</v>
      </c>
      <c r="AX8" s="125" t="str">
        <f t="shared" si="5"/>
        <v>0</v>
      </c>
      <c r="AY8" s="125" t="str">
        <f t="shared" si="6"/>
        <v>0</v>
      </c>
      <c r="AZ8" s="125" t="str">
        <f t="shared" si="7"/>
        <v>0</v>
      </c>
      <c r="BA8" s="125" t="str">
        <f t="shared" si="8"/>
        <v>0</v>
      </c>
      <c r="BB8" s="125" t="str">
        <f t="shared" si="9"/>
        <v>0</v>
      </c>
      <c r="BC8" s="125" t="str">
        <f t="shared" si="10"/>
        <v>0</v>
      </c>
    </row>
    <row r="9" spans="2:55" x14ac:dyDescent="0.25">
      <c r="B9" s="71">
        <v>6</v>
      </c>
      <c r="C9" s="119" t="str">
        <f>'3. Scénario E31a'!I11</f>
        <v>C6</v>
      </c>
      <c r="D9" s="119" t="str">
        <f>'3. Scénario E31a'!J11</f>
        <v>AC612</v>
      </c>
      <c r="E9" s="119" t="str">
        <f>'3. Scénario E31a'!K11</f>
        <v>Implanter les matériels et les supports</v>
      </c>
      <c r="F9" s="120" t="str">
        <f>'3. Scénario E31a'!L11</f>
        <v>Les fixations sont adaptées à la nature de la paroi, aux charges et aux prescriptions du fabricant</v>
      </c>
      <c r="G9" s="148"/>
      <c r="H9" s="25" t="s">
        <v>26</v>
      </c>
      <c r="I9" s="25"/>
      <c r="J9" s="27"/>
      <c r="K9" s="121">
        <f>'3. Scénario E31a'!N11</f>
        <v>0</v>
      </c>
      <c r="L9" s="122">
        <f>'3. Scénario E31a'!O11</f>
        <v>0.1</v>
      </c>
      <c r="M9" s="126">
        <f t="shared" si="0"/>
        <v>2</v>
      </c>
      <c r="N9" s="126">
        <f t="shared" si="1"/>
        <v>0</v>
      </c>
      <c r="O9" s="126">
        <f t="shared" si="2"/>
        <v>0.2</v>
      </c>
      <c r="P9" s="127" t="str">
        <f>IF(D9=P3,K9,"0")</f>
        <v>0</v>
      </c>
      <c r="Q9" s="128" t="str">
        <f>IF(P9&lt;&gt;"0",(M9*P9/P22),"0")</f>
        <v>0</v>
      </c>
      <c r="R9" s="128" t="str">
        <f>IF(D9=R3,K9,"0")</f>
        <v>0</v>
      </c>
      <c r="S9" s="128" t="str">
        <f>IF(R9&lt;&gt;"0",(M9*R9/R22),"0")</f>
        <v>0</v>
      </c>
      <c r="T9" s="128" t="str">
        <f>IF(D9=T3,K9,"0")</f>
        <v>0</v>
      </c>
      <c r="U9" s="128" t="str">
        <f>IF(T9&lt;&gt;"0",(M9*T9/T22),"0")</f>
        <v>0</v>
      </c>
      <c r="V9" s="128" t="str">
        <f>IF(D9=V3,K9,"0")</f>
        <v>0</v>
      </c>
      <c r="W9" s="128" t="str">
        <f>IF(V9&lt;&gt;"0",(M9*V9/V22),"0")</f>
        <v>0</v>
      </c>
      <c r="X9" s="128" t="str">
        <f>IF(D9=X3,K9,"0")</f>
        <v>0</v>
      </c>
      <c r="Y9" s="128" t="str">
        <f>IF(X9&lt;&gt;"0",(M9*X9/X22),"0")</f>
        <v>0</v>
      </c>
      <c r="Z9" s="128" t="str">
        <f>IF(D9=Z3,K9,"0")</f>
        <v>0</v>
      </c>
      <c r="AA9" s="128" t="str">
        <f>IF(Z9&lt;&gt;"0",(M9*Z9/Z22),"0")</f>
        <v>0</v>
      </c>
      <c r="AB9" s="128" t="str">
        <f>IF(D9=AB3,K9,"0")</f>
        <v>0</v>
      </c>
      <c r="AC9" s="128" t="str">
        <f>IF(AB9&lt;&gt;"0",(M9*AB9/AB22),"0")</f>
        <v>0</v>
      </c>
      <c r="AD9" s="128" t="str">
        <f>IF(D9=AD3,K9,"0")</f>
        <v>0</v>
      </c>
      <c r="AE9" s="128" t="str">
        <f>IF(AD9&lt;&gt;"0",(M9*AD9/AD22),"0")</f>
        <v>0</v>
      </c>
      <c r="AF9" s="128" t="str">
        <f>IF(D9=AF3,K9,"0")</f>
        <v>0</v>
      </c>
      <c r="AG9" s="128" t="str">
        <f>IF(AF9&lt;&gt;"0",(M9*AF9/AF22),"0")</f>
        <v>0</v>
      </c>
      <c r="AH9" s="125" t="str">
        <f t="shared" si="3"/>
        <v>0</v>
      </c>
      <c r="AI9" s="128" t="str">
        <f>IF(AH9&lt;&gt;"0",(M9*AH9/AH22),"0")</f>
        <v>0</v>
      </c>
      <c r="AJ9" s="125">
        <f t="shared" si="4"/>
        <v>0.1</v>
      </c>
      <c r="AK9" s="128">
        <f>IF(AJ9&lt;&gt;"0",(M9*AJ9/AJ22),"0")</f>
        <v>1</v>
      </c>
      <c r="AL9" s="128" t="str">
        <f>IF(D9=AL3,L9,"0")</f>
        <v>0</v>
      </c>
      <c r="AM9" s="128" t="str">
        <f>IF(AL9&lt;&gt;"0",(M9*AL9/AL22),"0")</f>
        <v>0</v>
      </c>
      <c r="AN9" s="128" t="str">
        <f>IF(D9=AN3,L9,"0")</f>
        <v>0</v>
      </c>
      <c r="AO9" s="128" t="str">
        <f>IF(AN9&lt;&gt;"0",(M9*AN9/AN22),"0")</f>
        <v>0</v>
      </c>
      <c r="AP9" s="128" t="str">
        <f>IF(D9=AP3,L9,"0")</f>
        <v>0</v>
      </c>
      <c r="AQ9" s="128" t="str">
        <f>IF(AP9&lt;&gt;"0",(M9*AP9/AP22),"0")</f>
        <v>0</v>
      </c>
      <c r="AR9" s="128" t="str">
        <f>IF(D9=AR3,L9,"0")</f>
        <v>0</v>
      </c>
      <c r="AS9" s="128" t="str">
        <f>IF(AR9&lt;&gt;"0",(M9*AR9/AR22),"0")</f>
        <v>0</v>
      </c>
      <c r="AT9" s="128" t="str">
        <f>IF(D9=AT3,L9,"0")</f>
        <v>0</v>
      </c>
      <c r="AU9" s="128" t="str">
        <f>IF(AT9&lt;&gt;"0",(M9*AT9/AT22),"0")</f>
        <v>0</v>
      </c>
      <c r="AV9" s="128" t="str">
        <f>IF(D9=AV3,L9,"0")</f>
        <v>0</v>
      </c>
      <c r="AW9" s="128" t="str">
        <f>IF(AV9&lt;&gt;"0",(M9*AV9/AV22),"0")</f>
        <v>0</v>
      </c>
      <c r="AX9" s="125" t="str">
        <f t="shared" si="5"/>
        <v>0</v>
      </c>
      <c r="AY9" s="125" t="str">
        <f t="shared" si="6"/>
        <v>0</v>
      </c>
      <c r="AZ9" s="125" t="str">
        <f t="shared" si="7"/>
        <v>0</v>
      </c>
      <c r="BA9" s="125" t="str">
        <f t="shared" si="8"/>
        <v>0</v>
      </c>
      <c r="BB9" s="125" t="str">
        <f t="shared" si="9"/>
        <v>0</v>
      </c>
      <c r="BC9" s="125" t="str">
        <f t="shared" si="10"/>
        <v>0</v>
      </c>
    </row>
    <row r="10" spans="2:55" x14ac:dyDescent="0.25">
      <c r="B10" s="71">
        <v>7</v>
      </c>
      <c r="C10" s="119" t="str">
        <f>'3. Scénario E31a'!I12</f>
        <v>C6</v>
      </c>
      <c r="D10" s="119" t="str">
        <f>'3. Scénario E31a'!J12</f>
        <v>AC621</v>
      </c>
      <c r="E10" s="119" t="str">
        <f>'3. Scénario E31a'!K12</f>
        <v xml:space="preserve">Réaliser les réseaux fluidiques </v>
      </c>
      <c r="F10" s="120" t="str">
        <f>'3. Scénario E31a'!L12</f>
        <v>Les réseaux sont façonnés, posés et raccordés conformément aux consignes de la hiérarchie, aux prescriptions techniques, réglementaires et aux normes en vigueur</v>
      </c>
      <c r="G10" s="148"/>
      <c r="H10" s="25" t="s">
        <v>26</v>
      </c>
      <c r="I10" s="25"/>
      <c r="J10" s="27"/>
      <c r="K10" s="121">
        <f>'3. Scénario E31a'!N12</f>
        <v>0</v>
      </c>
      <c r="L10" s="122">
        <f>'3. Scénario E31a'!O12</f>
        <v>0.1</v>
      </c>
      <c r="M10" s="126">
        <f t="shared" si="0"/>
        <v>2</v>
      </c>
      <c r="N10" s="126">
        <f t="shared" si="1"/>
        <v>0</v>
      </c>
      <c r="O10" s="126">
        <f t="shared" si="2"/>
        <v>0.2</v>
      </c>
      <c r="P10" s="127" t="str">
        <f>IF(D10=P3,K10,"0")</f>
        <v>0</v>
      </c>
      <c r="Q10" s="128" t="str">
        <f xml:space="preserve"> IF(P10&lt;&gt;"0",(M10*P10/P22),"0")</f>
        <v>0</v>
      </c>
      <c r="R10" s="128" t="str">
        <f>IF(D10=R3,K10,"0")</f>
        <v>0</v>
      </c>
      <c r="S10" s="128" t="str">
        <f xml:space="preserve"> IF(R10&lt;&gt;"0",(M10*R10/R22),"0")</f>
        <v>0</v>
      </c>
      <c r="T10" s="128" t="str">
        <f>IF(D10=T3,K10,"0")</f>
        <v>0</v>
      </c>
      <c r="U10" s="128" t="str">
        <f xml:space="preserve"> IF(T10&lt;&gt;"0",(M10*T10/T22),"0")</f>
        <v>0</v>
      </c>
      <c r="V10" s="128" t="str">
        <f>IF(D10=V3,K10,"0")</f>
        <v>0</v>
      </c>
      <c r="W10" s="128" t="str">
        <f xml:space="preserve"> IF(V10&lt;&gt;"0",(M10*V10/V22),"0")</f>
        <v>0</v>
      </c>
      <c r="X10" s="128" t="str">
        <f>IF(D10=X3,K10,"0")</f>
        <v>0</v>
      </c>
      <c r="Y10" s="128" t="str">
        <f xml:space="preserve"> IF(X10&lt;&gt;"0",(M10*X10/X22),"0")</f>
        <v>0</v>
      </c>
      <c r="Z10" s="128" t="str">
        <f>IF(D10=Z3,K10,"0")</f>
        <v>0</v>
      </c>
      <c r="AA10" s="128" t="str">
        <f xml:space="preserve"> IF(Z10&lt;&gt;"0",(M10*Z10/Z22),"0")</f>
        <v>0</v>
      </c>
      <c r="AB10" s="128" t="str">
        <f>IF(D10=AB3,K10,"0")</f>
        <v>0</v>
      </c>
      <c r="AC10" s="128" t="str">
        <f xml:space="preserve"> IF(AB10&lt;&gt;"0",(M10*AB10/AB22),"0")</f>
        <v>0</v>
      </c>
      <c r="AD10" s="128" t="str">
        <f>IF(D10=AD3,K10,"0")</f>
        <v>0</v>
      </c>
      <c r="AE10" s="128" t="str">
        <f xml:space="preserve"> IF(AD10&lt;&gt;"0",(M10*AD10/AD22),"0")</f>
        <v>0</v>
      </c>
      <c r="AF10" s="128" t="str">
        <f>IF(D10=AF3,K10,"0")</f>
        <v>0</v>
      </c>
      <c r="AG10" s="128" t="str">
        <f xml:space="preserve"> IF(AF10&lt;&gt;"0",(M10*AF10/AF22),"0")</f>
        <v>0</v>
      </c>
      <c r="AH10" s="125" t="str">
        <f t="shared" si="3"/>
        <v>0</v>
      </c>
      <c r="AI10" s="128" t="str">
        <f xml:space="preserve"> IF(AH10&lt;&gt;"0",(M10*AH10/AH22),"0")</f>
        <v>0</v>
      </c>
      <c r="AJ10" s="125" t="str">
        <f t="shared" si="4"/>
        <v>0</v>
      </c>
      <c r="AK10" s="128" t="str">
        <f xml:space="preserve"> IF(AJ10&lt;&gt;"0",(M10*AJ10/AJ22),"0")</f>
        <v>0</v>
      </c>
      <c r="AL10" s="128">
        <f>IF(D10=AL3,L10,"0")</f>
        <v>0.1</v>
      </c>
      <c r="AM10" s="128">
        <f xml:space="preserve"> IF(AL10&lt;&gt;"0",(M10*AL10/AL22),"0")</f>
        <v>1</v>
      </c>
      <c r="AN10" s="128" t="str">
        <f>IF(D10=AN3,L10,"0")</f>
        <v>0</v>
      </c>
      <c r="AO10" s="128" t="str">
        <f xml:space="preserve"> IF(AN10&lt;&gt;"0",(M10*AN10/AN22),"0")</f>
        <v>0</v>
      </c>
      <c r="AP10" s="128" t="str">
        <f>IF(D10=AP3,L10,"0")</f>
        <v>0</v>
      </c>
      <c r="AQ10" s="128" t="str">
        <f xml:space="preserve"> IF(AP10&lt;&gt;"0",(M10*AP10/AP22),"0")</f>
        <v>0</v>
      </c>
      <c r="AR10" s="128" t="str">
        <f>IF(D10=AR3,L10,"0")</f>
        <v>0</v>
      </c>
      <c r="AS10" s="128" t="str">
        <f xml:space="preserve"> IF(AR10&lt;&gt;"0",(M10*AR10/AR22),"0")</f>
        <v>0</v>
      </c>
      <c r="AT10" s="128" t="str">
        <f>IF(D10=AT3,L10,"0")</f>
        <v>0</v>
      </c>
      <c r="AU10" s="128" t="str">
        <f xml:space="preserve"> IF(AT10&lt;&gt;"0",(M10*AT10/AT22),"0")</f>
        <v>0</v>
      </c>
      <c r="AV10" s="128" t="str">
        <f>IF(D10=AV3,L10,"0")</f>
        <v>0</v>
      </c>
      <c r="AW10" s="128" t="str">
        <f xml:space="preserve"> IF(AV10&lt;&gt;"0",(M10*AV10/AV22),"0")</f>
        <v>0</v>
      </c>
      <c r="AX10" s="125" t="str">
        <f t="shared" si="5"/>
        <v>0</v>
      </c>
      <c r="AY10" s="125" t="str">
        <f t="shared" si="6"/>
        <v>0</v>
      </c>
      <c r="AZ10" s="125" t="str">
        <f t="shared" si="7"/>
        <v>0</v>
      </c>
      <c r="BA10" s="125" t="str">
        <f t="shared" si="8"/>
        <v>0</v>
      </c>
      <c r="BB10" s="125" t="str">
        <f t="shared" si="9"/>
        <v>0</v>
      </c>
      <c r="BC10" s="125" t="str">
        <f t="shared" si="10"/>
        <v>0</v>
      </c>
    </row>
    <row r="11" spans="2:55" x14ac:dyDescent="0.25">
      <c r="B11" s="71">
        <v>8</v>
      </c>
      <c r="C11" s="119" t="str">
        <f>'3. Scénario E31a'!I13</f>
        <v>C6</v>
      </c>
      <c r="D11" s="119" t="str">
        <f>'3. Scénario E31a'!J13</f>
        <v>AC622</v>
      </c>
      <c r="E11" s="119" t="str">
        <f>'3. Scénario E31a'!K13</f>
        <v xml:space="preserve">Réaliser les réseaux fluidiques </v>
      </c>
      <c r="F11" s="120" t="str">
        <f>'3. Scénario E31a'!L13</f>
        <v>Le travail est soigné, le niveau de qualité attendu est atteint</v>
      </c>
      <c r="G11" s="148"/>
      <c r="H11" s="25" t="s">
        <v>26</v>
      </c>
      <c r="I11" s="25"/>
      <c r="J11" s="27"/>
      <c r="K11" s="121">
        <f>'3. Scénario E31a'!N13</f>
        <v>0</v>
      </c>
      <c r="L11" s="122">
        <f>'3. Scénario E31a'!O13</f>
        <v>0.13</v>
      </c>
      <c r="M11" s="126">
        <f t="shared" si="0"/>
        <v>2</v>
      </c>
      <c r="N11" s="126">
        <f t="shared" si="1"/>
        <v>0</v>
      </c>
      <c r="O11" s="126">
        <f t="shared" si="2"/>
        <v>0.26</v>
      </c>
      <c r="P11" s="127" t="str">
        <f>IF(D11=P3,K11,"0")</f>
        <v>0</v>
      </c>
      <c r="Q11" s="128" t="str">
        <f>IF(P11&lt;&gt;"0",(M11*P11/P22),"0")</f>
        <v>0</v>
      </c>
      <c r="R11" s="128" t="str">
        <f>IF(D11=R3,K11,"0")</f>
        <v>0</v>
      </c>
      <c r="S11" s="128" t="str">
        <f>IF(R11&lt;&gt;"0",(M11*R11/R22),"0")</f>
        <v>0</v>
      </c>
      <c r="T11" s="128" t="str">
        <f>IF(D11=T3,K11,"0")</f>
        <v>0</v>
      </c>
      <c r="U11" s="128" t="str">
        <f>IF(T11&lt;&gt;"0",(M11*T11/T22),"0")</f>
        <v>0</v>
      </c>
      <c r="V11" s="128" t="str">
        <f>IF(D11=V3,K11,"0")</f>
        <v>0</v>
      </c>
      <c r="W11" s="128" t="str">
        <f xml:space="preserve"> IF(V11&lt;&gt;"0",(M11*V11/V22),"0")</f>
        <v>0</v>
      </c>
      <c r="X11" s="128" t="str">
        <f>IF(D11=X3,K11,"0")</f>
        <v>0</v>
      </c>
      <c r="Y11" s="128" t="str">
        <f>IF(X11&lt;&gt;"0",(M11*X11/X22),"0")</f>
        <v>0</v>
      </c>
      <c r="Z11" s="128" t="str">
        <f>IF(D11=Z3,K11,"0")</f>
        <v>0</v>
      </c>
      <c r="AA11" s="128" t="str">
        <f>IF(Z11&lt;&gt;"0",(M11*Z11/Z22),"0")</f>
        <v>0</v>
      </c>
      <c r="AB11" s="128" t="str">
        <f>IF(D11=AB3,K11,"0")</f>
        <v>0</v>
      </c>
      <c r="AC11" s="128" t="str">
        <f>IF(AB11&lt;&gt;"0",(M11*AB11/AB22),"0")</f>
        <v>0</v>
      </c>
      <c r="AD11" s="128" t="str">
        <f>IF(D11=AD3,K11,"0")</f>
        <v>0</v>
      </c>
      <c r="AE11" s="128" t="str">
        <f>IF(AD11&lt;&gt;"0",(M11*AD11/AD22),"0")</f>
        <v>0</v>
      </c>
      <c r="AF11" s="128" t="str">
        <f>IF(D11=AF3,K11,"0")</f>
        <v>0</v>
      </c>
      <c r="AG11" s="128" t="str">
        <f>IF(AF11&lt;&gt;"0",(M11*AF11/AF22),"0")</f>
        <v>0</v>
      </c>
      <c r="AH11" s="125" t="str">
        <f t="shared" si="3"/>
        <v>0</v>
      </c>
      <c r="AI11" s="128" t="str">
        <f>IF(AH11&lt;&gt;"0",(M11*AH11/AH22),"0")</f>
        <v>0</v>
      </c>
      <c r="AJ11" s="125" t="str">
        <f t="shared" si="4"/>
        <v>0</v>
      </c>
      <c r="AK11" s="128" t="str">
        <f>IF(AJ11&lt;&gt;"0",(M11*AJ11/AJ22),"0")</f>
        <v>0</v>
      </c>
      <c r="AL11" s="128" t="str">
        <f>IF(D11=AL3,L11,"0")</f>
        <v>0</v>
      </c>
      <c r="AM11" s="128" t="str">
        <f>IF(AL11&lt;&gt;"0",(M11*AL11/AL22),"0")</f>
        <v>0</v>
      </c>
      <c r="AN11" s="128">
        <f>IF(D11=AN3,L11,"0")</f>
        <v>0.13</v>
      </c>
      <c r="AO11" s="128">
        <f>IF(AN11&lt;&gt;"0",(M11*AN11/AN22),"0")</f>
        <v>1</v>
      </c>
      <c r="AP11" s="128" t="str">
        <f>IF(D11=AP3,L11,"0")</f>
        <v>0</v>
      </c>
      <c r="AQ11" s="128" t="str">
        <f>IF(AP11&lt;&gt;"0",(M11*AP11/AP22),"0")</f>
        <v>0</v>
      </c>
      <c r="AR11" s="128" t="str">
        <f>IF(D11=AR3,L11,"0")</f>
        <v>0</v>
      </c>
      <c r="AS11" s="128" t="str">
        <f>IF(AR11&lt;&gt;"0",(M11*AR11/AR22),"0")</f>
        <v>0</v>
      </c>
      <c r="AT11" s="128" t="str">
        <f>IF(D11=AT3,L11,"0")</f>
        <v>0</v>
      </c>
      <c r="AU11" s="128" t="str">
        <f>IF(AT11&lt;&gt;"0",(M11*AT11/AT22),"0")</f>
        <v>0</v>
      </c>
      <c r="AV11" s="128" t="str">
        <f>IF(D11=AV3,L11,"0")</f>
        <v>0</v>
      </c>
      <c r="AW11" s="128" t="str">
        <f>IF(AV11&lt;&gt;"0",(M11*AV11/AV22),"0")</f>
        <v>0</v>
      </c>
      <c r="AX11" s="125" t="str">
        <f t="shared" si="5"/>
        <v>0</v>
      </c>
      <c r="AY11" s="125" t="str">
        <f t="shared" si="6"/>
        <v>0</v>
      </c>
      <c r="AZ11" s="125" t="str">
        <f t="shared" si="7"/>
        <v>0</v>
      </c>
      <c r="BA11" s="125" t="str">
        <f t="shared" si="8"/>
        <v>0</v>
      </c>
      <c r="BB11" s="125" t="str">
        <f t="shared" si="9"/>
        <v>0</v>
      </c>
      <c r="BC11" s="125" t="str">
        <f t="shared" si="10"/>
        <v>0</v>
      </c>
    </row>
    <row r="12" spans="2:55" x14ac:dyDescent="0.25">
      <c r="B12" s="71">
        <v>9</v>
      </c>
      <c r="C12" s="119" t="str">
        <f>'3. Scénario E31a'!I14</f>
        <v>C5</v>
      </c>
      <c r="D12" s="119" t="str">
        <f>'3. Scénario E31a'!J14</f>
        <v>AC525</v>
      </c>
      <c r="E12" s="119" t="str">
        <f>'3. Scénario E31a'!K14</f>
        <v>Gérer les stocks pour les interventions</v>
      </c>
      <c r="F12" s="120" t="str">
        <f>'3. Scénario E31a'!L14</f>
        <v>La protection des personnes et des biens et de l’environnement est assurée</v>
      </c>
      <c r="G12" s="148"/>
      <c r="H12" s="25" t="s">
        <v>26</v>
      </c>
      <c r="I12" s="25"/>
      <c r="J12" s="27"/>
      <c r="K12" s="121">
        <f>'3. Scénario E31a'!N14</f>
        <v>0.18</v>
      </c>
      <c r="L12" s="122">
        <f>'3. Scénario E31a'!O14</f>
        <v>0</v>
      </c>
      <c r="M12" s="126">
        <f t="shared" si="0"/>
        <v>2</v>
      </c>
      <c r="N12" s="126">
        <f t="shared" si="1"/>
        <v>0.36</v>
      </c>
      <c r="O12" s="126">
        <f t="shared" si="2"/>
        <v>0</v>
      </c>
      <c r="P12" s="127" t="str">
        <f>IF(D12=P3,K12,"0")</f>
        <v>0</v>
      </c>
      <c r="Q12" s="128" t="str">
        <f>IF(P12&lt;&gt;"0",(M12*P12/P22),"0")</f>
        <v>0</v>
      </c>
      <c r="R12" s="128" t="str">
        <f>IF(D12=R3,K12,"0")</f>
        <v>0</v>
      </c>
      <c r="S12" s="128" t="str">
        <f>IF(R12&lt;&gt;"0",(M12*R12/R22),"0")</f>
        <v>0</v>
      </c>
      <c r="T12" s="128" t="str">
        <f>IF(D12=T3,K12,"0")</f>
        <v>0</v>
      </c>
      <c r="U12" s="128" t="str">
        <f>IF(T12&lt;&gt;"0",(M12*T12/T22),"0")</f>
        <v>0</v>
      </c>
      <c r="V12" s="128" t="str">
        <f>IF(D12=V3,K12,"0")</f>
        <v>0</v>
      </c>
      <c r="W12" s="128" t="str">
        <f xml:space="preserve"> IF(V12&lt;&gt;"0",(M12*V12/V22),"0")</f>
        <v>0</v>
      </c>
      <c r="X12" s="128" t="str">
        <f>IF(D12=X3,K12,"0")</f>
        <v>0</v>
      </c>
      <c r="Y12" s="128" t="str">
        <f>IF(X12&lt;&gt;"0",(M12*X12/X22),"0")</f>
        <v>0</v>
      </c>
      <c r="Z12" s="128" t="str">
        <f>IF(D12=Z3,K12,"0")</f>
        <v>0</v>
      </c>
      <c r="AA12" s="128" t="str">
        <f>IF(Z12&lt;&gt;"0",(M12*Z12/Z22),"0")</f>
        <v>0</v>
      </c>
      <c r="AB12" s="128" t="str">
        <f>IF(D12=AB3,K12,"0")</f>
        <v>0</v>
      </c>
      <c r="AC12" s="128" t="str">
        <f>IF(AB12&lt;&gt;"0",(M12*AB12/AB22),"0")</f>
        <v>0</v>
      </c>
      <c r="AD12" s="128" t="str">
        <f>IF(D12=AD3,K12,"0")</f>
        <v>0</v>
      </c>
      <c r="AE12" s="128" t="str">
        <f>IF(AD12&lt;&gt;"0",(M12*AD12/AD22),"0")</f>
        <v>0</v>
      </c>
      <c r="AF12" s="128">
        <f>IF(D12=AF3,K12,"0")</f>
        <v>0.18</v>
      </c>
      <c r="AG12" s="128">
        <f>IF(AF12&lt;&gt;"0",(M12*AF12/AF22),"0")</f>
        <v>2</v>
      </c>
      <c r="AH12" s="125" t="str">
        <f t="shared" si="3"/>
        <v>0</v>
      </c>
      <c r="AI12" s="128" t="str">
        <f>IF(AH12&lt;&gt;"0",(M12*AH12/AH22),"0")</f>
        <v>0</v>
      </c>
      <c r="AJ12" s="125" t="str">
        <f t="shared" si="4"/>
        <v>0</v>
      </c>
      <c r="AK12" s="128" t="str">
        <f>IF(AJ12&lt;&gt;"0",(M12*AJ12/AJ22),"0")</f>
        <v>0</v>
      </c>
      <c r="AL12" s="128" t="str">
        <f>IF(D12=AL3,L12,"0")</f>
        <v>0</v>
      </c>
      <c r="AM12" s="128" t="str">
        <f>IF(AL12&lt;&gt;"0",(M12*AL12/AL22),"0")</f>
        <v>0</v>
      </c>
      <c r="AN12" s="128" t="str">
        <f>IF(D12=AN3,L12,"0")</f>
        <v>0</v>
      </c>
      <c r="AO12" s="128" t="str">
        <f>IF(AN12&lt;&gt;"0",(M12*AN12/AN22),"0")</f>
        <v>0</v>
      </c>
      <c r="AP12" s="128" t="str">
        <f>IF(D12=AP3,L12,"0")</f>
        <v>0</v>
      </c>
      <c r="AQ12" s="128" t="str">
        <f>IF(AP12&lt;&gt;"0",(M12*AP12/AP22),"0")</f>
        <v>0</v>
      </c>
      <c r="AR12" s="128" t="str">
        <f>IF(D12=AR3,L12,"0")</f>
        <v>0</v>
      </c>
      <c r="AS12" s="128" t="str">
        <f>IF(AR12&lt;&gt;"0",(M12*AR12/AR22),"0")</f>
        <v>0</v>
      </c>
      <c r="AT12" s="128" t="str">
        <f>IF(D12=AT3,L12,"0")</f>
        <v>0</v>
      </c>
      <c r="AU12" s="128" t="str">
        <f>IF(AT12&lt;&gt;"0",(M12*AT12/AT22),"0")</f>
        <v>0</v>
      </c>
      <c r="AV12" s="128" t="str">
        <f>IF(D12=AV3,L12,"0")</f>
        <v>0</v>
      </c>
      <c r="AW12" s="128" t="str">
        <f>IF(AV12&lt;&gt;"0",(M12*AV12/AV22),"0")</f>
        <v>0</v>
      </c>
      <c r="AX12" s="125" t="str">
        <f t="shared" si="5"/>
        <v>0</v>
      </c>
      <c r="AY12" s="125" t="str">
        <f t="shared" si="6"/>
        <v>0</v>
      </c>
      <c r="AZ12" s="125" t="str">
        <f t="shared" si="7"/>
        <v>0</v>
      </c>
      <c r="BA12" s="125" t="str">
        <f t="shared" si="8"/>
        <v>0</v>
      </c>
      <c r="BB12" s="125" t="str">
        <f t="shared" si="9"/>
        <v>0</v>
      </c>
      <c r="BC12" s="125" t="str">
        <f t="shared" si="10"/>
        <v>0</v>
      </c>
    </row>
    <row r="13" spans="2:55" x14ac:dyDescent="0.25">
      <c r="B13" s="71">
        <v>10</v>
      </c>
      <c r="C13" s="119" t="str">
        <f>'3. Scénario E31a'!I15</f>
        <v>C5</v>
      </c>
      <c r="D13" s="119" t="str">
        <f>'3. Scénario E31a'!J15</f>
        <v>AC511</v>
      </c>
      <c r="E13" s="119" t="str">
        <f>'3. Scénario E31a'!K15</f>
        <v>Contrôler la conformité des matériels, des équipements, et des produits livrés</v>
      </c>
      <c r="F13" s="120" t="str">
        <f>'3. Scénario E31a'!L15</f>
        <v>Les caractéristiques techniques sont vérifiées</v>
      </c>
      <c r="G13" s="148"/>
      <c r="H13" s="25" t="s">
        <v>26</v>
      </c>
      <c r="I13" s="25"/>
      <c r="J13" s="27"/>
      <c r="K13" s="121">
        <f>'3. Scénario E31a'!N15</f>
        <v>0.18</v>
      </c>
      <c r="L13" s="122">
        <f>'3. Scénario E31a'!O15</f>
        <v>0</v>
      </c>
      <c r="M13" s="126">
        <f t="shared" si="0"/>
        <v>2</v>
      </c>
      <c r="N13" s="126">
        <f t="shared" si="1"/>
        <v>0.36</v>
      </c>
      <c r="O13" s="126">
        <f t="shared" si="2"/>
        <v>0</v>
      </c>
      <c r="P13" s="127">
        <f>IF(D13=P3,K13,"0")</f>
        <v>0.18</v>
      </c>
      <c r="Q13" s="128">
        <f xml:space="preserve"> IF(P13&lt;&gt;"0",(M13*P13/P22),"0")</f>
        <v>1</v>
      </c>
      <c r="R13" s="128" t="str">
        <f>IF(D13=R3,K13,"0")</f>
        <v>0</v>
      </c>
      <c r="S13" s="128" t="str">
        <f xml:space="preserve"> IF(R13&lt;&gt;"0",(M13*R13/R22),"0")</f>
        <v>0</v>
      </c>
      <c r="T13" s="128" t="str">
        <f>IF(D13=T3,K13,"0")</f>
        <v>0</v>
      </c>
      <c r="U13" s="128" t="str">
        <f xml:space="preserve"> IF(T13&lt;&gt;"0",(M13*T13/T22),"0")</f>
        <v>0</v>
      </c>
      <c r="V13" s="128" t="str">
        <f>IF(D13=V3,K13,"0")</f>
        <v>0</v>
      </c>
      <c r="W13" s="128" t="str">
        <f xml:space="preserve"> IF(V13&lt;&gt;"0",(M13*V13/V22),"0")</f>
        <v>0</v>
      </c>
      <c r="X13" s="128" t="str">
        <f>IF(D13=X3,K13,"0")</f>
        <v>0</v>
      </c>
      <c r="Y13" s="128" t="str">
        <f xml:space="preserve"> IF(X13&lt;&gt;"0",(M13*X13/X22),"0")</f>
        <v>0</v>
      </c>
      <c r="Z13" s="128" t="str">
        <f>IF(D13=Z3,K13,"0")</f>
        <v>0</v>
      </c>
      <c r="AA13" s="128" t="str">
        <f xml:space="preserve"> IF(Z13&lt;&gt;"0",(M13*Z13/Z22),"0")</f>
        <v>0</v>
      </c>
      <c r="AB13" s="128" t="str">
        <f>IF(D13=AB3,K13,"0")</f>
        <v>0</v>
      </c>
      <c r="AC13" s="128" t="str">
        <f xml:space="preserve"> IF(AB13&lt;&gt;"0",(M13*AB13/AB22),"0")</f>
        <v>0</v>
      </c>
      <c r="AD13" s="128" t="str">
        <f>IF(D13=AD3,K13,"0")</f>
        <v>0</v>
      </c>
      <c r="AE13" s="128" t="str">
        <f xml:space="preserve"> IF(AD13&lt;&gt;"0",(M13*AD13/AD22),"0")</f>
        <v>0</v>
      </c>
      <c r="AF13" s="128" t="str">
        <f>IF(D13=AF3,K13,"0")</f>
        <v>0</v>
      </c>
      <c r="AG13" s="128" t="str">
        <f xml:space="preserve"> IF(AF13&lt;&gt;"0",(M13*AF13/AF22),"0")</f>
        <v>0</v>
      </c>
      <c r="AH13" s="125" t="str">
        <f t="shared" si="3"/>
        <v>0</v>
      </c>
      <c r="AI13" s="128" t="str">
        <f xml:space="preserve"> IF(AH13&lt;&gt;"0",(M13*AH13/AH22),"0")</f>
        <v>0</v>
      </c>
      <c r="AJ13" s="125" t="str">
        <f t="shared" si="4"/>
        <v>0</v>
      </c>
      <c r="AK13" s="128" t="str">
        <f xml:space="preserve"> IF(AJ13&lt;&gt;"0",(M13*AJ13/AJ22),"0")</f>
        <v>0</v>
      </c>
      <c r="AL13" s="128" t="str">
        <f>IF(D13=AL3,L13,"0")</f>
        <v>0</v>
      </c>
      <c r="AM13" s="128" t="str">
        <f xml:space="preserve"> IF(AL13&lt;&gt;"0",(M13*AL13/AL22),"0")</f>
        <v>0</v>
      </c>
      <c r="AN13" s="128" t="str">
        <f>IF(D13=AN3,L13,"0")</f>
        <v>0</v>
      </c>
      <c r="AO13" s="128" t="str">
        <f xml:space="preserve"> IF(AN13&lt;&gt;"0",(M13*AN13/AN22),"0")</f>
        <v>0</v>
      </c>
      <c r="AP13" s="128" t="str">
        <f>IF(D13=AP3,L13,"0")</f>
        <v>0</v>
      </c>
      <c r="AQ13" s="128" t="str">
        <f xml:space="preserve"> IF(AP13&lt;&gt;"0",(M13*AP13/AP22),"0")</f>
        <v>0</v>
      </c>
      <c r="AR13" s="128" t="str">
        <f>IF(D13=AR3,L13,"0")</f>
        <v>0</v>
      </c>
      <c r="AS13" s="128" t="str">
        <f xml:space="preserve"> IF(AR13&lt;&gt;"0",(M13*AR13/AR22),"0")</f>
        <v>0</v>
      </c>
      <c r="AT13" s="128" t="str">
        <f>IF(D13=AT3,L13,"0")</f>
        <v>0</v>
      </c>
      <c r="AU13" s="128" t="str">
        <f xml:space="preserve"> IF(AT13&lt;&gt;"0",(M13*AT13/AT22),"0")</f>
        <v>0</v>
      </c>
      <c r="AV13" s="128" t="str">
        <f>IF(D13=AV3,L13,"0")</f>
        <v>0</v>
      </c>
      <c r="AW13" s="128" t="str">
        <f xml:space="preserve"> IF(AV13&lt;&gt;"0",(M13*AV13/AV22),"0")</f>
        <v>0</v>
      </c>
      <c r="AX13" s="125" t="str">
        <f t="shared" si="5"/>
        <v>0</v>
      </c>
      <c r="AY13" s="125" t="str">
        <f t="shared" si="6"/>
        <v>0</v>
      </c>
      <c r="AZ13" s="125" t="str">
        <f t="shared" si="7"/>
        <v>0</v>
      </c>
      <c r="BA13" s="125" t="str">
        <f t="shared" si="8"/>
        <v>0</v>
      </c>
      <c r="BB13" s="125" t="str">
        <f t="shared" si="9"/>
        <v>0</v>
      </c>
      <c r="BC13" s="125" t="str">
        <f t="shared" si="10"/>
        <v>0</v>
      </c>
    </row>
    <row r="14" spans="2:55" x14ac:dyDescent="0.25">
      <c r="B14" s="71">
        <v>11</v>
      </c>
      <c r="C14" s="119" t="str">
        <f>'3. Scénario E31a'!I16</f>
        <v>C5</v>
      </c>
      <c r="D14" s="119" t="str">
        <f>'3. Scénario E31a'!J16</f>
        <v>AC512</v>
      </c>
      <c r="E14" s="119" t="str">
        <f>'3. Scénario E31a'!K16</f>
        <v>Contrôler la conformité des matériels, des équipements, et des produits livrés</v>
      </c>
      <c r="F14" s="120" t="str">
        <f>'3. Scénario E31a'!L16</f>
        <v>Les quantités sont contrôlées</v>
      </c>
      <c r="G14" s="148"/>
      <c r="H14" s="25"/>
      <c r="I14" s="25"/>
      <c r="J14" s="27" t="s">
        <v>26</v>
      </c>
      <c r="K14" s="121">
        <f>'3. Scénario E31a'!N16</f>
        <v>0.18</v>
      </c>
      <c r="L14" s="122">
        <f>'3. Scénario E31a'!O16</f>
        <v>0</v>
      </c>
      <c r="M14" s="126">
        <f t="shared" si="0"/>
        <v>4</v>
      </c>
      <c r="N14" s="126">
        <f t="shared" si="1"/>
        <v>0.72</v>
      </c>
      <c r="O14" s="126">
        <f t="shared" si="2"/>
        <v>0</v>
      </c>
      <c r="P14" s="127" t="str">
        <f>IF(D14=P3,K14,"0")</f>
        <v>0</v>
      </c>
      <c r="Q14" s="128" t="str">
        <f xml:space="preserve"> IF(P14&lt;&gt;"0",(M14*P14/P22),"0")</f>
        <v>0</v>
      </c>
      <c r="R14" s="128">
        <f>IF(D14=R3,K14,"0")</f>
        <v>0.18</v>
      </c>
      <c r="S14" s="128">
        <f xml:space="preserve"> IF(R14&lt;&gt;"0",(M14*R14/R22),"0")</f>
        <v>2</v>
      </c>
      <c r="T14" s="128" t="str">
        <f>IF(D14=T3,K14,"0")</f>
        <v>0</v>
      </c>
      <c r="U14" s="128" t="str">
        <f xml:space="preserve"> IF(T14&lt;&gt;"0",(M14*T14/T22),"0")</f>
        <v>0</v>
      </c>
      <c r="V14" s="128" t="str">
        <f>IF(D14=V3,K14,"0")</f>
        <v>0</v>
      </c>
      <c r="W14" s="128" t="str">
        <f xml:space="preserve"> IF(V14&lt;&gt;"0",(M14*V14/V22),"0")</f>
        <v>0</v>
      </c>
      <c r="X14" s="128" t="str">
        <f>IF(D14=X3,K14,"0")</f>
        <v>0</v>
      </c>
      <c r="Y14" s="128" t="str">
        <f xml:space="preserve"> IF(X14&lt;&gt;"0",(M14*X14/X22),"0")</f>
        <v>0</v>
      </c>
      <c r="Z14" s="128" t="str">
        <f>IF(D14=Z3,K14,"0")</f>
        <v>0</v>
      </c>
      <c r="AA14" s="128" t="str">
        <f xml:space="preserve"> IF(Z14&lt;&gt;"0",(M14*Z14/Z22),"0")</f>
        <v>0</v>
      </c>
      <c r="AB14" s="128" t="str">
        <f>IF(D14=AB3,K14,"0")</f>
        <v>0</v>
      </c>
      <c r="AC14" s="128" t="str">
        <f xml:space="preserve"> IF(AB14&lt;&gt;"0",(M14*AB14/AB22),"0")</f>
        <v>0</v>
      </c>
      <c r="AD14" s="128" t="str">
        <f>IF(D14=AD3,K14,"0")</f>
        <v>0</v>
      </c>
      <c r="AE14" s="128" t="str">
        <f xml:space="preserve"> IF(AD14&lt;&gt;"0",(M14*AD14/AD22),"0")</f>
        <v>0</v>
      </c>
      <c r="AF14" s="128" t="str">
        <f>IF(D14=AF3,K14,"0")</f>
        <v>0</v>
      </c>
      <c r="AG14" s="128" t="str">
        <f xml:space="preserve"> IF(AF14&lt;&gt;"0",(M14*AF14/AF22),"0")</f>
        <v>0</v>
      </c>
      <c r="AH14" s="125" t="str">
        <f t="shared" si="3"/>
        <v>0</v>
      </c>
      <c r="AI14" s="128" t="str">
        <f xml:space="preserve"> IF(AH14&lt;&gt;"0",(M14*AH14/AH22),"0")</f>
        <v>0</v>
      </c>
      <c r="AJ14" s="125" t="str">
        <f t="shared" si="4"/>
        <v>0</v>
      </c>
      <c r="AK14" s="128" t="str">
        <f xml:space="preserve"> IF(AJ14&lt;&gt;"0",(M14*AJ14/AJ22),"0")</f>
        <v>0</v>
      </c>
      <c r="AL14" s="128" t="str">
        <f>IF(D14=AL3,L14,"0")</f>
        <v>0</v>
      </c>
      <c r="AM14" s="128" t="str">
        <f xml:space="preserve"> IF(AL14&lt;&gt;"0",(M14*AL14/AL22),"0")</f>
        <v>0</v>
      </c>
      <c r="AN14" s="128" t="str">
        <f>IF(D14=AN3,L14,"0")</f>
        <v>0</v>
      </c>
      <c r="AO14" s="128" t="str">
        <f xml:space="preserve"> IF(AN14&lt;&gt;"0",(M14*AN14/AN22),"0")</f>
        <v>0</v>
      </c>
      <c r="AP14" s="128" t="str">
        <f>IF(D14=AP3,L14,"0")</f>
        <v>0</v>
      </c>
      <c r="AQ14" s="128" t="str">
        <f xml:space="preserve"> IF(AP14&lt;&gt;"0",(M14*AP14/AP22),"0")</f>
        <v>0</v>
      </c>
      <c r="AR14" s="128" t="str">
        <f>IF(D14=AR3,L14,"0")</f>
        <v>0</v>
      </c>
      <c r="AS14" s="128" t="str">
        <f xml:space="preserve"> IF(AR14&lt;&gt;"0",(M14*AR14/AR22),"0")</f>
        <v>0</v>
      </c>
      <c r="AT14" s="128" t="str">
        <f>IF(D14=AT3,L14,"0")</f>
        <v>0</v>
      </c>
      <c r="AU14" s="128" t="str">
        <f xml:space="preserve"> IF(AT14&lt;&gt;"0",(M14*AT14/AT22),"0")</f>
        <v>0</v>
      </c>
      <c r="AV14" s="128" t="str">
        <f>IF(D14=AV3,L14,"0")</f>
        <v>0</v>
      </c>
      <c r="AW14" s="128" t="str">
        <f xml:space="preserve"> IF(AV14&lt;&gt;"0",(M14*AV14/AV22),"0")</f>
        <v>0</v>
      </c>
      <c r="AX14" s="125" t="str">
        <f t="shared" si="5"/>
        <v>0</v>
      </c>
      <c r="AY14" s="125" t="str">
        <f t="shared" si="6"/>
        <v>0</v>
      </c>
      <c r="AZ14" s="125" t="str">
        <f t="shared" si="7"/>
        <v>0</v>
      </c>
      <c r="BA14" s="125" t="str">
        <f t="shared" si="8"/>
        <v>0</v>
      </c>
      <c r="BB14" s="125" t="str">
        <f t="shared" si="9"/>
        <v>0</v>
      </c>
      <c r="BC14" s="125" t="str">
        <f t="shared" si="10"/>
        <v>0</v>
      </c>
    </row>
    <row r="15" spans="2:55" x14ac:dyDescent="0.25">
      <c r="B15" s="71">
        <v>12</v>
      </c>
      <c r="C15" s="119" t="str">
        <f>'3. Scénario E31a'!I17</f>
        <v>C5</v>
      </c>
      <c r="D15" s="119" t="str">
        <f>'3. Scénario E31a'!J17</f>
        <v>AC521</v>
      </c>
      <c r="E15" s="119" t="str">
        <f>'3. Scénario E31a'!K17</f>
        <v>Gérer les stocks pour les interventions</v>
      </c>
      <c r="F15" s="120" t="str">
        <f>'3. Scénario E31a'!L17</f>
        <v>Les accès et les circulations sont préservés</v>
      </c>
      <c r="G15" s="148"/>
      <c r="H15" s="25"/>
      <c r="I15" s="25"/>
      <c r="J15" s="27" t="s">
        <v>26</v>
      </c>
      <c r="K15" s="121">
        <f>'3. Scénario E31a'!N17</f>
        <v>0.05</v>
      </c>
      <c r="L15" s="122">
        <f>'3. Scénario E31a'!O17</f>
        <v>0</v>
      </c>
      <c r="M15" s="126">
        <f t="shared" si="0"/>
        <v>4</v>
      </c>
      <c r="N15" s="126">
        <f t="shared" si="1"/>
        <v>0.2</v>
      </c>
      <c r="O15" s="126">
        <f t="shared" si="2"/>
        <v>0</v>
      </c>
      <c r="P15" s="127" t="str">
        <f>IF(D15=P3,K15,"0")</f>
        <v>0</v>
      </c>
      <c r="Q15" s="128" t="str">
        <f>IF(P15&lt;&gt;"0",(M15*P15/P22),"0")</f>
        <v>0</v>
      </c>
      <c r="R15" s="128" t="str">
        <f>IF(D15=R3,K15,"0")</f>
        <v>0</v>
      </c>
      <c r="S15" s="128" t="str">
        <f>IF(R15&lt;&gt;"0",(M15*R15/R22),"0")</f>
        <v>0</v>
      </c>
      <c r="T15" s="128" t="str">
        <f>IF(D15=T3,K15,"0")</f>
        <v>0</v>
      </c>
      <c r="U15" s="128" t="str">
        <f>IF(T15&lt;&gt;"0",(M15*T15/T22),"0")</f>
        <v>0</v>
      </c>
      <c r="V15" s="128" t="str">
        <f>IF(D15=V3,K15,"0")</f>
        <v>0</v>
      </c>
      <c r="W15" s="128" t="str">
        <f>IF(V15&lt;&gt;"0",(M15*V15/V22),"0")</f>
        <v>0</v>
      </c>
      <c r="X15" s="128">
        <f>IF(D15=X3,K15,"0")</f>
        <v>0.05</v>
      </c>
      <c r="Y15" s="128">
        <f>IF(X15&lt;&gt;"0",(M15*X15/X22),"0")</f>
        <v>2</v>
      </c>
      <c r="Z15" s="128" t="str">
        <f>IF(D15=Z3,K15,"0")</f>
        <v>0</v>
      </c>
      <c r="AA15" s="128" t="str">
        <f>IF(Z15&lt;&gt;"0",(M15*Z15/Z22),"0")</f>
        <v>0</v>
      </c>
      <c r="AB15" s="128" t="str">
        <f>IF(D15=AB3,K15,"0")</f>
        <v>0</v>
      </c>
      <c r="AC15" s="128" t="str">
        <f>IF(AB15&lt;&gt;"0",(M15*AB15/AB22),"0")</f>
        <v>0</v>
      </c>
      <c r="AD15" s="128" t="str">
        <f>IF(D15=AD3,K15,"0")</f>
        <v>0</v>
      </c>
      <c r="AE15" s="128" t="str">
        <f>IF(AD15&lt;&gt;"0",(M15*AD15/AD22),"0")</f>
        <v>0</v>
      </c>
      <c r="AF15" s="128" t="str">
        <f>IF(D15=AF3,K15,"0")</f>
        <v>0</v>
      </c>
      <c r="AG15" s="128" t="str">
        <f>IF(AF15&lt;&gt;"0",(M15*AF15/AF22),"0")</f>
        <v>0</v>
      </c>
      <c r="AH15" s="125" t="str">
        <f t="shared" si="3"/>
        <v>0</v>
      </c>
      <c r="AI15" s="128" t="str">
        <f>IF(AH15&lt;&gt;"0",(M15*AH15/AH22),"0")</f>
        <v>0</v>
      </c>
      <c r="AJ15" s="125" t="str">
        <f t="shared" si="4"/>
        <v>0</v>
      </c>
      <c r="AK15" s="128" t="str">
        <f>IF(AJ15&lt;&gt;"0",(M15*AJ15/AJ22),"0")</f>
        <v>0</v>
      </c>
      <c r="AL15" s="128" t="str">
        <f>IF(D15=AL3,L15,"0")</f>
        <v>0</v>
      </c>
      <c r="AM15" s="128" t="str">
        <f>IF(AL15&lt;&gt;"0",(M15*AL15/AL22),"0")</f>
        <v>0</v>
      </c>
      <c r="AN15" s="128" t="str">
        <f>IF(D15=AN3,L15,"0")</f>
        <v>0</v>
      </c>
      <c r="AO15" s="128" t="str">
        <f>IF(AN15&lt;&gt;"0",(M15*AN15/AN22),"0")</f>
        <v>0</v>
      </c>
      <c r="AP15" s="128" t="str">
        <f>IF(D15=AP3,L15,"0")</f>
        <v>0</v>
      </c>
      <c r="AQ15" s="128" t="str">
        <f>IF(AP15&lt;&gt;"0",(M15*AP15/AP22),"0")</f>
        <v>0</v>
      </c>
      <c r="AR15" s="128" t="str">
        <f>IF(D15=AR3,L15,"0")</f>
        <v>0</v>
      </c>
      <c r="AS15" s="128" t="str">
        <f>IF(AR15&lt;&gt;"0",(M15*AR15/AR22),"0")</f>
        <v>0</v>
      </c>
      <c r="AT15" s="128" t="str">
        <f>IF(D15=AT3,L15,"0")</f>
        <v>0</v>
      </c>
      <c r="AU15" s="128" t="str">
        <f>IF(AT15&lt;&gt;"0",(M15*AT15/AT22),"0")</f>
        <v>0</v>
      </c>
      <c r="AV15" s="128" t="str">
        <f>IF(D15=AV3,L15,"0")</f>
        <v>0</v>
      </c>
      <c r="AW15" s="128" t="str">
        <f>IF(AV15&lt;&gt;"0",(M15*AV15/AV22),"0")</f>
        <v>0</v>
      </c>
      <c r="AX15" s="125" t="str">
        <f t="shared" si="5"/>
        <v>0</v>
      </c>
      <c r="AY15" s="125" t="str">
        <f t="shared" si="6"/>
        <v>0</v>
      </c>
      <c r="AZ15" s="125" t="str">
        <f t="shared" si="7"/>
        <v>0</v>
      </c>
      <c r="BA15" s="125" t="str">
        <f t="shared" si="8"/>
        <v>0</v>
      </c>
      <c r="BB15" s="125" t="str">
        <f t="shared" si="9"/>
        <v>0</v>
      </c>
      <c r="BC15" s="125" t="str">
        <f t="shared" si="10"/>
        <v>0</v>
      </c>
    </row>
    <row r="16" spans="2:55" x14ac:dyDescent="0.25">
      <c r="B16" s="71">
        <v>13</v>
      </c>
      <c r="C16" s="119" t="str">
        <f>'3. Scénario E31a'!I18</f>
        <v>C6</v>
      </c>
      <c r="D16" s="119" t="str">
        <f>'3. Scénario E31a'!J18</f>
        <v>AC611</v>
      </c>
      <c r="E16" s="119" t="str">
        <f>'3. Scénario E31a'!K18</f>
        <v>Implanter les matériels et les supports</v>
      </c>
      <c r="F16" s="120" t="str">
        <f>'3. Scénario E31a'!L18</f>
        <v>L’implantation des appareils et supports est conforme aux consignes de la hiérarchie, aux prescriptions techniques, réglementaires et aux normes en vigueur</v>
      </c>
      <c r="G16" s="148"/>
      <c r="H16" s="25"/>
      <c r="I16" s="25"/>
      <c r="J16" s="27" t="s">
        <v>26</v>
      </c>
      <c r="K16" s="121">
        <f>'3. Scénario E31a'!N18</f>
        <v>0</v>
      </c>
      <c r="L16" s="122">
        <f>'3. Scénario E31a'!O18</f>
        <v>0.1</v>
      </c>
      <c r="M16" s="126">
        <f t="shared" si="0"/>
        <v>4</v>
      </c>
      <c r="N16" s="126">
        <f t="shared" si="1"/>
        <v>0</v>
      </c>
      <c r="O16" s="126">
        <f t="shared" si="2"/>
        <v>0.4</v>
      </c>
      <c r="P16" s="127" t="str">
        <f>IF(D16=P3,K16,"0")</f>
        <v>0</v>
      </c>
      <c r="Q16" s="128" t="str">
        <f>IF(P16&lt;&gt;"0",(M16*P16/P22),"0")</f>
        <v>0</v>
      </c>
      <c r="R16" s="128" t="str">
        <f>IF(D16=R3,K16,"0")</f>
        <v>0</v>
      </c>
      <c r="S16" s="128" t="str">
        <f>IF(R16&lt;&gt;"0",(M16*R16/R22),"0")</f>
        <v>0</v>
      </c>
      <c r="T16" s="128" t="str">
        <f>IF(D16=T3,K16,"0")</f>
        <v>0</v>
      </c>
      <c r="U16" s="128" t="str">
        <f>IF(T16&lt;&gt;"0",(M16*T16/T22),"0")</f>
        <v>0</v>
      </c>
      <c r="V16" s="128" t="str">
        <f>IF(D16=V3,K16,"0")</f>
        <v>0</v>
      </c>
      <c r="W16" s="128" t="str">
        <f>IF(V16&lt;&gt;"0",(M16*V16/V22),"0")</f>
        <v>0</v>
      </c>
      <c r="X16" s="128" t="str">
        <f>IF(D16=X3,K16,"0")</f>
        <v>0</v>
      </c>
      <c r="Y16" s="128" t="str">
        <f>IF(X16&lt;&gt;"0",(M16*X16/X22),"0")</f>
        <v>0</v>
      </c>
      <c r="Z16" s="128" t="str">
        <f>IF(D16=Z3,K16,"0")</f>
        <v>0</v>
      </c>
      <c r="AA16" s="128" t="str">
        <f>IF(Z16&lt;&gt;"0",(M16*Z16/Z22),"0")</f>
        <v>0</v>
      </c>
      <c r="AB16" s="128" t="str">
        <f>IF(D16=AB3,K16,"0")</f>
        <v>0</v>
      </c>
      <c r="AC16" s="128" t="str">
        <f>IF(AB16&lt;&gt;"0",(M16*AB16/AB22),"0")</f>
        <v>0</v>
      </c>
      <c r="AD16" s="128" t="str">
        <f>IF(D16=AD3,K16,"0")</f>
        <v>0</v>
      </c>
      <c r="AE16" s="128" t="str">
        <f>IF(AD16&lt;&gt;"0",(M16*AD16/AD22),"0")</f>
        <v>0</v>
      </c>
      <c r="AF16" s="128" t="str">
        <f>IF(D16=AF3,K16,"0")</f>
        <v>0</v>
      </c>
      <c r="AG16" s="128" t="str">
        <f>IF(AF16&lt;&gt;"0",(M16*AF16/AF22),"0")</f>
        <v>0</v>
      </c>
      <c r="AH16" s="125" t="str">
        <f t="shared" si="3"/>
        <v>0</v>
      </c>
      <c r="AI16" s="128" t="str">
        <f>IF(AH16&lt;&gt;"0",(M16*AH16/AH22),"0")</f>
        <v>0</v>
      </c>
      <c r="AJ16" s="125" t="str">
        <f t="shared" si="4"/>
        <v>0</v>
      </c>
      <c r="AK16" s="128" t="str">
        <f>IF(AJ16&lt;&gt;"0",(M16*AJ16/AJ22),"0")</f>
        <v>0</v>
      </c>
      <c r="AL16" s="128" t="str">
        <f>IF(D16=AL3,L16,"0")</f>
        <v>0</v>
      </c>
      <c r="AM16" s="128" t="str">
        <f>IF(AL16&lt;&gt;"0",(M16*AL16/AL22),"0")</f>
        <v>0</v>
      </c>
      <c r="AN16" s="128" t="str">
        <f>IF(D16=AN3,L16,"0")</f>
        <v>0</v>
      </c>
      <c r="AO16" s="128" t="str">
        <f>IF(AN16&lt;&gt;"0",(M16*AN16/AN22),"0")</f>
        <v>0</v>
      </c>
      <c r="AP16" s="128" t="str">
        <f>IF(D16=AP3,L16,"0")</f>
        <v>0</v>
      </c>
      <c r="AQ16" s="128" t="str">
        <f>IF(AP16&lt;&gt;"0",(M16*AP16/AP22),"0")</f>
        <v>0</v>
      </c>
      <c r="AR16" s="128" t="str">
        <f>IF(D16=AR3,L16,"0")</f>
        <v>0</v>
      </c>
      <c r="AS16" s="128" t="str">
        <f>IF(AR16&lt;&gt;"0",(M16*AR16/AR22),"0")</f>
        <v>0</v>
      </c>
      <c r="AT16" s="128" t="str">
        <f>IF(D16=AT3,L16,"0")</f>
        <v>0</v>
      </c>
      <c r="AU16" s="128" t="str">
        <f>IF(AT16&lt;&gt;"0",(M16*AT16/AT22),"0")</f>
        <v>0</v>
      </c>
      <c r="AV16" s="128" t="str">
        <f>IF(D16=AV3,L16,"0")</f>
        <v>0</v>
      </c>
      <c r="AW16" s="128" t="str">
        <f>IF(AV16&lt;&gt;"0",(M16*AV16/AV22),"0")</f>
        <v>0</v>
      </c>
      <c r="AX16" s="125" t="str">
        <f t="shared" si="5"/>
        <v>0</v>
      </c>
      <c r="AY16" s="125" t="str">
        <f t="shared" si="6"/>
        <v>0</v>
      </c>
      <c r="AZ16" s="125" t="str">
        <f t="shared" si="7"/>
        <v>0</v>
      </c>
      <c r="BA16" s="125" t="str">
        <f t="shared" si="8"/>
        <v>0</v>
      </c>
      <c r="BB16" s="125" t="str">
        <f t="shared" si="9"/>
        <v>0</v>
      </c>
      <c r="BC16" s="125" t="str">
        <f t="shared" si="10"/>
        <v>0</v>
      </c>
    </row>
    <row r="17" spans="2:55" x14ac:dyDescent="0.25">
      <c r="B17" s="71">
        <v>14</v>
      </c>
      <c r="C17" s="119" t="str">
        <f>'3. Scénario E31a'!I19</f>
        <v>C6</v>
      </c>
      <c r="D17" s="119" t="str">
        <f>'3. Scénario E31a'!J19</f>
        <v>AC612</v>
      </c>
      <c r="E17" s="119" t="str">
        <f>'3. Scénario E31a'!K19</f>
        <v>Implanter les matériels et les supports</v>
      </c>
      <c r="F17" s="120" t="str">
        <f>'3. Scénario E31a'!L19</f>
        <v>Les fixations sont adaptées à la nature de la paroi, aux charges et aux prescriptions du fabricant</v>
      </c>
      <c r="G17" s="148"/>
      <c r="H17" s="25"/>
      <c r="I17" s="25" t="s">
        <v>26</v>
      </c>
      <c r="J17" s="27"/>
      <c r="K17" s="121">
        <f>'3. Scénario E31a'!N19</f>
        <v>0</v>
      </c>
      <c r="L17" s="122">
        <f>'3. Scénario E31a'!O19</f>
        <v>0.05</v>
      </c>
      <c r="M17" s="126">
        <f t="shared" si="0"/>
        <v>3</v>
      </c>
      <c r="N17" s="126">
        <f t="shared" si="1"/>
        <v>0</v>
      </c>
      <c r="O17" s="126">
        <f t="shared" si="2"/>
        <v>0.15000000000000002</v>
      </c>
      <c r="P17" s="127" t="str">
        <f>IF(D17=P3,K17,"0")</f>
        <v>0</v>
      </c>
      <c r="Q17" s="128" t="str">
        <f xml:space="preserve"> IF(P17&lt;&gt;"0",(M17*P17/P22),"0")</f>
        <v>0</v>
      </c>
      <c r="R17" s="128" t="str">
        <f>IF(D17=R3,K17,"0")</f>
        <v>0</v>
      </c>
      <c r="S17" s="128" t="str">
        <f xml:space="preserve"> IF(R17&lt;&gt;"0",(M17*R17/R22),"0")</f>
        <v>0</v>
      </c>
      <c r="T17" s="128" t="str">
        <f>IF(D17=T3,K17,"0")</f>
        <v>0</v>
      </c>
      <c r="U17" s="128" t="str">
        <f xml:space="preserve"> IF(T17&lt;&gt;"0",(M17*T17/T22),"0")</f>
        <v>0</v>
      </c>
      <c r="V17" s="128" t="str">
        <f>IF(D17=V3,K17,"0")</f>
        <v>0</v>
      </c>
      <c r="W17" s="128" t="str">
        <f xml:space="preserve"> IF(V17&lt;&gt;"0",(M17*V17/V22),"0")</f>
        <v>0</v>
      </c>
      <c r="X17" s="128" t="str">
        <f>IF(D17=X3,K17,"0")</f>
        <v>0</v>
      </c>
      <c r="Y17" s="128" t="str">
        <f xml:space="preserve"> IF(X17&lt;&gt;"0",(M17*X17/X22),"0")</f>
        <v>0</v>
      </c>
      <c r="Z17" s="128" t="str">
        <f>IF(D17=Z3,K17,"0")</f>
        <v>0</v>
      </c>
      <c r="AA17" s="128" t="str">
        <f xml:space="preserve"> IF(Z17&lt;&gt;"0",(M17*Z17/Z22),"0")</f>
        <v>0</v>
      </c>
      <c r="AB17" s="128" t="str">
        <f>IF(D17=AB3,K17,"0")</f>
        <v>0</v>
      </c>
      <c r="AC17" s="128" t="str">
        <f xml:space="preserve"> IF(AB17&lt;&gt;"0",(M17*AB17/AB22),"0")</f>
        <v>0</v>
      </c>
      <c r="AD17" s="128" t="str">
        <f>IF(D17=AD3,K17,"0")</f>
        <v>0</v>
      </c>
      <c r="AE17" s="128" t="str">
        <f xml:space="preserve"> IF(AD17&lt;&gt;"0",(M17*AD17/AD22),"0")</f>
        <v>0</v>
      </c>
      <c r="AF17" s="128" t="str">
        <f>IF(D17=AF3,K17,"0")</f>
        <v>0</v>
      </c>
      <c r="AG17" s="128" t="str">
        <f xml:space="preserve"> IF(AF17&lt;&gt;"0",(M17*AF17/AF22),"0")</f>
        <v>0</v>
      </c>
      <c r="AH17" s="125" t="str">
        <f t="shared" si="3"/>
        <v>0</v>
      </c>
      <c r="AI17" s="128" t="str">
        <f xml:space="preserve"> IF(AH17&lt;&gt;"0",(M17*AH17/AH22),"0")</f>
        <v>0</v>
      </c>
      <c r="AJ17" s="125">
        <f t="shared" si="4"/>
        <v>0.05</v>
      </c>
      <c r="AK17" s="128">
        <f xml:space="preserve"> IF(AJ17&lt;&gt;"0",(M17*AJ17/AJ22),"0")</f>
        <v>0.75000000000000011</v>
      </c>
      <c r="AL17" s="128" t="str">
        <f>IF(D17=AL3,L17,"0")</f>
        <v>0</v>
      </c>
      <c r="AM17" s="128" t="str">
        <f xml:space="preserve"> IF(AL17&lt;&gt;"0",(M17*AL17/AL22),"0")</f>
        <v>0</v>
      </c>
      <c r="AN17" s="128" t="str">
        <f>IF(D17=AN3,L17,"0")</f>
        <v>0</v>
      </c>
      <c r="AO17" s="128" t="str">
        <f xml:space="preserve"> IF(AN17&lt;&gt;"0",(M17*AN17/AN22),"0")</f>
        <v>0</v>
      </c>
      <c r="AP17" s="128" t="str">
        <f>IF(D17=AP3,L17,"0")</f>
        <v>0</v>
      </c>
      <c r="AQ17" s="128" t="str">
        <f xml:space="preserve"> IF(AP17&lt;&gt;"0",(M17*AP17/AP22),"0")</f>
        <v>0</v>
      </c>
      <c r="AR17" s="128" t="str">
        <f>IF(D17=AR3,L17,"0")</f>
        <v>0</v>
      </c>
      <c r="AS17" s="128" t="str">
        <f xml:space="preserve"> IF(AR17&lt;&gt;"0",(M17*AR17/AR22),"0")</f>
        <v>0</v>
      </c>
      <c r="AT17" s="128" t="str">
        <f>IF(D17=AT3,L17,"0")</f>
        <v>0</v>
      </c>
      <c r="AU17" s="128" t="str">
        <f xml:space="preserve"> IF(AT17&lt;&gt;"0",(M17*AT17/AT22),"0")</f>
        <v>0</v>
      </c>
      <c r="AV17" s="128" t="str">
        <f>IF(D17=AV3,L17,"0")</f>
        <v>0</v>
      </c>
      <c r="AW17" s="128" t="str">
        <f xml:space="preserve"> IF(AV17&lt;&gt;"0",(M17*AV17/AV22),"0")</f>
        <v>0</v>
      </c>
      <c r="AX17" s="125" t="str">
        <f t="shared" si="5"/>
        <v>0</v>
      </c>
      <c r="AY17" s="125" t="str">
        <f t="shared" si="6"/>
        <v>0</v>
      </c>
      <c r="AZ17" s="125" t="str">
        <f t="shared" si="7"/>
        <v>0</v>
      </c>
      <c r="BA17" s="125" t="str">
        <f t="shared" si="8"/>
        <v>0</v>
      </c>
      <c r="BB17" s="125" t="str">
        <f t="shared" si="9"/>
        <v>0</v>
      </c>
      <c r="BC17" s="125" t="str">
        <f t="shared" si="10"/>
        <v>0</v>
      </c>
    </row>
    <row r="18" spans="2:55" x14ac:dyDescent="0.25">
      <c r="B18" s="71">
        <v>15</v>
      </c>
      <c r="C18" s="119" t="str">
        <f>'3. Scénario E31a'!I20</f>
        <v>C5</v>
      </c>
      <c r="D18" s="119" t="str">
        <f>'3. Scénario E31a'!J20</f>
        <v>AC512</v>
      </c>
      <c r="E18" s="119" t="str">
        <f>'3. Scénario E31a'!K20</f>
        <v>Contrôler la conformité des matériels, des équipements, et des produits livrés</v>
      </c>
      <c r="F18" s="120" t="str">
        <f>'3. Scénario E31a'!L20</f>
        <v>Les quantités sont contrôlées</v>
      </c>
      <c r="G18" s="148"/>
      <c r="H18" s="25"/>
      <c r="I18" s="25" t="s">
        <v>26</v>
      </c>
      <c r="J18" s="27"/>
      <c r="K18" s="121">
        <f>'3. Scénario E31a'!N20</f>
        <v>0</v>
      </c>
      <c r="L18" s="122">
        <f>'3. Scénario E31a'!O20</f>
        <v>0.1</v>
      </c>
      <c r="M18" s="126">
        <f t="shared" si="0"/>
        <v>3</v>
      </c>
      <c r="N18" s="126">
        <f t="shared" si="1"/>
        <v>0</v>
      </c>
      <c r="O18" s="126">
        <f t="shared" si="2"/>
        <v>0.30000000000000004</v>
      </c>
      <c r="P18" s="127" t="str">
        <f>IF(D18=P3,K18,"0")</f>
        <v>0</v>
      </c>
      <c r="Q18" s="128" t="str">
        <f>IF(P18&lt;&gt;"0",(M18*P18/P22),"0")</f>
        <v>0</v>
      </c>
      <c r="R18" s="128">
        <f>IF(D18=R3,K18,"0")</f>
        <v>0</v>
      </c>
      <c r="S18" s="128">
        <f>IF(R18&lt;&gt;"0",(M18*R18/R22),"0")</f>
        <v>0</v>
      </c>
      <c r="T18" s="128" t="str">
        <f>IF(D18=T3,K18,"0")</f>
        <v>0</v>
      </c>
      <c r="U18" s="128" t="str">
        <f>IF(T18&lt;&gt;"0",(M18*T18/T22),"0")</f>
        <v>0</v>
      </c>
      <c r="V18" s="128" t="str">
        <f>IF(D18=V3,K18,"0")</f>
        <v>0</v>
      </c>
      <c r="W18" s="128" t="str">
        <f>IF(V18&lt;&gt;"0",(M18*V18/V22),"0")</f>
        <v>0</v>
      </c>
      <c r="X18" s="128" t="str">
        <f>IF(D18=X3,K18,"0")</f>
        <v>0</v>
      </c>
      <c r="Y18" s="128" t="str">
        <f>IF(X18&lt;&gt;"0",(M18*X18/X22),"0")</f>
        <v>0</v>
      </c>
      <c r="Z18" s="128" t="str">
        <f>IF(D18=Z3,K18,"0")</f>
        <v>0</v>
      </c>
      <c r="AA18" s="128" t="str">
        <f>IF(Z18&lt;&gt;"0",(M18*Z18/Z22),"0")</f>
        <v>0</v>
      </c>
      <c r="AB18" s="128" t="str">
        <f>IF(D18=AB3,K18,"0")</f>
        <v>0</v>
      </c>
      <c r="AC18" s="128" t="str">
        <f>IF(AB18&lt;&gt;"0",(M18*AB18/AB22),"0")</f>
        <v>0</v>
      </c>
      <c r="AD18" s="128" t="str">
        <f>IF(D18=AD3,K18,"0")</f>
        <v>0</v>
      </c>
      <c r="AE18" s="128" t="str">
        <f>IF(AD18&lt;&gt;"0",(M18*AD18/AD22),"0")</f>
        <v>0</v>
      </c>
      <c r="AF18" s="128" t="str">
        <f>IF(D18=AF3,K18,"0")</f>
        <v>0</v>
      </c>
      <c r="AG18" s="128" t="str">
        <f>IF(AF18&lt;&gt;"0",(M18*AF18/AF22),"0")</f>
        <v>0</v>
      </c>
      <c r="AH18" s="125" t="str">
        <f t="shared" si="3"/>
        <v>0</v>
      </c>
      <c r="AI18" s="128" t="str">
        <f>IF(AH18&lt;&gt;"0",(M18*AH18/AH22),"0")</f>
        <v>0</v>
      </c>
      <c r="AJ18" s="125" t="str">
        <f t="shared" si="4"/>
        <v>0</v>
      </c>
      <c r="AK18" s="128" t="str">
        <f>IF(AJ18&lt;&gt;"0",(M18*AJ18/AJ22),"0")</f>
        <v>0</v>
      </c>
      <c r="AL18" s="128" t="str">
        <f>IF(D18=AL3,L18,"0")</f>
        <v>0</v>
      </c>
      <c r="AM18" s="128" t="str">
        <f>IF(AL18&lt;&gt;"0",(M18*AL18/AL22),"0")</f>
        <v>0</v>
      </c>
      <c r="AN18" s="128" t="str">
        <f>IF(D18=AN3,L18,"0")</f>
        <v>0</v>
      </c>
      <c r="AO18" s="128" t="str">
        <f>IF(AN18&lt;&gt;"0",(M18*AN18/AN22),"0")</f>
        <v>0</v>
      </c>
      <c r="AP18" s="128" t="str">
        <f>IF(D18=AP3,L18,"0")</f>
        <v>0</v>
      </c>
      <c r="AQ18" s="128" t="str">
        <f>IF(AP18&lt;&gt;"0",(M18*AP18/AP22),"0")</f>
        <v>0</v>
      </c>
      <c r="AR18" s="128" t="str">
        <f>IF(D18=AR3,L18,"0")</f>
        <v>0</v>
      </c>
      <c r="AS18" s="128" t="str">
        <f>IF(AR18&lt;&gt;"0",(M18*AR18/AR22),"0")</f>
        <v>0</v>
      </c>
      <c r="AT18" s="128" t="str">
        <f>IF(D18=AT3,L18,"0")</f>
        <v>0</v>
      </c>
      <c r="AU18" s="128" t="str">
        <f>IF(AT18&lt;&gt;"0",(M18*AT18/AT22),"0")</f>
        <v>0</v>
      </c>
      <c r="AV18" s="128" t="str">
        <f>IF(D18=AV3,L18,"0")</f>
        <v>0</v>
      </c>
      <c r="AW18" s="128" t="str">
        <f>IF(AV18&lt;&gt;"0",(M18*AV18/AV22),"0")</f>
        <v>0</v>
      </c>
      <c r="AX18" s="125" t="str">
        <f t="shared" si="5"/>
        <v>0</v>
      </c>
      <c r="AY18" s="125" t="str">
        <f t="shared" si="6"/>
        <v>0</v>
      </c>
      <c r="AZ18" s="125" t="str">
        <f t="shared" si="7"/>
        <v>0</v>
      </c>
      <c r="BA18" s="125" t="str">
        <f t="shared" si="8"/>
        <v>0</v>
      </c>
      <c r="BB18" s="125" t="str">
        <f t="shared" si="9"/>
        <v>0</v>
      </c>
      <c r="BC18" s="125" t="str">
        <f t="shared" si="10"/>
        <v>0</v>
      </c>
    </row>
    <row r="19" spans="2:55" x14ac:dyDescent="0.25">
      <c r="B19" s="71">
        <v>16</v>
      </c>
      <c r="C19" s="119" t="str">
        <f>'3. Scénario E31a'!I21</f>
        <v>C6</v>
      </c>
      <c r="D19" s="119" t="str">
        <f>'3. Scénario E31a'!J21</f>
        <v>AC621</v>
      </c>
      <c r="E19" s="119" t="str">
        <f>'3. Scénario E31a'!K21</f>
        <v xml:space="preserve">Réaliser les réseaux fluidiques </v>
      </c>
      <c r="F19" s="120" t="str">
        <f>'3. Scénario E31a'!L21</f>
        <v>Les réseaux sont façonnés, posés et raccordés conformément aux consignes de la hiérarchie, aux prescriptions techniques, réglementaires et aux normes en vigueur</v>
      </c>
      <c r="G19" s="148" t="s">
        <v>26</v>
      </c>
      <c r="H19" s="25"/>
      <c r="I19" s="25"/>
      <c r="J19" s="27"/>
      <c r="K19" s="121">
        <f>'3. Scénario E31a'!N21</f>
        <v>0</v>
      </c>
      <c r="L19" s="122">
        <f>'3. Scénario E31a'!O21</f>
        <v>0.1</v>
      </c>
      <c r="M19" s="126">
        <f t="shared" si="0"/>
        <v>1</v>
      </c>
      <c r="N19" s="126">
        <f t="shared" si="1"/>
        <v>0</v>
      </c>
      <c r="O19" s="126">
        <f t="shared" si="2"/>
        <v>0.1</v>
      </c>
      <c r="P19" s="127" t="str">
        <f>IF(D19=P3,K19,"0")</f>
        <v>0</v>
      </c>
      <c r="Q19" s="128" t="str">
        <f>IF(P19&lt;&gt;"0",(M19*P19/P22),"0")</f>
        <v>0</v>
      </c>
      <c r="R19" s="128" t="str">
        <f>IF(D19=R3,K19,"0")</f>
        <v>0</v>
      </c>
      <c r="S19" s="128" t="str">
        <f>IF(R19&lt;&gt;"0",(M19*R19/R22),"0")</f>
        <v>0</v>
      </c>
      <c r="T19" s="128" t="str">
        <f>IF(D19=T3,K19,"0")</f>
        <v>0</v>
      </c>
      <c r="U19" s="128" t="str">
        <f>IF(T19&lt;&gt;"0",(M19*T19/T22),"0")</f>
        <v>0</v>
      </c>
      <c r="V19" s="128" t="str">
        <f>IF(D19=V3,K19,"0")</f>
        <v>0</v>
      </c>
      <c r="W19" s="128" t="str">
        <f>IF(V19&lt;&gt;"0",(M19*V19/V22),"0")</f>
        <v>0</v>
      </c>
      <c r="X19" s="128" t="str">
        <f>IF(D19=X3,K19,"0")</f>
        <v>0</v>
      </c>
      <c r="Y19" s="128" t="str">
        <f>IF(X19&lt;&gt;"0",(M19*X19/X22),"0")</f>
        <v>0</v>
      </c>
      <c r="Z19" s="128" t="str">
        <f>IF(D19=Z3,K19,"0")</f>
        <v>0</v>
      </c>
      <c r="AA19" s="128" t="str">
        <f>IF(Z19&lt;&gt;"0",(M19*Z19/Z22),"0")</f>
        <v>0</v>
      </c>
      <c r="AB19" s="128" t="str">
        <f>IF(D19=AB3,K19,"0")</f>
        <v>0</v>
      </c>
      <c r="AC19" s="128" t="str">
        <f>IF(AB19&lt;&gt;"0",(M19*AB19/AB22),"0")</f>
        <v>0</v>
      </c>
      <c r="AD19" s="128" t="str">
        <f>IF(D19=AD3,K19,"0")</f>
        <v>0</v>
      </c>
      <c r="AE19" s="128" t="str">
        <f>IF(AD19&lt;&gt;"0",(M19*AD19/AD22),"0")</f>
        <v>0</v>
      </c>
      <c r="AF19" s="128" t="str">
        <f>IF(D19=AF3,K19,"0")</f>
        <v>0</v>
      </c>
      <c r="AG19" s="128" t="str">
        <f>IF(AF19&lt;&gt;"0",(M19*AF19/AF22),"0")</f>
        <v>0</v>
      </c>
      <c r="AH19" s="125" t="str">
        <f t="shared" si="3"/>
        <v>0</v>
      </c>
      <c r="AI19" s="128" t="str">
        <f>IF(AH19&lt;&gt;"0",(M19*AH19/AH22),"0")</f>
        <v>0</v>
      </c>
      <c r="AJ19" s="125" t="str">
        <f t="shared" si="4"/>
        <v>0</v>
      </c>
      <c r="AK19" s="128" t="str">
        <f>IF(AJ19&lt;&gt;"0",(M19*AJ19/AJ22),"0")</f>
        <v>0</v>
      </c>
      <c r="AL19" s="128">
        <f>IF(D19=AL3,L19,"0")</f>
        <v>0.1</v>
      </c>
      <c r="AM19" s="128">
        <f>IF(AL19&lt;&gt;"0",(M19*AL19/AL22),"0")</f>
        <v>0.5</v>
      </c>
      <c r="AN19" s="128" t="str">
        <f>IF(D19=AN3,L19,"0")</f>
        <v>0</v>
      </c>
      <c r="AO19" s="128" t="str">
        <f>IF(AN19&lt;&gt;"0",(M19*AN19/AN22),"0")</f>
        <v>0</v>
      </c>
      <c r="AP19" s="128" t="str">
        <f>IF(D19=AP3,L19,"0")</f>
        <v>0</v>
      </c>
      <c r="AQ19" s="128" t="str">
        <f>IF(AP19&lt;&gt;"0",(M19*AP19/AP22),"0")</f>
        <v>0</v>
      </c>
      <c r="AR19" s="128" t="str">
        <f>IF(D19=AR3,L19,"0")</f>
        <v>0</v>
      </c>
      <c r="AS19" s="128" t="str">
        <f>IF(AR19&lt;&gt;"0",(M19*AR19/AR22),"0")</f>
        <v>0</v>
      </c>
      <c r="AT19" s="128" t="str">
        <f>IF(D19=AT3,L19,"0")</f>
        <v>0</v>
      </c>
      <c r="AU19" s="128" t="str">
        <f>IF(AT19&lt;&gt;"0",(M19*AT19/AT22),"0")</f>
        <v>0</v>
      </c>
      <c r="AV19" s="128" t="str">
        <f>IF(D19=AV3,L19,"0")</f>
        <v>0</v>
      </c>
      <c r="AW19" s="128" t="str">
        <f>IF(AV19&lt;&gt;"0",(M19*AV19/AV22),"0")</f>
        <v>0</v>
      </c>
      <c r="AX19" s="125" t="str">
        <f t="shared" si="5"/>
        <v>0</v>
      </c>
      <c r="AY19" s="125" t="str">
        <f t="shared" si="6"/>
        <v>0</v>
      </c>
      <c r="AZ19" s="125" t="str">
        <f t="shared" si="7"/>
        <v>0</v>
      </c>
      <c r="BA19" s="125" t="str">
        <f t="shared" si="8"/>
        <v>0</v>
      </c>
      <c r="BB19" s="125" t="str">
        <f t="shared" si="9"/>
        <v>0</v>
      </c>
      <c r="BC19" s="125" t="str">
        <f t="shared" si="10"/>
        <v>0</v>
      </c>
    </row>
    <row r="20" spans="2:55" x14ac:dyDescent="0.25">
      <c r="B20" s="71">
        <v>17</v>
      </c>
      <c r="C20" s="119" t="str">
        <f>'3. Scénario E31a'!I22</f>
        <v>C6</v>
      </c>
      <c r="D20" s="119" t="str">
        <f>'3. Scénario E31a'!J22</f>
        <v>AC622</v>
      </c>
      <c r="E20" s="119" t="str">
        <f>'3. Scénario E31a'!K22</f>
        <v xml:space="preserve">Réaliser les réseaux fluidiques </v>
      </c>
      <c r="F20" s="120" t="str">
        <f>'3. Scénario E31a'!L22</f>
        <v>Le travail est soigné, le niveau de qualité attendu est atteint</v>
      </c>
      <c r="G20" s="148"/>
      <c r="H20" s="25"/>
      <c r="I20" s="25" t="s">
        <v>26</v>
      </c>
      <c r="J20" s="27"/>
      <c r="K20" s="121">
        <f>'3. Scénario E31a'!N22</f>
        <v>0</v>
      </c>
      <c r="L20" s="122">
        <f>'3. Scénario E31a'!O22</f>
        <v>0.13</v>
      </c>
      <c r="M20" s="126">
        <f t="shared" si="0"/>
        <v>3</v>
      </c>
      <c r="N20" s="126">
        <f t="shared" si="1"/>
        <v>0</v>
      </c>
      <c r="O20" s="126">
        <f t="shared" si="2"/>
        <v>0.39</v>
      </c>
      <c r="P20" s="127" t="str">
        <f>IF(D20=P3,K20,"0")</f>
        <v>0</v>
      </c>
      <c r="Q20" s="128" t="str">
        <f xml:space="preserve"> IF(P20&lt;&gt;"0",(M20*P20/P22),"0")</f>
        <v>0</v>
      </c>
      <c r="R20" s="128" t="str">
        <f>IF(D20=R3,K20,"0")</f>
        <v>0</v>
      </c>
      <c r="S20" s="128" t="str">
        <f xml:space="preserve"> IF(R20&lt;&gt;"0",(M20*R20/R22),"0")</f>
        <v>0</v>
      </c>
      <c r="T20" s="128" t="str">
        <f>IF(D20=T3,K20,"0")</f>
        <v>0</v>
      </c>
      <c r="U20" s="128" t="str">
        <f xml:space="preserve"> IF(T20&lt;&gt;"0",(M20*T20/T22),"0")</f>
        <v>0</v>
      </c>
      <c r="V20" s="128" t="str">
        <f>IF(D20=V3,K20,"0")</f>
        <v>0</v>
      </c>
      <c r="W20" s="128" t="str">
        <f xml:space="preserve"> IF(V20&lt;&gt;"0",(M20*V20/V22),"0")</f>
        <v>0</v>
      </c>
      <c r="X20" s="128" t="str">
        <f>IF(D20=X3,K20,"0")</f>
        <v>0</v>
      </c>
      <c r="Y20" s="128" t="str">
        <f xml:space="preserve"> IF(X20&lt;&gt;"0",(M20*X20/X22),"0")</f>
        <v>0</v>
      </c>
      <c r="Z20" s="128" t="str">
        <f>IF(D20=Z3,K20,"0")</f>
        <v>0</v>
      </c>
      <c r="AA20" s="128" t="str">
        <f xml:space="preserve"> IF(Z20&lt;&gt;"0",(M20*Z20/Z22),"0")</f>
        <v>0</v>
      </c>
      <c r="AB20" s="128" t="str">
        <f>IF(D20=AB3,K20,"0")</f>
        <v>0</v>
      </c>
      <c r="AC20" s="128" t="str">
        <f xml:space="preserve"> IF(AB20&lt;&gt;"0",(M20*AB20/AB22),"0")</f>
        <v>0</v>
      </c>
      <c r="AD20" s="128" t="str">
        <f>IF(D20=AD3,K20,"0")</f>
        <v>0</v>
      </c>
      <c r="AE20" s="128" t="str">
        <f xml:space="preserve"> IF(AD20&lt;&gt;"0",(M20*AD20/AD22),"0")</f>
        <v>0</v>
      </c>
      <c r="AF20" s="128" t="str">
        <f>IF(D20=AF3,K20,"0")</f>
        <v>0</v>
      </c>
      <c r="AG20" s="128" t="str">
        <f xml:space="preserve"> IF(AF20&lt;&gt;"0",(M20*AF20/AF22),"0")</f>
        <v>0</v>
      </c>
      <c r="AH20" s="125" t="str">
        <f t="shared" si="3"/>
        <v>0</v>
      </c>
      <c r="AI20" s="128" t="str">
        <f xml:space="preserve"> IF(AH20&lt;&gt;"0",(M20*AH20/AH22),"0")</f>
        <v>0</v>
      </c>
      <c r="AJ20" s="125" t="str">
        <f t="shared" si="4"/>
        <v>0</v>
      </c>
      <c r="AK20" s="128" t="str">
        <f xml:space="preserve"> IF(AJ20&lt;&gt;"0",(M20*AJ20/AJ22),"0")</f>
        <v>0</v>
      </c>
      <c r="AL20" s="128" t="str">
        <f>IF(D20=AL3,L20,"0")</f>
        <v>0</v>
      </c>
      <c r="AM20" s="128" t="str">
        <f xml:space="preserve"> IF(AL20&lt;&gt;"0",(M20*AL20/AL22),"0")</f>
        <v>0</v>
      </c>
      <c r="AN20" s="128">
        <f>IF(D20=AN3,L20,"0")</f>
        <v>0.13</v>
      </c>
      <c r="AO20" s="128">
        <f xml:space="preserve"> IF(AN20&lt;&gt;"0",(M20*AN20/AN22),"0")</f>
        <v>1.5</v>
      </c>
      <c r="AP20" s="128" t="str">
        <f>IF(D20=AP3,L20,"0")</f>
        <v>0</v>
      </c>
      <c r="AQ20" s="128" t="str">
        <f xml:space="preserve"> IF(AP20&lt;&gt;"0",(M20*AP20/AP22),"0")</f>
        <v>0</v>
      </c>
      <c r="AR20" s="128" t="str">
        <f>IF(D20=AR3,L20,"0")</f>
        <v>0</v>
      </c>
      <c r="AS20" s="128" t="str">
        <f xml:space="preserve"> IF(AR20&lt;&gt;"0",(M20*AR20/AR22),"0")</f>
        <v>0</v>
      </c>
      <c r="AT20" s="128" t="str">
        <f>IF(D20=AT3,L20,"0")</f>
        <v>0</v>
      </c>
      <c r="AU20" s="128" t="str">
        <f xml:space="preserve"> IF(AT20&lt;&gt;"0",(M20*AT20/AT22),"0")</f>
        <v>0</v>
      </c>
      <c r="AV20" s="128" t="str">
        <f>IF(D20=AV3,L20,"0")</f>
        <v>0</v>
      </c>
      <c r="AW20" s="128" t="str">
        <f xml:space="preserve"> IF(AV20&lt;&gt;"0",(M20*AV20/AV22),"0")</f>
        <v>0</v>
      </c>
      <c r="AX20" s="125" t="str">
        <f t="shared" si="5"/>
        <v>0</v>
      </c>
      <c r="AY20" s="125" t="str">
        <f t="shared" si="6"/>
        <v>0</v>
      </c>
      <c r="AZ20" s="125" t="str">
        <f t="shared" si="7"/>
        <v>0</v>
      </c>
      <c r="BA20" s="125" t="str">
        <f t="shared" si="8"/>
        <v>0</v>
      </c>
      <c r="BB20" s="125" t="str">
        <f t="shared" si="9"/>
        <v>0</v>
      </c>
      <c r="BC20" s="125" t="str">
        <f t="shared" si="10"/>
        <v>0</v>
      </c>
    </row>
    <row r="21" spans="2:55" x14ac:dyDescent="0.25">
      <c r="B21" s="71">
        <v>18</v>
      </c>
      <c r="C21" s="119" t="str">
        <f>'3. Scénario E31a'!I23</f>
        <v>C6</v>
      </c>
      <c r="D21" s="119" t="str">
        <f>'3. Scénario E31a'!J23</f>
        <v>AC631</v>
      </c>
      <c r="E21" s="119" t="str">
        <f>'3. Scénario E31a'!K23</f>
        <v>Réaliser les câblages électriques</v>
      </c>
      <c r="F21" s="120" t="str">
        <f>'3. Scénario E31a'!L23</f>
        <v>Le matériel électrique est câblé et raccordé conformément aux consignes de la hiérarchie, et aux prescriptions techniques, réglementaires et aux normes en vigueur</v>
      </c>
      <c r="G21" s="148"/>
      <c r="H21" s="25"/>
      <c r="I21" s="25"/>
      <c r="J21" s="27"/>
      <c r="K21" s="121">
        <f>'3. Scénario E31a'!N23</f>
        <v>0</v>
      </c>
      <c r="L21" s="122">
        <f>'3. Scénario E31a'!O23</f>
        <v>0.04</v>
      </c>
      <c r="M21" s="126">
        <f t="shared" si="0"/>
        <v>0</v>
      </c>
      <c r="N21" s="126">
        <f t="shared" si="1"/>
        <v>0</v>
      </c>
      <c r="O21" s="126">
        <f t="shared" si="2"/>
        <v>0</v>
      </c>
      <c r="P21" s="127" t="str">
        <f>IF(D21=P3,K21,"0")</f>
        <v>0</v>
      </c>
      <c r="Q21" s="128" t="str">
        <f>IF(P21&lt;&gt;"0",(M21*P21/P22),"0")</f>
        <v>0</v>
      </c>
      <c r="R21" s="128" t="str">
        <f>IF(D21=R3,K21,"0")</f>
        <v>0</v>
      </c>
      <c r="S21" s="128" t="str">
        <f>IF(R21&lt;&gt;"0",(M21*R21/R22),"0")</f>
        <v>0</v>
      </c>
      <c r="T21" s="128" t="str">
        <f>IF(D21=T3,K21,"0")</f>
        <v>0</v>
      </c>
      <c r="U21" s="128" t="str">
        <f>IF(T21&lt;&gt;"0",(M21*T21/T22),"0")</f>
        <v>0</v>
      </c>
      <c r="V21" s="128" t="str">
        <f>IF(D21=V3,K21,"0")</f>
        <v>0</v>
      </c>
      <c r="W21" s="128" t="str">
        <f>IF(V21&lt;&gt;"0",(M21*V21/V22),"0")</f>
        <v>0</v>
      </c>
      <c r="X21" s="128" t="str">
        <f>IF(D21=X3,K21,"0")</f>
        <v>0</v>
      </c>
      <c r="Y21" s="128" t="str">
        <f>IF(X21&lt;&gt;"0",(M21*X21/X22),"0")</f>
        <v>0</v>
      </c>
      <c r="Z21" s="128" t="str">
        <f>IF(D21=Z3,K21,"0")</f>
        <v>0</v>
      </c>
      <c r="AA21" s="128" t="str">
        <f>IF(Z21&lt;&gt;"0",(M21*Z21/Z22),"0")</f>
        <v>0</v>
      </c>
      <c r="AB21" s="128" t="str">
        <f>IF(D21=AB3,K21,"0")</f>
        <v>0</v>
      </c>
      <c r="AC21" s="128" t="str">
        <f>IF(AB21&lt;&gt;"0",(M21*AB21/AB22),"0")</f>
        <v>0</v>
      </c>
      <c r="AD21" s="128" t="str">
        <f>IF(D21=AD3,K21,"0")</f>
        <v>0</v>
      </c>
      <c r="AE21" s="128" t="str">
        <f>IF(AD21&lt;&gt;"0",(M21*AD21/AD22),"0")</f>
        <v>0</v>
      </c>
      <c r="AF21" s="128" t="str">
        <f>IF(D21=AF3,K21,"0")</f>
        <v>0</v>
      </c>
      <c r="AG21" s="128" t="str">
        <f>IF(AF21&lt;&gt;"0",(M21*AF21/AF22),"0")</f>
        <v>0</v>
      </c>
      <c r="AH21" s="125" t="str">
        <f t="shared" si="3"/>
        <v>0</v>
      </c>
      <c r="AI21" s="128" t="str">
        <f>IF(AH21&lt;&gt;"0",(M21*AH21/AH22),"0")</f>
        <v>0</v>
      </c>
      <c r="AJ21" s="125" t="str">
        <f t="shared" si="4"/>
        <v>0</v>
      </c>
      <c r="AK21" s="128" t="str">
        <f>IF(AJ21&lt;&gt;"0",(M21*AJ21/AJ22),"0")</f>
        <v>0</v>
      </c>
      <c r="AL21" s="128" t="str">
        <f>IF(D21=AL3,L21,"0")</f>
        <v>0</v>
      </c>
      <c r="AM21" s="128" t="str">
        <f>IF(AL21&lt;&gt;"0",(M21*AL21/AL22),"0")</f>
        <v>0</v>
      </c>
      <c r="AN21" s="128" t="str">
        <f>IF(D21=AN3,L21,"0")</f>
        <v>0</v>
      </c>
      <c r="AO21" s="128" t="str">
        <f>IF(AN21&lt;&gt;"0",(M21*AN21/AN22),"0")</f>
        <v>0</v>
      </c>
      <c r="AP21" s="128" t="str">
        <f>IF(D21=AP3,L21,"0")</f>
        <v>0</v>
      </c>
      <c r="AQ21" s="128" t="str">
        <f>IF(AP21&lt;&gt;"0",(M21*AP21/AP22),"0")</f>
        <v>0</v>
      </c>
      <c r="AR21" s="128">
        <f>IF(D21=AR3,L21,"0")</f>
        <v>0.04</v>
      </c>
      <c r="AS21" s="128">
        <f>IF(AR21&lt;&gt;"0",(M21*AR21/AR22),"0")</f>
        <v>0</v>
      </c>
      <c r="AT21" s="128" t="str">
        <f>IF(D21=AT3,L21,"0")</f>
        <v>0</v>
      </c>
      <c r="AU21" s="128" t="str">
        <f>IF(AT21&lt;&gt;"0",(M21*AT21/AT22),"0")</f>
        <v>0</v>
      </c>
      <c r="AV21" s="128" t="str">
        <f>IF(D21=AV3,L21,"0")</f>
        <v>0</v>
      </c>
      <c r="AW21" s="128" t="str">
        <f>IF(AV21&lt;&gt;"0",(M21*AV21/AV22),"0")</f>
        <v>0</v>
      </c>
      <c r="AX21" s="125" t="str">
        <f t="shared" si="5"/>
        <v>0</v>
      </c>
      <c r="AY21" s="125" t="str">
        <f t="shared" si="6"/>
        <v>0</v>
      </c>
      <c r="AZ21" s="125" t="str">
        <f t="shared" si="7"/>
        <v>0</v>
      </c>
      <c r="BA21" s="125" t="str">
        <f t="shared" si="8"/>
        <v>0</v>
      </c>
      <c r="BB21" s="125" t="str">
        <f t="shared" si="9"/>
        <v>0</v>
      </c>
      <c r="BC21" s="125" t="str">
        <f t="shared" si="10"/>
        <v>0</v>
      </c>
    </row>
    <row r="22" spans="2:55" ht="15.75" thickBot="1" x14ac:dyDescent="0.3">
      <c r="J22" s="1" t="s">
        <v>390</v>
      </c>
      <c r="K22" s="129">
        <f>SUM(K4:K21)</f>
        <v>1</v>
      </c>
      <c r="L22" s="129">
        <f>SUM(L4:L21)</f>
        <v>1</v>
      </c>
      <c r="M22" s="130" t="s">
        <v>389</v>
      </c>
      <c r="N22" s="130">
        <f t="shared" ref="N22:AW22" si="11">SUM(N4:N21)</f>
        <v>2.87</v>
      </c>
      <c r="O22" s="130">
        <f t="shared" si="11"/>
        <v>2.2999999999999998</v>
      </c>
      <c r="P22" s="131">
        <f t="shared" si="11"/>
        <v>0.36</v>
      </c>
      <c r="Q22" s="132">
        <f t="shared" si="11"/>
        <v>3</v>
      </c>
      <c r="R22" s="131">
        <f t="shared" si="11"/>
        <v>0.36</v>
      </c>
      <c r="S22" s="132">
        <f t="shared" si="11"/>
        <v>3</v>
      </c>
      <c r="T22" s="131">
        <f t="shared" si="11"/>
        <v>0</v>
      </c>
      <c r="U22" s="132">
        <f t="shared" si="11"/>
        <v>0</v>
      </c>
      <c r="V22" s="131">
        <f t="shared" si="11"/>
        <v>0</v>
      </c>
      <c r="W22" s="132">
        <f t="shared" si="11"/>
        <v>0</v>
      </c>
      <c r="X22" s="131">
        <f t="shared" si="11"/>
        <v>0.1</v>
      </c>
      <c r="Y22" s="132">
        <f t="shared" si="11"/>
        <v>3.5</v>
      </c>
      <c r="Z22" s="131">
        <f t="shared" si="11"/>
        <v>0</v>
      </c>
      <c r="AA22" s="132">
        <f t="shared" si="11"/>
        <v>0</v>
      </c>
      <c r="AB22" s="131">
        <f t="shared" si="11"/>
        <v>0</v>
      </c>
      <c r="AC22" s="132">
        <f t="shared" si="11"/>
        <v>0</v>
      </c>
      <c r="AD22" s="131">
        <f t="shared" si="11"/>
        <v>0</v>
      </c>
      <c r="AE22" s="132">
        <f t="shared" si="11"/>
        <v>0</v>
      </c>
      <c r="AF22" s="131">
        <f t="shared" si="11"/>
        <v>0.18</v>
      </c>
      <c r="AG22" s="132">
        <f t="shared" si="11"/>
        <v>2</v>
      </c>
      <c r="AH22" s="131">
        <f t="shared" si="11"/>
        <v>0</v>
      </c>
      <c r="AI22" s="132">
        <f t="shared" si="11"/>
        <v>0</v>
      </c>
      <c r="AJ22" s="131">
        <f t="shared" si="11"/>
        <v>0.2</v>
      </c>
      <c r="AK22" s="132">
        <f t="shared" si="11"/>
        <v>2.25</v>
      </c>
      <c r="AL22" s="131">
        <f t="shared" si="11"/>
        <v>0.2</v>
      </c>
      <c r="AM22" s="132">
        <f t="shared" si="11"/>
        <v>1.5</v>
      </c>
      <c r="AN22" s="131">
        <f t="shared" si="11"/>
        <v>0.26</v>
      </c>
      <c r="AO22" s="132">
        <f t="shared" si="11"/>
        <v>2.5</v>
      </c>
      <c r="AP22" s="131">
        <f t="shared" si="11"/>
        <v>0</v>
      </c>
      <c r="AQ22" s="132">
        <f t="shared" si="11"/>
        <v>0</v>
      </c>
      <c r="AR22" s="131">
        <f t="shared" si="11"/>
        <v>0.04</v>
      </c>
      <c r="AS22" s="132">
        <f t="shared" si="11"/>
        <v>0</v>
      </c>
      <c r="AT22" s="131">
        <f t="shared" si="11"/>
        <v>0</v>
      </c>
      <c r="AU22" s="132">
        <f t="shared" si="11"/>
        <v>0</v>
      </c>
      <c r="AV22" s="131">
        <f t="shared" si="11"/>
        <v>0</v>
      </c>
      <c r="AW22" s="132">
        <f t="shared" si="11"/>
        <v>0</v>
      </c>
      <c r="AX22" s="131">
        <f t="shared" ref="AX22:BC22" si="12">SUM(AX4:AX21)</f>
        <v>0</v>
      </c>
      <c r="AY22" s="132">
        <f t="shared" si="12"/>
        <v>0</v>
      </c>
      <c r="AZ22" s="131">
        <f t="shared" si="12"/>
        <v>0</v>
      </c>
      <c r="BA22" s="132">
        <f t="shared" si="12"/>
        <v>0</v>
      </c>
      <c r="BB22" s="131">
        <f t="shared" si="12"/>
        <v>0</v>
      </c>
      <c r="BC22" s="132">
        <f t="shared" si="12"/>
        <v>0</v>
      </c>
    </row>
    <row r="23" spans="2:55" ht="15.75" thickBot="1" x14ac:dyDescent="0.3">
      <c r="B23" s="133"/>
      <c r="C23" s="133"/>
      <c r="D23" s="133"/>
      <c r="F23" s="133"/>
      <c r="G23" s="133"/>
      <c r="H23" s="133"/>
      <c r="I23" s="133"/>
      <c r="J23" s="133"/>
      <c r="K23" s="93" t="str">
        <f>IF(K22=100%,"OK","Erreur")</f>
        <v>OK</v>
      </c>
      <c r="L23" s="93" t="str">
        <f>IF(L22=100%,"OK","Erreur")</f>
        <v>OK</v>
      </c>
      <c r="N23" s="1">
        <f>ROUNDUP(N22,0)</f>
        <v>3</v>
      </c>
      <c r="O23" s="1">
        <f t="shared" ref="O23" si="13">ROUNDUP(O22,0)</f>
        <v>3</v>
      </c>
      <c r="P23" s="443" t="s">
        <v>637</v>
      </c>
      <c r="Q23" s="134">
        <f t="shared" ref="Q23:AA23" si="14">ROUNDUP(Q22,0)</f>
        <v>3</v>
      </c>
      <c r="R23" s="443" t="s">
        <v>638</v>
      </c>
      <c r="S23" s="135">
        <f t="shared" si="14"/>
        <v>3</v>
      </c>
      <c r="T23" s="443" t="s">
        <v>639</v>
      </c>
      <c r="U23" s="135">
        <f t="shared" si="14"/>
        <v>0</v>
      </c>
      <c r="V23" s="443" t="s">
        <v>640</v>
      </c>
      <c r="W23" s="135">
        <f t="shared" si="14"/>
        <v>0</v>
      </c>
      <c r="X23" s="435" t="s">
        <v>655</v>
      </c>
      <c r="Y23" s="136">
        <f t="shared" si="14"/>
        <v>4</v>
      </c>
      <c r="Z23" s="435" t="s">
        <v>656</v>
      </c>
      <c r="AA23" s="136">
        <f t="shared" si="14"/>
        <v>0</v>
      </c>
      <c r="AB23" s="435" t="s">
        <v>657</v>
      </c>
      <c r="AC23" s="136">
        <f t="shared" ref="AC23" si="15">ROUNDUP(AC22,0)</f>
        <v>0</v>
      </c>
      <c r="AD23" s="435" t="s">
        <v>658</v>
      </c>
      <c r="AE23" s="136">
        <f t="shared" ref="AE23" si="16">ROUNDUP(AE22,0)</f>
        <v>0</v>
      </c>
      <c r="AF23" s="435" t="s">
        <v>659</v>
      </c>
      <c r="AG23" s="136">
        <f t="shared" ref="AG23" si="17">ROUNDUP(AG22,0)</f>
        <v>2</v>
      </c>
      <c r="AH23" s="437" t="s">
        <v>647</v>
      </c>
      <c r="AI23" s="137">
        <f t="shared" ref="AI23:AM23" si="18">ROUNDUP(AI22,0)</f>
        <v>0</v>
      </c>
      <c r="AJ23" s="437" t="s">
        <v>648</v>
      </c>
      <c r="AK23" s="137">
        <f t="shared" si="18"/>
        <v>3</v>
      </c>
      <c r="AL23" s="441" t="s">
        <v>670</v>
      </c>
      <c r="AM23" s="138">
        <f t="shared" si="18"/>
        <v>2</v>
      </c>
      <c r="AN23" s="441" t="s">
        <v>671</v>
      </c>
      <c r="AO23" s="138">
        <f t="shared" ref="AO23" si="19">ROUNDUP(AO22,0)</f>
        <v>3</v>
      </c>
      <c r="AP23" s="441" t="s">
        <v>672</v>
      </c>
      <c r="AQ23" s="138">
        <f t="shared" ref="AQ23" si="20">ROUNDUP(AQ22,0)</f>
        <v>0</v>
      </c>
      <c r="AR23" s="437" t="s">
        <v>676</v>
      </c>
      <c r="AS23" s="137">
        <f t="shared" ref="AS23" si="21">ROUNDUP(AS22,0)</f>
        <v>0</v>
      </c>
      <c r="AT23" s="437" t="s">
        <v>677</v>
      </c>
      <c r="AU23" s="137">
        <f t="shared" ref="AU23" si="22">ROUNDUP(AU22,0)</f>
        <v>0</v>
      </c>
      <c r="AV23" s="437" t="s">
        <v>678</v>
      </c>
      <c r="AW23" s="137">
        <f t="shared" ref="AW23" si="23">ROUNDUP(AW22,0)</f>
        <v>0</v>
      </c>
      <c r="AX23" s="435" t="s">
        <v>1013</v>
      </c>
      <c r="AY23" s="136">
        <f t="shared" ref="AY23" si="24">ROUNDUP(AY22,0)</f>
        <v>0</v>
      </c>
      <c r="AZ23" s="435" t="s">
        <v>1014</v>
      </c>
      <c r="BA23" s="136">
        <f t="shared" ref="BA23" si="25">ROUNDUP(BA22,0)</f>
        <v>0</v>
      </c>
      <c r="BB23" s="435" t="s">
        <v>1015</v>
      </c>
      <c r="BC23" s="136">
        <f t="shared" ref="BC23" si="26">ROUNDUP(BC22,0)</f>
        <v>0</v>
      </c>
    </row>
    <row r="24" spans="2:55" ht="15.75" thickBot="1" x14ac:dyDescent="0.3">
      <c r="B24" s="133"/>
      <c r="C24" s="133"/>
      <c r="D24" s="133"/>
      <c r="F24" s="133"/>
      <c r="G24" s="439" t="s">
        <v>410</v>
      </c>
      <c r="H24" s="439"/>
      <c r="I24" s="439"/>
      <c r="J24" s="439"/>
      <c r="K24" s="440" t="s">
        <v>409</v>
      </c>
      <c r="L24" s="440"/>
      <c r="N24" s="433" t="s">
        <v>407</v>
      </c>
      <c r="O24" s="433"/>
      <c r="P24" s="444"/>
      <c r="Q24" s="139">
        <f>IF(Q23&lt;&gt;0,Q23,"NE")</f>
        <v>3</v>
      </c>
      <c r="R24" s="444"/>
      <c r="S24" s="140">
        <f>IF(S23&lt;&gt;0,S23,"NE")</f>
        <v>3</v>
      </c>
      <c r="T24" s="444"/>
      <c r="U24" s="140" t="str">
        <f>IF(U23&lt;&gt;0,U23,"NE")</f>
        <v>NE</v>
      </c>
      <c r="V24" s="444"/>
      <c r="W24" s="140" t="str">
        <f>IF(W23&lt;&gt;0,W23,"NE")</f>
        <v>NE</v>
      </c>
      <c r="X24" s="436"/>
      <c r="Y24" s="141">
        <f>IF(Y23&lt;&gt;0,Y23,"NE")</f>
        <v>4</v>
      </c>
      <c r="Z24" s="436"/>
      <c r="AA24" s="141" t="str">
        <f>IF(AA23&lt;&gt;0,AA23,"NE")</f>
        <v>NE</v>
      </c>
      <c r="AB24" s="436"/>
      <c r="AC24" s="141" t="str">
        <f>IF(AC23&lt;&gt;0,AC23,"NE")</f>
        <v>NE</v>
      </c>
      <c r="AD24" s="436"/>
      <c r="AE24" s="141" t="str">
        <f>IF(AE23&lt;&gt;0,AE23,"NE")</f>
        <v>NE</v>
      </c>
      <c r="AF24" s="436"/>
      <c r="AG24" s="141">
        <f>IF(AG23&lt;&gt;0,AG23,"NE")</f>
        <v>2</v>
      </c>
      <c r="AH24" s="438"/>
      <c r="AI24" s="142" t="str">
        <f>IF(AI23&lt;&gt;0,AI23,"NE")</f>
        <v>NE</v>
      </c>
      <c r="AJ24" s="438"/>
      <c r="AK24" s="142">
        <f>IF(AK23&lt;&gt;0,AK23,"NE")</f>
        <v>3</v>
      </c>
      <c r="AL24" s="442"/>
      <c r="AM24" s="143">
        <f>IF(AM23&lt;&gt;0,AM23,"NE")</f>
        <v>2</v>
      </c>
      <c r="AN24" s="442"/>
      <c r="AO24" s="143">
        <f>IF(AO23&lt;&gt;0,AO23,"NE")</f>
        <v>3</v>
      </c>
      <c r="AP24" s="442"/>
      <c r="AQ24" s="143" t="str">
        <f>IF(AQ23&lt;&gt;0,AQ23,"NE")</f>
        <v>NE</v>
      </c>
      <c r="AR24" s="438"/>
      <c r="AS24" s="142" t="str">
        <f>IF(AS23&lt;&gt;0,AS23,"NE")</f>
        <v>NE</v>
      </c>
      <c r="AT24" s="438"/>
      <c r="AU24" s="142" t="str">
        <f>IF(AU23&lt;&gt;0,AU23,"NE")</f>
        <v>NE</v>
      </c>
      <c r="AV24" s="438"/>
      <c r="AW24" s="142" t="str">
        <f>IF(AW23&lt;&gt;0,AW23,"NE")</f>
        <v>NE</v>
      </c>
      <c r="AX24" s="436"/>
      <c r="AY24" s="141" t="str">
        <f>IF(AY23&lt;&gt;0,AY23,"NE")</f>
        <v>NE</v>
      </c>
      <c r="AZ24" s="436"/>
      <c r="BA24" s="141" t="str">
        <f>IF(BA23&lt;&gt;0,BA23,"NE")</f>
        <v>NE</v>
      </c>
      <c r="BB24" s="436"/>
      <c r="BC24" s="141" t="str">
        <f>IF(BC23&lt;&gt;0,BC23,"NE")</f>
        <v>NE</v>
      </c>
    </row>
    <row r="25" spans="2:55" x14ac:dyDescent="0.25">
      <c r="B25" s="133"/>
      <c r="C25" s="133"/>
      <c r="D25" s="133"/>
      <c r="E25" s="133"/>
      <c r="F25" s="133"/>
      <c r="G25" s="439"/>
      <c r="H25" s="439"/>
      <c r="I25" s="439"/>
      <c r="J25" s="439"/>
      <c r="K25" s="440"/>
      <c r="L25" s="440"/>
      <c r="N25" s="434"/>
      <c r="O25" s="434"/>
      <c r="P25" s="144"/>
      <c r="Q25" s="144"/>
      <c r="R25" s="144"/>
    </row>
    <row r="26" spans="2:55" hidden="1" x14ac:dyDescent="0.25">
      <c r="B26" s="133"/>
      <c r="C26" s="133"/>
      <c r="D26" s="133"/>
      <c r="E26" s="133"/>
      <c r="F26" s="133"/>
      <c r="G26" s="133"/>
      <c r="P26" s="2" t="str">
        <f>CONCATENATE(Q24,S24,U24,W24)</f>
        <v>33NENE</v>
      </c>
      <c r="Q26" s="2">
        <f>IF(P26="NENENENE",0,ROUNDUP(AVERAGE(Q24,S24,U24,W24),0))</f>
        <v>3</v>
      </c>
      <c r="R26" s="144"/>
      <c r="S26" s="144"/>
      <c r="X26" s="2" t="str">
        <f>CONCATENATE(Y24,AA24,AC24,AE24,AG24)</f>
        <v>4NENENE2</v>
      </c>
      <c r="Y26" s="2">
        <f>IF(X26="NENENENENE",0,ROUNDUP(AVERAGE(Y24,AA24,AC24,AE24,AG24),0))</f>
        <v>3</v>
      </c>
      <c r="AH26" s="2" t="str">
        <f>CONCATENATE(AI24,AK24)</f>
        <v>NE3</v>
      </c>
      <c r="AI26" s="2">
        <f>IF(AH26="NENE",0,ROUNDUP(AVERAGE(AI24,AK24),0))</f>
        <v>3</v>
      </c>
      <c r="AL26" s="2" t="str">
        <f>CONCATENATE(AM24,AO24,AQ24)</f>
        <v>23NE</v>
      </c>
      <c r="AM26" s="2">
        <f>IF(AL26="NENENE",0,ROUNDUP(AVERAGE(AM24,AO24,AQ24),0))</f>
        <v>3</v>
      </c>
      <c r="AR26" s="2" t="str">
        <f>CONCATENATE(AS24,AU24,AW24)</f>
        <v>NENENE</v>
      </c>
      <c r="AS26" s="2">
        <f>IF(AR26="NENENE",0,ROUNDUP(AVERAGE(AS24,AU24,AW24),0))</f>
        <v>0</v>
      </c>
      <c r="AX26" s="2" t="str">
        <f>CONCATENATE(AY24,BA24,BC24)</f>
        <v>NENENE</v>
      </c>
      <c r="AY26" s="2">
        <f>IF(AX26="NENENE",0,ROUNDUP(AVERAGE(AY24,BA24,BC24),0))</f>
        <v>0</v>
      </c>
    </row>
    <row r="27" spans="2:55" x14ac:dyDescent="0.25">
      <c r="B27" s="133"/>
      <c r="C27" s="133"/>
      <c r="D27" s="133"/>
      <c r="E27" s="133"/>
      <c r="F27" s="133"/>
      <c r="G27" s="133"/>
    </row>
    <row r="28" spans="2:55" x14ac:dyDescent="0.25">
      <c r="B28" s="133"/>
      <c r="C28" s="133"/>
      <c r="D28" s="133"/>
      <c r="E28" s="133"/>
      <c r="F28" s="133"/>
      <c r="G28" s="133"/>
    </row>
    <row r="29" spans="2:55" x14ac:dyDescent="0.25">
      <c r="B29" s="133"/>
      <c r="C29" s="133"/>
      <c r="D29" s="133"/>
      <c r="E29" s="133"/>
      <c r="F29" s="133"/>
      <c r="G29" s="133"/>
    </row>
    <row r="30" spans="2:55" x14ac:dyDescent="0.25">
      <c r="B30" s="133"/>
      <c r="C30" s="133"/>
      <c r="D30" s="133"/>
      <c r="E30" s="133"/>
      <c r="F30" s="133"/>
      <c r="G30" s="133"/>
    </row>
    <row r="31" spans="2:55" x14ac:dyDescent="0.25">
      <c r="B31" s="133"/>
      <c r="C31" s="133"/>
      <c r="D31" s="133"/>
      <c r="E31" s="133"/>
      <c r="F31" s="133"/>
      <c r="G31" s="133"/>
    </row>
    <row r="32" spans="2:55" x14ac:dyDescent="0.25">
      <c r="B32" s="133"/>
      <c r="C32" s="133"/>
      <c r="D32" s="133"/>
      <c r="E32" s="133"/>
      <c r="F32" s="133"/>
      <c r="G32" s="133"/>
    </row>
    <row r="33" spans="2:7" x14ac:dyDescent="0.25">
      <c r="B33" s="133"/>
      <c r="C33" s="133"/>
      <c r="D33" s="133"/>
      <c r="E33" s="133"/>
      <c r="F33" s="133"/>
      <c r="G33" s="133"/>
    </row>
    <row r="34" spans="2:7" x14ac:dyDescent="0.25">
      <c r="B34" s="133"/>
      <c r="C34" s="133"/>
      <c r="D34" s="133"/>
      <c r="E34" s="133"/>
      <c r="F34" s="133"/>
      <c r="G34" s="133"/>
    </row>
    <row r="35" spans="2:7" x14ac:dyDescent="0.25">
      <c r="B35" s="133"/>
      <c r="C35" s="133"/>
      <c r="D35" s="133"/>
      <c r="E35" s="133"/>
      <c r="F35" s="133"/>
      <c r="G35" s="133"/>
    </row>
    <row r="36" spans="2:7" x14ac:dyDescent="0.25">
      <c r="B36" s="133"/>
      <c r="C36" s="133"/>
      <c r="D36" s="133"/>
      <c r="E36" s="133"/>
      <c r="F36" s="133"/>
      <c r="G36" s="133"/>
    </row>
    <row r="37" spans="2:7" x14ac:dyDescent="0.25">
      <c r="B37" s="133"/>
      <c r="C37" s="133"/>
      <c r="D37" s="133"/>
      <c r="E37" s="133"/>
      <c r="F37" s="133"/>
      <c r="G37" s="133"/>
    </row>
    <row r="38" spans="2:7" x14ac:dyDescent="0.25">
      <c r="B38" s="133"/>
      <c r="C38" s="133"/>
      <c r="D38" s="133"/>
      <c r="E38" s="133"/>
      <c r="F38" s="133"/>
      <c r="G38" s="133"/>
    </row>
  </sheetData>
  <sheetProtection sheet="1" objects="1" scenarios="1" selectLockedCells="1"/>
  <mergeCells count="23">
    <mergeCell ref="G24:J25"/>
    <mergeCell ref="K24:L25"/>
    <mergeCell ref="AN23:AN24"/>
    <mergeCell ref="AP23:AP24"/>
    <mergeCell ref="AR23:AR24"/>
    <mergeCell ref="AL23:AL24"/>
    <mergeCell ref="P23:P24"/>
    <mergeCell ref="R23:R24"/>
    <mergeCell ref="T23:T24"/>
    <mergeCell ref="V23:V24"/>
    <mergeCell ref="AH23:AH24"/>
    <mergeCell ref="AJ23:AJ24"/>
    <mergeCell ref="X23:X24"/>
    <mergeCell ref="Z23:Z24"/>
    <mergeCell ref="AB23:AB24"/>
    <mergeCell ref="AD23:AD24"/>
    <mergeCell ref="N24:O25"/>
    <mergeCell ref="AX23:AX24"/>
    <mergeCell ref="AZ23:AZ24"/>
    <mergeCell ref="BB23:BB24"/>
    <mergeCell ref="AV23:AV24"/>
    <mergeCell ref="AT23:AT24"/>
    <mergeCell ref="AF23:AF24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46A99-88A6-4A68-A066-063540C50CC3}">
  <dimension ref="A1:G10"/>
  <sheetViews>
    <sheetView workbookViewId="0">
      <selection activeCell="C4" sqref="C4"/>
    </sheetView>
  </sheetViews>
  <sheetFormatPr baseColWidth="10" defaultColWidth="11.5703125" defaultRowHeight="15" x14ac:dyDescent="0.25"/>
  <cols>
    <col min="1" max="1" width="5.42578125" style="2" bestFit="1" customWidth="1"/>
    <col min="2" max="2" width="89.28515625" style="2" customWidth="1"/>
    <col min="3" max="3" width="3.5703125" style="2" bestFit="1" customWidth="1"/>
    <col min="4" max="7" width="3.7109375" style="2" bestFit="1" customWidth="1"/>
    <col min="8" max="16384" width="11.5703125" style="2"/>
  </cols>
  <sheetData>
    <row r="1" spans="1:7" x14ac:dyDescent="0.25">
      <c r="A1" s="445" t="s">
        <v>1018</v>
      </c>
      <c r="B1" s="446"/>
      <c r="C1" s="449" t="s">
        <v>1019</v>
      </c>
      <c r="D1" s="452" t="s">
        <v>1020</v>
      </c>
      <c r="E1" s="453"/>
      <c r="F1" s="453"/>
      <c r="G1" s="453"/>
    </row>
    <row r="2" spans="1:7" ht="123" thickBot="1" x14ac:dyDescent="0.3">
      <c r="A2" s="447"/>
      <c r="B2" s="448"/>
      <c r="C2" s="450"/>
      <c r="D2" s="149" t="s">
        <v>1021</v>
      </c>
      <c r="E2" s="150" t="s">
        <v>1022</v>
      </c>
      <c r="F2" s="151" t="s">
        <v>1023</v>
      </c>
      <c r="G2" s="152" t="s">
        <v>1024</v>
      </c>
    </row>
    <row r="3" spans="1:7" ht="19.5" thickBot="1" x14ac:dyDescent="0.35">
      <c r="A3" s="454" t="s">
        <v>1025</v>
      </c>
      <c r="B3" s="455"/>
      <c r="C3" s="451"/>
      <c r="D3" s="153">
        <v>1</v>
      </c>
      <c r="E3" s="154">
        <v>2</v>
      </c>
      <c r="F3" s="155">
        <v>3</v>
      </c>
      <c r="G3" s="156">
        <v>4</v>
      </c>
    </row>
    <row r="4" spans="1:7" x14ac:dyDescent="0.25">
      <c r="A4" s="157" t="s">
        <v>1026</v>
      </c>
      <c r="B4" s="158" t="s">
        <v>642</v>
      </c>
      <c r="C4" s="160" t="str">
        <f>IF('4. Barème E31a'!$Q$26=0,"X","")</f>
        <v/>
      </c>
      <c r="D4" s="160" t="str">
        <f>IF('4. Barème E31a'!$Q$26=1,"X","")</f>
        <v/>
      </c>
      <c r="E4" s="160" t="str">
        <f>IF('4. Barème E31a'!$Q$26=2,"X","")</f>
        <v/>
      </c>
      <c r="F4" s="160" t="str">
        <f>IF('4. Barème E31a'!$Q$26=3,"X","")</f>
        <v>X</v>
      </c>
      <c r="G4" s="160" t="str">
        <f>IF('4. Barème E31a'!$Q$26=4,"X","")</f>
        <v/>
      </c>
    </row>
    <row r="5" spans="1:7" ht="15.75" thickBot="1" x14ac:dyDescent="0.3">
      <c r="A5" s="157" t="s">
        <v>1027</v>
      </c>
      <c r="B5" s="158" t="s">
        <v>649</v>
      </c>
      <c r="C5" s="160" t="str">
        <f>IF('4. Barème E31a'!$Y$26=0,"X","")</f>
        <v/>
      </c>
      <c r="D5" s="160" t="str">
        <f>IF('4. Barème E31a'!$Y$26=1,"X","")</f>
        <v/>
      </c>
      <c r="E5" s="160" t="str">
        <f>IF('4. Barème E31a'!$Y$26=2,"X","")</f>
        <v/>
      </c>
      <c r="F5" s="160" t="str">
        <f>IF('4. Barème E31a'!$Y$26=3,"X","")</f>
        <v>X</v>
      </c>
      <c r="G5" s="160" t="str">
        <f>IF('4. Barème E31a'!$Y$26=4,"X","")</f>
        <v/>
      </c>
    </row>
    <row r="6" spans="1:7" ht="19.5" thickBot="1" x14ac:dyDescent="0.35">
      <c r="A6" s="454" t="s">
        <v>1028</v>
      </c>
      <c r="B6" s="455"/>
      <c r="C6" s="161" t="s">
        <v>1049</v>
      </c>
      <c r="D6" s="153">
        <v>1</v>
      </c>
      <c r="E6" s="154">
        <v>2</v>
      </c>
      <c r="F6" s="155">
        <v>3</v>
      </c>
      <c r="G6" s="156">
        <v>4</v>
      </c>
    </row>
    <row r="7" spans="1:7" x14ac:dyDescent="0.25">
      <c r="A7" s="44" t="s">
        <v>1029</v>
      </c>
      <c r="B7" s="159" t="s">
        <v>664</v>
      </c>
      <c r="C7" s="160" t="str">
        <f>IF('4. Barème E31a'!$AI$26=0,"X","")</f>
        <v/>
      </c>
      <c r="D7" s="160" t="str">
        <f>IF('4. Barème E31a'!$AI$26=1,"X","")</f>
        <v/>
      </c>
      <c r="E7" s="160" t="str">
        <f>IF('4. Barème E31a'!$AI$26=2,"X","")</f>
        <v/>
      </c>
      <c r="F7" s="160" t="str">
        <f>IF('4. Barème E31a'!$AI$26=3,"X","")</f>
        <v>X</v>
      </c>
      <c r="G7" s="160" t="str">
        <f>IF('4. Barème E31a'!$AI$26=4,"X","")</f>
        <v/>
      </c>
    </row>
    <row r="8" spans="1:7" x14ac:dyDescent="0.25">
      <c r="A8" s="44" t="s">
        <v>1030</v>
      </c>
      <c r="B8" s="159" t="s">
        <v>1010</v>
      </c>
      <c r="C8" s="160" t="str">
        <f>IF('4. Barème E31a'!$AM$26=0,"X","")</f>
        <v/>
      </c>
      <c r="D8" s="160" t="str">
        <f>IF('4. Barème E31a'!$AM$26=1,"X","")</f>
        <v/>
      </c>
      <c r="E8" s="160" t="str">
        <f>IF('4. Barème E31a'!$AM$26=2,"X","")</f>
        <v/>
      </c>
      <c r="F8" s="160" t="str">
        <f>IF('4. Barème E31a'!$AM$26=3,"X","")</f>
        <v>X</v>
      </c>
      <c r="G8" s="160" t="str">
        <f>IF('4. Barème E31a'!$AM$26=4,"X","")</f>
        <v/>
      </c>
    </row>
    <row r="9" spans="1:7" x14ac:dyDescent="0.25">
      <c r="A9" s="44" t="s">
        <v>1031</v>
      </c>
      <c r="B9" s="159" t="s">
        <v>1016</v>
      </c>
      <c r="C9" s="160" t="str">
        <f>IF('4. Barème E31a'!$AS$26=0,"X","")</f>
        <v>X</v>
      </c>
      <c r="D9" s="160" t="str">
        <f>IF('4. Barème E31a'!$AS$26=1,"X","")</f>
        <v/>
      </c>
      <c r="E9" s="160" t="str">
        <f>IF('4. Barème E31a'!$AS$26=2,"X","")</f>
        <v/>
      </c>
      <c r="F9" s="160" t="str">
        <f>IF('4. Barème E31a'!$AS$26=3,"X","")</f>
        <v/>
      </c>
      <c r="G9" s="160" t="str">
        <f>IF('4. Barème E31a'!$AS$26=4,"X","")</f>
        <v/>
      </c>
    </row>
    <row r="10" spans="1:7" x14ac:dyDescent="0.25">
      <c r="A10" s="44" t="s">
        <v>1032</v>
      </c>
      <c r="B10" s="159" t="s">
        <v>675</v>
      </c>
      <c r="C10" s="160" t="str">
        <f>IF('4. Barème E31a'!$AY$26=0,"X","")</f>
        <v>X</v>
      </c>
      <c r="D10" s="160" t="str">
        <f>IF('4. Barème E31a'!$AY$26=1,"X","")</f>
        <v/>
      </c>
      <c r="E10" s="160" t="str">
        <f>IF('4. Barème E31a'!$AY$26=2,"X","")</f>
        <v/>
      </c>
      <c r="F10" s="160" t="str">
        <f>IF('4. Barème E31a'!$AY$26=3,"X","")</f>
        <v/>
      </c>
      <c r="G10" s="160" t="str">
        <f>IF('4. Barème E31a'!$AY$26=4,"X","")</f>
        <v/>
      </c>
    </row>
  </sheetData>
  <sheetProtection sheet="1" objects="1" scenarios="1" selectLockedCells="1"/>
  <mergeCells count="5">
    <mergeCell ref="A1:B2"/>
    <mergeCell ref="C1:C3"/>
    <mergeCell ref="D1:G1"/>
    <mergeCell ref="A3:B3"/>
    <mergeCell ref="A6:B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6"/>
  <sheetViews>
    <sheetView workbookViewId="0">
      <selection sqref="A1:XFD1048576"/>
    </sheetView>
  </sheetViews>
  <sheetFormatPr baseColWidth="10" defaultColWidth="11.5703125" defaultRowHeight="15" x14ac:dyDescent="0.25"/>
  <cols>
    <col min="1" max="1" width="26.7109375" style="2" customWidth="1"/>
    <col min="2" max="2" width="4.28515625" style="2" customWidth="1"/>
    <col min="3" max="3" width="19.28515625" style="2" customWidth="1"/>
    <col min="4" max="16384" width="11.5703125" style="2"/>
  </cols>
  <sheetData>
    <row r="1" spans="1:5" x14ac:dyDescent="0.25">
      <c r="A1" s="162" t="s">
        <v>29</v>
      </c>
      <c r="B1" s="162"/>
      <c r="C1" s="162"/>
      <c r="D1" s="162"/>
    </row>
    <row r="2" spans="1:5" x14ac:dyDescent="0.25">
      <c r="A2" s="6" t="s">
        <v>133</v>
      </c>
      <c r="B2" s="162"/>
      <c r="C2" s="162"/>
      <c r="D2" s="6" t="s">
        <v>61</v>
      </c>
      <c r="E2" s="1" t="s">
        <v>132</v>
      </c>
    </row>
    <row r="3" spans="1:5" x14ac:dyDescent="0.25">
      <c r="A3" s="162" t="s">
        <v>50</v>
      </c>
      <c r="B3" s="162"/>
      <c r="C3" s="162"/>
      <c r="D3" s="163" t="s">
        <v>68</v>
      </c>
      <c r="E3" s="2" t="s">
        <v>50</v>
      </c>
    </row>
    <row r="4" spans="1:5" x14ac:dyDescent="0.25">
      <c r="A4" s="162" t="s">
        <v>108</v>
      </c>
      <c r="B4" s="162"/>
      <c r="C4" s="162"/>
      <c r="D4" s="162">
        <v>2024</v>
      </c>
      <c r="E4" s="2" t="s">
        <v>69</v>
      </c>
    </row>
    <row r="5" spans="1:5" x14ac:dyDescent="0.25">
      <c r="A5" s="162" t="s">
        <v>109</v>
      </c>
      <c r="B5" s="162"/>
      <c r="C5" s="162"/>
      <c r="D5" s="162">
        <v>2025</v>
      </c>
      <c r="E5" s="2" t="s">
        <v>70</v>
      </c>
    </row>
    <row r="6" spans="1:5" x14ac:dyDescent="0.25">
      <c r="A6" s="162"/>
      <c r="B6" s="162"/>
      <c r="C6" s="162"/>
      <c r="D6" s="162">
        <v>2026</v>
      </c>
      <c r="E6" s="2" t="s">
        <v>71</v>
      </c>
    </row>
    <row r="7" spans="1:5" x14ac:dyDescent="0.25">
      <c r="A7" s="162"/>
      <c r="B7" s="162"/>
      <c r="C7" s="162"/>
      <c r="D7" s="162">
        <v>2027</v>
      </c>
      <c r="E7" s="2" t="s">
        <v>72</v>
      </c>
    </row>
    <row r="8" spans="1:5" ht="29.1" customHeight="1" x14ac:dyDescent="0.25">
      <c r="A8" s="6" t="s">
        <v>31</v>
      </c>
      <c r="B8" s="162"/>
      <c r="C8" s="162"/>
      <c r="D8" s="162">
        <v>2028</v>
      </c>
      <c r="E8" s="2" t="s">
        <v>73</v>
      </c>
    </row>
    <row r="9" spans="1:5" ht="15" customHeight="1" x14ac:dyDescent="0.25">
      <c r="A9" s="164" t="s">
        <v>50</v>
      </c>
      <c r="B9" s="162"/>
      <c r="C9" s="162"/>
      <c r="D9" s="162"/>
      <c r="E9" s="2" t="s">
        <v>74</v>
      </c>
    </row>
    <row r="10" spans="1:5" x14ac:dyDescent="0.25">
      <c r="A10" s="164" t="s">
        <v>0</v>
      </c>
      <c r="D10" s="162"/>
      <c r="E10" s="2" t="s">
        <v>75</v>
      </c>
    </row>
    <row r="11" spans="1:5" x14ac:dyDescent="0.25">
      <c r="A11" s="164" t="s">
        <v>1</v>
      </c>
      <c r="D11" s="162"/>
      <c r="E11" s="2" t="s">
        <v>76</v>
      </c>
    </row>
    <row r="12" spans="1:5" ht="30" x14ac:dyDescent="0.25">
      <c r="A12" s="164" t="s">
        <v>32</v>
      </c>
      <c r="D12" s="162"/>
      <c r="E12" s="2" t="s">
        <v>77</v>
      </c>
    </row>
    <row r="13" spans="1:5" x14ac:dyDescent="0.25">
      <c r="A13" s="164" t="s">
        <v>370</v>
      </c>
      <c r="D13" s="162"/>
      <c r="E13" s="2" t="s">
        <v>78</v>
      </c>
    </row>
    <row r="14" spans="1:5" x14ac:dyDescent="0.25">
      <c r="A14" s="162"/>
      <c r="D14" s="162"/>
      <c r="E14" s="2" t="s">
        <v>79</v>
      </c>
    </row>
    <row r="15" spans="1:5" x14ac:dyDescent="0.25">
      <c r="A15" s="162"/>
      <c r="D15" s="162"/>
      <c r="E15" s="2" t="s">
        <v>80</v>
      </c>
    </row>
    <row r="16" spans="1:5" x14ac:dyDescent="0.25">
      <c r="A16" s="162"/>
      <c r="D16" s="162"/>
      <c r="E16" s="2" t="s">
        <v>81</v>
      </c>
    </row>
    <row r="17" spans="1:5" x14ac:dyDescent="0.25">
      <c r="A17" s="162"/>
      <c r="E17" s="2" t="s">
        <v>82</v>
      </c>
    </row>
    <row r="18" spans="1:5" x14ac:dyDescent="0.25">
      <c r="A18" s="162"/>
      <c r="E18" s="2" t="s">
        <v>83</v>
      </c>
    </row>
    <row r="19" spans="1:5" x14ac:dyDescent="0.25">
      <c r="A19" s="162"/>
      <c r="E19" s="2" t="s">
        <v>84</v>
      </c>
    </row>
    <row r="20" spans="1:5" x14ac:dyDescent="0.25">
      <c r="A20" s="162"/>
      <c r="E20" s="2" t="s">
        <v>85</v>
      </c>
    </row>
    <row r="21" spans="1:5" x14ac:dyDescent="0.25">
      <c r="A21" s="162"/>
      <c r="E21" s="2" t="s">
        <v>86</v>
      </c>
    </row>
    <row r="22" spans="1:5" x14ac:dyDescent="0.25">
      <c r="A22" s="162"/>
      <c r="E22" s="2" t="s">
        <v>87</v>
      </c>
    </row>
    <row r="23" spans="1:5" x14ac:dyDescent="0.25">
      <c r="A23" s="162"/>
      <c r="E23" s="2" t="s">
        <v>88</v>
      </c>
    </row>
    <row r="24" spans="1:5" x14ac:dyDescent="0.25">
      <c r="E24" s="2" t="s">
        <v>89</v>
      </c>
    </row>
    <row r="25" spans="1:5" x14ac:dyDescent="0.25">
      <c r="E25" s="2" t="s">
        <v>90</v>
      </c>
    </row>
    <row r="26" spans="1:5" x14ac:dyDescent="0.25">
      <c r="E26" s="2" t="s">
        <v>91</v>
      </c>
    </row>
    <row r="27" spans="1:5" x14ac:dyDescent="0.25">
      <c r="E27" s="2" t="s">
        <v>92</v>
      </c>
    </row>
    <row r="28" spans="1:5" x14ac:dyDescent="0.25">
      <c r="E28" s="2" t="s">
        <v>93</v>
      </c>
    </row>
    <row r="29" spans="1:5" x14ac:dyDescent="0.25">
      <c r="E29" s="2" t="s">
        <v>94</v>
      </c>
    </row>
    <row r="30" spans="1:5" x14ac:dyDescent="0.25">
      <c r="E30" s="2" t="s">
        <v>95</v>
      </c>
    </row>
    <row r="31" spans="1:5" x14ac:dyDescent="0.25">
      <c r="E31" s="2" t="s">
        <v>96</v>
      </c>
    </row>
    <row r="32" spans="1:5" x14ac:dyDescent="0.25">
      <c r="E32" s="2" t="s">
        <v>97</v>
      </c>
    </row>
    <row r="33" spans="5:5" x14ac:dyDescent="0.25">
      <c r="E33" s="2" t="s">
        <v>98</v>
      </c>
    </row>
    <row r="34" spans="5:5" x14ac:dyDescent="0.25">
      <c r="E34" s="2" t="s">
        <v>99</v>
      </c>
    </row>
    <row r="35" spans="5:5" x14ac:dyDescent="0.25">
      <c r="E35" s="2" t="s">
        <v>100</v>
      </c>
    </row>
    <row r="36" spans="5:5" x14ac:dyDescent="0.25">
      <c r="E36" s="2" t="s">
        <v>101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44"/>
  <sheetViews>
    <sheetView topLeftCell="B1" zoomScale="70" zoomScaleNormal="70" workbookViewId="0">
      <selection activeCell="F78" sqref="F78"/>
    </sheetView>
  </sheetViews>
  <sheetFormatPr baseColWidth="10" defaultColWidth="11.5703125" defaultRowHeight="15" x14ac:dyDescent="0.25"/>
  <cols>
    <col min="1" max="1" width="53.5703125" style="2" customWidth="1"/>
    <col min="2" max="2" width="4.42578125" style="2" customWidth="1"/>
    <col min="3" max="3" width="20.28515625" style="2" customWidth="1"/>
    <col min="4" max="4" width="10.28515625" style="41" customWidth="1"/>
    <col min="5" max="5" width="11.5703125" style="2"/>
    <col min="6" max="6" width="121.28515625" style="2" customWidth="1"/>
    <col min="7" max="7" width="10.28515625" style="41" customWidth="1"/>
    <col min="8" max="8" width="167.7109375" style="2" customWidth="1"/>
    <col min="9" max="9" width="10.5703125" style="2" customWidth="1"/>
    <col min="10" max="10" width="5.28515625" style="2" customWidth="1"/>
    <col min="11" max="11" width="14.28515625" style="41" customWidth="1"/>
    <col min="12" max="12" width="23.5703125" style="41" customWidth="1"/>
    <col min="13" max="17" width="3.7109375" style="41" customWidth="1"/>
    <col min="18" max="18" width="4.28515625" style="41" customWidth="1"/>
    <col min="19" max="19" width="3.7109375" style="41" customWidth="1"/>
    <col min="20" max="20" width="3.7109375" style="2" customWidth="1"/>
    <col min="21" max="22" width="11.5703125" style="2"/>
    <col min="23" max="23" width="28.85546875" style="2" customWidth="1"/>
    <col min="24" max="16384" width="11.5703125" style="2"/>
  </cols>
  <sheetData>
    <row r="1" spans="1:23" ht="54.4" customHeight="1" x14ac:dyDescent="0.25">
      <c r="A1" s="162" t="s">
        <v>31</v>
      </c>
      <c r="B1" s="457" t="s">
        <v>35</v>
      </c>
      <c r="C1" s="457"/>
      <c r="D1" s="33" t="s">
        <v>157</v>
      </c>
      <c r="E1" s="457" t="s">
        <v>30</v>
      </c>
      <c r="F1" s="457"/>
      <c r="G1" s="33" t="s">
        <v>157</v>
      </c>
      <c r="H1" s="2" t="s">
        <v>138</v>
      </c>
      <c r="K1" s="165" t="s">
        <v>49</v>
      </c>
      <c r="L1" s="165" t="s">
        <v>371</v>
      </c>
      <c r="M1" s="165" t="s">
        <v>270</v>
      </c>
      <c r="N1" s="165" t="s">
        <v>271</v>
      </c>
      <c r="O1" s="165" t="s">
        <v>272</v>
      </c>
      <c r="P1" s="165" t="s">
        <v>275</v>
      </c>
      <c r="Q1" s="165" t="s">
        <v>277</v>
      </c>
      <c r="R1" s="165" t="s">
        <v>273</v>
      </c>
      <c r="S1" s="165" t="s">
        <v>274</v>
      </c>
      <c r="T1" s="165" t="s">
        <v>630</v>
      </c>
    </row>
    <row r="2" spans="1:23" ht="15.75" thickBot="1" x14ac:dyDescent="0.3">
      <c r="A2" s="162"/>
      <c r="B2" s="33"/>
      <c r="C2" s="33"/>
      <c r="D2" s="33" t="s">
        <v>50</v>
      </c>
      <c r="E2" s="33" t="s">
        <v>50</v>
      </c>
      <c r="F2" s="33" t="s">
        <v>50</v>
      </c>
      <c r="G2" s="33" t="s">
        <v>50</v>
      </c>
      <c r="H2" s="41" t="s">
        <v>50</v>
      </c>
      <c r="I2" s="33" t="s">
        <v>50</v>
      </c>
      <c r="J2" s="33" t="s">
        <v>50</v>
      </c>
      <c r="K2" s="33" t="s">
        <v>50</v>
      </c>
      <c r="L2" s="33" t="s">
        <v>50</v>
      </c>
      <c r="V2" s="2" t="s">
        <v>977</v>
      </c>
    </row>
    <row r="3" spans="1:23" ht="15" customHeight="1" thickBot="1" x14ac:dyDescent="0.3">
      <c r="A3" s="164" t="s">
        <v>0</v>
      </c>
      <c r="B3" s="162" t="s">
        <v>33</v>
      </c>
      <c r="C3" s="458" t="s">
        <v>34</v>
      </c>
      <c r="D3" s="166" t="s">
        <v>326</v>
      </c>
      <c r="E3" s="162" t="s">
        <v>360</v>
      </c>
      <c r="F3" s="167" t="s">
        <v>127</v>
      </c>
      <c r="G3" s="166" t="s">
        <v>326</v>
      </c>
      <c r="H3" s="168" t="s">
        <v>143</v>
      </c>
      <c r="I3" s="166" t="s">
        <v>326</v>
      </c>
      <c r="J3" s="162" t="s">
        <v>360</v>
      </c>
      <c r="K3" s="169" t="s">
        <v>3</v>
      </c>
      <c r="L3" s="169" t="s">
        <v>372</v>
      </c>
      <c r="M3" s="57" t="s">
        <v>26</v>
      </c>
      <c r="N3" s="57" t="s">
        <v>26</v>
      </c>
      <c r="O3" s="57" t="s">
        <v>26</v>
      </c>
      <c r="P3" s="57"/>
      <c r="Q3" s="57"/>
      <c r="R3" s="57" t="s">
        <v>26</v>
      </c>
      <c r="S3" s="57" t="s">
        <v>26</v>
      </c>
      <c r="T3" s="5"/>
      <c r="V3" s="2" t="s">
        <v>50</v>
      </c>
      <c r="W3" s="2" t="s">
        <v>50</v>
      </c>
    </row>
    <row r="4" spans="1:23" ht="15.75" thickBot="1" x14ac:dyDescent="0.3">
      <c r="A4" s="164" t="s">
        <v>1</v>
      </c>
      <c r="B4" s="170"/>
      <c r="C4" s="458"/>
      <c r="D4" s="171" t="s">
        <v>327</v>
      </c>
      <c r="E4" s="162" t="s">
        <v>360</v>
      </c>
      <c r="F4" s="167" t="s">
        <v>127</v>
      </c>
      <c r="G4" s="171" t="s">
        <v>327</v>
      </c>
      <c r="H4" s="172" t="s">
        <v>140</v>
      </c>
      <c r="I4" s="171" t="s">
        <v>327</v>
      </c>
      <c r="J4" s="162" t="s">
        <v>360</v>
      </c>
      <c r="K4" s="169" t="s">
        <v>3</v>
      </c>
      <c r="L4" s="169" t="s">
        <v>372</v>
      </c>
      <c r="M4" s="57" t="s">
        <v>26</v>
      </c>
      <c r="N4" s="57" t="s">
        <v>26</v>
      </c>
      <c r="O4" s="57" t="s">
        <v>26</v>
      </c>
      <c r="P4" s="57"/>
      <c r="Q4" s="57"/>
      <c r="R4" s="57" t="s">
        <v>26</v>
      </c>
      <c r="S4" s="57" t="s">
        <v>26</v>
      </c>
      <c r="T4" s="5"/>
      <c r="V4" s="173" t="s">
        <v>3</v>
      </c>
      <c r="W4" s="174" t="s">
        <v>372</v>
      </c>
    </row>
    <row r="5" spans="1:23" ht="15.75" thickBot="1" x14ac:dyDescent="0.3">
      <c r="A5" s="164" t="s">
        <v>32</v>
      </c>
      <c r="B5" s="170"/>
      <c r="C5" s="458"/>
      <c r="D5" s="171" t="s">
        <v>328</v>
      </c>
      <c r="E5" s="162" t="s">
        <v>360</v>
      </c>
      <c r="F5" s="167" t="s">
        <v>127</v>
      </c>
      <c r="G5" s="171" t="s">
        <v>328</v>
      </c>
      <c r="H5" s="172" t="s">
        <v>141</v>
      </c>
      <c r="I5" s="171" t="s">
        <v>328</v>
      </c>
      <c r="J5" s="162" t="s">
        <v>360</v>
      </c>
      <c r="K5" s="169" t="s">
        <v>3</v>
      </c>
      <c r="L5" s="169" t="s">
        <v>372</v>
      </c>
      <c r="M5" s="57" t="s">
        <v>26</v>
      </c>
      <c r="N5" s="57" t="s">
        <v>26</v>
      </c>
      <c r="O5" s="57" t="s">
        <v>26</v>
      </c>
      <c r="P5" s="57"/>
      <c r="Q5" s="57"/>
      <c r="R5" s="57" t="s">
        <v>26</v>
      </c>
      <c r="S5" s="57" t="s">
        <v>26</v>
      </c>
      <c r="T5" s="5"/>
      <c r="V5" s="175" t="s">
        <v>4</v>
      </c>
      <c r="W5" s="176" t="s">
        <v>373</v>
      </c>
    </row>
    <row r="6" spans="1:23" ht="15.75" thickBot="1" x14ac:dyDescent="0.3">
      <c r="A6" s="164" t="s">
        <v>2</v>
      </c>
      <c r="B6" s="170"/>
      <c r="C6" s="162"/>
      <c r="D6" s="171" t="s">
        <v>329</v>
      </c>
      <c r="E6" s="162" t="s">
        <v>360</v>
      </c>
      <c r="F6" s="167" t="s">
        <v>127</v>
      </c>
      <c r="G6" s="171" t="s">
        <v>329</v>
      </c>
      <c r="H6" s="172" t="s">
        <v>142</v>
      </c>
      <c r="I6" s="171" t="s">
        <v>329</v>
      </c>
      <c r="J6" s="162" t="s">
        <v>360</v>
      </c>
      <c r="K6" s="169" t="s">
        <v>3</v>
      </c>
      <c r="L6" s="169" t="s">
        <v>372</v>
      </c>
      <c r="M6" s="57" t="s">
        <v>26</v>
      </c>
      <c r="N6" s="57" t="s">
        <v>26</v>
      </c>
      <c r="O6" s="57" t="s">
        <v>26</v>
      </c>
      <c r="P6" s="57"/>
      <c r="Q6" s="57"/>
      <c r="R6" s="57" t="s">
        <v>26</v>
      </c>
      <c r="S6" s="57" t="s">
        <v>26</v>
      </c>
      <c r="T6" s="5"/>
      <c r="V6" s="177" t="s">
        <v>5</v>
      </c>
      <c r="W6" s="178" t="s">
        <v>377</v>
      </c>
    </row>
    <row r="7" spans="1:23" ht="15.75" thickBot="1" x14ac:dyDescent="0.3">
      <c r="B7" s="170"/>
      <c r="C7" s="162"/>
      <c r="D7" s="179" t="s">
        <v>330</v>
      </c>
      <c r="E7" s="162" t="s">
        <v>360</v>
      </c>
      <c r="F7" s="167" t="s">
        <v>127</v>
      </c>
      <c r="G7" s="179" t="s">
        <v>330</v>
      </c>
      <c r="H7" s="180" t="s">
        <v>139</v>
      </c>
      <c r="I7" s="179" t="s">
        <v>330</v>
      </c>
      <c r="J7" s="162" t="s">
        <v>360</v>
      </c>
      <c r="K7" s="169" t="s">
        <v>3</v>
      </c>
      <c r="L7" s="169" t="s">
        <v>372</v>
      </c>
      <c r="M7" s="57" t="s">
        <v>26</v>
      </c>
      <c r="N7" s="57" t="s">
        <v>26</v>
      </c>
      <c r="O7" s="57" t="s">
        <v>26</v>
      </c>
      <c r="P7" s="57"/>
      <c r="Q7" s="57"/>
      <c r="R7" s="57" t="s">
        <v>26</v>
      </c>
      <c r="S7" s="57" t="s">
        <v>26</v>
      </c>
      <c r="T7" s="5"/>
      <c r="V7" s="181" t="s">
        <v>6</v>
      </c>
      <c r="W7" s="182" t="s">
        <v>375</v>
      </c>
    </row>
    <row r="8" spans="1:23" x14ac:dyDescent="0.25">
      <c r="A8" s="162"/>
      <c r="B8" s="162"/>
      <c r="C8" s="162"/>
      <c r="D8" s="183" t="s">
        <v>331</v>
      </c>
      <c r="E8" s="162" t="s">
        <v>361</v>
      </c>
      <c r="F8" s="184" t="s">
        <v>128</v>
      </c>
      <c r="G8" s="183" t="s">
        <v>331</v>
      </c>
      <c r="H8" s="185" t="s">
        <v>137</v>
      </c>
      <c r="I8" s="183" t="s">
        <v>331</v>
      </c>
      <c r="J8" s="162" t="s">
        <v>361</v>
      </c>
      <c r="K8" s="186" t="s">
        <v>4</v>
      </c>
      <c r="L8" s="186" t="s">
        <v>373</v>
      </c>
      <c r="M8" s="187" t="s">
        <v>26</v>
      </c>
      <c r="N8" s="187"/>
      <c r="O8" s="187" t="s">
        <v>26</v>
      </c>
      <c r="P8" s="187" t="s">
        <v>26</v>
      </c>
      <c r="Q8" s="187"/>
      <c r="R8" s="187" t="s">
        <v>26</v>
      </c>
      <c r="S8" s="187"/>
      <c r="T8" s="188"/>
    </row>
    <row r="9" spans="1:23" x14ac:dyDescent="0.25">
      <c r="A9" s="162"/>
      <c r="B9" s="162"/>
      <c r="C9" s="162"/>
      <c r="D9" s="189" t="s">
        <v>332</v>
      </c>
      <c r="E9" s="162" t="s">
        <v>361</v>
      </c>
      <c r="F9" s="184" t="s">
        <v>128</v>
      </c>
      <c r="G9" s="189" t="s">
        <v>332</v>
      </c>
      <c r="H9" s="190" t="s">
        <v>136</v>
      </c>
      <c r="I9" s="189" t="s">
        <v>332</v>
      </c>
      <c r="J9" s="162" t="s">
        <v>361</v>
      </c>
      <c r="K9" s="186" t="s">
        <v>4</v>
      </c>
      <c r="L9" s="186" t="s">
        <v>373</v>
      </c>
      <c r="M9" s="187" t="s">
        <v>26</v>
      </c>
      <c r="N9" s="187"/>
      <c r="O9" s="187" t="s">
        <v>26</v>
      </c>
      <c r="P9" s="187" t="s">
        <v>26</v>
      </c>
      <c r="Q9" s="187"/>
      <c r="R9" s="187" t="s">
        <v>26</v>
      </c>
      <c r="S9" s="187"/>
      <c r="T9" s="188"/>
    </row>
    <row r="10" spans="1:23" x14ac:dyDescent="0.25">
      <c r="A10" s="162"/>
      <c r="B10" s="162"/>
      <c r="C10" s="162"/>
      <c r="D10" s="189" t="s">
        <v>333</v>
      </c>
      <c r="E10" s="162" t="s">
        <v>361</v>
      </c>
      <c r="F10" s="184" t="s">
        <v>128</v>
      </c>
      <c r="G10" s="189" t="s">
        <v>333</v>
      </c>
      <c r="H10" s="190" t="s">
        <v>135</v>
      </c>
      <c r="I10" s="189" t="s">
        <v>333</v>
      </c>
      <c r="J10" s="162" t="s">
        <v>361</v>
      </c>
      <c r="K10" s="186" t="s">
        <v>4</v>
      </c>
      <c r="L10" s="186" t="s">
        <v>374</v>
      </c>
      <c r="M10" s="187" t="s">
        <v>26</v>
      </c>
      <c r="N10" s="187"/>
      <c r="O10" s="187" t="s">
        <v>26</v>
      </c>
      <c r="P10" s="187" t="s">
        <v>26</v>
      </c>
      <c r="Q10" s="187"/>
      <c r="R10" s="187" t="s">
        <v>26</v>
      </c>
      <c r="S10" s="187"/>
      <c r="T10" s="188"/>
    </row>
    <row r="11" spans="1:23" ht="15.75" thickBot="1" x14ac:dyDescent="0.3">
      <c r="A11" s="162"/>
      <c r="B11" s="162"/>
      <c r="C11" s="162"/>
      <c r="D11" s="191" t="s">
        <v>334</v>
      </c>
      <c r="E11" s="162" t="s">
        <v>361</v>
      </c>
      <c r="F11" s="184" t="s">
        <v>128</v>
      </c>
      <c r="G11" s="191" t="s">
        <v>334</v>
      </c>
      <c r="H11" s="192" t="s">
        <v>134</v>
      </c>
      <c r="I11" s="191" t="s">
        <v>334</v>
      </c>
      <c r="J11" s="162" t="s">
        <v>361</v>
      </c>
      <c r="K11" s="186" t="s">
        <v>4</v>
      </c>
      <c r="L11" s="186" t="s">
        <v>374</v>
      </c>
      <c r="M11" s="187" t="s">
        <v>26</v>
      </c>
      <c r="N11" s="187"/>
      <c r="O11" s="187" t="s">
        <v>26</v>
      </c>
      <c r="P11" s="187" t="s">
        <v>26</v>
      </c>
      <c r="Q11" s="187"/>
      <c r="R11" s="187" t="s">
        <v>26</v>
      </c>
      <c r="S11" s="187"/>
      <c r="T11" s="188"/>
    </row>
    <row r="12" spans="1:23" x14ac:dyDescent="0.25">
      <c r="A12" s="162"/>
      <c r="B12" s="162"/>
      <c r="C12" s="162"/>
      <c r="D12" s="193" t="s">
        <v>335</v>
      </c>
      <c r="E12" s="162" t="s">
        <v>362</v>
      </c>
      <c r="F12" s="184" t="s">
        <v>129</v>
      </c>
      <c r="G12" s="193" t="s">
        <v>335</v>
      </c>
      <c r="H12" s="194" t="s">
        <v>146</v>
      </c>
      <c r="I12" s="193" t="s">
        <v>335</v>
      </c>
      <c r="J12" s="162" t="s">
        <v>362</v>
      </c>
      <c r="K12" s="195" t="s">
        <v>368</v>
      </c>
      <c r="L12" s="195" t="s">
        <v>377</v>
      </c>
      <c r="M12" s="196" t="s">
        <v>26</v>
      </c>
      <c r="N12" s="196" t="s">
        <v>26</v>
      </c>
      <c r="O12" s="196" t="s">
        <v>26</v>
      </c>
      <c r="P12" s="196"/>
      <c r="Q12" s="196" t="s">
        <v>26</v>
      </c>
      <c r="R12" s="196" t="s">
        <v>26</v>
      </c>
      <c r="S12" s="196" t="s">
        <v>26</v>
      </c>
      <c r="T12" s="197"/>
    </row>
    <row r="13" spans="1:23" x14ac:dyDescent="0.25">
      <c r="A13" s="162"/>
      <c r="B13" s="162"/>
      <c r="C13" s="162"/>
      <c r="D13" s="198" t="s">
        <v>336</v>
      </c>
      <c r="E13" s="162" t="s">
        <v>362</v>
      </c>
      <c r="F13" s="184" t="s">
        <v>129</v>
      </c>
      <c r="G13" s="198" t="s">
        <v>336</v>
      </c>
      <c r="H13" s="199" t="s">
        <v>145</v>
      </c>
      <c r="I13" s="198" t="s">
        <v>336</v>
      </c>
      <c r="J13" s="162" t="s">
        <v>362</v>
      </c>
      <c r="K13" s="195" t="s">
        <v>368</v>
      </c>
      <c r="L13" s="195" t="s">
        <v>377</v>
      </c>
      <c r="M13" s="196" t="s">
        <v>26</v>
      </c>
      <c r="N13" s="196" t="s">
        <v>26</v>
      </c>
      <c r="O13" s="196" t="s">
        <v>26</v>
      </c>
      <c r="P13" s="196"/>
      <c r="Q13" s="196" t="s">
        <v>26</v>
      </c>
      <c r="R13" s="196" t="s">
        <v>26</v>
      </c>
      <c r="S13" s="196" t="s">
        <v>26</v>
      </c>
      <c r="T13" s="197"/>
    </row>
    <row r="14" spans="1:23" x14ac:dyDescent="0.25">
      <c r="A14" s="162"/>
      <c r="B14" s="162"/>
      <c r="C14" s="162"/>
      <c r="D14" s="198" t="s">
        <v>337</v>
      </c>
      <c r="E14" s="162" t="s">
        <v>362</v>
      </c>
      <c r="F14" s="184" t="s">
        <v>129</v>
      </c>
      <c r="G14" s="198" t="s">
        <v>337</v>
      </c>
      <c r="H14" s="199" t="s">
        <v>147</v>
      </c>
      <c r="I14" s="198" t="s">
        <v>337</v>
      </c>
      <c r="J14" s="162" t="s">
        <v>362</v>
      </c>
      <c r="K14" s="195" t="s">
        <v>368</v>
      </c>
      <c r="L14" s="195" t="s">
        <v>377</v>
      </c>
      <c r="M14" s="196" t="s">
        <v>26</v>
      </c>
      <c r="N14" s="196" t="s">
        <v>26</v>
      </c>
      <c r="O14" s="196" t="s">
        <v>26</v>
      </c>
      <c r="P14" s="196"/>
      <c r="Q14" s="196" t="s">
        <v>26</v>
      </c>
      <c r="R14" s="196" t="s">
        <v>26</v>
      </c>
      <c r="S14" s="196" t="s">
        <v>26</v>
      </c>
      <c r="T14" s="197"/>
    </row>
    <row r="15" spans="1:23" x14ac:dyDescent="0.25">
      <c r="A15" s="162"/>
      <c r="B15" s="162"/>
      <c r="C15" s="162"/>
      <c r="D15" s="198" t="s">
        <v>338</v>
      </c>
      <c r="E15" s="162" t="s">
        <v>362</v>
      </c>
      <c r="F15" s="184" t="s">
        <v>129</v>
      </c>
      <c r="G15" s="198" t="s">
        <v>338</v>
      </c>
      <c r="H15" s="199" t="s">
        <v>148</v>
      </c>
      <c r="I15" s="198" t="s">
        <v>338</v>
      </c>
      <c r="J15" s="162" t="s">
        <v>362</v>
      </c>
      <c r="K15" s="195" t="s">
        <v>368</v>
      </c>
      <c r="L15" s="195" t="s">
        <v>377</v>
      </c>
      <c r="M15" s="196" t="s">
        <v>26</v>
      </c>
      <c r="N15" s="196" t="s">
        <v>26</v>
      </c>
      <c r="O15" s="196" t="s">
        <v>26</v>
      </c>
      <c r="P15" s="196"/>
      <c r="Q15" s="196" t="s">
        <v>26</v>
      </c>
      <c r="R15" s="196" t="s">
        <v>26</v>
      </c>
      <c r="S15" s="196" t="s">
        <v>26</v>
      </c>
      <c r="T15" s="197"/>
    </row>
    <row r="16" spans="1:23" ht="15.75" thickBot="1" x14ac:dyDescent="0.3">
      <c r="A16" s="162"/>
      <c r="B16" s="162"/>
      <c r="C16" s="162"/>
      <c r="D16" s="200" t="s">
        <v>339</v>
      </c>
      <c r="E16" s="162" t="s">
        <v>362</v>
      </c>
      <c r="F16" s="184" t="s">
        <v>129</v>
      </c>
      <c r="G16" s="200" t="s">
        <v>339</v>
      </c>
      <c r="H16" s="201" t="s">
        <v>144</v>
      </c>
      <c r="I16" s="200" t="s">
        <v>339</v>
      </c>
      <c r="J16" s="162" t="s">
        <v>362</v>
      </c>
      <c r="K16" s="195" t="s">
        <v>368</v>
      </c>
      <c r="L16" s="195" t="s">
        <v>377</v>
      </c>
      <c r="M16" s="196" t="s">
        <v>26</v>
      </c>
      <c r="N16" s="196" t="s">
        <v>26</v>
      </c>
      <c r="O16" s="196" t="s">
        <v>26</v>
      </c>
      <c r="P16" s="196"/>
      <c r="Q16" s="196" t="s">
        <v>26</v>
      </c>
      <c r="R16" s="196" t="s">
        <v>26</v>
      </c>
      <c r="S16" s="196" t="s">
        <v>26</v>
      </c>
      <c r="T16" s="197"/>
    </row>
    <row r="17" spans="1:23" x14ac:dyDescent="0.25">
      <c r="A17" s="162"/>
      <c r="B17" s="162"/>
      <c r="C17" s="162"/>
      <c r="D17" s="202" t="s">
        <v>340</v>
      </c>
      <c r="E17" s="162" t="s">
        <v>363</v>
      </c>
      <c r="F17" s="184" t="s">
        <v>130</v>
      </c>
      <c r="G17" s="202" t="s">
        <v>340</v>
      </c>
      <c r="H17" s="203" t="s">
        <v>150</v>
      </c>
      <c r="I17" s="202" t="s">
        <v>340</v>
      </c>
      <c r="J17" s="162" t="s">
        <v>363</v>
      </c>
      <c r="K17" s="204" t="s">
        <v>5</v>
      </c>
      <c r="L17" s="204" t="s">
        <v>377</v>
      </c>
      <c r="M17" s="205" t="s">
        <v>26</v>
      </c>
      <c r="N17" s="205" t="s">
        <v>26</v>
      </c>
      <c r="O17" s="205" t="s">
        <v>26</v>
      </c>
      <c r="P17" s="205"/>
      <c r="Q17" s="205" t="s">
        <v>26</v>
      </c>
      <c r="R17" s="205" t="s">
        <v>26</v>
      </c>
      <c r="S17" s="205" t="s">
        <v>26</v>
      </c>
      <c r="T17" s="206"/>
    </row>
    <row r="18" spans="1:23" x14ac:dyDescent="0.25">
      <c r="A18" s="162"/>
      <c r="B18" s="162"/>
      <c r="C18" s="162"/>
      <c r="D18" s="207" t="s">
        <v>341</v>
      </c>
      <c r="E18" s="162" t="s">
        <v>363</v>
      </c>
      <c r="F18" s="184" t="s">
        <v>130</v>
      </c>
      <c r="G18" s="207" t="s">
        <v>341</v>
      </c>
      <c r="H18" s="208" t="s">
        <v>151</v>
      </c>
      <c r="I18" s="207" t="s">
        <v>341</v>
      </c>
      <c r="J18" s="162" t="s">
        <v>363</v>
      </c>
      <c r="K18" s="204" t="s">
        <v>5</v>
      </c>
      <c r="L18" s="204" t="s">
        <v>377</v>
      </c>
      <c r="M18" s="205" t="s">
        <v>26</v>
      </c>
      <c r="N18" s="205" t="s">
        <v>26</v>
      </c>
      <c r="O18" s="205" t="s">
        <v>26</v>
      </c>
      <c r="P18" s="205"/>
      <c r="Q18" s="205" t="s">
        <v>26</v>
      </c>
      <c r="R18" s="205" t="s">
        <v>26</v>
      </c>
      <c r="S18" s="205" t="s">
        <v>26</v>
      </c>
      <c r="T18" s="206"/>
    </row>
    <row r="19" spans="1:23" x14ac:dyDescent="0.25">
      <c r="A19" s="162"/>
      <c r="B19" s="162"/>
      <c r="C19" s="162"/>
      <c r="D19" s="207" t="s">
        <v>342</v>
      </c>
      <c r="E19" s="162" t="s">
        <v>363</v>
      </c>
      <c r="F19" s="184" t="s">
        <v>130</v>
      </c>
      <c r="G19" s="207" t="s">
        <v>342</v>
      </c>
      <c r="H19" s="208" t="s">
        <v>152</v>
      </c>
      <c r="I19" s="207" t="s">
        <v>342</v>
      </c>
      <c r="J19" s="162" t="s">
        <v>363</v>
      </c>
      <c r="K19" s="204" t="s">
        <v>5</v>
      </c>
      <c r="L19" s="204" t="s">
        <v>377</v>
      </c>
      <c r="M19" s="205" t="s">
        <v>26</v>
      </c>
      <c r="N19" s="205" t="s">
        <v>26</v>
      </c>
      <c r="O19" s="205" t="s">
        <v>26</v>
      </c>
      <c r="P19" s="205"/>
      <c r="Q19" s="205" t="s">
        <v>26</v>
      </c>
      <c r="R19" s="205" t="s">
        <v>26</v>
      </c>
      <c r="S19" s="205" t="s">
        <v>26</v>
      </c>
      <c r="T19" s="206"/>
    </row>
    <row r="20" spans="1:23" ht="15.75" thickBot="1" x14ac:dyDescent="0.3">
      <c r="A20" s="162"/>
      <c r="B20" s="162"/>
      <c r="C20" s="162"/>
      <c r="D20" s="209" t="s">
        <v>343</v>
      </c>
      <c r="E20" s="162" t="s">
        <v>363</v>
      </c>
      <c r="F20" s="184" t="s">
        <v>130</v>
      </c>
      <c r="G20" s="209" t="s">
        <v>343</v>
      </c>
      <c r="H20" s="210" t="s">
        <v>149</v>
      </c>
      <c r="I20" s="209" t="s">
        <v>343</v>
      </c>
      <c r="J20" s="162" t="s">
        <v>363</v>
      </c>
      <c r="K20" s="204" t="s">
        <v>5</v>
      </c>
      <c r="L20" s="204" t="s">
        <v>377</v>
      </c>
      <c r="M20" s="205" t="s">
        <v>26</v>
      </c>
      <c r="N20" s="205" t="s">
        <v>26</v>
      </c>
      <c r="O20" s="205" t="s">
        <v>26</v>
      </c>
      <c r="P20" s="205"/>
      <c r="Q20" s="205" t="s">
        <v>26</v>
      </c>
      <c r="R20" s="205" t="s">
        <v>26</v>
      </c>
      <c r="S20" s="205" t="s">
        <v>26</v>
      </c>
      <c r="T20" s="206"/>
    </row>
    <row r="21" spans="1:23" ht="14.65" customHeight="1" x14ac:dyDescent="0.25">
      <c r="A21" s="162"/>
      <c r="B21" s="162"/>
      <c r="C21" s="162"/>
      <c r="D21" s="211" t="s">
        <v>344</v>
      </c>
      <c r="E21" s="162" t="s">
        <v>364</v>
      </c>
      <c r="F21" s="184" t="s">
        <v>131</v>
      </c>
      <c r="G21" s="211" t="s">
        <v>344</v>
      </c>
      <c r="H21" s="212" t="s">
        <v>154</v>
      </c>
      <c r="I21" s="211" t="s">
        <v>344</v>
      </c>
      <c r="J21" s="162" t="s">
        <v>364</v>
      </c>
      <c r="K21" s="213" t="s">
        <v>6</v>
      </c>
      <c r="L21" s="213" t="s">
        <v>375</v>
      </c>
      <c r="M21" s="214"/>
      <c r="N21" s="214"/>
      <c r="O21" s="214"/>
      <c r="P21" s="214"/>
      <c r="Q21" s="214" t="s">
        <v>26</v>
      </c>
      <c r="R21" s="214" t="s">
        <v>26</v>
      </c>
      <c r="S21" s="214" t="s">
        <v>26</v>
      </c>
      <c r="T21" s="215"/>
    </row>
    <row r="22" spans="1:23" ht="30" x14ac:dyDescent="0.25">
      <c r="A22" s="162"/>
      <c r="B22" s="162"/>
      <c r="C22" s="162"/>
      <c r="D22" s="216" t="s">
        <v>345</v>
      </c>
      <c r="E22" s="162" t="s">
        <v>364</v>
      </c>
      <c r="F22" s="184" t="s">
        <v>131</v>
      </c>
      <c r="G22" s="216" t="s">
        <v>345</v>
      </c>
      <c r="H22" s="217" t="s">
        <v>155</v>
      </c>
      <c r="I22" s="216" t="s">
        <v>345</v>
      </c>
      <c r="J22" s="162" t="s">
        <v>364</v>
      </c>
      <c r="K22" s="213" t="s">
        <v>6</v>
      </c>
      <c r="L22" s="213" t="s">
        <v>375</v>
      </c>
      <c r="M22" s="214"/>
      <c r="N22" s="214"/>
      <c r="O22" s="214"/>
      <c r="P22" s="214"/>
      <c r="Q22" s="214" t="s">
        <v>26</v>
      </c>
      <c r="R22" s="214" t="s">
        <v>26</v>
      </c>
      <c r="S22" s="214" t="s">
        <v>26</v>
      </c>
      <c r="T22" s="215"/>
    </row>
    <row r="23" spans="1:23" ht="30" x14ac:dyDescent="0.25">
      <c r="A23" s="162"/>
      <c r="B23" s="162"/>
      <c r="C23" s="162"/>
      <c r="D23" s="216" t="s">
        <v>346</v>
      </c>
      <c r="E23" s="162" t="s">
        <v>364</v>
      </c>
      <c r="F23" s="184" t="s">
        <v>131</v>
      </c>
      <c r="G23" s="216" t="s">
        <v>346</v>
      </c>
      <c r="H23" s="217" t="s">
        <v>156</v>
      </c>
      <c r="I23" s="216" t="s">
        <v>346</v>
      </c>
      <c r="J23" s="162" t="s">
        <v>364</v>
      </c>
      <c r="K23" s="213" t="s">
        <v>6</v>
      </c>
      <c r="L23" s="213" t="s">
        <v>376</v>
      </c>
      <c r="M23" s="214"/>
      <c r="N23" s="214"/>
      <c r="O23" s="214"/>
      <c r="P23" s="214"/>
      <c r="Q23" s="214" t="s">
        <v>26</v>
      </c>
      <c r="R23" s="214" t="s">
        <v>26</v>
      </c>
      <c r="S23" s="214" t="s">
        <v>26</v>
      </c>
      <c r="T23" s="215"/>
    </row>
    <row r="24" spans="1:23" ht="30.75" thickBot="1" x14ac:dyDescent="0.3">
      <c r="A24" s="162"/>
      <c r="B24" s="162"/>
      <c r="C24" s="162"/>
      <c r="D24" s="218" t="s">
        <v>347</v>
      </c>
      <c r="E24" s="162" t="s">
        <v>364</v>
      </c>
      <c r="F24" s="184" t="s">
        <v>131</v>
      </c>
      <c r="G24" s="218" t="s">
        <v>347</v>
      </c>
      <c r="H24" s="219" t="s">
        <v>153</v>
      </c>
      <c r="I24" s="218" t="s">
        <v>347</v>
      </c>
      <c r="J24" s="162" t="s">
        <v>364</v>
      </c>
      <c r="K24" s="213" t="s">
        <v>6</v>
      </c>
      <c r="L24" s="213" t="s">
        <v>376</v>
      </c>
      <c r="M24" s="214"/>
      <c r="N24" s="214"/>
      <c r="O24" s="214"/>
      <c r="P24" s="214"/>
      <c r="Q24" s="214" t="s">
        <v>26</v>
      </c>
      <c r="R24" s="214" t="s">
        <v>26</v>
      </c>
      <c r="S24" s="214" t="s">
        <v>26</v>
      </c>
      <c r="T24" s="215"/>
    </row>
    <row r="25" spans="1:23" x14ac:dyDescent="0.25">
      <c r="A25" s="162"/>
      <c r="D25" s="33"/>
      <c r="E25" s="162"/>
      <c r="G25" s="33"/>
      <c r="J25" s="162"/>
    </row>
    <row r="26" spans="1:23" ht="15.75" thickBot="1" x14ac:dyDescent="0.3">
      <c r="A26" s="162"/>
      <c r="B26" s="33"/>
      <c r="C26" s="33"/>
      <c r="D26" s="33" t="s">
        <v>50</v>
      </c>
      <c r="E26" s="33" t="s">
        <v>50</v>
      </c>
      <c r="F26" s="33" t="s">
        <v>50</v>
      </c>
      <c r="G26" s="33" t="s">
        <v>50</v>
      </c>
      <c r="H26" s="41" t="s">
        <v>50</v>
      </c>
      <c r="I26" s="33" t="s">
        <v>50</v>
      </c>
      <c r="J26" s="33" t="s">
        <v>50</v>
      </c>
      <c r="K26" s="33" t="s">
        <v>50</v>
      </c>
      <c r="L26" s="33" t="s">
        <v>50</v>
      </c>
      <c r="V26" s="2" t="s">
        <v>977</v>
      </c>
    </row>
    <row r="27" spans="1:23" ht="15" customHeight="1" thickBot="1" x14ac:dyDescent="0.3">
      <c r="A27" s="164" t="s">
        <v>551</v>
      </c>
      <c r="B27" s="162" t="s">
        <v>455</v>
      </c>
      <c r="C27" s="459" t="s">
        <v>456</v>
      </c>
      <c r="D27" s="166" t="s">
        <v>459</v>
      </c>
      <c r="E27" s="162" t="s">
        <v>360</v>
      </c>
      <c r="F27" s="220" t="s">
        <v>457</v>
      </c>
      <c r="G27" s="166" t="s">
        <v>459</v>
      </c>
      <c r="H27" s="168" t="s">
        <v>507</v>
      </c>
      <c r="I27" s="166" t="s">
        <v>459</v>
      </c>
      <c r="J27" s="162" t="s">
        <v>360</v>
      </c>
      <c r="K27" s="169" t="s">
        <v>481</v>
      </c>
      <c r="L27" s="169" t="s">
        <v>556</v>
      </c>
      <c r="M27" s="57"/>
      <c r="N27" s="57" t="s">
        <v>26</v>
      </c>
      <c r="O27" s="57"/>
      <c r="P27" s="57"/>
      <c r="Q27" s="57" t="s">
        <v>26</v>
      </c>
      <c r="R27" s="57"/>
      <c r="S27" s="57" t="s">
        <v>26</v>
      </c>
      <c r="T27" s="5"/>
      <c r="V27" s="2" t="s">
        <v>50</v>
      </c>
      <c r="W27" s="2" t="s">
        <v>50</v>
      </c>
    </row>
    <row r="28" spans="1:23" ht="15" customHeight="1" x14ac:dyDescent="0.25">
      <c r="A28" s="164" t="s">
        <v>552</v>
      </c>
      <c r="B28" s="170"/>
      <c r="C28" s="459"/>
      <c r="D28" s="171" t="s">
        <v>460</v>
      </c>
      <c r="E28" s="162" t="s">
        <v>360</v>
      </c>
      <c r="F28" s="221" t="s">
        <v>457</v>
      </c>
      <c r="G28" s="171" t="s">
        <v>460</v>
      </c>
      <c r="H28" s="172" t="s">
        <v>508</v>
      </c>
      <c r="I28" s="171" t="s">
        <v>460</v>
      </c>
      <c r="J28" s="162" t="s">
        <v>360</v>
      </c>
      <c r="K28" s="169" t="s">
        <v>481</v>
      </c>
      <c r="L28" s="169" t="s">
        <v>556</v>
      </c>
      <c r="M28" s="57"/>
      <c r="N28" s="57" t="s">
        <v>26</v>
      </c>
      <c r="O28" s="57"/>
      <c r="P28" s="57"/>
      <c r="Q28" s="57" t="s">
        <v>26</v>
      </c>
      <c r="R28" s="57"/>
      <c r="S28" s="57" t="s">
        <v>26</v>
      </c>
      <c r="T28" s="5"/>
      <c r="V28" s="173" t="s">
        <v>481</v>
      </c>
      <c r="W28" s="174" t="s">
        <v>556</v>
      </c>
    </row>
    <row r="29" spans="1:23" ht="15" customHeight="1" thickBot="1" x14ac:dyDescent="0.3">
      <c r="A29" s="164"/>
      <c r="B29" s="170"/>
      <c r="C29" s="162"/>
      <c r="D29" s="179" t="s">
        <v>461</v>
      </c>
      <c r="E29" s="162" t="s">
        <v>360</v>
      </c>
      <c r="F29" s="221" t="s">
        <v>457</v>
      </c>
      <c r="G29" s="179" t="s">
        <v>461</v>
      </c>
      <c r="H29" s="172" t="s">
        <v>509</v>
      </c>
      <c r="I29" s="179" t="s">
        <v>461</v>
      </c>
      <c r="J29" s="162" t="s">
        <v>360</v>
      </c>
      <c r="K29" s="169" t="s">
        <v>481</v>
      </c>
      <c r="L29" s="169" t="s">
        <v>556</v>
      </c>
      <c r="M29" s="57"/>
      <c r="N29" s="57" t="s">
        <v>26</v>
      </c>
      <c r="O29" s="57"/>
      <c r="P29" s="57"/>
      <c r="Q29" s="57" t="s">
        <v>26</v>
      </c>
      <c r="R29" s="57"/>
      <c r="S29" s="57" t="s">
        <v>26</v>
      </c>
      <c r="T29" s="5"/>
      <c r="V29" s="222" t="s">
        <v>483</v>
      </c>
      <c r="W29" s="223" t="s">
        <v>557</v>
      </c>
    </row>
    <row r="30" spans="1:23" ht="15" customHeight="1" x14ac:dyDescent="0.25">
      <c r="B30" s="162"/>
      <c r="C30" s="162"/>
      <c r="D30" s="224" t="s">
        <v>462</v>
      </c>
      <c r="E30" s="162" t="s">
        <v>361</v>
      </c>
      <c r="F30" s="221" t="s">
        <v>458</v>
      </c>
      <c r="G30" s="224" t="s">
        <v>462</v>
      </c>
      <c r="H30" s="185" t="s">
        <v>510</v>
      </c>
      <c r="I30" s="224" t="s">
        <v>462</v>
      </c>
      <c r="J30" s="162" t="s">
        <v>361</v>
      </c>
      <c r="K30" s="186" t="s">
        <v>483</v>
      </c>
      <c r="L30" s="186" t="s">
        <v>557</v>
      </c>
      <c r="M30" s="187"/>
      <c r="N30" s="187" t="s">
        <v>26</v>
      </c>
      <c r="O30" s="187"/>
      <c r="P30" s="187"/>
      <c r="Q30" s="187" t="s">
        <v>26</v>
      </c>
      <c r="R30" s="187" t="s">
        <v>26</v>
      </c>
      <c r="S30" s="187" t="s">
        <v>26</v>
      </c>
      <c r="T30" s="188"/>
    </row>
    <row r="31" spans="1:23" x14ac:dyDescent="0.25">
      <c r="A31" s="162"/>
      <c r="B31" s="162"/>
      <c r="C31" s="162"/>
      <c r="D31" s="189" t="s">
        <v>463</v>
      </c>
      <c r="E31" s="162" t="s">
        <v>361</v>
      </c>
      <c r="F31" s="221" t="s">
        <v>458</v>
      </c>
      <c r="G31" s="189" t="s">
        <v>463</v>
      </c>
      <c r="H31" s="190" t="s">
        <v>511</v>
      </c>
      <c r="I31" s="189" t="s">
        <v>463</v>
      </c>
      <c r="J31" s="162" t="s">
        <v>361</v>
      </c>
      <c r="K31" s="186" t="s">
        <v>483</v>
      </c>
      <c r="L31" s="186" t="s">
        <v>557</v>
      </c>
      <c r="M31" s="187"/>
      <c r="N31" s="187" t="s">
        <v>26</v>
      </c>
      <c r="O31" s="187"/>
      <c r="P31" s="187"/>
      <c r="Q31" s="187" t="s">
        <v>26</v>
      </c>
      <c r="R31" s="187" t="s">
        <v>26</v>
      </c>
      <c r="S31" s="187" t="s">
        <v>26</v>
      </c>
      <c r="T31" s="188"/>
    </row>
    <row r="32" spans="1:23" x14ac:dyDescent="0.25">
      <c r="A32" s="162"/>
      <c r="B32" s="162"/>
      <c r="C32" s="162"/>
      <c r="D32" s="189" t="s">
        <v>464</v>
      </c>
      <c r="E32" s="162" t="s">
        <v>361</v>
      </c>
      <c r="F32" s="221" t="s">
        <v>458</v>
      </c>
      <c r="G32" s="189" t="s">
        <v>464</v>
      </c>
      <c r="H32" s="190" t="s">
        <v>512</v>
      </c>
      <c r="I32" s="189" t="s">
        <v>464</v>
      </c>
      <c r="J32" s="162" t="s">
        <v>361</v>
      </c>
      <c r="K32" s="186" t="s">
        <v>483</v>
      </c>
      <c r="L32" s="186" t="s">
        <v>557</v>
      </c>
      <c r="M32" s="187"/>
      <c r="N32" s="187" t="s">
        <v>26</v>
      </c>
      <c r="O32" s="187"/>
      <c r="P32" s="187"/>
      <c r="Q32" s="187" t="s">
        <v>26</v>
      </c>
      <c r="R32" s="187" t="s">
        <v>26</v>
      </c>
      <c r="S32" s="187" t="s">
        <v>26</v>
      </c>
      <c r="T32" s="188"/>
    </row>
    <row r="33" spans="1:23" ht="15.75" thickBot="1" x14ac:dyDescent="0.3">
      <c r="A33" s="162"/>
      <c r="B33" s="162"/>
      <c r="C33" s="162"/>
      <c r="D33" s="225" t="s">
        <v>465</v>
      </c>
      <c r="E33" s="162" t="s">
        <v>361</v>
      </c>
      <c r="F33" s="221" t="s">
        <v>458</v>
      </c>
      <c r="G33" s="225" t="s">
        <v>465</v>
      </c>
      <c r="H33" s="192" t="s">
        <v>513</v>
      </c>
      <c r="I33" s="225" t="s">
        <v>465</v>
      </c>
      <c r="J33" s="162" t="s">
        <v>361</v>
      </c>
      <c r="K33" s="186" t="s">
        <v>483</v>
      </c>
      <c r="L33" s="186" t="s">
        <v>559</v>
      </c>
      <c r="M33" s="187"/>
      <c r="N33" s="187" t="s">
        <v>26</v>
      </c>
      <c r="O33" s="187"/>
      <c r="P33" s="187"/>
      <c r="Q33" s="187" t="s">
        <v>26</v>
      </c>
      <c r="R33" s="187" t="s">
        <v>26</v>
      </c>
      <c r="S33" s="187" t="s">
        <v>26</v>
      </c>
      <c r="T33" s="188"/>
    </row>
    <row r="34" spans="1:23" x14ac:dyDescent="0.25">
      <c r="A34" s="162"/>
      <c r="B34" s="162"/>
      <c r="C34" s="162"/>
      <c r="D34" s="193" t="s">
        <v>466</v>
      </c>
      <c r="E34" s="162" t="s">
        <v>362</v>
      </c>
      <c r="F34" s="221" t="s">
        <v>477</v>
      </c>
      <c r="G34" s="193" t="s">
        <v>466</v>
      </c>
      <c r="H34" s="194" t="s">
        <v>514</v>
      </c>
      <c r="I34" s="193" t="s">
        <v>466</v>
      </c>
      <c r="J34" s="162" t="s">
        <v>362</v>
      </c>
      <c r="K34" s="195" t="s">
        <v>483</v>
      </c>
      <c r="L34" s="195" t="s">
        <v>559</v>
      </c>
      <c r="M34" s="196"/>
      <c r="N34" s="196" t="s">
        <v>26</v>
      </c>
      <c r="O34" s="196"/>
      <c r="P34" s="196"/>
      <c r="Q34" s="196" t="s">
        <v>26</v>
      </c>
      <c r="R34" s="196" t="s">
        <v>26</v>
      </c>
      <c r="S34" s="196" t="s">
        <v>26</v>
      </c>
      <c r="T34" s="197"/>
    </row>
    <row r="35" spans="1:23" x14ac:dyDescent="0.25">
      <c r="A35" s="162"/>
      <c r="B35" s="162"/>
      <c r="C35" s="162"/>
      <c r="D35" s="198" t="s">
        <v>467</v>
      </c>
      <c r="E35" s="162" t="s">
        <v>362</v>
      </c>
      <c r="F35" s="221" t="s">
        <v>477</v>
      </c>
      <c r="G35" s="198" t="s">
        <v>467</v>
      </c>
      <c r="H35" s="199" t="s">
        <v>515</v>
      </c>
      <c r="I35" s="198" t="s">
        <v>467</v>
      </c>
      <c r="J35" s="162" t="s">
        <v>362</v>
      </c>
      <c r="K35" s="195" t="s">
        <v>483</v>
      </c>
      <c r="L35" s="195" t="s">
        <v>559</v>
      </c>
      <c r="M35" s="196"/>
      <c r="N35" s="196" t="s">
        <v>26</v>
      </c>
      <c r="O35" s="196"/>
      <c r="P35" s="196"/>
      <c r="Q35" s="196" t="s">
        <v>26</v>
      </c>
      <c r="R35" s="196" t="s">
        <v>26</v>
      </c>
      <c r="S35" s="196" t="s">
        <v>26</v>
      </c>
      <c r="T35" s="197"/>
    </row>
    <row r="36" spans="1:23" x14ac:dyDescent="0.25">
      <c r="A36" s="162"/>
      <c r="B36" s="162"/>
      <c r="C36" s="162"/>
      <c r="D36" s="198" t="s">
        <v>468</v>
      </c>
      <c r="E36" s="162" t="s">
        <v>362</v>
      </c>
      <c r="F36" s="221" t="s">
        <v>477</v>
      </c>
      <c r="G36" s="198" t="s">
        <v>468</v>
      </c>
      <c r="H36" s="199" t="s">
        <v>516</v>
      </c>
      <c r="I36" s="198" t="s">
        <v>468</v>
      </c>
      <c r="J36" s="162" t="s">
        <v>362</v>
      </c>
      <c r="K36" s="195" t="s">
        <v>483</v>
      </c>
      <c r="L36" s="195" t="s">
        <v>559</v>
      </c>
      <c r="M36" s="196"/>
      <c r="N36" s="196" t="s">
        <v>26</v>
      </c>
      <c r="O36" s="196"/>
      <c r="P36" s="196"/>
      <c r="Q36" s="196" t="s">
        <v>26</v>
      </c>
      <c r="R36" s="196" t="s">
        <v>26</v>
      </c>
      <c r="S36" s="196" t="s">
        <v>26</v>
      </c>
      <c r="T36" s="197"/>
    </row>
    <row r="37" spans="1:23" ht="15.75" thickBot="1" x14ac:dyDescent="0.3">
      <c r="A37" s="162"/>
      <c r="B37" s="162"/>
      <c r="C37" s="162"/>
      <c r="D37" s="200" t="s">
        <v>469</v>
      </c>
      <c r="E37" s="162" t="s">
        <v>362</v>
      </c>
      <c r="F37" s="221" t="s">
        <v>477</v>
      </c>
      <c r="G37" s="200" t="s">
        <v>469</v>
      </c>
      <c r="H37" s="199" t="s">
        <v>517</v>
      </c>
      <c r="I37" s="200" t="s">
        <v>469</v>
      </c>
      <c r="J37" s="162" t="s">
        <v>362</v>
      </c>
      <c r="K37" s="195" t="s">
        <v>483</v>
      </c>
      <c r="L37" s="195" t="s">
        <v>559</v>
      </c>
      <c r="M37" s="196"/>
      <c r="N37" s="196" t="s">
        <v>26</v>
      </c>
      <c r="O37" s="196"/>
      <c r="P37" s="196"/>
      <c r="Q37" s="196" t="s">
        <v>26</v>
      </c>
      <c r="R37" s="196" t="s">
        <v>26</v>
      </c>
      <c r="S37" s="196" t="s">
        <v>26</v>
      </c>
      <c r="T37" s="197"/>
    </row>
    <row r="38" spans="1:23" x14ac:dyDescent="0.25">
      <c r="A38" s="162"/>
      <c r="B38" s="162"/>
      <c r="C38" s="162"/>
      <c r="D38" s="226" t="s">
        <v>470</v>
      </c>
      <c r="E38" s="162" t="s">
        <v>363</v>
      </c>
      <c r="F38" s="184" t="s">
        <v>478</v>
      </c>
      <c r="G38" s="226" t="s">
        <v>470</v>
      </c>
      <c r="H38" s="203" t="s">
        <v>518</v>
      </c>
      <c r="I38" s="226" t="s">
        <v>470</v>
      </c>
      <c r="J38" s="162" t="s">
        <v>363</v>
      </c>
      <c r="K38" s="204" t="s">
        <v>483</v>
      </c>
      <c r="L38" s="204" t="s">
        <v>559</v>
      </c>
      <c r="M38" s="205"/>
      <c r="N38" s="205" t="s">
        <v>26</v>
      </c>
      <c r="O38" s="205"/>
      <c r="P38" s="205"/>
      <c r="Q38" s="205" t="s">
        <v>26</v>
      </c>
      <c r="R38" s="205" t="s">
        <v>26</v>
      </c>
      <c r="S38" s="205" t="s">
        <v>26</v>
      </c>
      <c r="T38" s="206"/>
    </row>
    <row r="39" spans="1:23" x14ac:dyDescent="0.25">
      <c r="A39" s="162"/>
      <c r="B39" s="162"/>
      <c r="C39" s="162"/>
      <c r="D39" s="207" t="s">
        <v>471</v>
      </c>
      <c r="E39" s="162" t="s">
        <v>363</v>
      </c>
      <c r="F39" s="184" t="s">
        <v>478</v>
      </c>
      <c r="G39" s="207" t="s">
        <v>471</v>
      </c>
      <c r="H39" s="208" t="s">
        <v>519</v>
      </c>
      <c r="I39" s="207" t="s">
        <v>471</v>
      </c>
      <c r="J39" s="162" t="s">
        <v>363</v>
      </c>
      <c r="K39" s="204" t="s">
        <v>483</v>
      </c>
      <c r="L39" s="204" t="s">
        <v>559</v>
      </c>
      <c r="M39" s="205"/>
      <c r="N39" s="205" t="s">
        <v>26</v>
      </c>
      <c r="O39" s="205"/>
      <c r="P39" s="205"/>
      <c r="Q39" s="205" t="s">
        <v>26</v>
      </c>
      <c r="R39" s="205" t="s">
        <v>26</v>
      </c>
      <c r="S39" s="205" t="s">
        <v>26</v>
      </c>
      <c r="T39" s="206"/>
    </row>
    <row r="40" spans="1:23" x14ac:dyDescent="0.25">
      <c r="A40" s="162"/>
      <c r="B40" s="162"/>
      <c r="C40" s="162"/>
      <c r="D40" s="207" t="s">
        <v>472</v>
      </c>
      <c r="E40" s="162" t="s">
        <v>363</v>
      </c>
      <c r="F40" s="184" t="s">
        <v>478</v>
      </c>
      <c r="G40" s="207" t="s">
        <v>472</v>
      </c>
      <c r="H40" s="208" t="s">
        <v>520</v>
      </c>
      <c r="I40" s="207" t="s">
        <v>472</v>
      </c>
      <c r="J40" s="162" t="s">
        <v>363</v>
      </c>
      <c r="K40" s="204" t="s">
        <v>483</v>
      </c>
      <c r="L40" s="204" t="s">
        <v>559</v>
      </c>
      <c r="M40" s="205"/>
      <c r="N40" s="205" t="s">
        <v>26</v>
      </c>
      <c r="O40" s="205"/>
      <c r="P40" s="205"/>
      <c r="Q40" s="205" t="s">
        <v>26</v>
      </c>
      <c r="R40" s="205" t="s">
        <v>26</v>
      </c>
      <c r="S40" s="205" t="s">
        <v>26</v>
      </c>
      <c r="T40" s="206"/>
    </row>
    <row r="41" spans="1:23" ht="15.75" thickBot="1" x14ac:dyDescent="0.3">
      <c r="A41" s="162"/>
      <c r="B41" s="162"/>
      <c r="C41" s="162"/>
      <c r="D41" s="227" t="s">
        <v>473</v>
      </c>
      <c r="E41" s="162" t="s">
        <v>363</v>
      </c>
      <c r="F41" s="184" t="s">
        <v>478</v>
      </c>
      <c r="G41" s="227" t="s">
        <v>473</v>
      </c>
      <c r="H41" s="210" t="s">
        <v>513</v>
      </c>
      <c r="I41" s="227" t="s">
        <v>473</v>
      </c>
      <c r="J41" s="162" t="s">
        <v>363</v>
      </c>
      <c r="K41" s="204" t="s">
        <v>483</v>
      </c>
      <c r="L41" s="204" t="s">
        <v>559</v>
      </c>
      <c r="M41" s="205"/>
      <c r="N41" s="205" t="s">
        <v>26</v>
      </c>
      <c r="O41" s="205"/>
      <c r="P41" s="205"/>
      <c r="Q41" s="205" t="s">
        <v>26</v>
      </c>
      <c r="R41" s="205" t="s">
        <v>26</v>
      </c>
      <c r="S41" s="205" t="s">
        <v>26</v>
      </c>
      <c r="T41" s="206"/>
    </row>
    <row r="42" spans="1:23" x14ac:dyDescent="0.25">
      <c r="A42" s="162"/>
      <c r="B42" s="162"/>
      <c r="C42" s="162"/>
      <c r="D42" s="211" t="s">
        <v>474</v>
      </c>
      <c r="E42" s="162" t="s">
        <v>364</v>
      </c>
      <c r="F42" s="184" t="s">
        <v>479</v>
      </c>
      <c r="G42" s="211" t="s">
        <v>474</v>
      </c>
      <c r="H42" s="212" t="s">
        <v>521</v>
      </c>
      <c r="I42" s="211" t="s">
        <v>474</v>
      </c>
      <c r="J42" s="162" t="s">
        <v>364</v>
      </c>
      <c r="K42" s="213" t="s">
        <v>483</v>
      </c>
      <c r="L42" s="213" t="s">
        <v>557</v>
      </c>
      <c r="M42" s="214"/>
      <c r="N42" s="214" t="s">
        <v>26</v>
      </c>
      <c r="O42" s="214"/>
      <c r="P42" s="214"/>
      <c r="Q42" s="214" t="s">
        <v>26</v>
      </c>
      <c r="R42" s="214" t="s">
        <v>26</v>
      </c>
      <c r="S42" s="214" t="s">
        <v>26</v>
      </c>
      <c r="T42" s="215"/>
    </row>
    <row r="43" spans="1:23" x14ac:dyDescent="0.25">
      <c r="A43" s="162"/>
      <c r="B43" s="162"/>
      <c r="C43" s="162"/>
      <c r="D43" s="216" t="s">
        <v>475</v>
      </c>
      <c r="E43" s="162" t="s">
        <v>364</v>
      </c>
      <c r="F43" s="184" t="s">
        <v>479</v>
      </c>
      <c r="G43" s="216" t="s">
        <v>475</v>
      </c>
      <c r="H43" s="217" t="s">
        <v>522</v>
      </c>
      <c r="I43" s="216" t="s">
        <v>475</v>
      </c>
      <c r="J43" s="162" t="s">
        <v>364</v>
      </c>
      <c r="K43" s="213" t="s">
        <v>483</v>
      </c>
      <c r="L43" s="213" t="s">
        <v>559</v>
      </c>
      <c r="M43" s="214"/>
      <c r="N43" s="214" t="s">
        <v>26</v>
      </c>
      <c r="O43" s="214"/>
      <c r="P43" s="214"/>
      <c r="Q43" s="214" t="s">
        <v>26</v>
      </c>
      <c r="R43" s="214" t="s">
        <v>26</v>
      </c>
      <c r="S43" s="214" t="s">
        <v>26</v>
      </c>
      <c r="T43" s="215"/>
    </row>
    <row r="44" spans="1:23" ht="15.75" thickBot="1" x14ac:dyDescent="0.3">
      <c r="A44" s="162"/>
      <c r="B44" s="162"/>
      <c r="C44" s="162"/>
      <c r="D44" s="218" t="s">
        <v>476</v>
      </c>
      <c r="E44" s="162" t="s">
        <v>364</v>
      </c>
      <c r="F44" s="228" t="s">
        <v>479</v>
      </c>
      <c r="G44" s="218" t="s">
        <v>476</v>
      </c>
      <c r="H44" s="229" t="s">
        <v>523</v>
      </c>
      <c r="I44" s="218" t="s">
        <v>476</v>
      </c>
      <c r="J44" s="162" t="s">
        <v>364</v>
      </c>
      <c r="K44" s="213" t="s">
        <v>483</v>
      </c>
      <c r="L44" s="213" t="s">
        <v>559</v>
      </c>
      <c r="M44" s="214"/>
      <c r="N44" s="214" t="s">
        <v>26</v>
      </c>
      <c r="O44" s="214"/>
      <c r="P44" s="214"/>
      <c r="Q44" s="214" t="s">
        <v>26</v>
      </c>
      <c r="R44" s="214" t="s">
        <v>26</v>
      </c>
      <c r="S44" s="214" t="s">
        <v>26</v>
      </c>
      <c r="T44" s="215"/>
    </row>
    <row r="45" spans="1:23" x14ac:dyDescent="0.25">
      <c r="A45" s="162"/>
      <c r="B45" s="162"/>
      <c r="C45" s="162"/>
      <c r="D45" s="230"/>
      <c r="E45" s="162"/>
      <c r="F45" s="231"/>
      <c r="G45" s="230"/>
      <c r="H45" s="232"/>
      <c r="I45" s="230"/>
      <c r="J45" s="162"/>
    </row>
    <row r="46" spans="1:23" ht="16.149999999999999" customHeight="1" thickBot="1" x14ac:dyDescent="0.3">
      <c r="A46" s="162"/>
      <c r="B46" s="162"/>
      <c r="C46" s="162"/>
      <c r="D46" s="33" t="s">
        <v>50</v>
      </c>
      <c r="E46" s="33" t="s">
        <v>50</v>
      </c>
      <c r="F46" s="33" t="s">
        <v>50</v>
      </c>
      <c r="G46" s="33" t="s">
        <v>50</v>
      </c>
      <c r="H46" s="41" t="s">
        <v>50</v>
      </c>
      <c r="I46" s="33" t="s">
        <v>50</v>
      </c>
      <c r="J46" s="33" t="s">
        <v>50</v>
      </c>
      <c r="K46" s="33" t="s">
        <v>50</v>
      </c>
      <c r="L46" s="33" t="s">
        <v>50</v>
      </c>
      <c r="V46" s="2" t="s">
        <v>977</v>
      </c>
    </row>
    <row r="47" spans="1:23" ht="14.65" customHeight="1" thickBot="1" x14ac:dyDescent="0.3">
      <c r="A47" s="164" t="s">
        <v>550</v>
      </c>
      <c r="B47" s="162" t="s">
        <v>455</v>
      </c>
      <c r="C47" s="456" t="s">
        <v>456</v>
      </c>
      <c r="D47" s="166" t="s">
        <v>490</v>
      </c>
      <c r="E47" s="162" t="s">
        <v>480</v>
      </c>
      <c r="F47" s="233" t="s">
        <v>497</v>
      </c>
      <c r="G47" s="166" t="s">
        <v>490</v>
      </c>
      <c r="H47" s="234" t="s">
        <v>524</v>
      </c>
      <c r="I47" s="166" t="s">
        <v>490</v>
      </c>
      <c r="J47" s="235" t="s">
        <v>480</v>
      </c>
      <c r="K47" s="236" t="s">
        <v>485</v>
      </c>
      <c r="L47" s="174" t="s">
        <v>560</v>
      </c>
      <c r="M47" s="57"/>
      <c r="N47" s="57" t="s">
        <v>26</v>
      </c>
      <c r="O47" s="57"/>
      <c r="P47" s="57" t="s">
        <v>26</v>
      </c>
      <c r="Q47" s="57" t="s">
        <v>26</v>
      </c>
      <c r="R47" s="57" t="s">
        <v>26</v>
      </c>
      <c r="S47" s="57" t="s">
        <v>26</v>
      </c>
      <c r="T47" s="5"/>
      <c r="V47" s="2" t="s">
        <v>50</v>
      </c>
      <c r="W47" s="2" t="s">
        <v>50</v>
      </c>
    </row>
    <row r="48" spans="1:23" x14ac:dyDescent="0.25">
      <c r="B48" s="170"/>
      <c r="C48" s="456"/>
      <c r="D48" s="171" t="s">
        <v>492</v>
      </c>
      <c r="E48" s="162" t="s">
        <v>480</v>
      </c>
      <c r="F48" s="237" t="s">
        <v>497</v>
      </c>
      <c r="G48" s="171" t="s">
        <v>492</v>
      </c>
      <c r="H48" s="238" t="s">
        <v>525</v>
      </c>
      <c r="I48" s="171" t="s">
        <v>492</v>
      </c>
      <c r="J48" s="162" t="s">
        <v>480</v>
      </c>
      <c r="K48" s="169" t="s">
        <v>485</v>
      </c>
      <c r="L48" s="239" t="s">
        <v>560</v>
      </c>
      <c r="M48" s="57"/>
      <c r="N48" s="57" t="s">
        <v>26</v>
      </c>
      <c r="O48" s="57"/>
      <c r="P48" s="57" t="s">
        <v>26</v>
      </c>
      <c r="Q48" s="57" t="s">
        <v>26</v>
      </c>
      <c r="R48" s="57" t="s">
        <v>26</v>
      </c>
      <c r="S48" s="57" t="s">
        <v>26</v>
      </c>
      <c r="T48" s="5"/>
      <c r="V48" s="173" t="s">
        <v>485</v>
      </c>
      <c r="W48" s="174" t="s">
        <v>560</v>
      </c>
    </row>
    <row r="49" spans="2:23" x14ac:dyDescent="0.25">
      <c r="B49" s="170"/>
      <c r="C49" s="231"/>
      <c r="D49" s="171" t="s">
        <v>493</v>
      </c>
      <c r="E49" s="162" t="s">
        <v>480</v>
      </c>
      <c r="F49" s="237" t="s">
        <v>497</v>
      </c>
      <c r="G49" s="171" t="s">
        <v>493</v>
      </c>
      <c r="H49" s="238" t="s">
        <v>528</v>
      </c>
      <c r="I49" s="171" t="s">
        <v>493</v>
      </c>
      <c r="J49" s="162" t="s">
        <v>480</v>
      </c>
      <c r="K49" s="169" t="s">
        <v>485</v>
      </c>
      <c r="L49" s="239" t="s">
        <v>560</v>
      </c>
      <c r="M49" s="57"/>
      <c r="N49" s="57" t="s">
        <v>26</v>
      </c>
      <c r="O49" s="57"/>
      <c r="P49" s="57" t="s">
        <v>26</v>
      </c>
      <c r="Q49" s="57" t="s">
        <v>26</v>
      </c>
      <c r="R49" s="57" t="s">
        <v>26</v>
      </c>
      <c r="S49" s="57" t="s">
        <v>26</v>
      </c>
      <c r="T49" s="5"/>
      <c r="V49" s="240" t="s">
        <v>487</v>
      </c>
      <c r="W49" s="241" t="s">
        <v>561</v>
      </c>
    </row>
    <row r="50" spans="2:23" ht="15.75" thickBot="1" x14ac:dyDescent="0.3">
      <c r="D50" s="171" t="s">
        <v>495</v>
      </c>
      <c r="E50" s="162" t="s">
        <v>480</v>
      </c>
      <c r="F50" s="237" t="s">
        <v>497</v>
      </c>
      <c r="G50" s="171" t="s">
        <v>495</v>
      </c>
      <c r="H50" s="238" t="s">
        <v>526</v>
      </c>
      <c r="I50" s="171" t="s">
        <v>495</v>
      </c>
      <c r="J50" s="162" t="s">
        <v>480</v>
      </c>
      <c r="K50" s="169" t="s">
        <v>485</v>
      </c>
      <c r="L50" s="239" t="s">
        <v>560</v>
      </c>
      <c r="M50" s="57"/>
      <c r="N50" s="57" t="s">
        <v>26</v>
      </c>
      <c r="O50" s="57"/>
      <c r="P50" s="57" t="s">
        <v>26</v>
      </c>
      <c r="Q50" s="57" t="s">
        <v>26</v>
      </c>
      <c r="R50" s="57" t="s">
        <v>26</v>
      </c>
      <c r="S50" s="57" t="s">
        <v>26</v>
      </c>
      <c r="T50" s="5"/>
      <c r="V50" s="242" t="s">
        <v>488</v>
      </c>
      <c r="W50" s="243" t="s">
        <v>561</v>
      </c>
    </row>
    <row r="51" spans="2:23" ht="15.75" thickBot="1" x14ac:dyDescent="0.3">
      <c r="D51" s="244" t="s">
        <v>496</v>
      </c>
      <c r="E51" s="162" t="s">
        <v>480</v>
      </c>
      <c r="F51" s="237" t="s">
        <v>497</v>
      </c>
      <c r="G51" s="244" t="s">
        <v>496</v>
      </c>
      <c r="H51" s="245" t="s">
        <v>527</v>
      </c>
      <c r="I51" s="244" t="s">
        <v>496</v>
      </c>
      <c r="J51" s="162" t="s">
        <v>480</v>
      </c>
      <c r="K51" s="169" t="s">
        <v>485</v>
      </c>
      <c r="L51" s="239" t="s">
        <v>560</v>
      </c>
      <c r="M51" s="57"/>
      <c r="N51" s="57" t="s">
        <v>26</v>
      </c>
      <c r="O51" s="57"/>
      <c r="P51" s="57" t="s">
        <v>26</v>
      </c>
      <c r="Q51" s="57" t="s">
        <v>26</v>
      </c>
      <c r="R51" s="57" t="s">
        <v>26</v>
      </c>
      <c r="S51" s="57" t="s">
        <v>26</v>
      </c>
      <c r="T51" s="5"/>
    </row>
    <row r="52" spans="2:23" x14ac:dyDescent="0.25">
      <c r="D52" s="211" t="s">
        <v>498</v>
      </c>
      <c r="E52" s="162" t="s">
        <v>482</v>
      </c>
      <c r="F52" s="184" t="s">
        <v>501</v>
      </c>
      <c r="G52" s="211" t="s">
        <v>498</v>
      </c>
      <c r="H52" s="246" t="s">
        <v>534</v>
      </c>
      <c r="I52" s="211" t="s">
        <v>498</v>
      </c>
      <c r="J52" s="162" t="s">
        <v>482</v>
      </c>
      <c r="K52" s="213" t="s">
        <v>554</v>
      </c>
      <c r="L52" s="241" t="s">
        <v>560</v>
      </c>
      <c r="M52" s="214"/>
      <c r="N52" s="214" t="s">
        <v>26</v>
      </c>
      <c r="O52" s="214"/>
      <c r="P52" s="214" t="s">
        <v>26</v>
      </c>
      <c r="Q52" s="214" t="s">
        <v>26</v>
      </c>
      <c r="R52" s="214" t="s">
        <v>26</v>
      </c>
      <c r="S52" s="214" t="s">
        <v>26</v>
      </c>
      <c r="T52" s="215"/>
    </row>
    <row r="53" spans="2:23" x14ac:dyDescent="0.25">
      <c r="D53" s="216" t="s">
        <v>499</v>
      </c>
      <c r="E53" s="162" t="s">
        <v>482</v>
      </c>
      <c r="F53" s="184" t="s">
        <v>501</v>
      </c>
      <c r="G53" s="216" t="s">
        <v>499</v>
      </c>
      <c r="H53" s="247" t="s">
        <v>535</v>
      </c>
      <c r="I53" s="216" t="s">
        <v>499</v>
      </c>
      <c r="J53" s="162" t="s">
        <v>482</v>
      </c>
      <c r="K53" s="213" t="s">
        <v>554</v>
      </c>
      <c r="L53" s="241" t="s">
        <v>560</v>
      </c>
      <c r="M53" s="214"/>
      <c r="N53" s="214" t="s">
        <v>26</v>
      </c>
      <c r="O53" s="214"/>
      <c r="P53" s="214" t="s">
        <v>26</v>
      </c>
      <c r="Q53" s="214" t="s">
        <v>26</v>
      </c>
      <c r="R53" s="214" t="s">
        <v>26</v>
      </c>
      <c r="S53" s="214" t="s">
        <v>26</v>
      </c>
      <c r="T53" s="215"/>
    </row>
    <row r="54" spans="2:23" x14ac:dyDescent="0.25">
      <c r="D54" s="216" t="s">
        <v>500</v>
      </c>
      <c r="E54" s="162" t="s">
        <v>482</v>
      </c>
      <c r="F54" s="184" t="s">
        <v>501</v>
      </c>
      <c r="G54" s="216" t="s">
        <v>500</v>
      </c>
      <c r="H54" s="247" t="s">
        <v>536</v>
      </c>
      <c r="I54" s="216" t="s">
        <v>500</v>
      </c>
      <c r="J54" s="162" t="s">
        <v>482</v>
      </c>
      <c r="K54" s="213" t="s">
        <v>554</v>
      </c>
      <c r="L54" s="241" t="s">
        <v>560</v>
      </c>
      <c r="M54" s="214"/>
      <c r="N54" s="214" t="s">
        <v>26</v>
      </c>
      <c r="O54" s="214"/>
      <c r="P54" s="214" t="s">
        <v>26</v>
      </c>
      <c r="Q54" s="214" t="s">
        <v>26</v>
      </c>
      <c r="R54" s="214" t="s">
        <v>26</v>
      </c>
      <c r="S54" s="214" t="s">
        <v>26</v>
      </c>
      <c r="T54" s="215"/>
    </row>
    <row r="55" spans="2:23" x14ac:dyDescent="0.25">
      <c r="D55" s="216" t="s">
        <v>529</v>
      </c>
      <c r="E55" s="162" t="s">
        <v>482</v>
      </c>
      <c r="F55" s="184" t="s">
        <v>501</v>
      </c>
      <c r="G55" s="216" t="s">
        <v>529</v>
      </c>
      <c r="H55" s="247" t="s">
        <v>537</v>
      </c>
      <c r="I55" s="216" t="s">
        <v>529</v>
      </c>
      <c r="J55" s="162" t="s">
        <v>482</v>
      </c>
      <c r="K55" s="213" t="s">
        <v>554</v>
      </c>
      <c r="L55" s="241" t="s">
        <v>560</v>
      </c>
      <c r="M55" s="214"/>
      <c r="N55" s="214" t="s">
        <v>26</v>
      </c>
      <c r="O55" s="214"/>
      <c r="P55" s="214" t="s">
        <v>26</v>
      </c>
      <c r="Q55" s="214" t="s">
        <v>26</v>
      </c>
      <c r="R55" s="214" t="s">
        <v>26</v>
      </c>
      <c r="S55" s="214" t="s">
        <v>26</v>
      </c>
      <c r="T55" s="215"/>
    </row>
    <row r="56" spans="2:23" x14ac:dyDescent="0.25">
      <c r="D56" s="216" t="s">
        <v>530</v>
      </c>
      <c r="E56" s="162" t="s">
        <v>482</v>
      </c>
      <c r="F56" s="184" t="s">
        <v>501</v>
      </c>
      <c r="G56" s="216" t="s">
        <v>530</v>
      </c>
      <c r="H56" s="247" t="s">
        <v>538</v>
      </c>
      <c r="I56" s="216" t="s">
        <v>530</v>
      </c>
      <c r="J56" s="162" t="s">
        <v>482</v>
      </c>
      <c r="K56" s="213" t="s">
        <v>554</v>
      </c>
      <c r="L56" s="241" t="s">
        <v>560</v>
      </c>
      <c r="M56" s="214"/>
      <c r="N56" s="214" t="s">
        <v>26</v>
      </c>
      <c r="O56" s="214"/>
      <c r="P56" s="214" t="s">
        <v>26</v>
      </c>
      <c r="Q56" s="214" t="s">
        <v>26</v>
      </c>
      <c r="R56" s="214" t="s">
        <v>26</v>
      </c>
      <c r="S56" s="214" t="s">
        <v>26</v>
      </c>
      <c r="T56" s="215"/>
    </row>
    <row r="57" spans="2:23" x14ac:dyDescent="0.25">
      <c r="D57" s="216" t="s">
        <v>531</v>
      </c>
      <c r="E57" s="162" t="s">
        <v>482</v>
      </c>
      <c r="F57" s="184" t="s">
        <v>501</v>
      </c>
      <c r="G57" s="216" t="s">
        <v>531</v>
      </c>
      <c r="H57" s="247" t="s">
        <v>539</v>
      </c>
      <c r="I57" s="216" t="s">
        <v>531</v>
      </c>
      <c r="J57" s="162" t="s">
        <v>482</v>
      </c>
      <c r="K57" s="213" t="s">
        <v>554</v>
      </c>
      <c r="L57" s="241" t="s">
        <v>560</v>
      </c>
      <c r="M57" s="214"/>
      <c r="N57" s="214" t="s">
        <v>26</v>
      </c>
      <c r="O57" s="214"/>
      <c r="P57" s="214" t="s">
        <v>26</v>
      </c>
      <c r="Q57" s="214" t="s">
        <v>26</v>
      </c>
      <c r="R57" s="214" t="s">
        <v>26</v>
      </c>
      <c r="S57" s="214" t="s">
        <v>26</v>
      </c>
      <c r="T57" s="215"/>
    </row>
    <row r="58" spans="2:23" x14ac:dyDescent="0.25">
      <c r="D58" s="216" t="s">
        <v>532</v>
      </c>
      <c r="E58" s="162" t="s">
        <v>482</v>
      </c>
      <c r="F58" s="184" t="s">
        <v>501</v>
      </c>
      <c r="G58" s="216" t="s">
        <v>532</v>
      </c>
      <c r="H58" s="247" t="s">
        <v>540</v>
      </c>
      <c r="I58" s="216" t="s">
        <v>532</v>
      </c>
      <c r="J58" s="162" t="s">
        <v>482</v>
      </c>
      <c r="K58" s="213" t="s">
        <v>554</v>
      </c>
      <c r="L58" s="241" t="s">
        <v>560</v>
      </c>
      <c r="M58" s="214"/>
      <c r="N58" s="214" t="s">
        <v>26</v>
      </c>
      <c r="O58" s="214"/>
      <c r="P58" s="214" t="s">
        <v>26</v>
      </c>
      <c r="Q58" s="214" t="s">
        <v>26</v>
      </c>
      <c r="R58" s="214" t="s">
        <v>26</v>
      </c>
      <c r="S58" s="214" t="s">
        <v>26</v>
      </c>
      <c r="T58" s="215"/>
    </row>
    <row r="59" spans="2:23" ht="15.75" thickBot="1" x14ac:dyDescent="0.3">
      <c r="D59" s="218" t="s">
        <v>533</v>
      </c>
      <c r="E59" s="162" t="s">
        <v>482</v>
      </c>
      <c r="F59" s="184" t="s">
        <v>501</v>
      </c>
      <c r="G59" s="218" t="s">
        <v>533</v>
      </c>
      <c r="H59" s="248" t="s">
        <v>541</v>
      </c>
      <c r="I59" s="218" t="s">
        <v>533</v>
      </c>
      <c r="J59" s="162" t="s">
        <v>482</v>
      </c>
      <c r="K59" s="213" t="s">
        <v>554</v>
      </c>
      <c r="L59" s="241" t="s">
        <v>560</v>
      </c>
      <c r="M59" s="214"/>
      <c r="N59" s="214" t="s">
        <v>26</v>
      </c>
      <c r="O59" s="214"/>
      <c r="P59" s="214" t="s">
        <v>26</v>
      </c>
      <c r="Q59" s="214" t="s">
        <v>26</v>
      </c>
      <c r="R59" s="214" t="s">
        <v>26</v>
      </c>
      <c r="S59" s="214" t="s">
        <v>26</v>
      </c>
      <c r="T59" s="215"/>
    </row>
    <row r="60" spans="2:23" x14ac:dyDescent="0.25">
      <c r="D60" s="249" t="s">
        <v>502</v>
      </c>
      <c r="E60" s="162" t="s">
        <v>484</v>
      </c>
      <c r="F60" s="250" t="s">
        <v>553</v>
      </c>
      <c r="G60" s="249" t="s">
        <v>502</v>
      </c>
      <c r="H60" s="251" t="s">
        <v>543</v>
      </c>
      <c r="I60" s="249" t="s">
        <v>502</v>
      </c>
      <c r="J60" s="162" t="s">
        <v>484</v>
      </c>
      <c r="K60" s="252" t="s">
        <v>555</v>
      </c>
      <c r="L60" s="253" t="s">
        <v>561</v>
      </c>
      <c r="M60" s="254"/>
      <c r="N60" s="254"/>
      <c r="O60" s="254"/>
      <c r="P60" s="254" t="s">
        <v>26</v>
      </c>
      <c r="Q60" s="254"/>
      <c r="R60" s="254" t="s">
        <v>26</v>
      </c>
      <c r="S60" s="254" t="s">
        <v>26</v>
      </c>
      <c r="T60" s="255"/>
    </row>
    <row r="61" spans="2:23" x14ac:dyDescent="0.25">
      <c r="D61" s="256" t="s">
        <v>503</v>
      </c>
      <c r="E61" s="162" t="s">
        <v>484</v>
      </c>
      <c r="F61" s="250" t="s">
        <v>553</v>
      </c>
      <c r="G61" s="256" t="s">
        <v>503</v>
      </c>
      <c r="H61" s="257" t="s">
        <v>546</v>
      </c>
      <c r="I61" s="256" t="s">
        <v>503</v>
      </c>
      <c r="J61" s="162" t="s">
        <v>484</v>
      </c>
      <c r="K61" s="252" t="s">
        <v>555</v>
      </c>
      <c r="L61" s="253" t="s">
        <v>561</v>
      </c>
      <c r="M61" s="254"/>
      <c r="N61" s="254"/>
      <c r="O61" s="254"/>
      <c r="P61" s="254" t="s">
        <v>26</v>
      </c>
      <c r="Q61" s="254"/>
      <c r="R61" s="254" t="s">
        <v>26</v>
      </c>
      <c r="S61" s="254" t="s">
        <v>26</v>
      </c>
      <c r="T61" s="255"/>
    </row>
    <row r="62" spans="2:23" x14ac:dyDescent="0.25">
      <c r="D62" s="256" t="s">
        <v>504</v>
      </c>
      <c r="E62" s="162" t="s">
        <v>484</v>
      </c>
      <c r="F62" s="250" t="s">
        <v>553</v>
      </c>
      <c r="G62" s="256" t="s">
        <v>504</v>
      </c>
      <c r="H62" s="258" t="s">
        <v>547</v>
      </c>
      <c r="I62" s="256" t="s">
        <v>504</v>
      </c>
      <c r="J62" s="162" t="s">
        <v>484</v>
      </c>
      <c r="K62" s="252" t="s">
        <v>555</v>
      </c>
      <c r="L62" s="253" t="s">
        <v>561</v>
      </c>
      <c r="M62" s="254"/>
      <c r="N62" s="254"/>
      <c r="O62" s="254"/>
      <c r="P62" s="254" t="s">
        <v>26</v>
      </c>
      <c r="Q62" s="254"/>
      <c r="R62" s="254" t="s">
        <v>26</v>
      </c>
      <c r="S62" s="254" t="s">
        <v>26</v>
      </c>
      <c r="T62" s="255"/>
    </row>
    <row r="63" spans="2:23" x14ac:dyDescent="0.25">
      <c r="D63" s="256" t="s">
        <v>544</v>
      </c>
      <c r="E63" s="162" t="s">
        <v>484</v>
      </c>
      <c r="F63" s="250" t="s">
        <v>553</v>
      </c>
      <c r="G63" s="256" t="s">
        <v>544</v>
      </c>
      <c r="H63" s="258" t="s">
        <v>548</v>
      </c>
      <c r="I63" s="256" t="s">
        <v>544</v>
      </c>
      <c r="J63" s="162" t="s">
        <v>484</v>
      </c>
      <c r="K63" s="252" t="s">
        <v>555</v>
      </c>
      <c r="L63" s="253" t="s">
        <v>561</v>
      </c>
      <c r="M63" s="254"/>
      <c r="N63" s="254"/>
      <c r="O63" s="254"/>
      <c r="P63" s="254" t="s">
        <v>26</v>
      </c>
      <c r="Q63" s="254"/>
      <c r="R63" s="254" t="s">
        <v>26</v>
      </c>
      <c r="S63" s="254" t="s">
        <v>26</v>
      </c>
      <c r="T63" s="255"/>
    </row>
    <row r="64" spans="2:23" ht="15.75" thickBot="1" x14ac:dyDescent="0.3">
      <c r="D64" s="259" t="s">
        <v>545</v>
      </c>
      <c r="E64" s="162" t="s">
        <v>484</v>
      </c>
      <c r="F64" s="250" t="s">
        <v>553</v>
      </c>
      <c r="G64" s="259" t="s">
        <v>545</v>
      </c>
      <c r="H64" s="260" t="s">
        <v>549</v>
      </c>
      <c r="I64" s="259" t="s">
        <v>545</v>
      </c>
      <c r="J64" s="162" t="s">
        <v>484</v>
      </c>
      <c r="K64" s="252" t="s">
        <v>555</v>
      </c>
      <c r="L64" s="253" t="s">
        <v>561</v>
      </c>
      <c r="M64" s="254"/>
      <c r="N64" s="254"/>
      <c r="O64" s="254"/>
      <c r="P64" s="254" t="s">
        <v>26</v>
      </c>
      <c r="Q64" s="254"/>
      <c r="R64" s="254" t="s">
        <v>26</v>
      </c>
      <c r="S64" s="254" t="s">
        <v>26</v>
      </c>
      <c r="T64" s="255"/>
    </row>
    <row r="65" spans="1:23" ht="15.75" thickBot="1" x14ac:dyDescent="0.3">
      <c r="D65" s="261" t="s">
        <v>505</v>
      </c>
      <c r="E65" s="162" t="s">
        <v>486</v>
      </c>
      <c r="F65" s="262" t="s">
        <v>506</v>
      </c>
      <c r="G65" s="261" t="s">
        <v>505</v>
      </c>
      <c r="H65" s="263" t="s">
        <v>542</v>
      </c>
      <c r="I65" s="261" t="s">
        <v>505</v>
      </c>
      <c r="J65" s="264" t="s">
        <v>486</v>
      </c>
      <c r="K65" s="265" t="s">
        <v>554</v>
      </c>
      <c r="L65" s="266" t="s">
        <v>560</v>
      </c>
      <c r="M65" s="196"/>
      <c r="N65" s="196" t="s">
        <v>26</v>
      </c>
      <c r="O65" s="196"/>
      <c r="P65" s="196" t="s">
        <v>26</v>
      </c>
      <c r="Q65" s="196" t="s">
        <v>26</v>
      </c>
      <c r="R65" s="196" t="s">
        <v>26</v>
      </c>
      <c r="S65" s="196" t="s">
        <v>26</v>
      </c>
      <c r="T65" s="197"/>
    </row>
    <row r="66" spans="1:23" x14ac:dyDescent="0.25">
      <c r="V66" s="2" t="s">
        <v>977</v>
      </c>
    </row>
    <row r="67" spans="1:23" ht="15.75" thickBot="1" x14ac:dyDescent="0.3">
      <c r="B67" s="33"/>
      <c r="C67" s="33"/>
      <c r="D67" s="33" t="s">
        <v>50</v>
      </c>
      <c r="E67" s="33" t="s">
        <v>50</v>
      </c>
      <c r="F67" s="33" t="s">
        <v>50</v>
      </c>
      <c r="G67" s="33" t="s">
        <v>50</v>
      </c>
      <c r="H67" s="41" t="s">
        <v>50</v>
      </c>
      <c r="I67" s="33" t="s">
        <v>50</v>
      </c>
      <c r="J67" s="33" t="s">
        <v>50</v>
      </c>
      <c r="K67" s="33" t="s">
        <v>50</v>
      </c>
      <c r="L67" s="33" t="s">
        <v>50</v>
      </c>
      <c r="V67" s="2" t="s">
        <v>50</v>
      </c>
      <c r="W67" s="2" t="s">
        <v>50</v>
      </c>
    </row>
    <row r="68" spans="1:23" ht="14.65" customHeight="1" thickBot="1" x14ac:dyDescent="0.3">
      <c r="A68" s="164" t="s">
        <v>564</v>
      </c>
      <c r="B68" s="162" t="s">
        <v>565</v>
      </c>
      <c r="C68" s="456" t="s">
        <v>566</v>
      </c>
      <c r="D68" s="166" t="s">
        <v>567</v>
      </c>
      <c r="E68" s="162" t="s">
        <v>360</v>
      </c>
      <c r="F68" s="267" t="s">
        <v>582</v>
      </c>
      <c r="G68" s="268" t="s">
        <v>567</v>
      </c>
      <c r="H68" s="269" t="s">
        <v>623</v>
      </c>
      <c r="I68" s="166" t="s">
        <v>567</v>
      </c>
      <c r="J68" s="162" t="s">
        <v>360</v>
      </c>
      <c r="K68" s="169" t="s">
        <v>998</v>
      </c>
      <c r="L68" s="169" t="s">
        <v>999</v>
      </c>
      <c r="M68" s="57" t="s">
        <v>26</v>
      </c>
      <c r="N68" s="57" t="s">
        <v>26</v>
      </c>
      <c r="O68" s="57"/>
      <c r="P68" s="57" t="s">
        <v>26</v>
      </c>
      <c r="Q68" s="57"/>
      <c r="R68" s="57" t="s">
        <v>26</v>
      </c>
      <c r="S68" s="57" t="s">
        <v>26</v>
      </c>
      <c r="T68" s="57" t="s">
        <v>26</v>
      </c>
      <c r="V68" s="173" t="s">
        <v>489</v>
      </c>
      <c r="W68" s="174" t="s">
        <v>978</v>
      </c>
    </row>
    <row r="69" spans="1:23" ht="15.75" thickBot="1" x14ac:dyDescent="0.3">
      <c r="B69" s="170"/>
      <c r="C69" s="456"/>
      <c r="D69" s="171" t="s">
        <v>568</v>
      </c>
      <c r="E69" s="162" t="s">
        <v>360</v>
      </c>
      <c r="F69" s="270" t="s">
        <v>582</v>
      </c>
      <c r="G69" s="268" t="s">
        <v>568</v>
      </c>
      <c r="H69" s="271" t="s">
        <v>624</v>
      </c>
      <c r="I69" s="171" t="s">
        <v>568</v>
      </c>
      <c r="J69" s="162" t="s">
        <v>360</v>
      </c>
      <c r="K69" s="169" t="s">
        <v>998</v>
      </c>
      <c r="L69" s="169" t="s">
        <v>999</v>
      </c>
      <c r="M69" s="57" t="s">
        <v>26</v>
      </c>
      <c r="N69" s="57" t="s">
        <v>26</v>
      </c>
      <c r="O69" s="57"/>
      <c r="P69" s="57" t="s">
        <v>26</v>
      </c>
      <c r="Q69" s="57"/>
      <c r="R69" s="57" t="s">
        <v>26</v>
      </c>
      <c r="S69" s="57" t="s">
        <v>26</v>
      </c>
      <c r="T69" s="57" t="s">
        <v>26</v>
      </c>
      <c r="V69" s="272" t="s">
        <v>494</v>
      </c>
      <c r="W69" s="266" t="s">
        <v>980</v>
      </c>
    </row>
    <row r="70" spans="1:23" ht="15.75" thickBot="1" x14ac:dyDescent="0.3">
      <c r="A70" s="164"/>
      <c r="B70" s="170"/>
      <c r="C70" s="162"/>
      <c r="D70" s="166" t="s">
        <v>569</v>
      </c>
      <c r="E70" s="162" t="s">
        <v>360</v>
      </c>
      <c r="F70" s="270" t="s">
        <v>582</v>
      </c>
      <c r="G70" s="268" t="s">
        <v>569</v>
      </c>
      <c r="H70" s="271" t="s">
        <v>610</v>
      </c>
      <c r="I70" s="171" t="s">
        <v>569</v>
      </c>
      <c r="J70" s="162" t="s">
        <v>360</v>
      </c>
      <c r="K70" s="169" t="s">
        <v>998</v>
      </c>
      <c r="L70" s="169" t="s">
        <v>999</v>
      </c>
      <c r="M70" s="57" t="s">
        <v>26</v>
      </c>
      <c r="N70" s="57" t="s">
        <v>26</v>
      </c>
      <c r="O70" s="57"/>
      <c r="P70" s="57" t="s">
        <v>26</v>
      </c>
      <c r="Q70" s="57"/>
      <c r="R70" s="57" t="s">
        <v>26</v>
      </c>
      <c r="S70" s="57" t="s">
        <v>26</v>
      </c>
      <c r="T70" s="57" t="s">
        <v>26</v>
      </c>
    </row>
    <row r="71" spans="1:23" ht="15.75" thickBot="1" x14ac:dyDescent="0.3">
      <c r="A71" s="164"/>
      <c r="B71" s="170"/>
      <c r="C71" s="162"/>
      <c r="D71" s="171" t="s">
        <v>591</v>
      </c>
      <c r="E71" s="162" t="s">
        <v>360</v>
      </c>
      <c r="F71" s="270" t="s">
        <v>582</v>
      </c>
      <c r="G71" s="268" t="s">
        <v>591</v>
      </c>
      <c r="H71" s="271" t="s">
        <v>625</v>
      </c>
      <c r="I71" s="171" t="s">
        <v>591</v>
      </c>
      <c r="J71" s="162" t="s">
        <v>360</v>
      </c>
      <c r="K71" s="169" t="s">
        <v>998</v>
      </c>
      <c r="L71" s="169" t="s">
        <v>999</v>
      </c>
      <c r="M71" s="57" t="s">
        <v>26</v>
      </c>
      <c r="N71" s="57" t="s">
        <v>26</v>
      </c>
      <c r="O71" s="57"/>
      <c r="P71" s="57" t="s">
        <v>26</v>
      </c>
      <c r="Q71" s="57"/>
      <c r="R71" s="57" t="s">
        <v>26</v>
      </c>
      <c r="S71" s="57" t="s">
        <v>26</v>
      </c>
      <c r="T71" s="57" t="s">
        <v>26</v>
      </c>
    </row>
    <row r="72" spans="1:23" ht="15.75" thickBot="1" x14ac:dyDescent="0.3">
      <c r="A72" s="164"/>
      <c r="B72" s="170"/>
      <c r="C72" s="162"/>
      <c r="D72" s="166" t="s">
        <v>617</v>
      </c>
      <c r="E72" s="162" t="s">
        <v>360</v>
      </c>
      <c r="F72" s="270" t="s">
        <v>582</v>
      </c>
      <c r="G72" s="268" t="s">
        <v>617</v>
      </c>
      <c r="H72" s="271" t="s">
        <v>611</v>
      </c>
      <c r="I72" s="171" t="s">
        <v>617</v>
      </c>
      <c r="J72" s="162" t="s">
        <v>360</v>
      </c>
      <c r="K72" s="169" t="s">
        <v>998</v>
      </c>
      <c r="L72" s="169" t="s">
        <v>999</v>
      </c>
      <c r="M72" s="57" t="s">
        <v>26</v>
      </c>
      <c r="N72" s="57" t="s">
        <v>26</v>
      </c>
      <c r="O72" s="57"/>
      <c r="P72" s="57" t="s">
        <v>26</v>
      </c>
      <c r="Q72" s="57"/>
      <c r="R72" s="57" t="s">
        <v>26</v>
      </c>
      <c r="S72" s="57" t="s">
        <v>26</v>
      </c>
      <c r="T72" s="57" t="s">
        <v>26</v>
      </c>
    </row>
    <row r="73" spans="1:23" ht="15.75" thickBot="1" x14ac:dyDescent="0.3">
      <c r="A73" s="164"/>
      <c r="B73" s="170"/>
      <c r="C73" s="162"/>
      <c r="D73" s="171" t="s">
        <v>618</v>
      </c>
      <c r="E73" s="162" t="s">
        <v>360</v>
      </c>
      <c r="F73" s="270" t="s">
        <v>582</v>
      </c>
      <c r="G73" s="268" t="s">
        <v>618</v>
      </c>
      <c r="H73" s="271" t="s">
        <v>626</v>
      </c>
      <c r="I73" s="171" t="s">
        <v>618</v>
      </c>
      <c r="J73" s="162" t="s">
        <v>360</v>
      </c>
      <c r="K73" s="169" t="s">
        <v>998</v>
      </c>
      <c r="L73" s="169" t="s">
        <v>999</v>
      </c>
      <c r="M73" s="57" t="s">
        <v>26</v>
      </c>
      <c r="N73" s="57" t="s">
        <v>26</v>
      </c>
      <c r="O73" s="57"/>
      <c r="P73" s="57" t="s">
        <v>26</v>
      </c>
      <c r="Q73" s="57"/>
      <c r="R73" s="57" t="s">
        <v>26</v>
      </c>
      <c r="S73" s="57" t="s">
        <v>26</v>
      </c>
      <c r="T73" s="57" t="s">
        <v>26</v>
      </c>
    </row>
    <row r="74" spans="1:23" ht="15.75" thickBot="1" x14ac:dyDescent="0.3">
      <c r="A74" s="164"/>
      <c r="B74" s="170"/>
      <c r="C74" s="162"/>
      <c r="D74" s="166" t="s">
        <v>619</v>
      </c>
      <c r="E74" s="162" t="s">
        <v>360</v>
      </c>
      <c r="F74" s="270" t="s">
        <v>582</v>
      </c>
      <c r="G74" s="268" t="s">
        <v>619</v>
      </c>
      <c r="H74" s="271" t="s">
        <v>627</v>
      </c>
      <c r="I74" s="171" t="s">
        <v>619</v>
      </c>
      <c r="J74" s="162" t="s">
        <v>360</v>
      </c>
      <c r="K74" s="169" t="s">
        <v>998</v>
      </c>
      <c r="L74" s="169" t="s">
        <v>999</v>
      </c>
      <c r="M74" s="57" t="s">
        <v>26</v>
      </c>
      <c r="N74" s="57" t="s">
        <v>26</v>
      </c>
      <c r="O74" s="57"/>
      <c r="P74" s="57" t="s">
        <v>26</v>
      </c>
      <c r="Q74" s="57"/>
      <c r="R74" s="57" t="s">
        <v>26</v>
      </c>
      <c r="S74" s="57" t="s">
        <v>26</v>
      </c>
      <c r="T74" s="57" t="s">
        <v>26</v>
      </c>
    </row>
    <row r="75" spans="1:23" ht="15.75" thickBot="1" x14ac:dyDescent="0.3">
      <c r="A75" s="164"/>
      <c r="B75" s="170"/>
      <c r="C75" s="162"/>
      <c r="D75" s="171" t="s">
        <v>620</v>
      </c>
      <c r="E75" s="162" t="s">
        <v>360</v>
      </c>
      <c r="F75" s="270" t="s">
        <v>582</v>
      </c>
      <c r="G75" s="268" t="s">
        <v>620</v>
      </c>
      <c r="H75" s="271" t="s">
        <v>628</v>
      </c>
      <c r="I75" s="171" t="s">
        <v>620</v>
      </c>
      <c r="J75" s="162" t="s">
        <v>360</v>
      </c>
      <c r="K75" s="169" t="s">
        <v>998</v>
      </c>
      <c r="L75" s="169" t="s">
        <v>999</v>
      </c>
      <c r="M75" s="57" t="s">
        <v>26</v>
      </c>
      <c r="N75" s="57" t="s">
        <v>26</v>
      </c>
      <c r="O75" s="57"/>
      <c r="P75" s="57" t="s">
        <v>26</v>
      </c>
      <c r="Q75" s="57"/>
      <c r="R75" s="57" t="s">
        <v>26</v>
      </c>
      <c r="S75" s="57" t="s">
        <v>26</v>
      </c>
      <c r="T75" s="57" t="s">
        <v>26</v>
      </c>
    </row>
    <row r="76" spans="1:23" ht="15.75" thickBot="1" x14ac:dyDescent="0.3">
      <c r="A76" s="164"/>
      <c r="B76" s="170"/>
      <c r="C76" s="162"/>
      <c r="D76" s="166" t="s">
        <v>569</v>
      </c>
      <c r="E76" s="162" t="s">
        <v>360</v>
      </c>
      <c r="F76" s="270" t="s">
        <v>582</v>
      </c>
      <c r="G76" s="268" t="s">
        <v>621</v>
      </c>
      <c r="H76" s="271" t="s">
        <v>522</v>
      </c>
      <c r="I76" s="171" t="s">
        <v>621</v>
      </c>
      <c r="J76" s="162" t="s">
        <v>360</v>
      </c>
      <c r="K76" s="169" t="s">
        <v>998</v>
      </c>
      <c r="L76" s="169" t="s">
        <v>999</v>
      </c>
      <c r="M76" s="57" t="s">
        <v>26</v>
      </c>
      <c r="N76" s="57" t="s">
        <v>26</v>
      </c>
      <c r="O76" s="57"/>
      <c r="P76" s="57" t="s">
        <v>26</v>
      </c>
      <c r="Q76" s="57"/>
      <c r="R76" s="57" t="s">
        <v>26</v>
      </c>
      <c r="S76" s="57" t="s">
        <v>26</v>
      </c>
      <c r="T76" s="57" t="s">
        <v>26</v>
      </c>
    </row>
    <row r="77" spans="1:23" ht="15.75" thickBot="1" x14ac:dyDescent="0.3">
      <c r="B77" s="170"/>
      <c r="C77" s="162"/>
      <c r="D77" s="171" t="s">
        <v>591</v>
      </c>
      <c r="E77" s="162" t="s">
        <v>360</v>
      </c>
      <c r="F77" s="273" t="s">
        <v>582</v>
      </c>
      <c r="G77" s="268" t="s">
        <v>622</v>
      </c>
      <c r="H77" s="271" t="s">
        <v>629</v>
      </c>
      <c r="I77" s="171" t="s">
        <v>622</v>
      </c>
      <c r="J77" s="162" t="s">
        <v>360</v>
      </c>
      <c r="K77" s="169" t="s">
        <v>998</v>
      </c>
      <c r="L77" s="169" t="s">
        <v>999</v>
      </c>
      <c r="M77" s="57" t="s">
        <v>26</v>
      </c>
      <c r="N77" s="57" t="s">
        <v>26</v>
      </c>
      <c r="O77" s="57"/>
      <c r="P77" s="57" t="s">
        <v>26</v>
      </c>
      <c r="Q77" s="57"/>
      <c r="R77" s="57" t="s">
        <v>26</v>
      </c>
      <c r="S77" s="57" t="s">
        <v>26</v>
      </c>
      <c r="T77" s="57" t="s">
        <v>26</v>
      </c>
    </row>
    <row r="78" spans="1:23" x14ac:dyDescent="0.25">
      <c r="B78" s="162" t="s">
        <v>574</v>
      </c>
      <c r="C78" s="456" t="s">
        <v>575</v>
      </c>
      <c r="D78" s="193" t="s">
        <v>981</v>
      </c>
      <c r="E78" s="162" t="s">
        <v>362</v>
      </c>
      <c r="F78" s="274" t="s">
        <v>584</v>
      </c>
      <c r="G78" s="275" t="s">
        <v>576</v>
      </c>
      <c r="H78" s="194" t="s">
        <v>599</v>
      </c>
      <c r="I78" s="193" t="s">
        <v>576</v>
      </c>
      <c r="J78" s="162" t="s">
        <v>362</v>
      </c>
      <c r="K78" s="195" t="s">
        <v>965</v>
      </c>
      <c r="L78" s="195" t="s">
        <v>1000</v>
      </c>
      <c r="M78" s="196"/>
      <c r="N78" s="196" t="s">
        <v>26</v>
      </c>
      <c r="O78" s="196"/>
      <c r="P78" s="196" t="s">
        <v>26</v>
      </c>
      <c r="Q78" s="196"/>
      <c r="R78" s="196" t="s">
        <v>26</v>
      </c>
      <c r="S78" s="196" t="s">
        <v>26</v>
      </c>
      <c r="T78" s="196" t="s">
        <v>26</v>
      </c>
    </row>
    <row r="79" spans="1:23" x14ac:dyDescent="0.25">
      <c r="B79" s="170"/>
      <c r="C79" s="456"/>
      <c r="D79" s="198" t="s">
        <v>982</v>
      </c>
      <c r="E79" s="162" t="s">
        <v>362</v>
      </c>
      <c r="F79" s="276" t="s">
        <v>584</v>
      </c>
      <c r="G79" s="277" t="s">
        <v>577</v>
      </c>
      <c r="H79" s="199" t="s">
        <v>600</v>
      </c>
      <c r="I79" s="198" t="s">
        <v>577</v>
      </c>
      <c r="J79" s="162" t="s">
        <v>362</v>
      </c>
      <c r="K79" s="195" t="s">
        <v>965</v>
      </c>
      <c r="L79" s="195" t="s">
        <v>1000</v>
      </c>
      <c r="M79" s="196"/>
      <c r="N79" s="196" t="s">
        <v>26</v>
      </c>
      <c r="O79" s="196"/>
      <c r="P79" s="196" t="s">
        <v>26</v>
      </c>
      <c r="Q79" s="196"/>
      <c r="R79" s="196" t="s">
        <v>26</v>
      </c>
      <c r="S79" s="196" t="s">
        <v>26</v>
      </c>
      <c r="T79" s="196" t="s">
        <v>26</v>
      </c>
    </row>
    <row r="80" spans="1:23" ht="15.75" thickBot="1" x14ac:dyDescent="0.3">
      <c r="B80" s="170"/>
      <c r="C80" s="162"/>
      <c r="D80" s="198" t="s">
        <v>983</v>
      </c>
      <c r="E80" s="162" t="s">
        <v>362</v>
      </c>
      <c r="F80" s="276" t="s">
        <v>584</v>
      </c>
      <c r="G80" s="277" t="s">
        <v>578</v>
      </c>
      <c r="H80" s="199" t="s">
        <v>601</v>
      </c>
      <c r="I80" s="200" t="s">
        <v>578</v>
      </c>
      <c r="J80" s="162" t="s">
        <v>362</v>
      </c>
      <c r="K80" s="195" t="s">
        <v>965</v>
      </c>
      <c r="L80" s="195" t="s">
        <v>1000</v>
      </c>
      <c r="M80" s="196"/>
      <c r="N80" s="196" t="s">
        <v>26</v>
      </c>
      <c r="O80" s="196"/>
      <c r="P80" s="196" t="s">
        <v>26</v>
      </c>
      <c r="Q80" s="196"/>
      <c r="R80" s="196" t="s">
        <v>26</v>
      </c>
      <c r="S80" s="196" t="s">
        <v>26</v>
      </c>
      <c r="T80" s="196" t="s">
        <v>26</v>
      </c>
    </row>
    <row r="81" spans="1:23" ht="15.75" thickBot="1" x14ac:dyDescent="0.3">
      <c r="B81" s="162"/>
      <c r="C81" s="162"/>
      <c r="D81" s="211" t="s">
        <v>576</v>
      </c>
      <c r="E81" s="162" t="s">
        <v>364</v>
      </c>
      <c r="F81" s="278" t="s">
        <v>586</v>
      </c>
      <c r="G81" s="279" t="s">
        <v>579</v>
      </c>
      <c r="H81" s="280" t="s">
        <v>587</v>
      </c>
      <c r="I81" s="211" t="s">
        <v>579</v>
      </c>
      <c r="J81" s="162" t="s">
        <v>364</v>
      </c>
      <c r="K81" s="213" t="s">
        <v>965</v>
      </c>
      <c r="L81" s="213" t="s">
        <v>1000</v>
      </c>
      <c r="M81" s="214"/>
      <c r="N81" s="214" t="s">
        <v>26</v>
      </c>
      <c r="O81" s="214"/>
      <c r="P81" s="214" t="s">
        <v>26</v>
      </c>
      <c r="Q81" s="214"/>
      <c r="R81" s="214" t="s">
        <v>26</v>
      </c>
      <c r="S81" s="214" t="s">
        <v>26</v>
      </c>
      <c r="T81" s="214" t="s">
        <v>26</v>
      </c>
    </row>
    <row r="82" spans="1:23" ht="15.75" thickBot="1" x14ac:dyDescent="0.3">
      <c r="B82" s="162"/>
      <c r="C82" s="162"/>
      <c r="D82" s="216" t="s">
        <v>577</v>
      </c>
      <c r="E82" s="162" t="s">
        <v>364</v>
      </c>
      <c r="F82" s="281" t="s">
        <v>586</v>
      </c>
      <c r="G82" s="279" t="s">
        <v>580</v>
      </c>
      <c r="H82" s="282" t="s">
        <v>588</v>
      </c>
      <c r="I82" s="216" t="s">
        <v>580</v>
      </c>
      <c r="J82" s="162" t="s">
        <v>364</v>
      </c>
      <c r="K82" s="213" t="s">
        <v>965</v>
      </c>
      <c r="L82" s="213" t="s">
        <v>1000</v>
      </c>
      <c r="M82" s="214"/>
      <c r="N82" s="214" t="s">
        <v>26</v>
      </c>
      <c r="O82" s="214"/>
      <c r="P82" s="214" t="s">
        <v>26</v>
      </c>
      <c r="Q82" s="214"/>
      <c r="R82" s="214" t="s">
        <v>26</v>
      </c>
      <c r="S82" s="214" t="s">
        <v>26</v>
      </c>
      <c r="T82" s="214" t="s">
        <v>26</v>
      </c>
    </row>
    <row r="83" spans="1:23" ht="15.75" thickBot="1" x14ac:dyDescent="0.3">
      <c r="B83" s="162"/>
      <c r="C83" s="162"/>
      <c r="D83" s="211" t="s">
        <v>578</v>
      </c>
      <c r="E83" s="162" t="s">
        <v>364</v>
      </c>
      <c r="F83" s="281" t="s">
        <v>586</v>
      </c>
      <c r="G83" s="279" t="s">
        <v>581</v>
      </c>
      <c r="H83" s="282" t="s">
        <v>589</v>
      </c>
      <c r="I83" s="216" t="s">
        <v>581</v>
      </c>
      <c r="J83" s="162" t="s">
        <v>364</v>
      </c>
      <c r="K83" s="213" t="s">
        <v>489</v>
      </c>
      <c r="L83" s="213" t="s">
        <v>1000</v>
      </c>
      <c r="M83" s="214"/>
      <c r="N83" s="214" t="s">
        <v>26</v>
      </c>
      <c r="O83" s="214"/>
      <c r="P83" s="214" t="s">
        <v>26</v>
      </c>
      <c r="Q83" s="214"/>
      <c r="R83" s="214" t="s">
        <v>26</v>
      </c>
      <c r="S83" s="214" t="s">
        <v>26</v>
      </c>
      <c r="T83" s="214" t="s">
        <v>26</v>
      </c>
    </row>
    <row r="84" spans="1:23" ht="15.75" thickBot="1" x14ac:dyDescent="0.3">
      <c r="B84" s="162"/>
      <c r="C84" s="162"/>
      <c r="D84" s="218" t="s">
        <v>984</v>
      </c>
      <c r="E84" s="162" t="s">
        <v>364</v>
      </c>
      <c r="F84" s="283" t="s">
        <v>586</v>
      </c>
      <c r="G84" s="284" t="s">
        <v>592</v>
      </c>
      <c r="H84" s="285" t="s">
        <v>590</v>
      </c>
      <c r="I84" s="218" t="s">
        <v>592</v>
      </c>
      <c r="J84" s="162" t="s">
        <v>364</v>
      </c>
      <c r="K84" s="213" t="s">
        <v>965</v>
      </c>
      <c r="L84" s="213" t="s">
        <v>1000</v>
      </c>
      <c r="M84" s="214"/>
      <c r="N84" s="214" t="s">
        <v>26</v>
      </c>
      <c r="O84" s="214"/>
      <c r="P84" s="214" t="s">
        <v>26</v>
      </c>
      <c r="Q84" s="214"/>
      <c r="R84" s="214" t="s">
        <v>26</v>
      </c>
      <c r="S84" s="214" t="s">
        <v>26</v>
      </c>
      <c r="T84" s="214" t="s">
        <v>26</v>
      </c>
    </row>
    <row r="85" spans="1:23" ht="15.75" thickBot="1" x14ac:dyDescent="0.3">
      <c r="B85" s="170"/>
      <c r="C85" s="162"/>
      <c r="D85" s="230"/>
      <c r="E85" s="162"/>
      <c r="F85" s="231"/>
      <c r="G85" s="230"/>
      <c r="I85" s="286"/>
      <c r="J85" s="162"/>
      <c r="K85" s="287"/>
      <c r="L85" s="287"/>
      <c r="T85" s="41"/>
      <c r="V85" s="2" t="s">
        <v>977</v>
      </c>
    </row>
    <row r="86" spans="1:23" ht="15.75" thickBot="1" x14ac:dyDescent="0.3">
      <c r="B86" s="33"/>
      <c r="C86" s="33"/>
      <c r="D86" s="33" t="s">
        <v>50</v>
      </c>
      <c r="E86" s="33" t="s">
        <v>50</v>
      </c>
      <c r="F86" s="33" t="s">
        <v>50</v>
      </c>
      <c r="G86" s="33" t="s">
        <v>50</v>
      </c>
      <c r="H86" s="41" t="s">
        <v>50</v>
      </c>
      <c r="I86" s="33" t="s">
        <v>50</v>
      </c>
      <c r="J86" s="33" t="s">
        <v>50</v>
      </c>
      <c r="K86" s="288" t="s">
        <v>50</v>
      </c>
      <c r="L86" s="288" t="s">
        <v>50</v>
      </c>
      <c r="V86" s="2" t="s">
        <v>50</v>
      </c>
      <c r="W86" s="2" t="s">
        <v>50</v>
      </c>
    </row>
    <row r="87" spans="1:23" x14ac:dyDescent="0.25">
      <c r="A87" s="164" t="s">
        <v>562</v>
      </c>
      <c r="B87" s="162" t="s">
        <v>565</v>
      </c>
      <c r="C87" s="456" t="s">
        <v>566</v>
      </c>
      <c r="D87" s="183" t="s">
        <v>570</v>
      </c>
      <c r="E87" s="162" t="s">
        <v>361</v>
      </c>
      <c r="F87" s="289" t="s">
        <v>583</v>
      </c>
      <c r="G87" s="183" t="s">
        <v>570</v>
      </c>
      <c r="H87" s="185" t="s">
        <v>608</v>
      </c>
      <c r="I87" s="183" t="s">
        <v>570</v>
      </c>
      <c r="J87" s="162" t="s">
        <v>361</v>
      </c>
      <c r="K87" s="186" t="s">
        <v>1001</v>
      </c>
      <c r="L87" s="186" t="s">
        <v>632</v>
      </c>
      <c r="M87" s="187" t="s">
        <v>26</v>
      </c>
      <c r="N87" s="187" t="s">
        <v>26</v>
      </c>
      <c r="O87" s="187"/>
      <c r="P87" s="187" t="s">
        <v>26</v>
      </c>
      <c r="Q87" s="187" t="s">
        <v>26</v>
      </c>
      <c r="R87" s="187"/>
      <c r="S87" s="187"/>
      <c r="T87" s="187" t="s">
        <v>26</v>
      </c>
      <c r="V87" s="240" t="s">
        <v>491</v>
      </c>
      <c r="W87" s="241" t="s">
        <v>979</v>
      </c>
    </row>
    <row r="88" spans="1:23" ht="15.75" thickBot="1" x14ac:dyDescent="0.3">
      <c r="B88" s="170"/>
      <c r="C88" s="456"/>
      <c r="D88" s="189" t="s">
        <v>571</v>
      </c>
      <c r="E88" s="162" t="s">
        <v>361</v>
      </c>
      <c r="F88" s="290" t="s">
        <v>583</v>
      </c>
      <c r="G88" s="189" t="s">
        <v>571</v>
      </c>
      <c r="H88" s="190" t="s">
        <v>609</v>
      </c>
      <c r="I88" s="189" t="s">
        <v>571</v>
      </c>
      <c r="J88" s="162" t="s">
        <v>361</v>
      </c>
      <c r="K88" s="186" t="s">
        <v>1001</v>
      </c>
      <c r="L88" s="186" t="s">
        <v>632</v>
      </c>
      <c r="M88" s="187" t="s">
        <v>26</v>
      </c>
      <c r="N88" s="187" t="s">
        <v>26</v>
      </c>
      <c r="O88" s="187"/>
      <c r="P88" s="187" t="s">
        <v>26</v>
      </c>
      <c r="Q88" s="187" t="s">
        <v>26</v>
      </c>
      <c r="R88" s="187"/>
      <c r="S88" s="187"/>
      <c r="T88" s="187" t="s">
        <v>26</v>
      </c>
      <c r="V88" s="242" t="s">
        <v>449</v>
      </c>
      <c r="W88" s="243" t="s">
        <v>979</v>
      </c>
    </row>
    <row r="89" spans="1:23" x14ac:dyDescent="0.25">
      <c r="B89" s="162"/>
      <c r="C89" s="162"/>
      <c r="D89" s="189" t="s">
        <v>572</v>
      </c>
      <c r="E89" s="162" t="s">
        <v>361</v>
      </c>
      <c r="F89" s="290" t="s">
        <v>583</v>
      </c>
      <c r="G89" s="189" t="s">
        <v>572</v>
      </c>
      <c r="H89" s="190" t="s">
        <v>610</v>
      </c>
      <c r="I89" s="189" t="s">
        <v>572</v>
      </c>
      <c r="J89" s="162" t="s">
        <v>361</v>
      </c>
      <c r="K89" s="186" t="s">
        <v>1001</v>
      </c>
      <c r="L89" s="186" t="s">
        <v>632</v>
      </c>
      <c r="M89" s="187" t="s">
        <v>26</v>
      </c>
      <c r="N89" s="187" t="s">
        <v>26</v>
      </c>
      <c r="O89" s="187"/>
      <c r="P89" s="187" t="s">
        <v>26</v>
      </c>
      <c r="Q89" s="187" t="s">
        <v>26</v>
      </c>
      <c r="R89" s="187"/>
      <c r="S89" s="187"/>
      <c r="T89" s="187" t="s">
        <v>26</v>
      </c>
    </row>
    <row r="90" spans="1:23" x14ac:dyDescent="0.25">
      <c r="B90" s="162"/>
      <c r="C90" s="162"/>
      <c r="D90" s="224" t="s">
        <v>573</v>
      </c>
      <c r="E90" s="162" t="s">
        <v>361</v>
      </c>
      <c r="F90" s="290" t="s">
        <v>583</v>
      </c>
      <c r="G90" s="224" t="s">
        <v>573</v>
      </c>
      <c r="H90" s="291" t="s">
        <v>611</v>
      </c>
      <c r="I90" s="224" t="s">
        <v>573</v>
      </c>
      <c r="J90" s="162" t="s">
        <v>361</v>
      </c>
      <c r="K90" s="186" t="s">
        <v>1001</v>
      </c>
      <c r="L90" s="186" t="s">
        <v>632</v>
      </c>
      <c r="M90" s="187" t="s">
        <v>26</v>
      </c>
      <c r="N90" s="187" t="s">
        <v>26</v>
      </c>
      <c r="O90" s="187"/>
      <c r="P90" s="187" t="s">
        <v>26</v>
      </c>
      <c r="Q90" s="187" t="s">
        <v>26</v>
      </c>
      <c r="R90" s="187"/>
      <c r="S90" s="187"/>
      <c r="T90" s="187" t="s">
        <v>26</v>
      </c>
    </row>
    <row r="91" spans="1:23" x14ac:dyDescent="0.25">
      <c r="B91" s="162"/>
      <c r="C91" s="162"/>
      <c r="D91" s="189" t="s">
        <v>602</v>
      </c>
      <c r="E91" s="162" t="s">
        <v>361</v>
      </c>
      <c r="F91" s="290" t="s">
        <v>583</v>
      </c>
      <c r="G91" s="189" t="s">
        <v>602</v>
      </c>
      <c r="H91" s="291" t="s">
        <v>612</v>
      </c>
      <c r="I91" s="189" t="s">
        <v>602</v>
      </c>
      <c r="J91" s="162" t="s">
        <v>361</v>
      </c>
      <c r="K91" s="186" t="s">
        <v>1001</v>
      </c>
      <c r="L91" s="186" t="s">
        <v>632</v>
      </c>
      <c r="M91" s="187" t="s">
        <v>26</v>
      </c>
      <c r="N91" s="187" t="s">
        <v>26</v>
      </c>
      <c r="O91" s="187"/>
      <c r="P91" s="187" t="s">
        <v>26</v>
      </c>
      <c r="Q91" s="187" t="s">
        <v>26</v>
      </c>
      <c r="R91" s="187"/>
      <c r="S91" s="187"/>
      <c r="T91" s="187" t="s">
        <v>26</v>
      </c>
    </row>
    <row r="92" spans="1:23" x14ac:dyDescent="0.25">
      <c r="B92" s="162"/>
      <c r="C92" s="162"/>
      <c r="D92" s="189" t="s">
        <v>603</v>
      </c>
      <c r="E92" s="162" t="s">
        <v>361</v>
      </c>
      <c r="F92" s="290" t="s">
        <v>583</v>
      </c>
      <c r="G92" s="189" t="s">
        <v>603</v>
      </c>
      <c r="H92" s="291" t="s">
        <v>613</v>
      </c>
      <c r="I92" s="189" t="s">
        <v>603</v>
      </c>
      <c r="J92" s="162" t="s">
        <v>361</v>
      </c>
      <c r="K92" s="186" t="s">
        <v>1001</v>
      </c>
      <c r="L92" s="186" t="s">
        <v>632</v>
      </c>
      <c r="M92" s="187" t="s">
        <v>26</v>
      </c>
      <c r="N92" s="187" t="s">
        <v>26</v>
      </c>
      <c r="O92" s="187"/>
      <c r="P92" s="187" t="s">
        <v>26</v>
      </c>
      <c r="Q92" s="187" t="s">
        <v>26</v>
      </c>
      <c r="R92" s="187"/>
      <c r="S92" s="187"/>
      <c r="T92" s="187" t="s">
        <v>26</v>
      </c>
    </row>
    <row r="93" spans="1:23" x14ac:dyDescent="0.25">
      <c r="B93" s="162"/>
      <c r="C93" s="162"/>
      <c r="D93" s="224" t="s">
        <v>604</v>
      </c>
      <c r="E93" s="162" t="s">
        <v>361</v>
      </c>
      <c r="F93" s="290" t="s">
        <v>583</v>
      </c>
      <c r="G93" s="224" t="s">
        <v>604</v>
      </c>
      <c r="H93" s="291" t="s">
        <v>614</v>
      </c>
      <c r="I93" s="224" t="s">
        <v>604</v>
      </c>
      <c r="J93" s="162" t="s">
        <v>361</v>
      </c>
      <c r="K93" s="186" t="s">
        <v>1001</v>
      </c>
      <c r="L93" s="186" t="s">
        <v>632</v>
      </c>
      <c r="M93" s="187" t="s">
        <v>26</v>
      </c>
      <c r="N93" s="187" t="s">
        <v>26</v>
      </c>
      <c r="O93" s="187"/>
      <c r="P93" s="187" t="s">
        <v>26</v>
      </c>
      <c r="Q93" s="187" t="s">
        <v>26</v>
      </c>
      <c r="R93" s="187"/>
      <c r="S93" s="187"/>
      <c r="T93" s="187" t="s">
        <v>26</v>
      </c>
    </row>
    <row r="94" spans="1:23" x14ac:dyDescent="0.25">
      <c r="B94" s="162"/>
      <c r="C94" s="162"/>
      <c r="D94" s="189" t="s">
        <v>605</v>
      </c>
      <c r="E94" s="162" t="s">
        <v>361</v>
      </c>
      <c r="F94" s="290" t="s">
        <v>583</v>
      </c>
      <c r="G94" s="189" t="s">
        <v>605</v>
      </c>
      <c r="H94" s="291" t="s">
        <v>615</v>
      </c>
      <c r="I94" s="189" t="s">
        <v>605</v>
      </c>
      <c r="J94" s="162" t="s">
        <v>361</v>
      </c>
      <c r="K94" s="186" t="s">
        <v>1001</v>
      </c>
      <c r="L94" s="186" t="s">
        <v>632</v>
      </c>
      <c r="M94" s="187" t="s">
        <v>26</v>
      </c>
      <c r="N94" s="187" t="s">
        <v>26</v>
      </c>
      <c r="O94" s="187"/>
      <c r="P94" s="187" t="s">
        <v>26</v>
      </c>
      <c r="Q94" s="187" t="s">
        <v>26</v>
      </c>
      <c r="R94" s="187"/>
      <c r="S94" s="187"/>
      <c r="T94" s="187" t="s">
        <v>26</v>
      </c>
    </row>
    <row r="95" spans="1:23" x14ac:dyDescent="0.25">
      <c r="B95" s="162"/>
      <c r="C95" s="162"/>
      <c r="D95" s="189" t="s">
        <v>606</v>
      </c>
      <c r="E95" s="162" t="s">
        <v>361</v>
      </c>
      <c r="F95" s="290" t="s">
        <v>583</v>
      </c>
      <c r="G95" s="189" t="s">
        <v>606</v>
      </c>
      <c r="H95" s="291" t="s">
        <v>522</v>
      </c>
      <c r="I95" s="189" t="s">
        <v>606</v>
      </c>
      <c r="J95" s="162" t="s">
        <v>361</v>
      </c>
      <c r="K95" s="186" t="s">
        <v>1001</v>
      </c>
      <c r="L95" s="186" t="s">
        <v>632</v>
      </c>
      <c r="M95" s="187" t="s">
        <v>26</v>
      </c>
      <c r="N95" s="187" t="s">
        <v>26</v>
      </c>
      <c r="O95" s="187"/>
      <c r="P95" s="187" t="s">
        <v>26</v>
      </c>
      <c r="Q95" s="187" t="s">
        <v>26</v>
      </c>
      <c r="R95" s="187"/>
      <c r="S95" s="187"/>
      <c r="T95" s="187" t="s">
        <v>26</v>
      </c>
    </row>
    <row r="96" spans="1:23" ht="15.75" thickBot="1" x14ac:dyDescent="0.3">
      <c r="B96" s="162"/>
      <c r="C96" s="162"/>
      <c r="D96" s="224" t="s">
        <v>607</v>
      </c>
      <c r="E96" s="162" t="s">
        <v>361</v>
      </c>
      <c r="F96" s="292" t="s">
        <v>583</v>
      </c>
      <c r="G96" s="224" t="s">
        <v>607</v>
      </c>
      <c r="H96" s="192" t="s">
        <v>616</v>
      </c>
      <c r="I96" s="224" t="s">
        <v>607</v>
      </c>
      <c r="J96" s="162" t="s">
        <v>361</v>
      </c>
      <c r="K96" s="186" t="s">
        <v>1001</v>
      </c>
      <c r="L96" s="186" t="s">
        <v>632</v>
      </c>
      <c r="M96" s="187" t="s">
        <v>26</v>
      </c>
      <c r="N96" s="187" t="s">
        <v>26</v>
      </c>
      <c r="O96" s="187"/>
      <c r="P96" s="187" t="s">
        <v>26</v>
      </c>
      <c r="Q96" s="187" t="s">
        <v>26</v>
      </c>
      <c r="R96" s="187"/>
      <c r="S96" s="187"/>
      <c r="T96" s="187" t="s">
        <v>26</v>
      </c>
    </row>
    <row r="97" spans="1:23" x14ac:dyDescent="0.25">
      <c r="B97" s="162" t="s">
        <v>574</v>
      </c>
      <c r="C97" s="456" t="s">
        <v>575</v>
      </c>
      <c r="D97" s="193" t="s">
        <v>981</v>
      </c>
      <c r="E97" s="162" t="s">
        <v>362</v>
      </c>
      <c r="F97" s="274" t="s">
        <v>584</v>
      </c>
      <c r="G97" s="193" t="s">
        <v>981</v>
      </c>
      <c r="H97" s="194" t="s">
        <v>599</v>
      </c>
      <c r="I97" s="193" t="s">
        <v>981</v>
      </c>
      <c r="J97" s="162" t="s">
        <v>362</v>
      </c>
      <c r="K97" s="195" t="s">
        <v>1001</v>
      </c>
      <c r="L97" s="195" t="s">
        <v>631</v>
      </c>
      <c r="M97" s="196" t="s">
        <v>26</v>
      </c>
      <c r="N97" s="196" t="s">
        <v>26</v>
      </c>
      <c r="O97" s="196"/>
      <c r="P97" s="196" t="s">
        <v>26</v>
      </c>
      <c r="Q97" s="196" t="s">
        <v>26</v>
      </c>
      <c r="R97" s="196"/>
      <c r="S97" s="196"/>
      <c r="T97" s="196" t="s">
        <v>26</v>
      </c>
    </row>
    <row r="98" spans="1:23" x14ac:dyDescent="0.25">
      <c r="B98" s="170"/>
      <c r="C98" s="456"/>
      <c r="D98" s="198" t="s">
        <v>982</v>
      </c>
      <c r="E98" s="162" t="s">
        <v>362</v>
      </c>
      <c r="F98" s="276" t="s">
        <v>584</v>
      </c>
      <c r="G98" s="198" t="s">
        <v>982</v>
      </c>
      <c r="H98" s="199" t="s">
        <v>600</v>
      </c>
      <c r="I98" s="198" t="s">
        <v>982</v>
      </c>
      <c r="J98" s="162" t="s">
        <v>362</v>
      </c>
      <c r="K98" s="195" t="s">
        <v>1001</v>
      </c>
      <c r="L98" s="195" t="s">
        <v>631</v>
      </c>
      <c r="M98" s="196" t="s">
        <v>26</v>
      </c>
      <c r="N98" s="196" t="s">
        <v>26</v>
      </c>
      <c r="O98" s="196"/>
      <c r="P98" s="196" t="s">
        <v>26</v>
      </c>
      <c r="Q98" s="196" t="s">
        <v>26</v>
      </c>
      <c r="R98" s="196"/>
      <c r="S98" s="196"/>
      <c r="T98" s="196" t="s">
        <v>26</v>
      </c>
    </row>
    <row r="99" spans="1:23" ht="15.75" thickBot="1" x14ac:dyDescent="0.3">
      <c r="B99" s="170"/>
      <c r="C99" s="162"/>
      <c r="D99" s="198" t="s">
        <v>983</v>
      </c>
      <c r="E99" s="162" t="s">
        <v>362</v>
      </c>
      <c r="F99" s="276" t="s">
        <v>584</v>
      </c>
      <c r="G99" s="198" t="s">
        <v>983</v>
      </c>
      <c r="H99" s="199" t="s">
        <v>601</v>
      </c>
      <c r="I99" s="198" t="s">
        <v>983</v>
      </c>
      <c r="J99" s="162" t="s">
        <v>362</v>
      </c>
      <c r="K99" s="195" t="s">
        <v>1001</v>
      </c>
      <c r="L99" s="195" t="s">
        <v>631</v>
      </c>
      <c r="M99" s="196" t="s">
        <v>26</v>
      </c>
      <c r="N99" s="196" t="s">
        <v>26</v>
      </c>
      <c r="O99" s="196"/>
      <c r="P99" s="196" t="s">
        <v>26</v>
      </c>
      <c r="Q99" s="196" t="s">
        <v>26</v>
      </c>
      <c r="R99" s="196"/>
      <c r="S99" s="196"/>
      <c r="T99" s="196" t="s">
        <v>26</v>
      </c>
    </row>
    <row r="100" spans="1:23" x14ac:dyDescent="0.25">
      <c r="B100" s="162"/>
      <c r="C100" s="162"/>
      <c r="D100" s="226" t="s">
        <v>985</v>
      </c>
      <c r="E100" s="162" t="s">
        <v>363</v>
      </c>
      <c r="F100" s="293" t="s">
        <v>585</v>
      </c>
      <c r="G100" s="226" t="s">
        <v>985</v>
      </c>
      <c r="H100" s="203" t="s">
        <v>593</v>
      </c>
      <c r="I100" s="226" t="s">
        <v>985</v>
      </c>
      <c r="J100" s="162" t="s">
        <v>363</v>
      </c>
      <c r="K100" s="204" t="s">
        <v>449</v>
      </c>
      <c r="L100" s="204" t="s">
        <v>633</v>
      </c>
      <c r="M100" s="205" t="s">
        <v>26</v>
      </c>
      <c r="N100" s="205" t="s">
        <v>26</v>
      </c>
      <c r="O100" s="205"/>
      <c r="P100" s="205" t="s">
        <v>26</v>
      </c>
      <c r="Q100" s="205" t="s">
        <v>26</v>
      </c>
      <c r="R100" s="205"/>
      <c r="S100" s="205"/>
      <c r="T100" s="205" t="s">
        <v>26</v>
      </c>
    </row>
    <row r="101" spans="1:23" x14ac:dyDescent="0.25">
      <c r="B101" s="162"/>
      <c r="C101" s="162"/>
      <c r="D101" s="226" t="s">
        <v>986</v>
      </c>
      <c r="E101" s="162" t="s">
        <v>363</v>
      </c>
      <c r="F101" s="294" t="s">
        <v>585</v>
      </c>
      <c r="G101" s="226" t="s">
        <v>986</v>
      </c>
      <c r="H101" s="208" t="s">
        <v>594</v>
      </c>
      <c r="I101" s="226" t="s">
        <v>986</v>
      </c>
      <c r="J101" s="162" t="s">
        <v>363</v>
      </c>
      <c r="K101" s="204" t="s">
        <v>449</v>
      </c>
      <c r="L101" s="204" t="s">
        <v>633</v>
      </c>
      <c r="M101" s="205" t="s">
        <v>26</v>
      </c>
      <c r="N101" s="205" t="s">
        <v>26</v>
      </c>
      <c r="O101" s="205"/>
      <c r="P101" s="205" t="s">
        <v>26</v>
      </c>
      <c r="Q101" s="205" t="s">
        <v>26</v>
      </c>
      <c r="R101" s="205"/>
      <c r="S101" s="205"/>
      <c r="T101" s="205" t="s">
        <v>26</v>
      </c>
    </row>
    <row r="102" spans="1:23" x14ac:dyDescent="0.25">
      <c r="B102" s="162"/>
      <c r="C102" s="162"/>
      <c r="D102" s="226" t="s">
        <v>987</v>
      </c>
      <c r="E102" s="162" t="s">
        <v>363</v>
      </c>
      <c r="F102" s="294" t="s">
        <v>585</v>
      </c>
      <c r="G102" s="226" t="s">
        <v>987</v>
      </c>
      <c r="H102" s="208" t="s">
        <v>595</v>
      </c>
      <c r="I102" s="226" t="s">
        <v>987</v>
      </c>
      <c r="J102" s="162" t="s">
        <v>363</v>
      </c>
      <c r="K102" s="204" t="s">
        <v>449</v>
      </c>
      <c r="L102" s="204" t="s">
        <v>633</v>
      </c>
      <c r="M102" s="205" t="s">
        <v>26</v>
      </c>
      <c r="N102" s="205" t="s">
        <v>26</v>
      </c>
      <c r="O102" s="205"/>
      <c r="P102" s="205" t="s">
        <v>26</v>
      </c>
      <c r="Q102" s="205" t="s">
        <v>26</v>
      </c>
      <c r="R102" s="205"/>
      <c r="S102" s="205"/>
      <c r="T102" s="205" t="s">
        <v>26</v>
      </c>
    </row>
    <row r="103" spans="1:23" x14ac:dyDescent="0.25">
      <c r="B103" s="162"/>
      <c r="C103" s="162"/>
      <c r="D103" s="226" t="s">
        <v>988</v>
      </c>
      <c r="E103" s="162" t="s">
        <v>363</v>
      </c>
      <c r="F103" s="294" t="s">
        <v>585</v>
      </c>
      <c r="G103" s="226" t="s">
        <v>988</v>
      </c>
      <c r="H103" s="295" t="s">
        <v>596</v>
      </c>
      <c r="I103" s="226" t="s">
        <v>988</v>
      </c>
      <c r="J103" s="162" t="s">
        <v>363</v>
      </c>
      <c r="K103" s="204" t="s">
        <v>449</v>
      </c>
      <c r="L103" s="204" t="s">
        <v>633</v>
      </c>
      <c r="M103" s="205" t="s">
        <v>26</v>
      </c>
      <c r="N103" s="205" t="s">
        <v>26</v>
      </c>
      <c r="O103" s="205"/>
      <c r="P103" s="205" t="s">
        <v>26</v>
      </c>
      <c r="Q103" s="205" t="s">
        <v>26</v>
      </c>
      <c r="R103" s="205"/>
      <c r="S103" s="205"/>
      <c r="T103" s="205" t="s">
        <v>26</v>
      </c>
    </row>
    <row r="104" spans="1:23" x14ac:dyDescent="0.25">
      <c r="B104" s="162"/>
      <c r="C104" s="162"/>
      <c r="D104" s="226" t="s">
        <v>989</v>
      </c>
      <c r="E104" s="162" t="s">
        <v>363</v>
      </c>
      <c r="F104" s="294" t="s">
        <v>585</v>
      </c>
      <c r="G104" s="226" t="s">
        <v>989</v>
      </c>
      <c r="H104" s="295" t="s">
        <v>597</v>
      </c>
      <c r="I104" s="226" t="s">
        <v>989</v>
      </c>
      <c r="J104" s="162" t="s">
        <v>363</v>
      </c>
      <c r="K104" s="204" t="s">
        <v>449</v>
      </c>
      <c r="L104" s="204" t="s">
        <v>633</v>
      </c>
      <c r="M104" s="205" t="s">
        <v>26</v>
      </c>
      <c r="N104" s="205" t="s">
        <v>26</v>
      </c>
      <c r="O104" s="205"/>
      <c r="P104" s="205" t="s">
        <v>26</v>
      </c>
      <c r="Q104" s="205" t="s">
        <v>26</v>
      </c>
      <c r="R104" s="205"/>
      <c r="S104" s="205"/>
      <c r="T104" s="205" t="s">
        <v>26</v>
      </c>
    </row>
    <row r="105" spans="1:23" ht="15.75" thickBot="1" x14ac:dyDescent="0.3">
      <c r="B105" s="162"/>
      <c r="C105" s="162"/>
      <c r="D105" s="226" t="s">
        <v>990</v>
      </c>
      <c r="E105" s="162" t="s">
        <v>363</v>
      </c>
      <c r="F105" s="296" t="s">
        <v>585</v>
      </c>
      <c r="G105" s="226" t="s">
        <v>990</v>
      </c>
      <c r="H105" s="210" t="s">
        <v>598</v>
      </c>
      <c r="I105" s="226" t="s">
        <v>990</v>
      </c>
      <c r="J105" s="162" t="s">
        <v>363</v>
      </c>
      <c r="K105" s="204" t="s">
        <v>449</v>
      </c>
      <c r="L105" s="204" t="s">
        <v>633</v>
      </c>
      <c r="M105" s="205" t="s">
        <v>26</v>
      </c>
      <c r="N105" s="205" t="s">
        <v>26</v>
      </c>
      <c r="O105" s="205"/>
      <c r="P105" s="205" t="s">
        <v>26</v>
      </c>
      <c r="Q105" s="205" t="s">
        <v>26</v>
      </c>
      <c r="R105" s="205"/>
      <c r="S105" s="205"/>
      <c r="T105" s="205" t="s">
        <v>26</v>
      </c>
    </row>
    <row r="106" spans="1:23" x14ac:dyDescent="0.25">
      <c r="B106" s="162"/>
      <c r="C106" s="162"/>
      <c r="D106" s="211" t="s">
        <v>576</v>
      </c>
      <c r="E106" s="162" t="s">
        <v>364</v>
      </c>
      <c r="F106" s="278" t="s">
        <v>586</v>
      </c>
      <c r="G106" s="211" t="s">
        <v>576</v>
      </c>
      <c r="H106" s="280" t="s">
        <v>587</v>
      </c>
      <c r="I106" s="211" t="s">
        <v>576</v>
      </c>
      <c r="J106" s="162" t="s">
        <v>364</v>
      </c>
      <c r="K106" s="213" t="s">
        <v>491</v>
      </c>
      <c r="L106" s="213" t="s">
        <v>557</v>
      </c>
      <c r="M106" s="214" t="s">
        <v>26</v>
      </c>
      <c r="N106" s="214" t="s">
        <v>26</v>
      </c>
      <c r="O106" s="214"/>
      <c r="P106" s="214" t="s">
        <v>26</v>
      </c>
      <c r="Q106" s="214" t="s">
        <v>26</v>
      </c>
      <c r="R106" s="214"/>
      <c r="S106" s="214"/>
      <c r="T106" s="214" t="s">
        <v>26</v>
      </c>
    </row>
    <row r="107" spans="1:23" ht="15.75" thickBot="1" x14ac:dyDescent="0.3">
      <c r="B107" s="162"/>
      <c r="C107" s="162"/>
      <c r="D107" s="216" t="s">
        <v>577</v>
      </c>
      <c r="E107" s="162" t="s">
        <v>364</v>
      </c>
      <c r="F107" s="281" t="s">
        <v>586</v>
      </c>
      <c r="G107" s="216" t="s">
        <v>577</v>
      </c>
      <c r="H107" s="282" t="s">
        <v>588</v>
      </c>
      <c r="I107" s="216" t="s">
        <v>577</v>
      </c>
      <c r="J107" s="162" t="s">
        <v>364</v>
      </c>
      <c r="K107" s="213" t="s">
        <v>491</v>
      </c>
      <c r="L107" s="213" t="s">
        <v>559</v>
      </c>
      <c r="M107" s="214" t="s">
        <v>26</v>
      </c>
      <c r="N107" s="214" t="s">
        <v>26</v>
      </c>
      <c r="O107" s="214"/>
      <c r="P107" s="214" t="s">
        <v>26</v>
      </c>
      <c r="Q107" s="214" t="s">
        <v>26</v>
      </c>
      <c r="R107" s="214"/>
      <c r="S107" s="214"/>
      <c r="T107" s="214" t="s">
        <v>26</v>
      </c>
    </row>
    <row r="108" spans="1:23" x14ac:dyDescent="0.25">
      <c r="B108" s="162"/>
      <c r="C108" s="162"/>
      <c r="D108" s="211" t="s">
        <v>578</v>
      </c>
      <c r="E108" s="162" t="s">
        <v>364</v>
      </c>
      <c r="F108" s="281" t="s">
        <v>586</v>
      </c>
      <c r="G108" s="211" t="s">
        <v>578</v>
      </c>
      <c r="H108" s="282" t="s">
        <v>589</v>
      </c>
      <c r="I108" s="211" t="s">
        <v>578</v>
      </c>
      <c r="J108" s="162" t="s">
        <v>364</v>
      </c>
      <c r="K108" s="213" t="s">
        <v>491</v>
      </c>
      <c r="L108" s="213" t="s">
        <v>558</v>
      </c>
      <c r="M108" s="214" t="s">
        <v>26</v>
      </c>
      <c r="N108" s="214" t="s">
        <v>26</v>
      </c>
      <c r="O108" s="214"/>
      <c r="P108" s="214" t="s">
        <v>26</v>
      </c>
      <c r="Q108" s="214" t="s">
        <v>26</v>
      </c>
      <c r="R108" s="214"/>
      <c r="S108" s="214"/>
      <c r="T108" s="214" t="s">
        <v>26</v>
      </c>
    </row>
    <row r="109" spans="1:23" ht="15.75" thickBot="1" x14ac:dyDescent="0.3">
      <c r="B109" s="162"/>
      <c r="C109" s="162"/>
      <c r="D109" s="218" t="s">
        <v>984</v>
      </c>
      <c r="E109" s="162" t="s">
        <v>364</v>
      </c>
      <c r="F109" s="283" t="s">
        <v>586</v>
      </c>
      <c r="G109" s="218" t="s">
        <v>984</v>
      </c>
      <c r="H109" s="285" t="s">
        <v>590</v>
      </c>
      <c r="I109" s="218" t="s">
        <v>984</v>
      </c>
      <c r="J109" s="162" t="s">
        <v>364</v>
      </c>
      <c r="K109" s="213" t="s">
        <v>491</v>
      </c>
      <c r="L109" s="213" t="s">
        <v>559</v>
      </c>
      <c r="M109" s="214" t="s">
        <v>26</v>
      </c>
      <c r="N109" s="214" t="s">
        <v>26</v>
      </c>
      <c r="O109" s="214"/>
      <c r="P109" s="214" t="s">
        <v>26</v>
      </c>
      <c r="Q109" s="214" t="s">
        <v>26</v>
      </c>
      <c r="R109" s="214"/>
      <c r="S109" s="214"/>
      <c r="T109" s="214" t="s">
        <v>26</v>
      </c>
    </row>
    <row r="110" spans="1:23" x14ac:dyDescent="0.25">
      <c r="V110" s="2" t="s">
        <v>977</v>
      </c>
    </row>
    <row r="111" spans="1:23" ht="15.75" thickBot="1" x14ac:dyDescent="0.3">
      <c r="B111" s="33"/>
      <c r="C111" s="33"/>
      <c r="D111" s="33" t="s">
        <v>50</v>
      </c>
      <c r="E111" s="33" t="s">
        <v>50</v>
      </c>
      <c r="F111" s="33" t="s">
        <v>50</v>
      </c>
      <c r="G111" s="33" t="s">
        <v>50</v>
      </c>
      <c r="H111" s="41" t="s">
        <v>50</v>
      </c>
      <c r="I111" s="33" t="s">
        <v>50</v>
      </c>
      <c r="J111" s="33" t="s">
        <v>50</v>
      </c>
      <c r="K111" s="288" t="s">
        <v>50</v>
      </c>
      <c r="L111" s="288" t="s">
        <v>50</v>
      </c>
      <c r="V111" s="2" t="s">
        <v>50</v>
      </c>
      <c r="W111" s="2" t="s">
        <v>50</v>
      </c>
    </row>
    <row r="112" spans="1:23" x14ac:dyDescent="0.25">
      <c r="A112" s="164" t="s">
        <v>563</v>
      </c>
      <c r="B112" s="162" t="s">
        <v>565</v>
      </c>
      <c r="C112" s="456" t="s">
        <v>566</v>
      </c>
      <c r="D112" s="183" t="s">
        <v>570</v>
      </c>
      <c r="E112" s="162" t="s">
        <v>361</v>
      </c>
      <c r="F112" s="289" t="s">
        <v>583</v>
      </c>
      <c r="G112" s="183" t="s">
        <v>570</v>
      </c>
      <c r="H112" s="185" t="s">
        <v>608</v>
      </c>
      <c r="I112" s="183" t="s">
        <v>570</v>
      </c>
      <c r="J112" s="162" t="s">
        <v>361</v>
      </c>
      <c r="K112" s="186" t="s">
        <v>491</v>
      </c>
      <c r="L112" s="186" t="s">
        <v>632</v>
      </c>
      <c r="M112" s="187" t="s">
        <v>26</v>
      </c>
      <c r="N112" s="187" t="s">
        <v>26</v>
      </c>
      <c r="O112" s="187"/>
      <c r="P112" s="187" t="s">
        <v>26</v>
      </c>
      <c r="Q112" s="187" t="s">
        <v>26</v>
      </c>
      <c r="R112" s="187"/>
      <c r="S112" s="187"/>
      <c r="T112" s="187" t="s">
        <v>26</v>
      </c>
      <c r="V112" s="240" t="s">
        <v>491</v>
      </c>
      <c r="W112" s="241" t="s">
        <v>979</v>
      </c>
    </row>
    <row r="113" spans="1:23" x14ac:dyDescent="0.25">
      <c r="A113" s="2" t="s">
        <v>991</v>
      </c>
      <c r="B113" s="170"/>
      <c r="C113" s="456"/>
      <c r="D113" s="189" t="s">
        <v>571</v>
      </c>
      <c r="E113" s="162" t="s">
        <v>361</v>
      </c>
      <c r="F113" s="290" t="s">
        <v>583</v>
      </c>
      <c r="G113" s="189" t="s">
        <v>571</v>
      </c>
      <c r="H113" s="190" t="s">
        <v>609</v>
      </c>
      <c r="I113" s="189" t="s">
        <v>571</v>
      </c>
      <c r="J113" s="162" t="s">
        <v>361</v>
      </c>
      <c r="K113" s="186" t="s">
        <v>491</v>
      </c>
      <c r="L113" s="186" t="s">
        <v>632</v>
      </c>
      <c r="M113" s="187" t="s">
        <v>26</v>
      </c>
      <c r="N113" s="187" t="s">
        <v>26</v>
      </c>
      <c r="O113" s="187"/>
      <c r="P113" s="187" t="s">
        <v>26</v>
      </c>
      <c r="Q113" s="187" t="s">
        <v>26</v>
      </c>
      <c r="R113" s="187"/>
      <c r="S113" s="187"/>
      <c r="T113" s="187" t="s">
        <v>26</v>
      </c>
    </row>
    <row r="114" spans="1:23" x14ac:dyDescent="0.25">
      <c r="B114" s="162"/>
      <c r="C114" s="162"/>
      <c r="D114" s="189" t="s">
        <v>572</v>
      </c>
      <c r="E114" s="162" t="s">
        <v>361</v>
      </c>
      <c r="F114" s="290" t="s">
        <v>583</v>
      </c>
      <c r="G114" s="189" t="s">
        <v>572</v>
      </c>
      <c r="H114" s="190" t="s">
        <v>610</v>
      </c>
      <c r="I114" s="189" t="s">
        <v>572</v>
      </c>
      <c r="J114" s="162" t="s">
        <v>361</v>
      </c>
      <c r="K114" s="186" t="s">
        <v>491</v>
      </c>
      <c r="L114" s="186" t="s">
        <v>632</v>
      </c>
      <c r="M114" s="187" t="s">
        <v>26</v>
      </c>
      <c r="N114" s="187" t="s">
        <v>26</v>
      </c>
      <c r="O114" s="187"/>
      <c r="P114" s="187" t="s">
        <v>26</v>
      </c>
      <c r="Q114" s="187" t="s">
        <v>26</v>
      </c>
      <c r="R114" s="187"/>
      <c r="S114" s="187"/>
      <c r="T114" s="187" t="s">
        <v>26</v>
      </c>
    </row>
    <row r="115" spans="1:23" x14ac:dyDescent="0.25">
      <c r="B115" s="162"/>
      <c r="C115" s="162"/>
      <c r="D115" s="224" t="s">
        <v>573</v>
      </c>
      <c r="E115" s="162" t="s">
        <v>361</v>
      </c>
      <c r="F115" s="290" t="s">
        <v>583</v>
      </c>
      <c r="G115" s="224" t="s">
        <v>573</v>
      </c>
      <c r="H115" s="291" t="s">
        <v>611</v>
      </c>
      <c r="I115" s="224" t="s">
        <v>573</v>
      </c>
      <c r="J115" s="162" t="s">
        <v>361</v>
      </c>
      <c r="K115" s="186" t="s">
        <v>491</v>
      </c>
      <c r="L115" s="186" t="s">
        <v>632</v>
      </c>
      <c r="M115" s="187" t="s">
        <v>26</v>
      </c>
      <c r="N115" s="187" t="s">
        <v>26</v>
      </c>
      <c r="O115" s="187"/>
      <c r="P115" s="187" t="s">
        <v>26</v>
      </c>
      <c r="Q115" s="187" t="s">
        <v>26</v>
      </c>
      <c r="R115" s="187"/>
      <c r="S115" s="187"/>
      <c r="T115" s="187" t="s">
        <v>26</v>
      </c>
    </row>
    <row r="116" spans="1:23" x14ac:dyDescent="0.25">
      <c r="B116" s="162"/>
      <c r="C116" s="162"/>
      <c r="D116" s="189" t="s">
        <v>602</v>
      </c>
      <c r="E116" s="162" t="s">
        <v>361</v>
      </c>
      <c r="F116" s="290" t="s">
        <v>583</v>
      </c>
      <c r="G116" s="189" t="s">
        <v>602</v>
      </c>
      <c r="H116" s="291" t="s">
        <v>612</v>
      </c>
      <c r="I116" s="189" t="s">
        <v>602</v>
      </c>
      <c r="J116" s="162" t="s">
        <v>361</v>
      </c>
      <c r="K116" s="186" t="s">
        <v>491</v>
      </c>
      <c r="L116" s="186" t="s">
        <v>632</v>
      </c>
      <c r="M116" s="187" t="s">
        <v>26</v>
      </c>
      <c r="N116" s="187" t="s">
        <v>26</v>
      </c>
      <c r="O116" s="187"/>
      <c r="P116" s="187" t="s">
        <v>26</v>
      </c>
      <c r="Q116" s="187" t="s">
        <v>26</v>
      </c>
      <c r="R116" s="187"/>
      <c r="S116" s="187"/>
      <c r="T116" s="187" t="s">
        <v>26</v>
      </c>
    </row>
    <row r="117" spans="1:23" x14ac:dyDescent="0.25">
      <c r="B117" s="162"/>
      <c r="C117" s="162"/>
      <c r="D117" s="189" t="s">
        <v>606</v>
      </c>
      <c r="E117" s="162" t="s">
        <v>361</v>
      </c>
      <c r="F117" s="290" t="s">
        <v>583</v>
      </c>
      <c r="G117" s="189" t="s">
        <v>606</v>
      </c>
      <c r="H117" s="291" t="s">
        <v>522</v>
      </c>
      <c r="I117" s="189" t="s">
        <v>606</v>
      </c>
      <c r="J117" s="162" t="s">
        <v>361</v>
      </c>
      <c r="K117" s="186" t="s">
        <v>491</v>
      </c>
      <c r="L117" s="186" t="s">
        <v>632</v>
      </c>
      <c r="M117" s="187" t="s">
        <v>26</v>
      </c>
      <c r="N117" s="187" t="s">
        <v>26</v>
      </c>
      <c r="O117" s="187"/>
      <c r="P117" s="187" t="s">
        <v>26</v>
      </c>
      <c r="Q117" s="187" t="s">
        <v>26</v>
      </c>
      <c r="R117" s="187"/>
      <c r="S117" s="187"/>
      <c r="T117" s="187" t="s">
        <v>26</v>
      </c>
    </row>
    <row r="118" spans="1:23" ht="15.75" thickBot="1" x14ac:dyDescent="0.3">
      <c r="B118" s="162"/>
      <c r="C118" s="162"/>
      <c r="D118" s="224" t="s">
        <v>607</v>
      </c>
      <c r="E118" s="162" t="s">
        <v>361</v>
      </c>
      <c r="F118" s="292" t="s">
        <v>583</v>
      </c>
      <c r="G118" s="224" t="s">
        <v>607</v>
      </c>
      <c r="H118" s="192" t="s">
        <v>616</v>
      </c>
      <c r="I118" s="224" t="s">
        <v>607</v>
      </c>
      <c r="J118" s="162" t="s">
        <v>361</v>
      </c>
      <c r="K118" s="186" t="s">
        <v>491</v>
      </c>
      <c r="L118" s="186" t="s">
        <v>632</v>
      </c>
      <c r="M118" s="187" t="s">
        <v>26</v>
      </c>
      <c r="N118" s="187" t="s">
        <v>26</v>
      </c>
      <c r="O118" s="187"/>
      <c r="P118" s="187" t="s">
        <v>26</v>
      </c>
      <c r="Q118" s="187" t="s">
        <v>26</v>
      </c>
      <c r="R118" s="187"/>
      <c r="S118" s="187"/>
      <c r="T118" s="187" t="s">
        <v>26</v>
      </c>
    </row>
    <row r="119" spans="1:23" x14ac:dyDescent="0.25">
      <c r="B119" s="162" t="s">
        <v>574</v>
      </c>
      <c r="C119" s="456" t="s">
        <v>575</v>
      </c>
      <c r="D119" s="193" t="s">
        <v>981</v>
      </c>
      <c r="E119" s="162" t="s">
        <v>362</v>
      </c>
      <c r="F119" s="274" t="s">
        <v>584</v>
      </c>
      <c r="G119" s="193" t="s">
        <v>981</v>
      </c>
      <c r="H119" s="194" t="s">
        <v>599</v>
      </c>
      <c r="I119" s="193" t="s">
        <v>981</v>
      </c>
      <c r="J119" s="162" t="s">
        <v>362</v>
      </c>
      <c r="K119" s="195" t="s">
        <v>491</v>
      </c>
      <c r="L119" s="195" t="s">
        <v>632</v>
      </c>
      <c r="M119" s="196" t="s">
        <v>26</v>
      </c>
      <c r="N119" s="196" t="s">
        <v>26</v>
      </c>
      <c r="O119" s="196"/>
      <c r="P119" s="196" t="s">
        <v>26</v>
      </c>
      <c r="Q119" s="196" t="s">
        <v>26</v>
      </c>
      <c r="R119" s="196"/>
      <c r="S119" s="196"/>
      <c r="T119" s="196" t="s">
        <v>26</v>
      </c>
    </row>
    <row r="120" spans="1:23" x14ac:dyDescent="0.25">
      <c r="B120" s="170"/>
      <c r="C120" s="456"/>
      <c r="D120" s="198" t="s">
        <v>982</v>
      </c>
      <c r="E120" s="162" t="s">
        <v>362</v>
      </c>
      <c r="F120" s="276" t="s">
        <v>584</v>
      </c>
      <c r="G120" s="198" t="s">
        <v>982</v>
      </c>
      <c r="H120" s="199" t="s">
        <v>600</v>
      </c>
      <c r="I120" s="198" t="s">
        <v>982</v>
      </c>
      <c r="J120" s="162" t="s">
        <v>362</v>
      </c>
      <c r="K120" s="195" t="s">
        <v>491</v>
      </c>
      <c r="L120" s="195" t="s">
        <v>632</v>
      </c>
      <c r="M120" s="196" t="s">
        <v>26</v>
      </c>
      <c r="N120" s="196" t="s">
        <v>26</v>
      </c>
      <c r="O120" s="196"/>
      <c r="P120" s="196" t="s">
        <v>26</v>
      </c>
      <c r="Q120" s="196" t="s">
        <v>26</v>
      </c>
      <c r="R120" s="196"/>
      <c r="S120" s="196"/>
      <c r="T120" s="196" t="s">
        <v>26</v>
      </c>
    </row>
    <row r="121" spans="1:23" ht="15.75" thickBot="1" x14ac:dyDescent="0.3">
      <c r="B121" s="170"/>
      <c r="C121" s="162"/>
      <c r="D121" s="198" t="s">
        <v>983</v>
      </c>
      <c r="E121" s="162" t="s">
        <v>362</v>
      </c>
      <c r="F121" s="276" t="s">
        <v>584</v>
      </c>
      <c r="G121" s="198" t="s">
        <v>983</v>
      </c>
      <c r="H121" s="199" t="s">
        <v>601</v>
      </c>
      <c r="I121" s="198" t="s">
        <v>983</v>
      </c>
      <c r="J121" s="162" t="s">
        <v>362</v>
      </c>
      <c r="K121" s="195" t="s">
        <v>491</v>
      </c>
      <c r="L121" s="195" t="s">
        <v>632</v>
      </c>
      <c r="M121" s="196" t="s">
        <v>26</v>
      </c>
      <c r="N121" s="196" t="s">
        <v>26</v>
      </c>
      <c r="O121" s="196"/>
      <c r="P121" s="196" t="s">
        <v>26</v>
      </c>
      <c r="Q121" s="196" t="s">
        <v>26</v>
      </c>
      <c r="R121" s="196"/>
      <c r="S121" s="196"/>
      <c r="T121" s="196" t="s">
        <v>26</v>
      </c>
    </row>
    <row r="122" spans="1:23" x14ac:dyDescent="0.25">
      <c r="B122" s="162"/>
      <c r="C122" s="162"/>
      <c r="D122" s="211" t="s">
        <v>576</v>
      </c>
      <c r="E122" s="162" t="s">
        <v>364</v>
      </c>
      <c r="F122" s="278" t="s">
        <v>586</v>
      </c>
      <c r="G122" s="211" t="s">
        <v>576</v>
      </c>
      <c r="H122" s="280" t="s">
        <v>587</v>
      </c>
      <c r="I122" s="211" t="s">
        <v>576</v>
      </c>
      <c r="J122" s="162" t="s">
        <v>364</v>
      </c>
      <c r="K122" s="213" t="s">
        <v>491</v>
      </c>
      <c r="L122" s="213" t="s">
        <v>632</v>
      </c>
      <c r="M122" s="214" t="s">
        <v>26</v>
      </c>
      <c r="N122" s="214" t="s">
        <v>26</v>
      </c>
      <c r="O122" s="214"/>
      <c r="P122" s="214" t="s">
        <v>26</v>
      </c>
      <c r="Q122" s="214" t="s">
        <v>26</v>
      </c>
      <c r="R122" s="214"/>
      <c r="S122" s="214"/>
      <c r="T122" s="214" t="s">
        <v>26</v>
      </c>
    </row>
    <row r="123" spans="1:23" ht="15.75" thickBot="1" x14ac:dyDescent="0.3">
      <c r="B123" s="162"/>
      <c r="C123" s="162"/>
      <c r="D123" s="216" t="s">
        <v>577</v>
      </c>
      <c r="E123" s="162" t="s">
        <v>364</v>
      </c>
      <c r="F123" s="281" t="s">
        <v>586</v>
      </c>
      <c r="G123" s="216" t="s">
        <v>577</v>
      </c>
      <c r="H123" s="282" t="s">
        <v>588</v>
      </c>
      <c r="I123" s="216" t="s">
        <v>577</v>
      </c>
      <c r="J123" s="162" t="s">
        <v>364</v>
      </c>
      <c r="K123" s="213" t="s">
        <v>491</v>
      </c>
      <c r="L123" s="213" t="s">
        <v>632</v>
      </c>
      <c r="M123" s="214" t="s">
        <v>26</v>
      </c>
      <c r="N123" s="214" t="s">
        <v>26</v>
      </c>
      <c r="O123" s="214"/>
      <c r="P123" s="214" t="s">
        <v>26</v>
      </c>
      <c r="Q123" s="214" t="s">
        <v>26</v>
      </c>
      <c r="R123" s="214"/>
      <c r="S123" s="214"/>
      <c r="T123" s="214" t="s">
        <v>26</v>
      </c>
    </row>
    <row r="124" spans="1:23" x14ac:dyDescent="0.25">
      <c r="B124" s="162"/>
      <c r="C124" s="162"/>
      <c r="D124" s="211" t="s">
        <v>578</v>
      </c>
      <c r="E124" s="162" t="s">
        <v>364</v>
      </c>
      <c r="F124" s="281" t="s">
        <v>586</v>
      </c>
      <c r="G124" s="211" t="s">
        <v>578</v>
      </c>
      <c r="H124" s="282" t="s">
        <v>589</v>
      </c>
      <c r="I124" s="211" t="s">
        <v>578</v>
      </c>
      <c r="J124" s="162" t="s">
        <v>364</v>
      </c>
      <c r="K124" s="213" t="s">
        <v>491</v>
      </c>
      <c r="L124" s="213" t="s">
        <v>632</v>
      </c>
      <c r="M124" s="214" t="s">
        <v>26</v>
      </c>
      <c r="N124" s="214" t="s">
        <v>26</v>
      </c>
      <c r="O124" s="214"/>
      <c r="P124" s="214" t="s">
        <v>26</v>
      </c>
      <c r="Q124" s="214" t="s">
        <v>26</v>
      </c>
      <c r="R124" s="214"/>
      <c r="S124" s="214"/>
      <c r="T124" s="214" t="s">
        <v>26</v>
      </c>
    </row>
    <row r="125" spans="1:23" ht="15.75" thickBot="1" x14ac:dyDescent="0.3">
      <c r="B125" s="162"/>
      <c r="C125" s="162"/>
      <c r="D125" s="218" t="s">
        <v>984</v>
      </c>
      <c r="E125" s="162" t="s">
        <v>364</v>
      </c>
      <c r="F125" s="283" t="s">
        <v>586</v>
      </c>
      <c r="G125" s="218" t="s">
        <v>984</v>
      </c>
      <c r="H125" s="285" t="s">
        <v>590</v>
      </c>
      <c r="I125" s="218" t="s">
        <v>984</v>
      </c>
      <c r="J125" s="162" t="s">
        <v>364</v>
      </c>
      <c r="K125" s="213" t="s">
        <v>491</v>
      </c>
      <c r="L125" s="213" t="s">
        <v>632</v>
      </c>
      <c r="M125" s="214" t="s">
        <v>26</v>
      </c>
      <c r="N125" s="214" t="s">
        <v>26</v>
      </c>
      <c r="O125" s="214"/>
      <c r="P125" s="214" t="s">
        <v>26</v>
      </c>
      <c r="Q125" s="214" t="s">
        <v>26</v>
      </c>
      <c r="R125" s="214"/>
      <c r="S125" s="214"/>
      <c r="T125" s="214" t="s">
        <v>26</v>
      </c>
    </row>
    <row r="126" spans="1:23" x14ac:dyDescent="0.25">
      <c r="V126" s="2" t="s">
        <v>977</v>
      </c>
    </row>
    <row r="127" spans="1:23" ht="15.75" thickBot="1" x14ac:dyDescent="0.3">
      <c r="B127" s="33"/>
      <c r="C127" s="33"/>
      <c r="D127" s="33" t="s">
        <v>50</v>
      </c>
      <c r="E127" s="33" t="s">
        <v>50</v>
      </c>
      <c r="F127" s="33" t="s">
        <v>50</v>
      </c>
      <c r="G127" s="33" t="s">
        <v>50</v>
      </c>
      <c r="H127" s="41" t="s">
        <v>50</v>
      </c>
      <c r="I127" s="33" t="s">
        <v>50</v>
      </c>
      <c r="J127" s="33" t="s">
        <v>50</v>
      </c>
      <c r="K127" s="288" t="s">
        <v>50</v>
      </c>
      <c r="L127" s="288" t="s">
        <v>50</v>
      </c>
      <c r="V127" s="2" t="s">
        <v>50</v>
      </c>
      <c r="W127" s="2" t="s">
        <v>50</v>
      </c>
    </row>
    <row r="128" spans="1:23" x14ac:dyDescent="0.25">
      <c r="A128" s="164" t="s">
        <v>563</v>
      </c>
      <c r="B128" s="162" t="s">
        <v>565</v>
      </c>
      <c r="C128" s="456" t="s">
        <v>566</v>
      </c>
      <c r="D128" s="183" t="s">
        <v>570</v>
      </c>
      <c r="E128" s="162" t="s">
        <v>361</v>
      </c>
      <c r="F128" s="289" t="s">
        <v>583</v>
      </c>
      <c r="G128" s="183" t="s">
        <v>570</v>
      </c>
      <c r="H128" s="185" t="s">
        <v>608</v>
      </c>
      <c r="I128" s="183" t="s">
        <v>570</v>
      </c>
      <c r="J128" s="162" t="s">
        <v>361</v>
      </c>
      <c r="K128" s="186" t="s">
        <v>1001</v>
      </c>
      <c r="L128" s="186" t="s">
        <v>632</v>
      </c>
      <c r="M128" s="187" t="s">
        <v>26</v>
      </c>
      <c r="N128" s="187" t="s">
        <v>26</v>
      </c>
      <c r="O128" s="187"/>
      <c r="P128" s="187" t="s">
        <v>26</v>
      </c>
      <c r="Q128" s="187" t="s">
        <v>26</v>
      </c>
      <c r="R128" s="187"/>
      <c r="S128" s="187"/>
      <c r="T128" s="187" t="s">
        <v>26</v>
      </c>
      <c r="V128" s="240" t="s">
        <v>491</v>
      </c>
      <c r="W128" s="241" t="s">
        <v>979</v>
      </c>
    </row>
    <row r="129" spans="1:23" ht="15.75" thickBot="1" x14ac:dyDescent="0.3">
      <c r="A129" s="2" t="s">
        <v>992</v>
      </c>
      <c r="B129" s="170"/>
      <c r="C129" s="456"/>
      <c r="D129" s="189" t="s">
        <v>571</v>
      </c>
      <c r="E129" s="162" t="s">
        <v>361</v>
      </c>
      <c r="F129" s="290" t="s">
        <v>583</v>
      </c>
      <c r="G129" s="189" t="s">
        <v>571</v>
      </c>
      <c r="H129" s="190" t="s">
        <v>609</v>
      </c>
      <c r="I129" s="189" t="s">
        <v>571</v>
      </c>
      <c r="J129" s="162" t="s">
        <v>361</v>
      </c>
      <c r="K129" s="186" t="s">
        <v>1001</v>
      </c>
      <c r="L129" s="186" t="s">
        <v>632</v>
      </c>
      <c r="M129" s="187" t="s">
        <v>26</v>
      </c>
      <c r="N129" s="187" t="s">
        <v>26</v>
      </c>
      <c r="O129" s="187"/>
      <c r="P129" s="187" t="s">
        <v>26</v>
      </c>
      <c r="Q129" s="187" t="s">
        <v>26</v>
      </c>
      <c r="R129" s="187"/>
      <c r="S129" s="187"/>
      <c r="T129" s="187" t="s">
        <v>26</v>
      </c>
      <c r="V129" s="242" t="s">
        <v>449</v>
      </c>
      <c r="W129" s="243" t="s">
        <v>979</v>
      </c>
    </row>
    <row r="130" spans="1:23" x14ac:dyDescent="0.25">
      <c r="B130" s="162"/>
      <c r="C130" s="162"/>
      <c r="D130" s="189" t="s">
        <v>572</v>
      </c>
      <c r="E130" s="162" t="s">
        <v>361</v>
      </c>
      <c r="F130" s="290" t="s">
        <v>583</v>
      </c>
      <c r="G130" s="189" t="s">
        <v>572</v>
      </c>
      <c r="H130" s="190" t="s">
        <v>610</v>
      </c>
      <c r="I130" s="189" t="s">
        <v>572</v>
      </c>
      <c r="J130" s="162" t="s">
        <v>361</v>
      </c>
      <c r="K130" s="186" t="s">
        <v>1001</v>
      </c>
      <c r="L130" s="186" t="s">
        <v>632</v>
      </c>
      <c r="M130" s="187" t="s">
        <v>26</v>
      </c>
      <c r="N130" s="187" t="s">
        <v>26</v>
      </c>
      <c r="O130" s="187"/>
      <c r="P130" s="187" t="s">
        <v>26</v>
      </c>
      <c r="Q130" s="187" t="s">
        <v>26</v>
      </c>
      <c r="R130" s="187"/>
      <c r="S130" s="187"/>
      <c r="T130" s="187" t="s">
        <v>26</v>
      </c>
    </row>
    <row r="131" spans="1:23" x14ac:dyDescent="0.25">
      <c r="B131" s="162"/>
      <c r="C131" s="162"/>
      <c r="D131" s="224" t="s">
        <v>573</v>
      </c>
      <c r="E131" s="162" t="s">
        <v>361</v>
      </c>
      <c r="F131" s="290" t="s">
        <v>583</v>
      </c>
      <c r="G131" s="224" t="s">
        <v>573</v>
      </c>
      <c r="H131" s="291" t="s">
        <v>611</v>
      </c>
      <c r="I131" s="224" t="s">
        <v>573</v>
      </c>
      <c r="J131" s="162" t="s">
        <v>361</v>
      </c>
      <c r="K131" s="186" t="s">
        <v>1001</v>
      </c>
      <c r="L131" s="186" t="s">
        <v>632</v>
      </c>
      <c r="M131" s="187" t="s">
        <v>26</v>
      </c>
      <c r="N131" s="187" t="s">
        <v>26</v>
      </c>
      <c r="O131" s="187"/>
      <c r="P131" s="187" t="s">
        <v>26</v>
      </c>
      <c r="Q131" s="187" t="s">
        <v>26</v>
      </c>
      <c r="R131" s="187"/>
      <c r="S131" s="187"/>
      <c r="T131" s="187" t="s">
        <v>26</v>
      </c>
    </row>
    <row r="132" spans="1:23" x14ac:dyDescent="0.25">
      <c r="B132" s="162"/>
      <c r="C132" s="162"/>
      <c r="D132" s="189" t="s">
        <v>602</v>
      </c>
      <c r="E132" s="162" t="s">
        <v>361</v>
      </c>
      <c r="F132" s="290" t="s">
        <v>583</v>
      </c>
      <c r="G132" s="189" t="s">
        <v>602</v>
      </c>
      <c r="H132" s="291" t="s">
        <v>612</v>
      </c>
      <c r="I132" s="189" t="s">
        <v>602</v>
      </c>
      <c r="J132" s="162" t="s">
        <v>361</v>
      </c>
      <c r="K132" s="186" t="s">
        <v>1001</v>
      </c>
      <c r="L132" s="186" t="s">
        <v>632</v>
      </c>
      <c r="M132" s="187" t="s">
        <v>26</v>
      </c>
      <c r="N132" s="187" t="s">
        <v>26</v>
      </c>
      <c r="O132" s="187"/>
      <c r="P132" s="187" t="s">
        <v>26</v>
      </c>
      <c r="Q132" s="187" t="s">
        <v>26</v>
      </c>
      <c r="R132" s="187"/>
      <c r="S132" s="187"/>
      <c r="T132" s="187" t="s">
        <v>26</v>
      </c>
    </row>
    <row r="133" spans="1:23" x14ac:dyDescent="0.25">
      <c r="B133" s="162"/>
      <c r="C133" s="162"/>
      <c r="D133" s="189" t="s">
        <v>603</v>
      </c>
      <c r="E133" s="162" t="s">
        <v>361</v>
      </c>
      <c r="F133" s="290" t="s">
        <v>583</v>
      </c>
      <c r="G133" s="189" t="s">
        <v>603</v>
      </c>
      <c r="H133" s="291" t="s">
        <v>613</v>
      </c>
      <c r="I133" s="189" t="s">
        <v>603</v>
      </c>
      <c r="J133" s="162" t="s">
        <v>361</v>
      </c>
      <c r="K133" s="186" t="s">
        <v>1001</v>
      </c>
      <c r="L133" s="186" t="s">
        <v>632</v>
      </c>
      <c r="M133" s="187" t="s">
        <v>26</v>
      </c>
      <c r="N133" s="187" t="s">
        <v>26</v>
      </c>
      <c r="O133" s="187"/>
      <c r="P133" s="187" t="s">
        <v>26</v>
      </c>
      <c r="Q133" s="187" t="s">
        <v>26</v>
      </c>
      <c r="R133" s="187"/>
      <c r="S133" s="187"/>
      <c r="T133" s="187" t="s">
        <v>26</v>
      </c>
    </row>
    <row r="134" spans="1:23" x14ac:dyDescent="0.25">
      <c r="B134" s="162"/>
      <c r="C134" s="162"/>
      <c r="D134" s="224" t="s">
        <v>604</v>
      </c>
      <c r="E134" s="162" t="s">
        <v>361</v>
      </c>
      <c r="F134" s="290" t="s">
        <v>583</v>
      </c>
      <c r="G134" s="224" t="s">
        <v>604</v>
      </c>
      <c r="H134" s="291" t="s">
        <v>614</v>
      </c>
      <c r="I134" s="224" t="s">
        <v>604</v>
      </c>
      <c r="J134" s="162" t="s">
        <v>361</v>
      </c>
      <c r="K134" s="186" t="s">
        <v>1001</v>
      </c>
      <c r="L134" s="186" t="s">
        <v>632</v>
      </c>
      <c r="M134" s="187" t="s">
        <v>26</v>
      </c>
      <c r="N134" s="187" t="s">
        <v>26</v>
      </c>
      <c r="O134" s="187"/>
      <c r="P134" s="187" t="s">
        <v>26</v>
      </c>
      <c r="Q134" s="187" t="s">
        <v>26</v>
      </c>
      <c r="R134" s="187"/>
      <c r="S134" s="187"/>
      <c r="T134" s="187" t="s">
        <v>26</v>
      </c>
    </row>
    <row r="135" spans="1:23" x14ac:dyDescent="0.25">
      <c r="B135" s="162"/>
      <c r="C135" s="162"/>
      <c r="D135" s="189" t="s">
        <v>605</v>
      </c>
      <c r="E135" s="162" t="s">
        <v>361</v>
      </c>
      <c r="F135" s="290" t="s">
        <v>583</v>
      </c>
      <c r="G135" s="189" t="s">
        <v>605</v>
      </c>
      <c r="H135" s="291" t="s">
        <v>615</v>
      </c>
      <c r="I135" s="189" t="s">
        <v>605</v>
      </c>
      <c r="J135" s="162" t="s">
        <v>361</v>
      </c>
      <c r="K135" s="186" t="s">
        <v>1001</v>
      </c>
      <c r="L135" s="186" t="s">
        <v>632</v>
      </c>
      <c r="M135" s="187" t="s">
        <v>26</v>
      </c>
      <c r="N135" s="187" t="s">
        <v>26</v>
      </c>
      <c r="O135" s="187"/>
      <c r="P135" s="187" t="s">
        <v>26</v>
      </c>
      <c r="Q135" s="187" t="s">
        <v>26</v>
      </c>
      <c r="R135" s="187"/>
      <c r="S135" s="187"/>
      <c r="T135" s="187" t="s">
        <v>26</v>
      </c>
    </row>
    <row r="136" spans="1:23" x14ac:dyDescent="0.25">
      <c r="B136" s="162"/>
      <c r="C136" s="162"/>
      <c r="D136" s="189" t="s">
        <v>606</v>
      </c>
      <c r="E136" s="162" t="s">
        <v>361</v>
      </c>
      <c r="F136" s="290" t="s">
        <v>583</v>
      </c>
      <c r="G136" s="189" t="s">
        <v>606</v>
      </c>
      <c r="H136" s="291" t="s">
        <v>522</v>
      </c>
      <c r="I136" s="189" t="s">
        <v>606</v>
      </c>
      <c r="J136" s="162" t="s">
        <v>361</v>
      </c>
      <c r="K136" s="186" t="s">
        <v>1001</v>
      </c>
      <c r="L136" s="186" t="s">
        <v>632</v>
      </c>
      <c r="M136" s="187" t="s">
        <v>26</v>
      </c>
      <c r="N136" s="187" t="s">
        <v>26</v>
      </c>
      <c r="O136" s="187"/>
      <c r="P136" s="187" t="s">
        <v>26</v>
      </c>
      <c r="Q136" s="187" t="s">
        <v>26</v>
      </c>
      <c r="R136" s="187"/>
      <c r="S136" s="187"/>
      <c r="T136" s="187" t="s">
        <v>26</v>
      </c>
    </row>
    <row r="137" spans="1:23" ht="15.75" thickBot="1" x14ac:dyDescent="0.3">
      <c r="B137" s="162"/>
      <c r="C137" s="162"/>
      <c r="D137" s="224" t="s">
        <v>607</v>
      </c>
      <c r="E137" s="162" t="s">
        <v>361</v>
      </c>
      <c r="F137" s="292" t="s">
        <v>583</v>
      </c>
      <c r="G137" s="224" t="s">
        <v>607</v>
      </c>
      <c r="H137" s="192" t="s">
        <v>616</v>
      </c>
      <c r="I137" s="224" t="s">
        <v>607</v>
      </c>
      <c r="J137" s="162" t="s">
        <v>361</v>
      </c>
      <c r="K137" s="186" t="s">
        <v>1001</v>
      </c>
      <c r="L137" s="186" t="s">
        <v>632</v>
      </c>
      <c r="M137" s="187" t="s">
        <v>26</v>
      </c>
      <c r="N137" s="187" t="s">
        <v>26</v>
      </c>
      <c r="O137" s="187"/>
      <c r="P137" s="187" t="s">
        <v>26</v>
      </c>
      <c r="Q137" s="187" t="s">
        <v>26</v>
      </c>
      <c r="R137" s="187"/>
      <c r="S137" s="187"/>
      <c r="T137" s="187" t="s">
        <v>26</v>
      </c>
    </row>
    <row r="138" spans="1:23" x14ac:dyDescent="0.25">
      <c r="B138" s="162" t="s">
        <v>574</v>
      </c>
      <c r="C138" s="456" t="s">
        <v>575</v>
      </c>
      <c r="D138" s="193" t="s">
        <v>981</v>
      </c>
      <c r="E138" s="162" t="s">
        <v>362</v>
      </c>
      <c r="F138" s="274" t="s">
        <v>584</v>
      </c>
      <c r="G138" s="193" t="s">
        <v>981</v>
      </c>
      <c r="H138" s="194" t="s">
        <v>599</v>
      </c>
      <c r="I138" s="193" t="s">
        <v>981</v>
      </c>
      <c r="J138" s="162" t="s">
        <v>362</v>
      </c>
      <c r="K138" s="195" t="s">
        <v>1001</v>
      </c>
      <c r="L138" s="195" t="s">
        <v>632</v>
      </c>
      <c r="M138" s="196" t="s">
        <v>26</v>
      </c>
      <c r="N138" s="196" t="s">
        <v>26</v>
      </c>
      <c r="O138" s="196"/>
      <c r="P138" s="196" t="s">
        <v>26</v>
      </c>
      <c r="Q138" s="196" t="s">
        <v>26</v>
      </c>
      <c r="R138" s="196"/>
      <c r="S138" s="196"/>
      <c r="T138" s="196" t="s">
        <v>26</v>
      </c>
    </row>
    <row r="139" spans="1:23" x14ac:dyDescent="0.25">
      <c r="B139" s="170"/>
      <c r="C139" s="456"/>
      <c r="D139" s="198" t="s">
        <v>982</v>
      </c>
      <c r="E139" s="162" t="s">
        <v>362</v>
      </c>
      <c r="F139" s="276" t="s">
        <v>584</v>
      </c>
      <c r="G139" s="198" t="s">
        <v>982</v>
      </c>
      <c r="H139" s="199" t="s">
        <v>600</v>
      </c>
      <c r="I139" s="198" t="s">
        <v>982</v>
      </c>
      <c r="J139" s="162" t="s">
        <v>362</v>
      </c>
      <c r="K139" s="195" t="s">
        <v>1001</v>
      </c>
      <c r="L139" s="195" t="s">
        <v>632</v>
      </c>
      <c r="M139" s="196" t="s">
        <v>26</v>
      </c>
      <c r="N139" s="196" t="s">
        <v>26</v>
      </c>
      <c r="O139" s="196"/>
      <c r="P139" s="196" t="s">
        <v>26</v>
      </c>
      <c r="Q139" s="196" t="s">
        <v>26</v>
      </c>
      <c r="R139" s="196"/>
      <c r="S139" s="196"/>
      <c r="T139" s="196" t="s">
        <v>26</v>
      </c>
    </row>
    <row r="140" spans="1:23" ht="15.75" thickBot="1" x14ac:dyDescent="0.3">
      <c r="B140" s="170"/>
      <c r="C140" s="162"/>
      <c r="D140" s="198" t="s">
        <v>983</v>
      </c>
      <c r="E140" s="162" t="s">
        <v>362</v>
      </c>
      <c r="F140" s="276" t="s">
        <v>584</v>
      </c>
      <c r="G140" s="198" t="s">
        <v>983</v>
      </c>
      <c r="H140" s="199" t="s">
        <v>601</v>
      </c>
      <c r="I140" s="198" t="s">
        <v>983</v>
      </c>
      <c r="J140" s="162" t="s">
        <v>362</v>
      </c>
      <c r="K140" s="195" t="s">
        <v>1001</v>
      </c>
      <c r="L140" s="195" t="s">
        <v>632</v>
      </c>
      <c r="M140" s="196" t="s">
        <v>26</v>
      </c>
      <c r="N140" s="196" t="s">
        <v>26</v>
      </c>
      <c r="O140" s="196"/>
      <c r="P140" s="196" t="s">
        <v>26</v>
      </c>
      <c r="Q140" s="196" t="s">
        <v>26</v>
      </c>
      <c r="R140" s="196"/>
      <c r="S140" s="196"/>
      <c r="T140" s="196" t="s">
        <v>26</v>
      </c>
    </row>
    <row r="141" spans="1:23" x14ac:dyDescent="0.25">
      <c r="B141" s="162"/>
      <c r="C141" s="162"/>
      <c r="D141" s="211" t="s">
        <v>576</v>
      </c>
      <c r="E141" s="162" t="s">
        <v>364</v>
      </c>
      <c r="F141" s="278" t="s">
        <v>586</v>
      </c>
      <c r="G141" s="211" t="s">
        <v>576</v>
      </c>
      <c r="H141" s="280" t="s">
        <v>587</v>
      </c>
      <c r="I141" s="211" t="s">
        <v>576</v>
      </c>
      <c r="J141" s="162" t="s">
        <v>364</v>
      </c>
      <c r="K141" s="213" t="s">
        <v>491</v>
      </c>
      <c r="L141" s="213" t="s">
        <v>632</v>
      </c>
      <c r="M141" s="214" t="s">
        <v>26</v>
      </c>
      <c r="N141" s="214" t="s">
        <v>26</v>
      </c>
      <c r="O141" s="214"/>
      <c r="P141" s="214" t="s">
        <v>26</v>
      </c>
      <c r="Q141" s="214" t="s">
        <v>26</v>
      </c>
      <c r="R141" s="214"/>
      <c r="S141" s="214"/>
      <c r="T141" s="214" t="s">
        <v>26</v>
      </c>
    </row>
    <row r="142" spans="1:23" ht="15.75" thickBot="1" x14ac:dyDescent="0.3">
      <c r="B142" s="162"/>
      <c r="C142" s="162"/>
      <c r="D142" s="216" t="s">
        <v>577</v>
      </c>
      <c r="E142" s="162" t="s">
        <v>364</v>
      </c>
      <c r="F142" s="281" t="s">
        <v>586</v>
      </c>
      <c r="G142" s="216" t="s">
        <v>577</v>
      </c>
      <c r="H142" s="282" t="s">
        <v>588</v>
      </c>
      <c r="I142" s="216" t="s">
        <v>577</v>
      </c>
      <c r="J142" s="162" t="s">
        <v>364</v>
      </c>
      <c r="K142" s="213" t="s">
        <v>491</v>
      </c>
      <c r="L142" s="213" t="s">
        <v>632</v>
      </c>
      <c r="M142" s="214" t="s">
        <v>26</v>
      </c>
      <c r="N142" s="214" t="s">
        <v>26</v>
      </c>
      <c r="O142" s="214"/>
      <c r="P142" s="214" t="s">
        <v>26</v>
      </c>
      <c r="Q142" s="214" t="s">
        <v>26</v>
      </c>
      <c r="R142" s="214"/>
      <c r="S142" s="214"/>
      <c r="T142" s="214" t="s">
        <v>26</v>
      </c>
    </row>
    <row r="143" spans="1:23" x14ac:dyDescent="0.25">
      <c r="B143" s="162"/>
      <c r="C143" s="162"/>
      <c r="D143" s="211" t="s">
        <v>578</v>
      </c>
      <c r="E143" s="162" t="s">
        <v>364</v>
      </c>
      <c r="F143" s="281" t="s">
        <v>586</v>
      </c>
      <c r="G143" s="211" t="s">
        <v>578</v>
      </c>
      <c r="H143" s="282" t="s">
        <v>589</v>
      </c>
      <c r="I143" s="211" t="s">
        <v>578</v>
      </c>
      <c r="J143" s="162" t="s">
        <v>364</v>
      </c>
      <c r="K143" s="213" t="s">
        <v>491</v>
      </c>
      <c r="L143" s="213" t="s">
        <v>632</v>
      </c>
      <c r="M143" s="214" t="s">
        <v>26</v>
      </c>
      <c r="N143" s="214" t="s">
        <v>26</v>
      </c>
      <c r="O143" s="214"/>
      <c r="P143" s="214" t="s">
        <v>26</v>
      </c>
      <c r="Q143" s="214" t="s">
        <v>26</v>
      </c>
      <c r="R143" s="214"/>
      <c r="S143" s="214"/>
      <c r="T143" s="214" t="s">
        <v>26</v>
      </c>
    </row>
    <row r="144" spans="1:23" ht="15.75" thickBot="1" x14ac:dyDescent="0.3">
      <c r="B144" s="162"/>
      <c r="C144" s="162"/>
      <c r="D144" s="218" t="s">
        <v>984</v>
      </c>
      <c r="E144" s="162" t="s">
        <v>364</v>
      </c>
      <c r="F144" s="283" t="s">
        <v>586</v>
      </c>
      <c r="G144" s="218" t="s">
        <v>984</v>
      </c>
      <c r="H144" s="285" t="s">
        <v>590</v>
      </c>
      <c r="I144" s="218" t="s">
        <v>984</v>
      </c>
      <c r="J144" s="162" t="s">
        <v>364</v>
      </c>
      <c r="K144" s="213" t="s">
        <v>491</v>
      </c>
      <c r="L144" s="213" t="s">
        <v>632</v>
      </c>
      <c r="M144" s="214" t="s">
        <v>26</v>
      </c>
      <c r="N144" s="214" t="s">
        <v>26</v>
      </c>
      <c r="O144" s="214"/>
      <c r="P144" s="214" t="s">
        <v>26</v>
      </c>
      <c r="Q144" s="214" t="s">
        <v>26</v>
      </c>
      <c r="R144" s="214"/>
      <c r="S144" s="214"/>
      <c r="T144" s="214" t="s">
        <v>26</v>
      </c>
    </row>
  </sheetData>
  <sheetProtection sheet="1" objects="1" scenarios="1" selectLockedCells="1"/>
  <mergeCells count="13">
    <mergeCell ref="C112:C113"/>
    <mergeCell ref="C119:C120"/>
    <mergeCell ref="C128:C129"/>
    <mergeCell ref="C138:C139"/>
    <mergeCell ref="C97:C98"/>
    <mergeCell ref="C87:C88"/>
    <mergeCell ref="C78:C79"/>
    <mergeCell ref="B1:C1"/>
    <mergeCell ref="E1:F1"/>
    <mergeCell ref="C3:C5"/>
    <mergeCell ref="C68:C69"/>
    <mergeCell ref="C47:C48"/>
    <mergeCell ref="C27:C2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F260"/>
  <sheetViews>
    <sheetView topLeftCell="A64" workbookViewId="0">
      <selection activeCell="A56" sqref="A1:XFD1048576"/>
    </sheetView>
  </sheetViews>
  <sheetFormatPr baseColWidth="10" defaultColWidth="11.5703125" defaultRowHeight="15" x14ac:dyDescent="0.25"/>
  <cols>
    <col min="1" max="1" width="12.7109375" style="2" customWidth="1"/>
    <col min="2" max="2" width="150.7109375" style="2" customWidth="1"/>
    <col min="3" max="3" width="12.7109375" style="2" customWidth="1"/>
    <col min="4" max="4" width="180.5703125" style="2" customWidth="1"/>
    <col min="5" max="5" width="12.7109375" style="2" customWidth="1"/>
    <col min="6" max="6" width="75.42578125" style="2" customWidth="1"/>
    <col min="7" max="7" width="12.7109375" style="2" customWidth="1"/>
    <col min="8" max="8" width="4" style="2" customWidth="1"/>
    <col min="9" max="16384" width="11.5703125" style="2"/>
  </cols>
  <sheetData>
    <row r="1" spans="1:15" ht="15.75" thickBot="1" x14ac:dyDescent="0.3">
      <c r="A1" s="1" t="s">
        <v>455</v>
      </c>
      <c r="B1" s="1" t="s">
        <v>694</v>
      </c>
    </row>
    <row r="2" spans="1:15" s="1" customFormat="1" ht="15.75" thickBot="1" x14ac:dyDescent="0.3">
      <c r="A2" s="297" t="s">
        <v>239</v>
      </c>
      <c r="B2" s="298" t="s">
        <v>236</v>
      </c>
      <c r="C2" s="297" t="s">
        <v>239</v>
      </c>
      <c r="D2" s="11" t="s">
        <v>237</v>
      </c>
      <c r="E2" s="297" t="s">
        <v>239</v>
      </c>
      <c r="F2" s="299" t="s">
        <v>111</v>
      </c>
      <c r="G2" s="297" t="s">
        <v>239</v>
      </c>
      <c r="H2" s="300" t="s">
        <v>241</v>
      </c>
    </row>
    <row r="3" spans="1:15" s="1" customFormat="1" x14ac:dyDescent="0.25">
      <c r="A3" s="63" t="s">
        <v>50</v>
      </c>
      <c r="B3" s="64" t="s">
        <v>50</v>
      </c>
      <c r="C3" s="64" t="s">
        <v>50</v>
      </c>
      <c r="D3" s="64" t="s">
        <v>50</v>
      </c>
      <c r="E3" s="64" t="s">
        <v>50</v>
      </c>
      <c r="F3" s="17" t="s">
        <v>50</v>
      </c>
      <c r="G3" s="64" t="s">
        <v>50</v>
      </c>
      <c r="H3" s="18" t="s">
        <v>50</v>
      </c>
    </row>
    <row r="4" spans="1:15" ht="20.100000000000001" customHeight="1" x14ac:dyDescent="0.25">
      <c r="A4" s="157" t="s">
        <v>160</v>
      </c>
      <c r="B4" s="301" t="s">
        <v>36</v>
      </c>
      <c r="C4" s="302" t="s">
        <v>160</v>
      </c>
      <c r="D4" s="301" t="s">
        <v>163</v>
      </c>
      <c r="E4" s="302" t="s">
        <v>160</v>
      </c>
      <c r="F4" s="302" t="s">
        <v>112</v>
      </c>
      <c r="G4" s="302" t="s">
        <v>160</v>
      </c>
      <c r="H4" s="303" t="s">
        <v>3</v>
      </c>
      <c r="I4" s="188" t="s">
        <v>7</v>
      </c>
      <c r="K4" s="188" t="s">
        <v>9</v>
      </c>
      <c r="M4" s="188" t="s">
        <v>11</v>
      </c>
      <c r="O4" s="2" t="s">
        <v>685</v>
      </c>
    </row>
    <row r="5" spans="1:15" ht="20.100000000000001" customHeight="1" x14ac:dyDescent="0.25">
      <c r="A5" s="157" t="s">
        <v>161</v>
      </c>
      <c r="B5" s="301" t="s">
        <v>36</v>
      </c>
      <c r="C5" s="302" t="s">
        <v>161</v>
      </c>
      <c r="D5" s="301" t="s">
        <v>37</v>
      </c>
      <c r="E5" s="302" t="s">
        <v>161</v>
      </c>
      <c r="F5" s="302" t="s">
        <v>112</v>
      </c>
      <c r="G5" s="302" t="s">
        <v>161</v>
      </c>
      <c r="H5" s="303" t="s">
        <v>3</v>
      </c>
      <c r="I5" s="188" t="s">
        <v>7</v>
      </c>
      <c r="K5" s="188" t="s">
        <v>9</v>
      </c>
      <c r="M5" s="188" t="s">
        <v>11</v>
      </c>
    </row>
    <row r="6" spans="1:15" ht="20.100000000000001" customHeight="1" x14ac:dyDescent="0.25">
      <c r="A6" s="157" t="s">
        <v>162</v>
      </c>
      <c r="B6" s="301" t="s">
        <v>36</v>
      </c>
      <c r="C6" s="302" t="s">
        <v>162</v>
      </c>
      <c r="D6" s="301" t="s">
        <v>38</v>
      </c>
      <c r="E6" s="302" t="s">
        <v>162</v>
      </c>
      <c r="F6" s="302" t="s">
        <v>112</v>
      </c>
      <c r="G6" s="302" t="s">
        <v>162</v>
      </c>
      <c r="H6" s="303" t="s">
        <v>3</v>
      </c>
      <c r="I6" s="188" t="s">
        <v>7</v>
      </c>
      <c r="K6" s="188" t="s">
        <v>9</v>
      </c>
      <c r="M6" s="188" t="s">
        <v>11</v>
      </c>
    </row>
    <row r="7" spans="1:15" ht="20.100000000000001" customHeight="1" x14ac:dyDescent="0.25">
      <c r="A7" s="157" t="s">
        <v>164</v>
      </c>
      <c r="B7" s="301" t="s">
        <v>39</v>
      </c>
      <c r="C7" s="302" t="s">
        <v>164</v>
      </c>
      <c r="D7" s="301" t="s">
        <v>166</v>
      </c>
      <c r="E7" s="302" t="s">
        <v>164</v>
      </c>
      <c r="F7" s="302" t="s">
        <v>112</v>
      </c>
      <c r="G7" s="302" t="s">
        <v>164</v>
      </c>
      <c r="H7" s="303" t="s">
        <v>3</v>
      </c>
      <c r="I7" s="188" t="s">
        <v>7</v>
      </c>
      <c r="K7" s="188" t="s">
        <v>9</v>
      </c>
      <c r="M7" s="188" t="s">
        <v>11</v>
      </c>
    </row>
    <row r="8" spans="1:15" ht="20.100000000000001" customHeight="1" x14ac:dyDescent="0.25">
      <c r="A8" s="157" t="s">
        <v>165</v>
      </c>
      <c r="B8" s="301" t="s">
        <v>39</v>
      </c>
      <c r="C8" s="302" t="s">
        <v>165</v>
      </c>
      <c r="D8" s="301" t="s">
        <v>40</v>
      </c>
      <c r="E8" s="302" t="s">
        <v>165</v>
      </c>
      <c r="F8" s="302" t="s">
        <v>112</v>
      </c>
      <c r="G8" s="302" t="s">
        <v>165</v>
      </c>
      <c r="H8" s="303" t="s">
        <v>3</v>
      </c>
      <c r="I8" s="188" t="s">
        <v>7</v>
      </c>
      <c r="K8" s="188" t="s">
        <v>9</v>
      </c>
      <c r="M8" s="188" t="s">
        <v>11</v>
      </c>
    </row>
    <row r="9" spans="1:15" ht="20.100000000000001" customHeight="1" x14ac:dyDescent="0.25">
      <c r="A9" s="157" t="s">
        <v>168</v>
      </c>
      <c r="B9" s="301" t="s">
        <v>41</v>
      </c>
      <c r="C9" s="302" t="s">
        <v>168</v>
      </c>
      <c r="D9" s="301" t="s">
        <v>42</v>
      </c>
      <c r="E9" s="302" t="s">
        <v>168</v>
      </c>
      <c r="F9" s="302" t="s">
        <v>112</v>
      </c>
      <c r="G9" s="302" t="s">
        <v>168</v>
      </c>
      <c r="H9" s="303" t="s">
        <v>3</v>
      </c>
      <c r="I9" s="188" t="s">
        <v>7</v>
      </c>
      <c r="K9" s="188" t="s">
        <v>9</v>
      </c>
      <c r="M9" s="188" t="s">
        <v>11</v>
      </c>
    </row>
    <row r="10" spans="1:15" ht="20.100000000000001" customHeight="1" x14ac:dyDescent="0.25">
      <c r="A10" s="157" t="s">
        <v>170</v>
      </c>
      <c r="B10" s="301" t="s">
        <v>43</v>
      </c>
      <c r="C10" s="302" t="s">
        <v>170</v>
      </c>
      <c r="D10" s="301" t="s">
        <v>167</v>
      </c>
      <c r="E10" s="302" t="s">
        <v>170</v>
      </c>
      <c r="F10" s="302" t="s">
        <v>112</v>
      </c>
      <c r="G10" s="302" t="s">
        <v>170</v>
      </c>
      <c r="H10" s="303" t="s">
        <v>3</v>
      </c>
      <c r="I10" s="188" t="s">
        <v>7</v>
      </c>
      <c r="K10" s="188" t="s">
        <v>9</v>
      </c>
      <c r="M10" s="188" t="s">
        <v>11</v>
      </c>
    </row>
    <row r="11" spans="1:15" ht="20.100000000000001" customHeight="1" x14ac:dyDescent="0.25">
      <c r="A11" s="157" t="s">
        <v>169</v>
      </c>
      <c r="B11" s="301" t="s">
        <v>43</v>
      </c>
      <c r="C11" s="302" t="s">
        <v>169</v>
      </c>
      <c r="D11" s="301" t="s">
        <v>44</v>
      </c>
      <c r="E11" s="302" t="s">
        <v>169</v>
      </c>
      <c r="F11" s="302" t="s">
        <v>112</v>
      </c>
      <c r="G11" s="302" t="s">
        <v>169</v>
      </c>
      <c r="H11" s="303" t="s">
        <v>3</v>
      </c>
      <c r="I11" s="188" t="s">
        <v>7</v>
      </c>
      <c r="K11" s="188" t="s">
        <v>9</v>
      </c>
      <c r="M11" s="188" t="s">
        <v>11</v>
      </c>
    </row>
    <row r="12" spans="1:15" ht="20.100000000000001" customHeight="1" x14ac:dyDescent="0.25">
      <c r="A12" s="157" t="s">
        <v>171</v>
      </c>
      <c r="B12" s="301" t="s">
        <v>43</v>
      </c>
      <c r="C12" s="302" t="s">
        <v>171</v>
      </c>
      <c r="D12" s="301" t="s">
        <v>45</v>
      </c>
      <c r="E12" s="302" t="s">
        <v>171</v>
      </c>
      <c r="F12" s="302" t="s">
        <v>112</v>
      </c>
      <c r="G12" s="302" t="s">
        <v>171</v>
      </c>
      <c r="H12" s="303" t="s">
        <v>3</v>
      </c>
      <c r="I12" s="188" t="s">
        <v>7</v>
      </c>
      <c r="K12" s="188" t="s">
        <v>9</v>
      </c>
      <c r="M12" s="188" t="s">
        <v>11</v>
      </c>
    </row>
    <row r="13" spans="1:15" ht="20.100000000000001" customHeight="1" x14ac:dyDescent="0.25">
      <c r="A13" s="157" t="s">
        <v>173</v>
      </c>
      <c r="B13" s="301" t="s">
        <v>46</v>
      </c>
      <c r="C13" s="302" t="s">
        <v>173</v>
      </c>
      <c r="D13" s="301" t="s">
        <v>47</v>
      </c>
      <c r="E13" s="302" t="s">
        <v>173</v>
      </c>
      <c r="F13" s="302" t="s">
        <v>112</v>
      </c>
      <c r="G13" s="302" t="s">
        <v>173</v>
      </c>
      <c r="H13" s="303" t="s">
        <v>3</v>
      </c>
      <c r="I13" s="188" t="s">
        <v>7</v>
      </c>
      <c r="K13" s="188" t="s">
        <v>9</v>
      </c>
      <c r="M13" s="188" t="s">
        <v>11</v>
      </c>
    </row>
    <row r="14" spans="1:15" ht="20.100000000000001" customHeight="1" x14ac:dyDescent="0.25">
      <c r="A14" s="157" t="s">
        <v>172</v>
      </c>
      <c r="B14" s="301" t="s">
        <v>46</v>
      </c>
      <c r="C14" s="302" t="s">
        <v>172</v>
      </c>
      <c r="D14" s="301" t="s">
        <v>48</v>
      </c>
      <c r="E14" s="302" t="s">
        <v>172</v>
      </c>
      <c r="F14" s="302" t="s">
        <v>112</v>
      </c>
      <c r="G14" s="302" t="s">
        <v>172</v>
      </c>
      <c r="H14" s="303" t="s">
        <v>3</v>
      </c>
      <c r="I14" s="188" t="s">
        <v>7</v>
      </c>
      <c r="K14" s="188" t="s">
        <v>9</v>
      </c>
      <c r="M14" s="188" t="s">
        <v>11</v>
      </c>
    </row>
    <row r="15" spans="1:15" ht="20.100000000000001" customHeight="1" x14ac:dyDescent="0.25">
      <c r="A15" s="44" t="s">
        <v>175</v>
      </c>
      <c r="B15" s="304" t="s">
        <v>158</v>
      </c>
      <c r="C15" s="45" t="s">
        <v>175</v>
      </c>
      <c r="D15" s="305" t="s">
        <v>178</v>
      </c>
      <c r="E15" s="45" t="s">
        <v>175</v>
      </c>
      <c r="F15" s="159" t="s">
        <v>113</v>
      </c>
      <c r="G15" s="45" t="s">
        <v>175</v>
      </c>
      <c r="H15" s="306" t="s">
        <v>4</v>
      </c>
      <c r="J15" s="5" t="s">
        <v>8</v>
      </c>
    </row>
    <row r="16" spans="1:15" ht="20.100000000000001" customHeight="1" x14ac:dyDescent="0.25">
      <c r="A16" s="44" t="s">
        <v>176</v>
      </c>
      <c r="B16" s="304" t="s">
        <v>158</v>
      </c>
      <c r="C16" s="45" t="s">
        <v>176</v>
      </c>
      <c r="D16" s="305" t="s">
        <v>179</v>
      </c>
      <c r="E16" s="45" t="s">
        <v>176</v>
      </c>
      <c r="F16" s="159" t="s">
        <v>113</v>
      </c>
      <c r="G16" s="45" t="s">
        <v>176</v>
      </c>
      <c r="H16" s="306" t="s">
        <v>4</v>
      </c>
      <c r="J16" s="5" t="s">
        <v>8</v>
      </c>
    </row>
    <row r="17" spans="1:10" ht="20.100000000000001" customHeight="1" x14ac:dyDescent="0.25">
      <c r="A17" s="44" t="s">
        <v>177</v>
      </c>
      <c r="B17" s="304" t="s">
        <v>158</v>
      </c>
      <c r="C17" s="45" t="s">
        <v>177</v>
      </c>
      <c r="D17" s="305" t="s">
        <v>180</v>
      </c>
      <c r="E17" s="45" t="s">
        <v>177</v>
      </c>
      <c r="F17" s="159" t="s">
        <v>113</v>
      </c>
      <c r="G17" s="45" t="s">
        <v>177</v>
      </c>
      <c r="H17" s="306" t="s">
        <v>4</v>
      </c>
      <c r="J17" s="5" t="s">
        <v>8</v>
      </c>
    </row>
    <row r="18" spans="1:10" ht="20.100000000000001" customHeight="1" x14ac:dyDescent="0.25">
      <c r="A18" s="44" t="s">
        <v>174</v>
      </c>
      <c r="B18" s="304" t="s">
        <v>158</v>
      </c>
      <c r="C18" s="45" t="s">
        <v>174</v>
      </c>
      <c r="D18" s="307" t="s">
        <v>181</v>
      </c>
      <c r="E18" s="45" t="s">
        <v>174</v>
      </c>
      <c r="F18" s="159" t="s">
        <v>113</v>
      </c>
      <c r="G18" s="45" t="s">
        <v>174</v>
      </c>
      <c r="H18" s="306" t="s">
        <v>4</v>
      </c>
      <c r="J18" s="5" t="s">
        <v>8</v>
      </c>
    </row>
    <row r="19" spans="1:10" ht="20.100000000000001" customHeight="1" x14ac:dyDescent="0.25">
      <c r="A19" s="44" t="s">
        <v>184</v>
      </c>
      <c r="B19" s="304" t="s">
        <v>114</v>
      </c>
      <c r="C19" s="45" t="s">
        <v>184</v>
      </c>
      <c r="D19" s="307" t="s">
        <v>182</v>
      </c>
      <c r="E19" s="45" t="s">
        <v>184</v>
      </c>
      <c r="F19" s="159" t="s">
        <v>113</v>
      </c>
      <c r="G19" s="45" t="s">
        <v>184</v>
      </c>
      <c r="H19" s="306" t="s">
        <v>4</v>
      </c>
      <c r="J19" s="5" t="s">
        <v>8</v>
      </c>
    </row>
    <row r="20" spans="1:10" ht="20.100000000000001" customHeight="1" x14ac:dyDescent="0.25">
      <c r="A20" s="44" t="s">
        <v>183</v>
      </c>
      <c r="B20" s="304" t="s">
        <v>114</v>
      </c>
      <c r="C20" s="45" t="s">
        <v>183</v>
      </c>
      <c r="D20" s="304" t="s">
        <v>185</v>
      </c>
      <c r="E20" s="45" t="s">
        <v>183</v>
      </c>
      <c r="F20" s="159" t="s">
        <v>113</v>
      </c>
      <c r="G20" s="45" t="s">
        <v>183</v>
      </c>
      <c r="H20" s="306" t="s">
        <v>4</v>
      </c>
      <c r="J20" s="5" t="s">
        <v>8</v>
      </c>
    </row>
    <row r="21" spans="1:10" ht="20.100000000000001" customHeight="1" x14ac:dyDescent="0.25">
      <c r="A21" s="44" t="s">
        <v>187</v>
      </c>
      <c r="B21" s="304" t="s">
        <v>115</v>
      </c>
      <c r="C21" s="45" t="s">
        <v>187</v>
      </c>
      <c r="D21" s="304" t="s">
        <v>186</v>
      </c>
      <c r="E21" s="45" t="s">
        <v>187</v>
      </c>
      <c r="F21" s="159" t="s">
        <v>113</v>
      </c>
      <c r="G21" s="45" t="s">
        <v>187</v>
      </c>
      <c r="H21" s="306" t="s">
        <v>4</v>
      </c>
      <c r="J21" s="5" t="s">
        <v>8</v>
      </c>
    </row>
    <row r="22" spans="1:10" ht="20.100000000000001" customHeight="1" x14ac:dyDescent="0.25">
      <c r="A22" s="44" t="s">
        <v>188</v>
      </c>
      <c r="B22" s="304" t="s">
        <v>115</v>
      </c>
      <c r="C22" s="45" t="s">
        <v>188</v>
      </c>
      <c r="D22" s="304" t="s">
        <v>192</v>
      </c>
      <c r="E22" s="45" t="s">
        <v>188</v>
      </c>
      <c r="F22" s="159" t="s">
        <v>113</v>
      </c>
      <c r="G22" s="45" t="s">
        <v>188</v>
      </c>
      <c r="H22" s="306" t="s">
        <v>4</v>
      </c>
      <c r="J22" s="5" t="s">
        <v>8</v>
      </c>
    </row>
    <row r="23" spans="1:10" ht="20.100000000000001" customHeight="1" x14ac:dyDescent="0.25">
      <c r="A23" s="44" t="s">
        <v>190</v>
      </c>
      <c r="B23" s="304" t="s">
        <v>116</v>
      </c>
      <c r="C23" s="45" t="s">
        <v>190</v>
      </c>
      <c r="D23" s="304" t="s">
        <v>191</v>
      </c>
      <c r="E23" s="45" t="s">
        <v>190</v>
      </c>
      <c r="F23" s="159" t="s">
        <v>113</v>
      </c>
      <c r="G23" s="45" t="s">
        <v>190</v>
      </c>
      <c r="H23" s="306" t="s">
        <v>4</v>
      </c>
      <c r="J23" s="5" t="s">
        <v>8</v>
      </c>
    </row>
    <row r="24" spans="1:10" ht="20.100000000000001" customHeight="1" x14ac:dyDescent="0.25">
      <c r="A24" s="44" t="s">
        <v>189</v>
      </c>
      <c r="B24" s="304" t="s">
        <v>116</v>
      </c>
      <c r="C24" s="45" t="s">
        <v>189</v>
      </c>
      <c r="D24" s="304" t="s">
        <v>185</v>
      </c>
      <c r="E24" s="45" t="s">
        <v>189</v>
      </c>
      <c r="F24" s="159" t="s">
        <v>113</v>
      </c>
      <c r="G24" s="45" t="s">
        <v>189</v>
      </c>
      <c r="H24" s="306" t="s">
        <v>4</v>
      </c>
      <c r="J24" s="5" t="s">
        <v>8</v>
      </c>
    </row>
    <row r="25" spans="1:10" ht="20.100000000000001" customHeight="1" x14ac:dyDescent="0.25">
      <c r="A25" s="44" t="s">
        <v>194</v>
      </c>
      <c r="B25" s="304" t="s">
        <v>117</v>
      </c>
      <c r="C25" s="45" t="s">
        <v>194</v>
      </c>
      <c r="D25" s="304" t="s">
        <v>197</v>
      </c>
      <c r="E25" s="45" t="s">
        <v>194</v>
      </c>
      <c r="F25" s="159" t="s">
        <v>113</v>
      </c>
      <c r="G25" s="45" t="s">
        <v>194</v>
      </c>
      <c r="H25" s="306" t="s">
        <v>4</v>
      </c>
      <c r="J25" s="5" t="s">
        <v>8</v>
      </c>
    </row>
    <row r="26" spans="1:10" ht="20.100000000000001" customHeight="1" x14ac:dyDescent="0.25">
      <c r="A26" s="44" t="s">
        <v>195</v>
      </c>
      <c r="B26" s="304" t="s">
        <v>117</v>
      </c>
      <c r="C26" s="45" t="s">
        <v>195</v>
      </c>
      <c r="D26" s="304" t="s">
        <v>196</v>
      </c>
      <c r="E26" s="45" t="s">
        <v>195</v>
      </c>
      <c r="F26" s="159" t="s">
        <v>113</v>
      </c>
      <c r="G26" s="45" t="s">
        <v>195</v>
      </c>
      <c r="H26" s="306" t="s">
        <v>4</v>
      </c>
      <c r="J26" s="5" t="s">
        <v>8</v>
      </c>
    </row>
    <row r="27" spans="1:10" ht="20.100000000000001" customHeight="1" x14ac:dyDescent="0.25">
      <c r="A27" s="44" t="s">
        <v>193</v>
      </c>
      <c r="B27" s="304" t="s">
        <v>117</v>
      </c>
      <c r="C27" s="45" t="s">
        <v>193</v>
      </c>
      <c r="D27" s="304" t="s">
        <v>185</v>
      </c>
      <c r="E27" s="45" t="s">
        <v>193</v>
      </c>
      <c r="F27" s="159" t="s">
        <v>113</v>
      </c>
      <c r="G27" s="45" t="s">
        <v>193</v>
      </c>
      <c r="H27" s="306" t="s">
        <v>4</v>
      </c>
      <c r="J27" s="5" t="s">
        <v>8</v>
      </c>
    </row>
    <row r="28" spans="1:10" s="30" customFormat="1" ht="20.100000000000001" customHeight="1" x14ac:dyDescent="0.25">
      <c r="A28" s="308" t="s">
        <v>205</v>
      </c>
      <c r="B28" s="309" t="s">
        <v>118</v>
      </c>
      <c r="C28" s="310" t="s">
        <v>205</v>
      </c>
      <c r="D28" s="309" t="s">
        <v>198</v>
      </c>
      <c r="E28" s="310" t="s">
        <v>205</v>
      </c>
      <c r="F28" s="311" t="s">
        <v>113</v>
      </c>
      <c r="G28" s="310" t="s">
        <v>205</v>
      </c>
      <c r="H28" s="312" t="s">
        <v>4</v>
      </c>
      <c r="J28" s="30" t="s">
        <v>8</v>
      </c>
    </row>
    <row r="29" spans="1:10" s="30" customFormat="1" ht="20.100000000000001" customHeight="1" x14ac:dyDescent="0.25">
      <c r="A29" s="308" t="s">
        <v>206</v>
      </c>
      <c r="B29" s="309" t="s">
        <v>118</v>
      </c>
      <c r="C29" s="310" t="s">
        <v>206</v>
      </c>
      <c r="D29" s="309" t="s">
        <v>199</v>
      </c>
      <c r="E29" s="310" t="s">
        <v>206</v>
      </c>
      <c r="F29" s="311" t="s">
        <v>113</v>
      </c>
      <c r="G29" s="310" t="s">
        <v>206</v>
      </c>
      <c r="H29" s="312" t="s">
        <v>4</v>
      </c>
      <c r="J29" s="30" t="s">
        <v>8</v>
      </c>
    </row>
    <row r="30" spans="1:10" ht="20.100000000000001" customHeight="1" x14ac:dyDescent="0.25">
      <c r="A30" s="44" t="s">
        <v>201</v>
      </c>
      <c r="B30" s="304" t="s">
        <v>119</v>
      </c>
      <c r="C30" s="45" t="s">
        <v>201</v>
      </c>
      <c r="D30" s="304" t="s">
        <v>204</v>
      </c>
      <c r="E30" s="45" t="s">
        <v>201</v>
      </c>
      <c r="F30" s="159" t="s">
        <v>113</v>
      </c>
      <c r="G30" s="45" t="s">
        <v>201</v>
      </c>
      <c r="H30" s="306" t="s">
        <v>4</v>
      </c>
      <c r="J30" s="5" t="s">
        <v>8</v>
      </c>
    </row>
    <row r="31" spans="1:10" ht="20.100000000000001" customHeight="1" x14ac:dyDescent="0.25">
      <c r="A31" s="44" t="s">
        <v>202</v>
      </c>
      <c r="B31" s="304" t="s">
        <v>119</v>
      </c>
      <c r="C31" s="45" t="s">
        <v>202</v>
      </c>
      <c r="D31" s="304" t="s">
        <v>203</v>
      </c>
      <c r="E31" s="45" t="s">
        <v>202</v>
      </c>
      <c r="F31" s="159" t="s">
        <v>113</v>
      </c>
      <c r="G31" s="45" t="s">
        <v>202</v>
      </c>
      <c r="H31" s="306" t="s">
        <v>4</v>
      </c>
      <c r="J31" s="5" t="s">
        <v>8</v>
      </c>
    </row>
    <row r="32" spans="1:10" ht="20.100000000000001" customHeight="1" x14ac:dyDescent="0.25">
      <c r="A32" s="44" t="s">
        <v>200</v>
      </c>
      <c r="B32" s="304" t="s">
        <v>119</v>
      </c>
      <c r="C32" s="45" t="s">
        <v>200</v>
      </c>
      <c r="D32" s="304" t="s">
        <v>185</v>
      </c>
      <c r="E32" s="45" t="s">
        <v>200</v>
      </c>
      <c r="F32" s="159" t="s">
        <v>113</v>
      </c>
      <c r="G32" s="45" t="s">
        <v>200</v>
      </c>
      <c r="H32" s="306" t="s">
        <v>4</v>
      </c>
      <c r="J32" s="5" t="s">
        <v>8</v>
      </c>
    </row>
    <row r="33" spans="1:12" ht="20.100000000000001" customHeight="1" x14ac:dyDescent="0.25">
      <c r="A33" s="313" t="s">
        <v>207</v>
      </c>
      <c r="B33" s="314" t="s">
        <v>121</v>
      </c>
      <c r="C33" s="315" t="s">
        <v>207</v>
      </c>
      <c r="D33" s="314" t="s">
        <v>238</v>
      </c>
      <c r="E33" s="315" t="s">
        <v>207</v>
      </c>
      <c r="F33" s="315" t="s">
        <v>120</v>
      </c>
      <c r="G33" s="315" t="s">
        <v>207</v>
      </c>
      <c r="H33" s="316" t="s">
        <v>5</v>
      </c>
      <c r="K33" s="255" t="s">
        <v>9</v>
      </c>
      <c r="L33" s="255" t="s">
        <v>10</v>
      </c>
    </row>
    <row r="34" spans="1:12" ht="20.100000000000001" customHeight="1" x14ac:dyDescent="0.25">
      <c r="A34" s="313" t="s">
        <v>208</v>
      </c>
      <c r="B34" s="314" t="s">
        <v>121</v>
      </c>
      <c r="C34" s="315" t="s">
        <v>208</v>
      </c>
      <c r="D34" s="314" t="s">
        <v>212</v>
      </c>
      <c r="E34" s="315" t="s">
        <v>208</v>
      </c>
      <c r="F34" s="315" t="s">
        <v>120</v>
      </c>
      <c r="G34" s="315" t="s">
        <v>208</v>
      </c>
      <c r="H34" s="316" t="s">
        <v>5</v>
      </c>
      <c r="K34" s="255" t="s">
        <v>9</v>
      </c>
      <c r="L34" s="255" t="s">
        <v>10</v>
      </c>
    </row>
    <row r="35" spans="1:12" ht="20.100000000000001" customHeight="1" x14ac:dyDescent="0.25">
      <c r="A35" s="313" t="s">
        <v>209</v>
      </c>
      <c r="B35" s="314" t="s">
        <v>121</v>
      </c>
      <c r="C35" s="315" t="s">
        <v>209</v>
      </c>
      <c r="D35" s="314" t="s">
        <v>185</v>
      </c>
      <c r="E35" s="315" t="s">
        <v>209</v>
      </c>
      <c r="F35" s="315" t="s">
        <v>120</v>
      </c>
      <c r="G35" s="315" t="s">
        <v>209</v>
      </c>
      <c r="H35" s="316" t="s">
        <v>5</v>
      </c>
      <c r="K35" s="255" t="s">
        <v>9</v>
      </c>
      <c r="L35" s="255" t="s">
        <v>10</v>
      </c>
    </row>
    <row r="36" spans="1:12" ht="20.100000000000001" customHeight="1" x14ac:dyDescent="0.25">
      <c r="A36" s="313" t="s">
        <v>210</v>
      </c>
      <c r="B36" s="314" t="s">
        <v>121</v>
      </c>
      <c r="C36" s="315" t="s">
        <v>210</v>
      </c>
      <c r="D36" s="314" t="s">
        <v>213</v>
      </c>
      <c r="E36" s="315" t="s">
        <v>210</v>
      </c>
      <c r="F36" s="315" t="s">
        <v>120</v>
      </c>
      <c r="G36" s="315" t="s">
        <v>210</v>
      </c>
      <c r="H36" s="316" t="s">
        <v>5</v>
      </c>
      <c r="K36" s="255" t="s">
        <v>9</v>
      </c>
      <c r="L36" s="255" t="s">
        <v>10</v>
      </c>
    </row>
    <row r="37" spans="1:12" ht="20.100000000000001" customHeight="1" x14ac:dyDescent="0.25">
      <c r="A37" s="313" t="s">
        <v>211</v>
      </c>
      <c r="B37" s="314" t="s">
        <v>121</v>
      </c>
      <c r="C37" s="315" t="s">
        <v>211</v>
      </c>
      <c r="D37" s="314" t="s">
        <v>214</v>
      </c>
      <c r="E37" s="315" t="s">
        <v>211</v>
      </c>
      <c r="F37" s="315" t="s">
        <v>120</v>
      </c>
      <c r="G37" s="315" t="s">
        <v>211</v>
      </c>
      <c r="H37" s="316" t="s">
        <v>5</v>
      </c>
      <c r="K37" s="255" t="s">
        <v>9</v>
      </c>
      <c r="L37" s="255" t="s">
        <v>10</v>
      </c>
    </row>
    <row r="38" spans="1:12" ht="20.100000000000001" customHeight="1" x14ac:dyDescent="0.25">
      <c r="A38" s="313" t="s">
        <v>215</v>
      </c>
      <c r="B38" s="314" t="s">
        <v>122</v>
      </c>
      <c r="C38" s="315" t="s">
        <v>215</v>
      </c>
      <c r="D38" s="314" t="s">
        <v>123</v>
      </c>
      <c r="E38" s="315" t="s">
        <v>215</v>
      </c>
      <c r="F38" s="315" t="s">
        <v>120</v>
      </c>
      <c r="G38" s="315" t="s">
        <v>215</v>
      </c>
      <c r="H38" s="316" t="s">
        <v>5</v>
      </c>
      <c r="K38" s="255" t="s">
        <v>9</v>
      </c>
      <c r="L38" s="255" t="s">
        <v>10</v>
      </c>
    </row>
    <row r="39" spans="1:12" ht="20.100000000000001" customHeight="1" x14ac:dyDescent="0.25">
      <c r="A39" s="313" t="s">
        <v>217</v>
      </c>
      <c r="B39" s="314" t="s">
        <v>124</v>
      </c>
      <c r="C39" s="315" t="s">
        <v>217</v>
      </c>
      <c r="D39" s="314" t="s">
        <v>220</v>
      </c>
      <c r="E39" s="315" t="s">
        <v>217</v>
      </c>
      <c r="F39" s="315" t="s">
        <v>120</v>
      </c>
      <c r="G39" s="315" t="s">
        <v>217</v>
      </c>
      <c r="H39" s="316" t="s">
        <v>5</v>
      </c>
      <c r="K39" s="255" t="s">
        <v>9</v>
      </c>
      <c r="L39" s="255" t="s">
        <v>10</v>
      </c>
    </row>
    <row r="40" spans="1:12" ht="20.100000000000001" customHeight="1" x14ac:dyDescent="0.25">
      <c r="A40" s="313" t="s">
        <v>218</v>
      </c>
      <c r="B40" s="314" t="s">
        <v>124</v>
      </c>
      <c r="C40" s="315" t="s">
        <v>218</v>
      </c>
      <c r="D40" s="314" t="s">
        <v>221</v>
      </c>
      <c r="E40" s="315" t="s">
        <v>218</v>
      </c>
      <c r="F40" s="315" t="s">
        <v>120</v>
      </c>
      <c r="G40" s="315" t="s">
        <v>218</v>
      </c>
      <c r="H40" s="316" t="s">
        <v>5</v>
      </c>
      <c r="K40" s="255" t="s">
        <v>9</v>
      </c>
      <c r="L40" s="255" t="s">
        <v>10</v>
      </c>
    </row>
    <row r="41" spans="1:12" ht="20.100000000000001" customHeight="1" x14ac:dyDescent="0.25">
      <c r="A41" s="313" t="s">
        <v>219</v>
      </c>
      <c r="B41" s="314" t="s">
        <v>124</v>
      </c>
      <c r="C41" s="315" t="s">
        <v>219</v>
      </c>
      <c r="D41" s="314" t="s">
        <v>222</v>
      </c>
      <c r="E41" s="315" t="s">
        <v>219</v>
      </c>
      <c r="F41" s="315" t="s">
        <v>120</v>
      </c>
      <c r="G41" s="315" t="s">
        <v>219</v>
      </c>
      <c r="H41" s="316" t="s">
        <v>5</v>
      </c>
      <c r="K41" s="255" t="s">
        <v>9</v>
      </c>
      <c r="L41" s="255" t="s">
        <v>10</v>
      </c>
    </row>
    <row r="42" spans="1:12" ht="20.100000000000001" customHeight="1" x14ac:dyDescent="0.25">
      <c r="A42" s="313" t="s">
        <v>216</v>
      </c>
      <c r="B42" s="314" t="s">
        <v>124</v>
      </c>
      <c r="C42" s="315" t="s">
        <v>216</v>
      </c>
      <c r="D42" s="314" t="s">
        <v>223</v>
      </c>
      <c r="E42" s="315" t="s">
        <v>216</v>
      </c>
      <c r="F42" s="315" t="s">
        <v>120</v>
      </c>
      <c r="G42" s="315" t="s">
        <v>216</v>
      </c>
      <c r="H42" s="316" t="s">
        <v>5</v>
      </c>
      <c r="K42" s="255" t="s">
        <v>9</v>
      </c>
      <c r="L42" s="255" t="s">
        <v>10</v>
      </c>
    </row>
    <row r="43" spans="1:12" ht="20.100000000000001" customHeight="1" x14ac:dyDescent="0.25">
      <c r="A43" s="317" t="s">
        <v>224</v>
      </c>
      <c r="B43" s="318" t="s">
        <v>126</v>
      </c>
      <c r="C43" s="319" t="s">
        <v>224</v>
      </c>
      <c r="D43" s="318" t="s">
        <v>235</v>
      </c>
      <c r="E43" s="319" t="s">
        <v>224</v>
      </c>
      <c r="F43" s="319" t="s">
        <v>125</v>
      </c>
      <c r="G43" s="319" t="s">
        <v>224</v>
      </c>
      <c r="H43" s="320" t="s">
        <v>6</v>
      </c>
      <c r="K43" s="197" t="s">
        <v>9</v>
      </c>
    </row>
    <row r="44" spans="1:12" ht="20.100000000000001" customHeight="1" x14ac:dyDescent="0.25">
      <c r="A44" s="317" t="s">
        <v>225</v>
      </c>
      <c r="B44" s="318" t="s">
        <v>126</v>
      </c>
      <c r="C44" s="319" t="s">
        <v>225</v>
      </c>
      <c r="D44" s="319" t="s">
        <v>230</v>
      </c>
      <c r="E44" s="319" t="s">
        <v>225</v>
      </c>
      <c r="F44" s="319" t="s">
        <v>125</v>
      </c>
      <c r="G44" s="319" t="s">
        <v>225</v>
      </c>
      <c r="H44" s="320" t="s">
        <v>6</v>
      </c>
      <c r="K44" s="197" t="s">
        <v>9</v>
      </c>
    </row>
    <row r="45" spans="1:12" ht="20.100000000000001" customHeight="1" x14ac:dyDescent="0.25">
      <c r="A45" s="317" t="s">
        <v>226</v>
      </c>
      <c r="B45" s="318" t="s">
        <v>126</v>
      </c>
      <c r="C45" s="319" t="s">
        <v>226</v>
      </c>
      <c r="D45" s="319" t="s">
        <v>231</v>
      </c>
      <c r="E45" s="319" t="s">
        <v>226</v>
      </c>
      <c r="F45" s="319" t="s">
        <v>125</v>
      </c>
      <c r="G45" s="319" t="s">
        <v>226</v>
      </c>
      <c r="H45" s="320" t="s">
        <v>6</v>
      </c>
      <c r="K45" s="197" t="s">
        <v>9</v>
      </c>
    </row>
    <row r="46" spans="1:12" ht="20.100000000000001" customHeight="1" x14ac:dyDescent="0.25">
      <c r="A46" s="317" t="s">
        <v>227</v>
      </c>
      <c r="B46" s="318" t="s">
        <v>126</v>
      </c>
      <c r="C46" s="319" t="s">
        <v>227</v>
      </c>
      <c r="D46" s="319" t="s">
        <v>232</v>
      </c>
      <c r="E46" s="319" t="s">
        <v>227</v>
      </c>
      <c r="F46" s="319" t="s">
        <v>125</v>
      </c>
      <c r="G46" s="319" t="s">
        <v>227</v>
      </c>
      <c r="H46" s="320" t="s">
        <v>6</v>
      </c>
      <c r="K46" s="197" t="s">
        <v>9</v>
      </c>
    </row>
    <row r="47" spans="1:12" ht="20.100000000000001" customHeight="1" x14ac:dyDescent="0.25">
      <c r="A47" s="317" t="s">
        <v>228</v>
      </c>
      <c r="B47" s="318" t="s">
        <v>126</v>
      </c>
      <c r="C47" s="319" t="s">
        <v>228</v>
      </c>
      <c r="D47" s="319" t="s">
        <v>233</v>
      </c>
      <c r="E47" s="319" t="s">
        <v>228</v>
      </c>
      <c r="F47" s="319" t="s">
        <v>125</v>
      </c>
      <c r="G47" s="319" t="s">
        <v>228</v>
      </c>
      <c r="H47" s="320" t="s">
        <v>6</v>
      </c>
      <c r="K47" s="197" t="s">
        <v>9</v>
      </c>
    </row>
    <row r="48" spans="1:12" ht="20.100000000000001" customHeight="1" thickBot="1" x14ac:dyDescent="0.3">
      <c r="A48" s="321" t="s">
        <v>229</v>
      </c>
      <c r="B48" s="322" t="s">
        <v>126</v>
      </c>
      <c r="C48" s="323" t="s">
        <v>229</v>
      </c>
      <c r="D48" s="323" t="s">
        <v>234</v>
      </c>
      <c r="E48" s="323" t="s">
        <v>229</v>
      </c>
      <c r="F48" s="323" t="s">
        <v>125</v>
      </c>
      <c r="G48" s="323" t="s">
        <v>229</v>
      </c>
      <c r="H48" s="324" t="s">
        <v>6</v>
      </c>
      <c r="K48" s="197" t="s">
        <v>9</v>
      </c>
    </row>
    <row r="50" spans="1:15" ht="15.75" thickBot="1" x14ac:dyDescent="0.3">
      <c r="A50" s="1" t="s">
        <v>641</v>
      </c>
      <c r="B50" s="1" t="s">
        <v>693</v>
      </c>
    </row>
    <row r="51" spans="1:15" s="1" customFormat="1" ht="15.75" thickBot="1" x14ac:dyDescent="0.3">
      <c r="A51" s="297" t="s">
        <v>239</v>
      </c>
      <c r="B51" s="298" t="s">
        <v>236</v>
      </c>
      <c r="C51" s="297" t="s">
        <v>239</v>
      </c>
      <c r="D51" s="11" t="s">
        <v>237</v>
      </c>
      <c r="E51" s="297" t="s">
        <v>239</v>
      </c>
      <c r="F51" s="299" t="s">
        <v>111</v>
      </c>
      <c r="G51" s="297" t="s">
        <v>239</v>
      </c>
      <c r="H51" s="300" t="s">
        <v>241</v>
      </c>
    </row>
    <row r="52" spans="1:15" s="1" customFormat="1" x14ac:dyDescent="0.25">
      <c r="A52" s="63" t="s">
        <v>50</v>
      </c>
      <c r="B52" s="64" t="s">
        <v>50</v>
      </c>
      <c r="C52" s="64" t="s">
        <v>50</v>
      </c>
      <c r="D52" s="64" t="s">
        <v>50</v>
      </c>
      <c r="E52" s="64" t="s">
        <v>50</v>
      </c>
      <c r="F52" s="17" t="s">
        <v>50</v>
      </c>
      <c r="G52" s="64" t="s">
        <v>50</v>
      </c>
      <c r="H52" s="18" t="s">
        <v>50</v>
      </c>
    </row>
    <row r="53" spans="1:15" ht="20.100000000000001" customHeight="1" x14ac:dyDescent="0.25">
      <c r="A53" s="157" t="s">
        <v>637</v>
      </c>
      <c r="B53" s="158" t="s">
        <v>642</v>
      </c>
      <c r="C53" s="302" t="s">
        <v>637</v>
      </c>
      <c r="D53" s="301" t="s">
        <v>643</v>
      </c>
      <c r="E53" s="302" t="s">
        <v>637</v>
      </c>
      <c r="F53" s="158" t="s">
        <v>660</v>
      </c>
      <c r="G53" s="302" t="s">
        <v>637</v>
      </c>
      <c r="H53" s="303" t="s">
        <v>481</v>
      </c>
      <c r="I53" s="188" t="s">
        <v>661</v>
      </c>
      <c r="O53" s="2" t="s">
        <v>684</v>
      </c>
    </row>
    <row r="54" spans="1:15" ht="20.100000000000001" customHeight="1" x14ac:dyDescent="0.25">
      <c r="A54" s="157" t="s">
        <v>638</v>
      </c>
      <c r="B54" s="158" t="s">
        <v>642</v>
      </c>
      <c r="C54" s="302" t="s">
        <v>638</v>
      </c>
      <c r="D54" s="301" t="s">
        <v>644</v>
      </c>
      <c r="E54" s="302" t="s">
        <v>638</v>
      </c>
      <c r="F54" s="158" t="s">
        <v>660</v>
      </c>
      <c r="G54" s="302" t="s">
        <v>638</v>
      </c>
      <c r="H54" s="303" t="s">
        <v>481</v>
      </c>
      <c r="I54" s="188" t="s">
        <v>661</v>
      </c>
    </row>
    <row r="55" spans="1:15" ht="20.100000000000001" customHeight="1" x14ac:dyDescent="0.25">
      <c r="A55" s="157" t="s">
        <v>639</v>
      </c>
      <c r="B55" s="158" t="s">
        <v>642</v>
      </c>
      <c r="C55" s="302" t="s">
        <v>639</v>
      </c>
      <c r="D55" s="301" t="s">
        <v>645</v>
      </c>
      <c r="E55" s="302" t="s">
        <v>639</v>
      </c>
      <c r="F55" s="158" t="s">
        <v>660</v>
      </c>
      <c r="G55" s="302" t="s">
        <v>639</v>
      </c>
      <c r="H55" s="303" t="s">
        <v>481</v>
      </c>
      <c r="I55" s="188" t="s">
        <v>661</v>
      </c>
    </row>
    <row r="56" spans="1:15" ht="20.100000000000001" customHeight="1" x14ac:dyDescent="0.25">
      <c r="A56" s="157" t="s">
        <v>640</v>
      </c>
      <c r="B56" s="158" t="s">
        <v>642</v>
      </c>
      <c r="C56" s="302" t="s">
        <v>640</v>
      </c>
      <c r="D56" s="301" t="s">
        <v>646</v>
      </c>
      <c r="E56" s="302" t="s">
        <v>640</v>
      </c>
      <c r="F56" s="158" t="s">
        <v>660</v>
      </c>
      <c r="G56" s="302" t="s">
        <v>640</v>
      </c>
      <c r="H56" s="303" t="s">
        <v>481</v>
      </c>
      <c r="I56" s="188" t="s">
        <v>661</v>
      </c>
    </row>
    <row r="57" spans="1:15" ht="20.100000000000001" customHeight="1" x14ac:dyDescent="0.25">
      <c r="A57" s="157" t="s">
        <v>655</v>
      </c>
      <c r="B57" s="158" t="s">
        <v>649</v>
      </c>
      <c r="C57" s="302" t="s">
        <v>655</v>
      </c>
      <c r="D57" s="301" t="s">
        <v>650</v>
      </c>
      <c r="E57" s="302" t="s">
        <v>655</v>
      </c>
      <c r="F57" s="158" t="s">
        <v>660</v>
      </c>
      <c r="G57" s="302" t="s">
        <v>655</v>
      </c>
      <c r="H57" s="303" t="s">
        <v>481</v>
      </c>
      <c r="I57" s="188" t="s">
        <v>661</v>
      </c>
    </row>
    <row r="58" spans="1:15" ht="20.100000000000001" customHeight="1" x14ac:dyDescent="0.25">
      <c r="A58" s="157" t="s">
        <v>656</v>
      </c>
      <c r="B58" s="158" t="s">
        <v>649</v>
      </c>
      <c r="C58" s="302" t="s">
        <v>656</v>
      </c>
      <c r="D58" s="301" t="s">
        <v>651</v>
      </c>
      <c r="E58" s="302" t="s">
        <v>656</v>
      </c>
      <c r="F58" s="158" t="s">
        <v>660</v>
      </c>
      <c r="G58" s="302" t="s">
        <v>656</v>
      </c>
      <c r="H58" s="303" t="s">
        <v>481</v>
      </c>
      <c r="I58" s="188" t="s">
        <v>661</v>
      </c>
    </row>
    <row r="59" spans="1:15" ht="20.100000000000001" customHeight="1" x14ac:dyDescent="0.25">
      <c r="A59" s="157" t="s">
        <v>657</v>
      </c>
      <c r="B59" s="158" t="s">
        <v>649</v>
      </c>
      <c r="C59" s="302" t="s">
        <v>657</v>
      </c>
      <c r="D59" s="301" t="s">
        <v>652</v>
      </c>
      <c r="E59" s="302" t="s">
        <v>657</v>
      </c>
      <c r="F59" s="158" t="s">
        <v>660</v>
      </c>
      <c r="G59" s="302" t="s">
        <v>657</v>
      </c>
      <c r="H59" s="303" t="s">
        <v>481</v>
      </c>
      <c r="I59" s="188" t="s">
        <v>661</v>
      </c>
    </row>
    <row r="60" spans="1:15" ht="20.100000000000001" customHeight="1" x14ac:dyDescent="0.25">
      <c r="A60" s="157" t="s">
        <v>658</v>
      </c>
      <c r="B60" s="158" t="s">
        <v>649</v>
      </c>
      <c r="C60" s="302" t="s">
        <v>658</v>
      </c>
      <c r="D60" s="301" t="s">
        <v>653</v>
      </c>
      <c r="E60" s="302" t="s">
        <v>658</v>
      </c>
      <c r="F60" s="158" t="s">
        <v>660</v>
      </c>
      <c r="G60" s="302" t="s">
        <v>658</v>
      </c>
      <c r="H60" s="303" t="s">
        <v>481</v>
      </c>
      <c r="I60" s="188" t="s">
        <v>661</v>
      </c>
    </row>
    <row r="61" spans="1:15" ht="20.100000000000001" customHeight="1" x14ac:dyDescent="0.25">
      <c r="A61" s="157" t="s">
        <v>659</v>
      </c>
      <c r="B61" s="158" t="s">
        <v>649</v>
      </c>
      <c r="C61" s="302" t="s">
        <v>659</v>
      </c>
      <c r="D61" s="301" t="s">
        <v>654</v>
      </c>
      <c r="E61" s="302" t="s">
        <v>659</v>
      </c>
      <c r="F61" s="158" t="s">
        <v>660</v>
      </c>
      <c r="G61" s="302" t="s">
        <v>659</v>
      </c>
      <c r="H61" s="303" t="s">
        <v>481</v>
      </c>
      <c r="I61" s="188" t="s">
        <v>661</v>
      </c>
    </row>
    <row r="62" spans="1:15" x14ac:dyDescent="0.25">
      <c r="A62" s="44" t="s">
        <v>647</v>
      </c>
      <c r="B62" s="159" t="s">
        <v>664</v>
      </c>
      <c r="C62" s="45" t="s">
        <v>647</v>
      </c>
      <c r="D62" s="304" t="s">
        <v>665</v>
      </c>
      <c r="E62" s="45" t="s">
        <v>647</v>
      </c>
      <c r="F62" s="159" t="s">
        <v>674</v>
      </c>
      <c r="G62" s="45" t="s">
        <v>647</v>
      </c>
      <c r="H62" s="46" t="s">
        <v>483</v>
      </c>
      <c r="J62" s="5" t="s">
        <v>682</v>
      </c>
      <c r="K62" s="5" t="s">
        <v>683</v>
      </c>
      <c r="L62" s="5" t="s">
        <v>686</v>
      </c>
      <c r="M62" s="5" t="s">
        <v>687</v>
      </c>
    </row>
    <row r="63" spans="1:15" x14ac:dyDescent="0.25">
      <c r="A63" s="44" t="s">
        <v>648</v>
      </c>
      <c r="B63" s="159" t="s">
        <v>664</v>
      </c>
      <c r="C63" s="45" t="s">
        <v>648</v>
      </c>
      <c r="D63" s="304" t="s">
        <v>666</v>
      </c>
      <c r="E63" s="45" t="s">
        <v>648</v>
      </c>
      <c r="F63" s="159" t="s">
        <v>674</v>
      </c>
      <c r="G63" s="45" t="s">
        <v>648</v>
      </c>
      <c r="H63" s="46" t="s">
        <v>483</v>
      </c>
      <c r="J63" s="5" t="s">
        <v>682</v>
      </c>
      <c r="K63" s="5" t="s">
        <v>683</v>
      </c>
      <c r="L63" s="5" t="s">
        <v>686</v>
      </c>
      <c r="M63" s="5" t="s">
        <v>687</v>
      </c>
    </row>
    <row r="64" spans="1:15" x14ac:dyDescent="0.25">
      <c r="A64" s="44" t="s">
        <v>670</v>
      </c>
      <c r="B64" s="159" t="s">
        <v>1010</v>
      </c>
      <c r="C64" s="45" t="s">
        <v>670</v>
      </c>
      <c r="D64" s="304" t="s">
        <v>667</v>
      </c>
      <c r="E64" s="45" t="s">
        <v>670</v>
      </c>
      <c r="F64" s="159" t="s">
        <v>1011</v>
      </c>
      <c r="G64" s="45" t="s">
        <v>670</v>
      </c>
      <c r="H64" s="46" t="s">
        <v>483</v>
      </c>
      <c r="J64" s="5" t="s">
        <v>682</v>
      </c>
      <c r="K64" s="5" t="s">
        <v>683</v>
      </c>
      <c r="L64" s="5" t="s">
        <v>686</v>
      </c>
      <c r="M64" s="5" t="s">
        <v>687</v>
      </c>
    </row>
    <row r="65" spans="1:17" x14ac:dyDescent="0.25">
      <c r="A65" s="44" t="s">
        <v>671</v>
      </c>
      <c r="B65" s="159" t="s">
        <v>1010</v>
      </c>
      <c r="C65" s="45" t="s">
        <v>671</v>
      </c>
      <c r="D65" s="304" t="s">
        <v>669</v>
      </c>
      <c r="E65" s="45" t="s">
        <v>671</v>
      </c>
      <c r="F65" s="159" t="s">
        <v>1011</v>
      </c>
      <c r="G65" s="45" t="s">
        <v>671</v>
      </c>
      <c r="H65" s="46" t="s">
        <v>483</v>
      </c>
      <c r="J65" s="5" t="s">
        <v>682</v>
      </c>
      <c r="K65" s="5" t="s">
        <v>683</v>
      </c>
      <c r="L65" s="5" t="s">
        <v>686</v>
      </c>
      <c r="M65" s="5" t="s">
        <v>687</v>
      </c>
    </row>
    <row r="66" spans="1:17" x14ac:dyDescent="0.25">
      <c r="A66" s="44" t="s">
        <v>672</v>
      </c>
      <c r="B66" s="159" t="s">
        <v>1010</v>
      </c>
      <c r="C66" s="45" t="s">
        <v>672</v>
      </c>
      <c r="D66" s="304" t="s">
        <v>185</v>
      </c>
      <c r="E66" s="45" t="s">
        <v>672</v>
      </c>
      <c r="F66" s="159" t="s">
        <v>1011</v>
      </c>
      <c r="G66" s="45" t="s">
        <v>672</v>
      </c>
      <c r="H66" s="46" t="s">
        <v>483</v>
      </c>
      <c r="J66" s="5" t="s">
        <v>682</v>
      </c>
      <c r="K66" s="5" t="s">
        <v>683</v>
      </c>
      <c r="L66" s="5" t="s">
        <v>686</v>
      </c>
      <c r="M66" s="5" t="s">
        <v>687</v>
      </c>
    </row>
    <row r="67" spans="1:17" x14ac:dyDescent="0.25">
      <c r="A67" s="44" t="s">
        <v>676</v>
      </c>
      <c r="B67" s="159" t="s">
        <v>1016</v>
      </c>
      <c r="C67" s="45" t="s">
        <v>676</v>
      </c>
      <c r="D67" s="304" t="s">
        <v>668</v>
      </c>
      <c r="E67" s="45" t="s">
        <v>676</v>
      </c>
      <c r="F67" s="159" t="s">
        <v>1017</v>
      </c>
      <c r="G67" s="45" t="s">
        <v>676</v>
      </c>
      <c r="H67" s="46" t="s">
        <v>483</v>
      </c>
      <c r="J67" s="5" t="s">
        <v>682</v>
      </c>
      <c r="K67" s="5" t="s">
        <v>683</v>
      </c>
      <c r="L67" s="5" t="s">
        <v>686</v>
      </c>
      <c r="M67" s="5" t="s">
        <v>687</v>
      </c>
    </row>
    <row r="68" spans="1:17" x14ac:dyDescent="0.25">
      <c r="A68" s="44" t="s">
        <v>677</v>
      </c>
      <c r="B68" s="159" t="s">
        <v>1016</v>
      </c>
      <c r="C68" s="45" t="s">
        <v>677</v>
      </c>
      <c r="D68" s="304" t="s">
        <v>669</v>
      </c>
      <c r="E68" s="45" t="s">
        <v>677</v>
      </c>
      <c r="F68" s="159" t="s">
        <v>1017</v>
      </c>
      <c r="G68" s="45" t="s">
        <v>677</v>
      </c>
      <c r="H68" s="46" t="s">
        <v>483</v>
      </c>
      <c r="J68" s="5" t="s">
        <v>682</v>
      </c>
      <c r="K68" s="5" t="s">
        <v>683</v>
      </c>
      <c r="L68" s="5" t="s">
        <v>686</v>
      </c>
      <c r="M68" s="5" t="s">
        <v>687</v>
      </c>
    </row>
    <row r="69" spans="1:17" x14ac:dyDescent="0.25">
      <c r="A69" s="44" t="s">
        <v>678</v>
      </c>
      <c r="B69" s="159" t="s">
        <v>1016</v>
      </c>
      <c r="C69" s="45" t="s">
        <v>678</v>
      </c>
      <c r="D69" s="304" t="s">
        <v>185</v>
      </c>
      <c r="E69" s="45" t="s">
        <v>678</v>
      </c>
      <c r="F69" s="159" t="s">
        <v>1017</v>
      </c>
      <c r="G69" s="45" t="s">
        <v>678</v>
      </c>
      <c r="H69" s="46" t="s">
        <v>483</v>
      </c>
      <c r="J69" s="5" t="s">
        <v>682</v>
      </c>
      <c r="K69" s="5" t="s">
        <v>683</v>
      </c>
      <c r="L69" s="5" t="s">
        <v>686</v>
      </c>
      <c r="M69" s="5" t="s">
        <v>687</v>
      </c>
    </row>
    <row r="70" spans="1:17" x14ac:dyDescent="0.25">
      <c r="A70" s="44" t="s">
        <v>1013</v>
      </c>
      <c r="B70" s="159" t="s">
        <v>675</v>
      </c>
      <c r="C70" s="45" t="s">
        <v>1013</v>
      </c>
      <c r="D70" s="304" t="s">
        <v>679</v>
      </c>
      <c r="E70" s="45" t="s">
        <v>1013</v>
      </c>
      <c r="F70" s="159" t="s">
        <v>674</v>
      </c>
      <c r="G70" s="45" t="s">
        <v>1013</v>
      </c>
      <c r="H70" s="46" t="s">
        <v>483</v>
      </c>
      <c r="J70" s="5" t="s">
        <v>682</v>
      </c>
      <c r="K70" s="5" t="s">
        <v>683</v>
      </c>
      <c r="L70" s="5" t="s">
        <v>686</v>
      </c>
      <c r="M70" s="5" t="s">
        <v>687</v>
      </c>
    </row>
    <row r="71" spans="1:17" x14ac:dyDescent="0.25">
      <c r="A71" s="44" t="s">
        <v>1014</v>
      </c>
      <c r="B71" s="159" t="s">
        <v>675</v>
      </c>
      <c r="C71" s="45" t="s">
        <v>1014</v>
      </c>
      <c r="D71" s="304" t="s">
        <v>680</v>
      </c>
      <c r="E71" s="45" t="s">
        <v>1014</v>
      </c>
      <c r="F71" s="159" t="s">
        <v>674</v>
      </c>
      <c r="G71" s="45" t="s">
        <v>1014</v>
      </c>
      <c r="H71" s="46" t="s">
        <v>483</v>
      </c>
      <c r="J71" s="5" t="s">
        <v>682</v>
      </c>
      <c r="K71" s="5" t="s">
        <v>683</v>
      </c>
      <c r="L71" s="5" t="s">
        <v>686</v>
      </c>
      <c r="M71" s="5" t="s">
        <v>687</v>
      </c>
    </row>
    <row r="72" spans="1:17" x14ac:dyDescent="0.25">
      <c r="A72" s="44" t="s">
        <v>1015</v>
      </c>
      <c r="B72" s="325" t="s">
        <v>675</v>
      </c>
      <c r="C72" s="326" t="s">
        <v>1015</v>
      </c>
      <c r="D72" s="327" t="s">
        <v>681</v>
      </c>
      <c r="E72" s="45" t="s">
        <v>1015</v>
      </c>
      <c r="F72" s="325" t="s">
        <v>674</v>
      </c>
      <c r="G72" s="45" t="s">
        <v>1015</v>
      </c>
      <c r="H72" s="328" t="s">
        <v>483</v>
      </c>
      <c r="J72" s="5" t="s">
        <v>682</v>
      </c>
      <c r="K72" s="5" t="s">
        <v>683</v>
      </c>
      <c r="L72" s="5" t="s">
        <v>686</v>
      </c>
      <c r="M72" s="5" t="s">
        <v>687</v>
      </c>
    </row>
    <row r="74" spans="1:17" ht="15.75" thickBot="1" x14ac:dyDescent="0.3">
      <c r="A74" s="1" t="s">
        <v>688</v>
      </c>
      <c r="B74" s="1" t="s">
        <v>692</v>
      </c>
    </row>
    <row r="75" spans="1:17" ht="15.75" thickBot="1" x14ac:dyDescent="0.3">
      <c r="A75" s="297" t="s">
        <v>239</v>
      </c>
      <c r="B75" s="298" t="s">
        <v>236</v>
      </c>
      <c r="C75" s="297" t="s">
        <v>239</v>
      </c>
      <c r="D75" s="11" t="s">
        <v>237</v>
      </c>
      <c r="E75" s="297" t="s">
        <v>239</v>
      </c>
      <c r="F75" s="299" t="s">
        <v>111</v>
      </c>
      <c r="G75" s="297" t="s">
        <v>239</v>
      </c>
      <c r="H75" s="300" t="s">
        <v>241</v>
      </c>
      <c r="I75" s="1"/>
      <c r="J75" s="1"/>
      <c r="K75" s="1"/>
      <c r="L75" s="1"/>
      <c r="M75" s="1"/>
      <c r="N75" s="1"/>
    </row>
    <row r="76" spans="1:17" x14ac:dyDescent="0.25">
      <c r="A76" s="63" t="s">
        <v>50</v>
      </c>
      <c r="B76" s="64" t="s">
        <v>50</v>
      </c>
      <c r="C76" s="64" t="s">
        <v>50</v>
      </c>
      <c r="D76" s="64" t="s">
        <v>50</v>
      </c>
      <c r="E76" s="64" t="s">
        <v>50</v>
      </c>
      <c r="F76" s="17" t="s">
        <v>50</v>
      </c>
      <c r="G76" s="64" t="s">
        <v>50</v>
      </c>
      <c r="H76" s="18" t="s">
        <v>50</v>
      </c>
      <c r="I76" s="1"/>
      <c r="J76" s="1"/>
      <c r="K76" s="1"/>
      <c r="L76" s="1"/>
      <c r="M76" s="1"/>
      <c r="N76" s="1"/>
    </row>
    <row r="77" spans="1:17" x14ac:dyDescent="0.25">
      <c r="A77" s="157" t="s">
        <v>689</v>
      </c>
      <c r="B77" s="158" t="s">
        <v>702</v>
      </c>
      <c r="C77" s="302" t="s">
        <v>689</v>
      </c>
      <c r="D77" s="301" t="s">
        <v>703</v>
      </c>
      <c r="E77" s="302" t="s">
        <v>689</v>
      </c>
      <c r="F77" s="158" t="s">
        <v>695</v>
      </c>
      <c r="G77" s="302" t="s">
        <v>689</v>
      </c>
      <c r="H77" s="303" t="s">
        <v>485</v>
      </c>
      <c r="N77" s="188" t="s">
        <v>697</v>
      </c>
      <c r="O77" s="188" t="s">
        <v>698</v>
      </c>
      <c r="Q77" s="188" t="s">
        <v>700</v>
      </c>
    </row>
    <row r="78" spans="1:17" x14ac:dyDescent="0.25">
      <c r="A78" s="157" t="s">
        <v>690</v>
      </c>
      <c r="B78" s="158" t="s">
        <v>702</v>
      </c>
      <c r="C78" s="302" t="s">
        <v>690</v>
      </c>
      <c r="D78" s="301" t="s">
        <v>704</v>
      </c>
      <c r="E78" s="302" t="s">
        <v>690</v>
      </c>
      <c r="F78" s="158" t="s">
        <v>695</v>
      </c>
      <c r="G78" s="302" t="s">
        <v>690</v>
      </c>
      <c r="H78" s="303" t="s">
        <v>485</v>
      </c>
      <c r="N78" s="188" t="s">
        <v>697</v>
      </c>
      <c r="O78" s="188" t="s">
        <v>698</v>
      </c>
      <c r="Q78" s="188" t="s">
        <v>700</v>
      </c>
    </row>
    <row r="79" spans="1:17" x14ac:dyDescent="0.25">
      <c r="A79" s="157" t="s">
        <v>691</v>
      </c>
      <c r="B79" s="158" t="s">
        <v>702</v>
      </c>
      <c r="C79" s="302" t="s">
        <v>691</v>
      </c>
      <c r="D79" s="301" t="s">
        <v>705</v>
      </c>
      <c r="E79" s="302" t="s">
        <v>691</v>
      </c>
      <c r="F79" s="158" t="s">
        <v>695</v>
      </c>
      <c r="G79" s="302" t="s">
        <v>691</v>
      </c>
      <c r="H79" s="303" t="s">
        <v>485</v>
      </c>
      <c r="N79" s="188" t="s">
        <v>697</v>
      </c>
      <c r="O79" s="188" t="s">
        <v>698</v>
      </c>
      <c r="Q79" s="188" t="s">
        <v>700</v>
      </c>
    </row>
    <row r="80" spans="1:17" x14ac:dyDescent="0.25">
      <c r="A80" s="157" t="s">
        <v>706</v>
      </c>
      <c r="B80" s="158" t="s">
        <v>709</v>
      </c>
      <c r="C80" s="302" t="s">
        <v>706</v>
      </c>
      <c r="D80" s="301" t="s">
        <v>710</v>
      </c>
      <c r="E80" s="302" t="s">
        <v>706</v>
      </c>
      <c r="F80" s="158" t="s">
        <v>695</v>
      </c>
      <c r="G80" s="302" t="s">
        <v>706</v>
      </c>
      <c r="H80" s="303" t="s">
        <v>485</v>
      </c>
      <c r="N80" s="188" t="s">
        <v>697</v>
      </c>
      <c r="O80" s="188" t="s">
        <v>698</v>
      </c>
      <c r="Q80" s="188" t="s">
        <v>700</v>
      </c>
    </row>
    <row r="81" spans="1:552" x14ac:dyDescent="0.25">
      <c r="A81" s="157" t="s">
        <v>707</v>
      </c>
      <c r="B81" s="158" t="s">
        <v>709</v>
      </c>
      <c r="C81" s="302" t="s">
        <v>707</v>
      </c>
      <c r="D81" s="301" t="s">
        <v>711</v>
      </c>
      <c r="E81" s="302" t="s">
        <v>707</v>
      </c>
      <c r="F81" s="158" t="s">
        <v>695</v>
      </c>
      <c r="G81" s="302" t="s">
        <v>707</v>
      </c>
      <c r="H81" s="303" t="s">
        <v>485</v>
      </c>
      <c r="N81" s="188" t="s">
        <v>697</v>
      </c>
      <c r="O81" s="188" t="s">
        <v>698</v>
      </c>
      <c r="Q81" s="188" t="s">
        <v>700</v>
      </c>
    </row>
    <row r="82" spans="1:552" x14ac:dyDescent="0.25">
      <c r="A82" s="157" t="s">
        <v>708</v>
      </c>
      <c r="B82" s="158" t="s">
        <v>709</v>
      </c>
      <c r="C82" s="302" t="s">
        <v>708</v>
      </c>
      <c r="D82" s="301" t="s">
        <v>712</v>
      </c>
      <c r="E82" s="302" t="s">
        <v>708</v>
      </c>
      <c r="F82" s="158" t="s">
        <v>695</v>
      </c>
      <c r="G82" s="302" t="s">
        <v>708</v>
      </c>
      <c r="H82" s="303" t="s">
        <v>485</v>
      </c>
      <c r="N82" s="188" t="s">
        <v>697</v>
      </c>
      <c r="O82" s="188" t="s">
        <v>698</v>
      </c>
      <c r="Q82" s="188" t="s">
        <v>700</v>
      </c>
    </row>
    <row r="83" spans="1:552" s="334" customFormat="1" x14ac:dyDescent="0.25">
      <c r="A83" s="329" t="s">
        <v>713</v>
      </c>
      <c r="B83" s="330" t="s">
        <v>862</v>
      </c>
      <c r="C83" s="331" t="s">
        <v>713</v>
      </c>
      <c r="D83" s="332" t="s">
        <v>714</v>
      </c>
      <c r="E83" s="331" t="s">
        <v>713</v>
      </c>
      <c r="F83" s="330" t="s">
        <v>695</v>
      </c>
      <c r="G83" s="331" t="s">
        <v>713</v>
      </c>
      <c r="H83" s="333" t="s">
        <v>485</v>
      </c>
      <c r="N83" s="334" t="s">
        <v>697</v>
      </c>
      <c r="O83" s="334" t="s">
        <v>698</v>
      </c>
      <c r="Q83" s="334" t="s">
        <v>700</v>
      </c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  <c r="JL83" s="2"/>
      <c r="JM83" s="2"/>
      <c r="JN83" s="2"/>
      <c r="JO83" s="2"/>
      <c r="JP83" s="2"/>
      <c r="JQ83" s="2"/>
      <c r="JR83" s="2"/>
      <c r="JS83" s="2"/>
      <c r="JT83" s="2"/>
      <c r="JU83" s="2"/>
      <c r="JV83" s="2"/>
      <c r="JW83" s="2"/>
      <c r="JX83" s="2"/>
      <c r="JY83" s="2"/>
      <c r="JZ83" s="2"/>
      <c r="KA83" s="2"/>
      <c r="KB83" s="2"/>
      <c r="KC83" s="2"/>
      <c r="KD83" s="2"/>
      <c r="KE83" s="2"/>
      <c r="KF83" s="2"/>
      <c r="KG83" s="2"/>
      <c r="KH83" s="2"/>
      <c r="KI83" s="2"/>
      <c r="KJ83" s="2"/>
      <c r="KK83" s="2"/>
      <c r="KL83" s="2"/>
      <c r="KM83" s="2"/>
      <c r="KN83" s="2"/>
      <c r="KO83" s="2"/>
      <c r="KP83" s="2"/>
      <c r="KQ83" s="2"/>
      <c r="KR83" s="2"/>
      <c r="KS83" s="2"/>
      <c r="KT83" s="2"/>
      <c r="KU83" s="2"/>
      <c r="KV83" s="2"/>
      <c r="KW83" s="2"/>
      <c r="KX83" s="2"/>
      <c r="KY83" s="2"/>
      <c r="KZ83" s="2"/>
      <c r="LA83" s="2"/>
      <c r="LB83" s="2"/>
      <c r="LC83" s="2"/>
      <c r="LD83" s="2"/>
      <c r="LE83" s="2"/>
      <c r="LF83" s="2"/>
      <c r="LG83" s="2"/>
      <c r="LH83" s="2"/>
      <c r="LI83" s="2"/>
      <c r="LJ83" s="2"/>
      <c r="LK83" s="2"/>
      <c r="LL83" s="2"/>
      <c r="LM83" s="2"/>
      <c r="LN83" s="2"/>
      <c r="LO83" s="2"/>
      <c r="LP83" s="2"/>
      <c r="LQ83" s="2"/>
      <c r="LR83" s="2"/>
      <c r="LS83" s="2"/>
      <c r="LT83" s="2"/>
      <c r="LU83" s="2"/>
      <c r="LV83" s="2"/>
      <c r="LW83" s="2"/>
      <c r="LX83" s="2"/>
      <c r="LY83" s="2"/>
      <c r="LZ83" s="2"/>
      <c r="MA83" s="2"/>
      <c r="MB83" s="2"/>
      <c r="MC83" s="2"/>
      <c r="MD83" s="2"/>
      <c r="ME83" s="2"/>
      <c r="MF83" s="2"/>
      <c r="MG83" s="2"/>
      <c r="MH83" s="2"/>
      <c r="MI83" s="2"/>
      <c r="MJ83" s="2"/>
      <c r="MK83" s="2"/>
      <c r="ML83" s="2"/>
      <c r="MM83" s="2"/>
      <c r="MN83" s="2"/>
      <c r="MO83" s="2"/>
      <c r="MP83" s="2"/>
      <c r="MQ83" s="2"/>
      <c r="MR83" s="2"/>
      <c r="MS83" s="2"/>
      <c r="MT83" s="2"/>
      <c r="MU83" s="2"/>
      <c r="MV83" s="2"/>
      <c r="MW83" s="2"/>
      <c r="MX83" s="2"/>
      <c r="MY83" s="2"/>
      <c r="MZ83" s="2"/>
      <c r="NA83" s="2"/>
      <c r="NB83" s="2"/>
      <c r="NC83" s="2"/>
      <c r="ND83" s="2"/>
      <c r="NE83" s="2"/>
      <c r="NF83" s="2"/>
      <c r="NG83" s="2"/>
      <c r="NH83" s="2"/>
      <c r="NI83" s="2"/>
      <c r="NJ83" s="2"/>
      <c r="NK83" s="2"/>
      <c r="NL83" s="2"/>
      <c r="NM83" s="2"/>
      <c r="NN83" s="2"/>
      <c r="NO83" s="2"/>
      <c r="NP83" s="2"/>
      <c r="NQ83" s="2"/>
      <c r="NR83" s="2"/>
      <c r="NS83" s="2"/>
      <c r="NT83" s="2"/>
      <c r="NU83" s="2"/>
      <c r="NV83" s="2"/>
      <c r="NW83" s="2"/>
      <c r="NX83" s="2"/>
      <c r="NY83" s="2"/>
      <c r="NZ83" s="2"/>
      <c r="OA83" s="2"/>
      <c r="OB83" s="2"/>
      <c r="OC83" s="2"/>
      <c r="OD83" s="2"/>
      <c r="OE83" s="2"/>
      <c r="OF83" s="2"/>
      <c r="OG83" s="2"/>
      <c r="OH83" s="2"/>
      <c r="OI83" s="2"/>
      <c r="OJ83" s="2"/>
      <c r="OK83" s="2"/>
      <c r="OL83" s="2"/>
      <c r="OM83" s="2"/>
      <c r="ON83" s="2"/>
      <c r="OO83" s="2"/>
      <c r="OP83" s="2"/>
      <c r="OQ83" s="2"/>
      <c r="OR83" s="2"/>
      <c r="OS83" s="2"/>
      <c r="OT83" s="2"/>
      <c r="OU83" s="2"/>
      <c r="OV83" s="2"/>
      <c r="OW83" s="2"/>
      <c r="OX83" s="2"/>
      <c r="OY83" s="2"/>
      <c r="OZ83" s="2"/>
      <c r="PA83" s="2"/>
      <c r="PB83" s="2"/>
      <c r="PC83" s="2"/>
      <c r="PD83" s="2"/>
      <c r="PE83" s="2"/>
      <c r="PF83" s="2"/>
      <c r="PG83" s="2"/>
      <c r="PH83" s="2"/>
      <c r="PI83" s="2"/>
      <c r="PJ83" s="2"/>
      <c r="PK83" s="2"/>
      <c r="PL83" s="2"/>
      <c r="PM83" s="2"/>
      <c r="PN83" s="2"/>
      <c r="PO83" s="2"/>
      <c r="PP83" s="2"/>
      <c r="PQ83" s="2"/>
      <c r="PR83" s="2"/>
      <c r="PS83" s="2"/>
      <c r="PT83" s="2"/>
      <c r="PU83" s="2"/>
      <c r="PV83" s="2"/>
      <c r="PW83" s="2"/>
      <c r="PX83" s="2"/>
      <c r="PY83" s="2"/>
      <c r="PZ83" s="2"/>
      <c r="QA83" s="2"/>
      <c r="QB83" s="2"/>
      <c r="QC83" s="2"/>
      <c r="QD83" s="2"/>
      <c r="QE83" s="2"/>
      <c r="QF83" s="2"/>
      <c r="QG83" s="2"/>
      <c r="QH83" s="2"/>
      <c r="QI83" s="2"/>
      <c r="QJ83" s="2"/>
      <c r="QK83" s="2"/>
      <c r="QL83" s="2"/>
      <c r="QM83" s="2"/>
      <c r="QN83" s="2"/>
      <c r="QO83" s="2"/>
      <c r="QP83" s="2"/>
      <c r="QQ83" s="2"/>
      <c r="QR83" s="2"/>
      <c r="QS83" s="2"/>
      <c r="QT83" s="2"/>
      <c r="QU83" s="2"/>
      <c r="QV83" s="2"/>
      <c r="QW83" s="2"/>
      <c r="QX83" s="2"/>
      <c r="QY83" s="2"/>
      <c r="QZ83" s="2"/>
      <c r="RA83" s="2"/>
      <c r="RB83" s="2"/>
      <c r="RC83" s="2"/>
      <c r="RD83" s="2"/>
      <c r="RE83" s="2"/>
      <c r="RF83" s="2"/>
      <c r="RG83" s="2"/>
      <c r="RH83" s="2"/>
      <c r="RI83" s="2"/>
      <c r="RJ83" s="2"/>
      <c r="RK83" s="2"/>
      <c r="RL83" s="2"/>
      <c r="RM83" s="2"/>
      <c r="RN83" s="2"/>
      <c r="RO83" s="2"/>
      <c r="RP83" s="2"/>
      <c r="RQ83" s="2"/>
      <c r="RR83" s="2"/>
      <c r="RS83" s="2"/>
      <c r="RT83" s="2"/>
      <c r="RU83" s="2"/>
      <c r="RV83" s="2"/>
      <c r="RW83" s="2"/>
      <c r="RX83" s="2"/>
      <c r="RY83" s="2"/>
      <c r="RZ83" s="2"/>
      <c r="SA83" s="2"/>
      <c r="SB83" s="2"/>
      <c r="SC83" s="2"/>
      <c r="SD83" s="2"/>
      <c r="SE83" s="2"/>
      <c r="SF83" s="2"/>
      <c r="SG83" s="2"/>
      <c r="SH83" s="2"/>
      <c r="SI83" s="2"/>
      <c r="SJ83" s="2"/>
      <c r="SK83" s="2"/>
      <c r="SL83" s="2"/>
      <c r="SM83" s="2"/>
      <c r="SN83" s="2"/>
      <c r="SO83" s="2"/>
      <c r="SP83" s="2"/>
      <c r="SQ83" s="2"/>
      <c r="SR83" s="2"/>
      <c r="SS83" s="2"/>
      <c r="ST83" s="2"/>
      <c r="SU83" s="2"/>
      <c r="SV83" s="2"/>
      <c r="SW83" s="2"/>
      <c r="SX83" s="2"/>
      <c r="SY83" s="2"/>
      <c r="SZ83" s="2"/>
      <c r="TA83" s="2"/>
      <c r="TB83" s="2"/>
      <c r="TC83" s="2"/>
      <c r="TD83" s="2"/>
      <c r="TE83" s="2"/>
      <c r="TF83" s="2"/>
      <c r="TG83" s="2"/>
      <c r="TH83" s="2"/>
      <c r="TI83" s="2"/>
      <c r="TJ83" s="2"/>
      <c r="TK83" s="2"/>
      <c r="TL83" s="2"/>
      <c r="TM83" s="2"/>
      <c r="TN83" s="2"/>
      <c r="TO83" s="2"/>
      <c r="TP83" s="2"/>
      <c r="TQ83" s="2"/>
      <c r="TR83" s="2"/>
      <c r="TS83" s="2"/>
      <c r="TT83" s="2"/>
      <c r="TU83" s="2"/>
      <c r="TV83" s="2"/>
      <c r="TW83" s="2"/>
      <c r="TX83" s="2"/>
      <c r="TY83" s="2"/>
      <c r="TZ83" s="2"/>
      <c r="UA83" s="2"/>
      <c r="UB83" s="2"/>
      <c r="UC83" s="2"/>
      <c r="UD83" s="2"/>
      <c r="UE83" s="2"/>
      <c r="UF83" s="2"/>
    </row>
    <row r="84" spans="1:552" x14ac:dyDescent="0.25">
      <c r="A84" s="157" t="s">
        <v>715</v>
      </c>
      <c r="B84" s="158" t="s">
        <v>526</v>
      </c>
      <c r="C84" s="302" t="s">
        <v>715</v>
      </c>
      <c r="D84" s="301" t="s">
        <v>718</v>
      </c>
      <c r="E84" s="302" t="s">
        <v>715</v>
      </c>
      <c r="F84" s="158" t="s">
        <v>695</v>
      </c>
      <c r="G84" s="302" t="s">
        <v>715</v>
      </c>
      <c r="H84" s="303" t="s">
        <v>485</v>
      </c>
      <c r="N84" s="188" t="s">
        <v>697</v>
      </c>
      <c r="O84" s="188" t="s">
        <v>698</v>
      </c>
      <c r="Q84" s="188" t="s">
        <v>700</v>
      </c>
    </row>
    <row r="85" spans="1:552" x14ac:dyDescent="0.25">
      <c r="A85" s="157" t="s">
        <v>716</v>
      </c>
      <c r="B85" s="158" t="s">
        <v>526</v>
      </c>
      <c r="C85" s="302" t="s">
        <v>716</v>
      </c>
      <c r="D85" s="301" t="s">
        <v>719</v>
      </c>
      <c r="E85" s="302" t="s">
        <v>716</v>
      </c>
      <c r="F85" s="158" t="s">
        <v>695</v>
      </c>
      <c r="G85" s="302" t="s">
        <v>716</v>
      </c>
      <c r="H85" s="303" t="s">
        <v>485</v>
      </c>
      <c r="N85" s="188" t="s">
        <v>697</v>
      </c>
      <c r="O85" s="188" t="s">
        <v>698</v>
      </c>
      <c r="Q85" s="188" t="s">
        <v>700</v>
      </c>
    </row>
    <row r="86" spans="1:552" x14ac:dyDescent="0.25">
      <c r="A86" s="157" t="s">
        <v>717</v>
      </c>
      <c r="B86" s="158" t="s">
        <v>526</v>
      </c>
      <c r="C86" s="302" t="s">
        <v>717</v>
      </c>
      <c r="D86" s="301" t="s">
        <v>720</v>
      </c>
      <c r="E86" s="302" t="s">
        <v>717</v>
      </c>
      <c r="F86" s="158" t="s">
        <v>695</v>
      </c>
      <c r="G86" s="302" t="s">
        <v>717</v>
      </c>
      <c r="H86" s="303" t="s">
        <v>485</v>
      </c>
      <c r="N86" s="188" t="s">
        <v>697</v>
      </c>
      <c r="O86" s="188" t="s">
        <v>698</v>
      </c>
      <c r="Q86" s="188" t="s">
        <v>700</v>
      </c>
    </row>
    <row r="87" spans="1:552" s="334" customFormat="1" x14ac:dyDescent="0.25">
      <c r="A87" s="329" t="s">
        <v>721</v>
      </c>
      <c r="B87" s="330" t="s">
        <v>861</v>
      </c>
      <c r="C87" s="331" t="s">
        <v>721</v>
      </c>
      <c r="D87" s="332" t="s">
        <v>724</v>
      </c>
      <c r="E87" s="331" t="s">
        <v>721</v>
      </c>
      <c r="F87" s="330" t="s">
        <v>695</v>
      </c>
      <c r="G87" s="331" t="s">
        <v>721</v>
      </c>
      <c r="H87" s="333" t="s">
        <v>485</v>
      </c>
      <c r="N87" s="334" t="s">
        <v>697</v>
      </c>
      <c r="O87" s="334" t="s">
        <v>698</v>
      </c>
      <c r="Q87" s="334" t="s">
        <v>700</v>
      </c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  <c r="JF87" s="2"/>
      <c r="JG87" s="2"/>
      <c r="JH87" s="2"/>
      <c r="JI87" s="2"/>
      <c r="JJ87" s="2"/>
      <c r="JK87" s="2"/>
      <c r="JL87" s="2"/>
      <c r="JM87" s="2"/>
      <c r="JN87" s="2"/>
      <c r="JO87" s="2"/>
      <c r="JP87" s="2"/>
      <c r="JQ87" s="2"/>
      <c r="JR87" s="2"/>
      <c r="JS87" s="2"/>
      <c r="JT87" s="2"/>
      <c r="JU87" s="2"/>
      <c r="JV87" s="2"/>
      <c r="JW87" s="2"/>
      <c r="JX87" s="2"/>
      <c r="JY87" s="2"/>
      <c r="JZ87" s="2"/>
      <c r="KA87" s="2"/>
      <c r="KB87" s="2"/>
      <c r="KC87" s="2"/>
      <c r="KD87" s="2"/>
      <c r="KE87" s="2"/>
      <c r="KF87" s="2"/>
      <c r="KG87" s="2"/>
      <c r="KH87" s="2"/>
      <c r="KI87" s="2"/>
      <c r="KJ87" s="2"/>
      <c r="KK87" s="2"/>
      <c r="KL87" s="2"/>
      <c r="KM87" s="2"/>
      <c r="KN87" s="2"/>
      <c r="KO87" s="2"/>
      <c r="KP87" s="2"/>
      <c r="KQ87" s="2"/>
      <c r="KR87" s="2"/>
      <c r="KS87" s="2"/>
      <c r="KT87" s="2"/>
      <c r="KU87" s="2"/>
      <c r="KV87" s="2"/>
      <c r="KW87" s="2"/>
      <c r="KX87" s="2"/>
      <c r="KY87" s="2"/>
      <c r="KZ87" s="2"/>
      <c r="LA87" s="2"/>
      <c r="LB87" s="2"/>
      <c r="LC87" s="2"/>
      <c r="LD87" s="2"/>
      <c r="LE87" s="2"/>
      <c r="LF87" s="2"/>
      <c r="LG87" s="2"/>
      <c r="LH87" s="2"/>
      <c r="LI87" s="2"/>
      <c r="LJ87" s="2"/>
      <c r="LK87" s="2"/>
      <c r="LL87" s="2"/>
      <c r="LM87" s="2"/>
      <c r="LN87" s="2"/>
      <c r="LO87" s="2"/>
      <c r="LP87" s="2"/>
      <c r="LQ87" s="2"/>
      <c r="LR87" s="2"/>
      <c r="LS87" s="2"/>
      <c r="LT87" s="2"/>
      <c r="LU87" s="2"/>
      <c r="LV87" s="2"/>
      <c r="LW87" s="2"/>
      <c r="LX87" s="2"/>
      <c r="LY87" s="2"/>
      <c r="LZ87" s="2"/>
      <c r="MA87" s="2"/>
      <c r="MB87" s="2"/>
      <c r="MC87" s="2"/>
      <c r="MD87" s="2"/>
      <c r="ME87" s="2"/>
      <c r="MF87" s="2"/>
      <c r="MG87" s="2"/>
      <c r="MH87" s="2"/>
      <c r="MI87" s="2"/>
      <c r="MJ87" s="2"/>
      <c r="MK87" s="2"/>
      <c r="ML87" s="2"/>
      <c r="MM87" s="2"/>
      <c r="MN87" s="2"/>
      <c r="MO87" s="2"/>
      <c r="MP87" s="2"/>
      <c r="MQ87" s="2"/>
      <c r="MR87" s="2"/>
      <c r="MS87" s="2"/>
      <c r="MT87" s="2"/>
      <c r="MU87" s="2"/>
      <c r="MV87" s="2"/>
      <c r="MW87" s="2"/>
      <c r="MX87" s="2"/>
      <c r="MY87" s="2"/>
      <c r="MZ87" s="2"/>
      <c r="NA87" s="2"/>
      <c r="NB87" s="2"/>
      <c r="NC87" s="2"/>
      <c r="ND87" s="2"/>
      <c r="NE87" s="2"/>
      <c r="NF87" s="2"/>
      <c r="NG87" s="2"/>
      <c r="NH87" s="2"/>
      <c r="NI87" s="2"/>
      <c r="NJ87" s="2"/>
      <c r="NK87" s="2"/>
      <c r="NL87" s="2"/>
      <c r="NM87" s="2"/>
      <c r="NN87" s="2"/>
      <c r="NO87" s="2"/>
      <c r="NP87" s="2"/>
      <c r="NQ87" s="2"/>
      <c r="NR87" s="2"/>
      <c r="NS87" s="2"/>
      <c r="NT87" s="2"/>
      <c r="NU87" s="2"/>
      <c r="NV87" s="2"/>
      <c r="NW87" s="2"/>
      <c r="NX87" s="2"/>
      <c r="NY87" s="2"/>
      <c r="NZ87" s="2"/>
      <c r="OA87" s="2"/>
      <c r="OB87" s="2"/>
      <c r="OC87" s="2"/>
      <c r="OD87" s="2"/>
      <c r="OE87" s="2"/>
      <c r="OF87" s="2"/>
      <c r="OG87" s="2"/>
      <c r="OH87" s="2"/>
      <c r="OI87" s="2"/>
      <c r="OJ87" s="2"/>
      <c r="OK87" s="2"/>
      <c r="OL87" s="2"/>
      <c r="OM87" s="2"/>
      <c r="ON87" s="2"/>
      <c r="OO87" s="2"/>
      <c r="OP87" s="2"/>
      <c r="OQ87" s="2"/>
      <c r="OR87" s="2"/>
      <c r="OS87" s="2"/>
      <c r="OT87" s="2"/>
      <c r="OU87" s="2"/>
      <c r="OV87" s="2"/>
      <c r="OW87" s="2"/>
      <c r="OX87" s="2"/>
      <c r="OY87" s="2"/>
      <c r="OZ87" s="2"/>
      <c r="PA87" s="2"/>
      <c r="PB87" s="2"/>
      <c r="PC87" s="2"/>
      <c r="PD87" s="2"/>
      <c r="PE87" s="2"/>
      <c r="PF87" s="2"/>
      <c r="PG87" s="2"/>
      <c r="PH87" s="2"/>
      <c r="PI87" s="2"/>
      <c r="PJ87" s="2"/>
      <c r="PK87" s="2"/>
      <c r="PL87" s="2"/>
      <c r="PM87" s="2"/>
      <c r="PN87" s="2"/>
      <c r="PO87" s="2"/>
      <c r="PP87" s="2"/>
      <c r="PQ87" s="2"/>
      <c r="PR87" s="2"/>
      <c r="PS87" s="2"/>
      <c r="PT87" s="2"/>
      <c r="PU87" s="2"/>
      <c r="PV87" s="2"/>
      <c r="PW87" s="2"/>
      <c r="PX87" s="2"/>
      <c r="PY87" s="2"/>
      <c r="PZ87" s="2"/>
      <c r="QA87" s="2"/>
      <c r="QB87" s="2"/>
      <c r="QC87" s="2"/>
      <c r="QD87" s="2"/>
      <c r="QE87" s="2"/>
      <c r="QF87" s="2"/>
      <c r="QG87" s="2"/>
      <c r="QH87" s="2"/>
      <c r="QI87" s="2"/>
      <c r="QJ87" s="2"/>
      <c r="QK87" s="2"/>
      <c r="QL87" s="2"/>
      <c r="QM87" s="2"/>
      <c r="QN87" s="2"/>
      <c r="QO87" s="2"/>
      <c r="QP87" s="2"/>
      <c r="QQ87" s="2"/>
      <c r="QR87" s="2"/>
      <c r="QS87" s="2"/>
      <c r="QT87" s="2"/>
      <c r="QU87" s="2"/>
      <c r="QV87" s="2"/>
      <c r="QW87" s="2"/>
      <c r="QX87" s="2"/>
      <c r="QY87" s="2"/>
      <c r="QZ87" s="2"/>
      <c r="RA87" s="2"/>
      <c r="RB87" s="2"/>
      <c r="RC87" s="2"/>
      <c r="RD87" s="2"/>
      <c r="RE87" s="2"/>
      <c r="RF87" s="2"/>
      <c r="RG87" s="2"/>
      <c r="RH87" s="2"/>
      <c r="RI87" s="2"/>
      <c r="RJ87" s="2"/>
      <c r="RK87" s="2"/>
      <c r="RL87" s="2"/>
      <c r="RM87" s="2"/>
      <c r="RN87" s="2"/>
      <c r="RO87" s="2"/>
      <c r="RP87" s="2"/>
      <c r="RQ87" s="2"/>
      <c r="RR87" s="2"/>
      <c r="RS87" s="2"/>
      <c r="RT87" s="2"/>
      <c r="RU87" s="2"/>
      <c r="RV87" s="2"/>
      <c r="RW87" s="2"/>
      <c r="RX87" s="2"/>
      <c r="RY87" s="2"/>
      <c r="RZ87" s="2"/>
      <c r="SA87" s="2"/>
      <c r="SB87" s="2"/>
      <c r="SC87" s="2"/>
      <c r="SD87" s="2"/>
      <c r="SE87" s="2"/>
      <c r="SF87" s="2"/>
      <c r="SG87" s="2"/>
      <c r="SH87" s="2"/>
      <c r="SI87" s="2"/>
      <c r="SJ87" s="2"/>
      <c r="SK87" s="2"/>
      <c r="SL87" s="2"/>
      <c r="SM87" s="2"/>
      <c r="SN87" s="2"/>
      <c r="SO87" s="2"/>
      <c r="SP87" s="2"/>
      <c r="SQ87" s="2"/>
      <c r="SR87" s="2"/>
      <c r="SS87" s="2"/>
      <c r="ST87" s="2"/>
      <c r="SU87" s="2"/>
      <c r="SV87" s="2"/>
      <c r="SW87" s="2"/>
      <c r="SX87" s="2"/>
      <c r="SY87" s="2"/>
      <c r="SZ87" s="2"/>
      <c r="TA87" s="2"/>
      <c r="TB87" s="2"/>
      <c r="TC87" s="2"/>
      <c r="TD87" s="2"/>
      <c r="TE87" s="2"/>
      <c r="TF87" s="2"/>
      <c r="TG87" s="2"/>
      <c r="TH87" s="2"/>
      <c r="TI87" s="2"/>
      <c r="TJ87" s="2"/>
      <c r="TK87" s="2"/>
      <c r="TL87" s="2"/>
      <c r="TM87" s="2"/>
      <c r="TN87" s="2"/>
      <c r="TO87" s="2"/>
      <c r="TP87" s="2"/>
      <c r="TQ87" s="2"/>
      <c r="TR87" s="2"/>
      <c r="TS87" s="2"/>
      <c r="TT87" s="2"/>
      <c r="TU87" s="2"/>
      <c r="TV87" s="2"/>
      <c r="TW87" s="2"/>
      <c r="TX87" s="2"/>
      <c r="TY87" s="2"/>
      <c r="TZ87" s="2"/>
      <c r="UA87" s="2"/>
      <c r="UB87" s="2"/>
      <c r="UC87" s="2"/>
      <c r="UD87" s="2"/>
      <c r="UE87" s="2"/>
      <c r="UF87" s="2"/>
    </row>
    <row r="88" spans="1:552" s="334" customFormat="1" x14ac:dyDescent="0.25">
      <c r="A88" s="329" t="s">
        <v>722</v>
      </c>
      <c r="B88" s="330" t="s">
        <v>861</v>
      </c>
      <c r="C88" s="331" t="s">
        <v>722</v>
      </c>
      <c r="D88" s="332" t="s">
        <v>725</v>
      </c>
      <c r="E88" s="331" t="s">
        <v>722</v>
      </c>
      <c r="F88" s="330" t="s">
        <v>695</v>
      </c>
      <c r="G88" s="331" t="s">
        <v>722</v>
      </c>
      <c r="H88" s="333" t="s">
        <v>485</v>
      </c>
      <c r="N88" s="334" t="s">
        <v>697</v>
      </c>
      <c r="O88" s="334" t="s">
        <v>698</v>
      </c>
      <c r="Q88" s="334" t="s">
        <v>700</v>
      </c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  <c r="JF88" s="2"/>
      <c r="JG88" s="2"/>
      <c r="JH88" s="2"/>
      <c r="JI88" s="2"/>
      <c r="JJ88" s="2"/>
      <c r="JK88" s="2"/>
      <c r="JL88" s="2"/>
      <c r="JM88" s="2"/>
      <c r="JN88" s="2"/>
      <c r="JO88" s="2"/>
      <c r="JP88" s="2"/>
      <c r="JQ88" s="2"/>
      <c r="JR88" s="2"/>
      <c r="JS88" s="2"/>
      <c r="JT88" s="2"/>
      <c r="JU88" s="2"/>
      <c r="JV88" s="2"/>
      <c r="JW88" s="2"/>
      <c r="JX88" s="2"/>
      <c r="JY88" s="2"/>
      <c r="JZ88" s="2"/>
      <c r="KA88" s="2"/>
      <c r="KB88" s="2"/>
      <c r="KC88" s="2"/>
      <c r="KD88" s="2"/>
      <c r="KE88" s="2"/>
      <c r="KF88" s="2"/>
      <c r="KG88" s="2"/>
      <c r="KH88" s="2"/>
      <c r="KI88" s="2"/>
      <c r="KJ88" s="2"/>
      <c r="KK88" s="2"/>
      <c r="KL88" s="2"/>
      <c r="KM88" s="2"/>
      <c r="KN88" s="2"/>
      <c r="KO88" s="2"/>
      <c r="KP88" s="2"/>
      <c r="KQ88" s="2"/>
      <c r="KR88" s="2"/>
      <c r="KS88" s="2"/>
      <c r="KT88" s="2"/>
      <c r="KU88" s="2"/>
      <c r="KV88" s="2"/>
      <c r="KW88" s="2"/>
      <c r="KX88" s="2"/>
      <c r="KY88" s="2"/>
      <c r="KZ88" s="2"/>
      <c r="LA88" s="2"/>
      <c r="LB88" s="2"/>
      <c r="LC88" s="2"/>
      <c r="LD88" s="2"/>
      <c r="LE88" s="2"/>
      <c r="LF88" s="2"/>
      <c r="LG88" s="2"/>
      <c r="LH88" s="2"/>
      <c r="LI88" s="2"/>
      <c r="LJ88" s="2"/>
      <c r="LK88" s="2"/>
      <c r="LL88" s="2"/>
      <c r="LM88" s="2"/>
      <c r="LN88" s="2"/>
      <c r="LO88" s="2"/>
      <c r="LP88" s="2"/>
      <c r="LQ88" s="2"/>
      <c r="LR88" s="2"/>
      <c r="LS88" s="2"/>
      <c r="LT88" s="2"/>
      <c r="LU88" s="2"/>
      <c r="LV88" s="2"/>
      <c r="LW88" s="2"/>
      <c r="LX88" s="2"/>
      <c r="LY88" s="2"/>
      <c r="LZ88" s="2"/>
      <c r="MA88" s="2"/>
      <c r="MB88" s="2"/>
      <c r="MC88" s="2"/>
      <c r="MD88" s="2"/>
      <c r="ME88" s="2"/>
      <c r="MF88" s="2"/>
      <c r="MG88" s="2"/>
      <c r="MH88" s="2"/>
      <c r="MI88" s="2"/>
      <c r="MJ88" s="2"/>
      <c r="MK88" s="2"/>
      <c r="ML88" s="2"/>
      <c r="MM88" s="2"/>
      <c r="MN88" s="2"/>
      <c r="MO88" s="2"/>
      <c r="MP88" s="2"/>
      <c r="MQ88" s="2"/>
      <c r="MR88" s="2"/>
      <c r="MS88" s="2"/>
      <c r="MT88" s="2"/>
      <c r="MU88" s="2"/>
      <c r="MV88" s="2"/>
      <c r="MW88" s="2"/>
      <c r="MX88" s="2"/>
      <c r="MY88" s="2"/>
      <c r="MZ88" s="2"/>
      <c r="NA88" s="2"/>
      <c r="NB88" s="2"/>
      <c r="NC88" s="2"/>
      <c r="ND88" s="2"/>
      <c r="NE88" s="2"/>
      <c r="NF88" s="2"/>
      <c r="NG88" s="2"/>
      <c r="NH88" s="2"/>
      <c r="NI88" s="2"/>
      <c r="NJ88" s="2"/>
      <c r="NK88" s="2"/>
      <c r="NL88" s="2"/>
      <c r="NM88" s="2"/>
      <c r="NN88" s="2"/>
      <c r="NO88" s="2"/>
      <c r="NP88" s="2"/>
      <c r="NQ88" s="2"/>
      <c r="NR88" s="2"/>
      <c r="NS88" s="2"/>
      <c r="NT88" s="2"/>
      <c r="NU88" s="2"/>
      <c r="NV88" s="2"/>
      <c r="NW88" s="2"/>
      <c r="NX88" s="2"/>
      <c r="NY88" s="2"/>
      <c r="NZ88" s="2"/>
      <c r="OA88" s="2"/>
      <c r="OB88" s="2"/>
      <c r="OC88" s="2"/>
      <c r="OD88" s="2"/>
      <c r="OE88" s="2"/>
      <c r="OF88" s="2"/>
      <c r="OG88" s="2"/>
      <c r="OH88" s="2"/>
      <c r="OI88" s="2"/>
      <c r="OJ88" s="2"/>
      <c r="OK88" s="2"/>
      <c r="OL88" s="2"/>
      <c r="OM88" s="2"/>
      <c r="ON88" s="2"/>
      <c r="OO88" s="2"/>
      <c r="OP88" s="2"/>
      <c r="OQ88" s="2"/>
      <c r="OR88" s="2"/>
      <c r="OS88" s="2"/>
      <c r="OT88" s="2"/>
      <c r="OU88" s="2"/>
      <c r="OV88" s="2"/>
      <c r="OW88" s="2"/>
      <c r="OX88" s="2"/>
      <c r="OY88" s="2"/>
      <c r="OZ88" s="2"/>
      <c r="PA88" s="2"/>
      <c r="PB88" s="2"/>
      <c r="PC88" s="2"/>
      <c r="PD88" s="2"/>
      <c r="PE88" s="2"/>
      <c r="PF88" s="2"/>
      <c r="PG88" s="2"/>
      <c r="PH88" s="2"/>
      <c r="PI88" s="2"/>
      <c r="PJ88" s="2"/>
      <c r="PK88" s="2"/>
      <c r="PL88" s="2"/>
      <c r="PM88" s="2"/>
      <c r="PN88" s="2"/>
      <c r="PO88" s="2"/>
      <c r="PP88" s="2"/>
      <c r="PQ88" s="2"/>
      <c r="PR88" s="2"/>
      <c r="PS88" s="2"/>
      <c r="PT88" s="2"/>
      <c r="PU88" s="2"/>
      <c r="PV88" s="2"/>
      <c r="PW88" s="2"/>
      <c r="PX88" s="2"/>
      <c r="PY88" s="2"/>
      <c r="PZ88" s="2"/>
      <c r="QA88" s="2"/>
      <c r="QB88" s="2"/>
      <c r="QC88" s="2"/>
      <c r="QD88" s="2"/>
      <c r="QE88" s="2"/>
      <c r="QF88" s="2"/>
      <c r="QG88" s="2"/>
      <c r="QH88" s="2"/>
      <c r="QI88" s="2"/>
      <c r="QJ88" s="2"/>
      <c r="QK88" s="2"/>
      <c r="QL88" s="2"/>
      <c r="QM88" s="2"/>
      <c r="QN88" s="2"/>
      <c r="QO88" s="2"/>
      <c r="QP88" s="2"/>
      <c r="QQ88" s="2"/>
      <c r="QR88" s="2"/>
      <c r="QS88" s="2"/>
      <c r="QT88" s="2"/>
      <c r="QU88" s="2"/>
      <c r="QV88" s="2"/>
      <c r="QW88" s="2"/>
      <c r="QX88" s="2"/>
      <c r="QY88" s="2"/>
      <c r="QZ88" s="2"/>
      <c r="RA88" s="2"/>
      <c r="RB88" s="2"/>
      <c r="RC88" s="2"/>
      <c r="RD88" s="2"/>
      <c r="RE88" s="2"/>
      <c r="RF88" s="2"/>
      <c r="RG88" s="2"/>
      <c r="RH88" s="2"/>
      <c r="RI88" s="2"/>
      <c r="RJ88" s="2"/>
      <c r="RK88" s="2"/>
      <c r="RL88" s="2"/>
      <c r="RM88" s="2"/>
      <c r="RN88" s="2"/>
      <c r="RO88" s="2"/>
      <c r="RP88" s="2"/>
      <c r="RQ88" s="2"/>
      <c r="RR88" s="2"/>
      <c r="RS88" s="2"/>
      <c r="RT88" s="2"/>
      <c r="RU88" s="2"/>
      <c r="RV88" s="2"/>
      <c r="RW88" s="2"/>
      <c r="RX88" s="2"/>
      <c r="RY88" s="2"/>
      <c r="RZ88" s="2"/>
      <c r="SA88" s="2"/>
      <c r="SB88" s="2"/>
      <c r="SC88" s="2"/>
      <c r="SD88" s="2"/>
      <c r="SE88" s="2"/>
      <c r="SF88" s="2"/>
      <c r="SG88" s="2"/>
      <c r="SH88" s="2"/>
      <c r="SI88" s="2"/>
      <c r="SJ88" s="2"/>
      <c r="SK88" s="2"/>
      <c r="SL88" s="2"/>
      <c r="SM88" s="2"/>
      <c r="SN88" s="2"/>
      <c r="SO88" s="2"/>
      <c r="SP88" s="2"/>
      <c r="SQ88" s="2"/>
      <c r="SR88" s="2"/>
      <c r="SS88" s="2"/>
      <c r="ST88" s="2"/>
      <c r="SU88" s="2"/>
      <c r="SV88" s="2"/>
      <c r="SW88" s="2"/>
      <c r="SX88" s="2"/>
      <c r="SY88" s="2"/>
      <c r="SZ88" s="2"/>
      <c r="TA88" s="2"/>
      <c r="TB88" s="2"/>
      <c r="TC88" s="2"/>
      <c r="TD88" s="2"/>
      <c r="TE88" s="2"/>
      <c r="TF88" s="2"/>
      <c r="TG88" s="2"/>
      <c r="TH88" s="2"/>
      <c r="TI88" s="2"/>
      <c r="TJ88" s="2"/>
      <c r="TK88" s="2"/>
      <c r="TL88" s="2"/>
      <c r="TM88" s="2"/>
      <c r="TN88" s="2"/>
      <c r="TO88" s="2"/>
      <c r="TP88" s="2"/>
      <c r="TQ88" s="2"/>
      <c r="TR88" s="2"/>
      <c r="TS88" s="2"/>
      <c r="TT88" s="2"/>
      <c r="TU88" s="2"/>
      <c r="TV88" s="2"/>
      <c r="TW88" s="2"/>
      <c r="TX88" s="2"/>
      <c r="TY88" s="2"/>
      <c r="TZ88" s="2"/>
      <c r="UA88" s="2"/>
      <c r="UB88" s="2"/>
      <c r="UC88" s="2"/>
      <c r="UD88" s="2"/>
      <c r="UE88" s="2"/>
      <c r="UF88" s="2"/>
    </row>
    <row r="89" spans="1:552" s="334" customFormat="1" x14ac:dyDescent="0.25">
      <c r="A89" s="329" t="s">
        <v>723</v>
      </c>
      <c r="B89" s="330" t="s">
        <v>861</v>
      </c>
      <c r="C89" s="331" t="s">
        <v>723</v>
      </c>
      <c r="D89" s="332" t="s">
        <v>726</v>
      </c>
      <c r="E89" s="331" t="s">
        <v>723</v>
      </c>
      <c r="F89" s="330" t="s">
        <v>695</v>
      </c>
      <c r="G89" s="331" t="s">
        <v>723</v>
      </c>
      <c r="H89" s="333" t="s">
        <v>485</v>
      </c>
      <c r="N89" s="334" t="s">
        <v>697</v>
      </c>
      <c r="O89" s="334" t="s">
        <v>698</v>
      </c>
      <c r="Q89" s="334" t="s">
        <v>700</v>
      </c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  <c r="JF89" s="2"/>
      <c r="JG89" s="2"/>
      <c r="JH89" s="2"/>
      <c r="JI89" s="2"/>
      <c r="JJ89" s="2"/>
      <c r="JK89" s="2"/>
      <c r="JL89" s="2"/>
      <c r="JM89" s="2"/>
      <c r="JN89" s="2"/>
      <c r="JO89" s="2"/>
      <c r="JP89" s="2"/>
      <c r="JQ89" s="2"/>
      <c r="JR89" s="2"/>
      <c r="JS89" s="2"/>
      <c r="JT89" s="2"/>
      <c r="JU89" s="2"/>
      <c r="JV89" s="2"/>
      <c r="JW89" s="2"/>
      <c r="JX89" s="2"/>
      <c r="JY89" s="2"/>
      <c r="JZ89" s="2"/>
      <c r="KA89" s="2"/>
      <c r="KB89" s="2"/>
      <c r="KC89" s="2"/>
      <c r="KD89" s="2"/>
      <c r="KE89" s="2"/>
      <c r="KF89" s="2"/>
      <c r="KG89" s="2"/>
      <c r="KH89" s="2"/>
      <c r="KI89" s="2"/>
      <c r="KJ89" s="2"/>
      <c r="KK89" s="2"/>
      <c r="KL89" s="2"/>
      <c r="KM89" s="2"/>
      <c r="KN89" s="2"/>
      <c r="KO89" s="2"/>
      <c r="KP89" s="2"/>
      <c r="KQ89" s="2"/>
      <c r="KR89" s="2"/>
      <c r="KS89" s="2"/>
      <c r="KT89" s="2"/>
      <c r="KU89" s="2"/>
      <c r="KV89" s="2"/>
      <c r="KW89" s="2"/>
      <c r="KX89" s="2"/>
      <c r="KY89" s="2"/>
      <c r="KZ89" s="2"/>
      <c r="LA89" s="2"/>
      <c r="LB89" s="2"/>
      <c r="LC89" s="2"/>
      <c r="LD89" s="2"/>
      <c r="LE89" s="2"/>
      <c r="LF89" s="2"/>
      <c r="LG89" s="2"/>
      <c r="LH89" s="2"/>
      <c r="LI89" s="2"/>
      <c r="LJ89" s="2"/>
      <c r="LK89" s="2"/>
      <c r="LL89" s="2"/>
      <c r="LM89" s="2"/>
      <c r="LN89" s="2"/>
      <c r="LO89" s="2"/>
      <c r="LP89" s="2"/>
      <c r="LQ89" s="2"/>
      <c r="LR89" s="2"/>
      <c r="LS89" s="2"/>
      <c r="LT89" s="2"/>
      <c r="LU89" s="2"/>
      <c r="LV89" s="2"/>
      <c r="LW89" s="2"/>
      <c r="LX89" s="2"/>
      <c r="LY89" s="2"/>
      <c r="LZ89" s="2"/>
      <c r="MA89" s="2"/>
      <c r="MB89" s="2"/>
      <c r="MC89" s="2"/>
      <c r="MD89" s="2"/>
      <c r="ME89" s="2"/>
      <c r="MF89" s="2"/>
      <c r="MG89" s="2"/>
      <c r="MH89" s="2"/>
      <c r="MI89" s="2"/>
      <c r="MJ89" s="2"/>
      <c r="MK89" s="2"/>
      <c r="ML89" s="2"/>
      <c r="MM89" s="2"/>
      <c r="MN89" s="2"/>
      <c r="MO89" s="2"/>
      <c r="MP89" s="2"/>
      <c r="MQ89" s="2"/>
      <c r="MR89" s="2"/>
      <c r="MS89" s="2"/>
      <c r="MT89" s="2"/>
      <c r="MU89" s="2"/>
      <c r="MV89" s="2"/>
      <c r="MW89" s="2"/>
      <c r="MX89" s="2"/>
      <c r="MY89" s="2"/>
      <c r="MZ89" s="2"/>
      <c r="NA89" s="2"/>
      <c r="NB89" s="2"/>
      <c r="NC89" s="2"/>
      <c r="ND89" s="2"/>
      <c r="NE89" s="2"/>
      <c r="NF89" s="2"/>
      <c r="NG89" s="2"/>
      <c r="NH89" s="2"/>
      <c r="NI89" s="2"/>
      <c r="NJ89" s="2"/>
      <c r="NK89" s="2"/>
      <c r="NL89" s="2"/>
      <c r="NM89" s="2"/>
      <c r="NN89" s="2"/>
      <c r="NO89" s="2"/>
      <c r="NP89" s="2"/>
      <c r="NQ89" s="2"/>
      <c r="NR89" s="2"/>
      <c r="NS89" s="2"/>
      <c r="NT89" s="2"/>
      <c r="NU89" s="2"/>
      <c r="NV89" s="2"/>
      <c r="NW89" s="2"/>
      <c r="NX89" s="2"/>
      <c r="NY89" s="2"/>
      <c r="NZ89" s="2"/>
      <c r="OA89" s="2"/>
      <c r="OB89" s="2"/>
      <c r="OC89" s="2"/>
      <c r="OD89" s="2"/>
      <c r="OE89" s="2"/>
      <c r="OF89" s="2"/>
      <c r="OG89" s="2"/>
      <c r="OH89" s="2"/>
      <c r="OI89" s="2"/>
      <c r="OJ89" s="2"/>
      <c r="OK89" s="2"/>
      <c r="OL89" s="2"/>
      <c r="OM89" s="2"/>
      <c r="ON89" s="2"/>
      <c r="OO89" s="2"/>
      <c r="OP89" s="2"/>
      <c r="OQ89" s="2"/>
      <c r="OR89" s="2"/>
      <c r="OS89" s="2"/>
      <c r="OT89" s="2"/>
      <c r="OU89" s="2"/>
      <c r="OV89" s="2"/>
      <c r="OW89" s="2"/>
      <c r="OX89" s="2"/>
      <c r="OY89" s="2"/>
      <c r="OZ89" s="2"/>
      <c r="PA89" s="2"/>
      <c r="PB89" s="2"/>
      <c r="PC89" s="2"/>
      <c r="PD89" s="2"/>
      <c r="PE89" s="2"/>
      <c r="PF89" s="2"/>
      <c r="PG89" s="2"/>
      <c r="PH89" s="2"/>
      <c r="PI89" s="2"/>
      <c r="PJ89" s="2"/>
      <c r="PK89" s="2"/>
      <c r="PL89" s="2"/>
      <c r="PM89" s="2"/>
      <c r="PN89" s="2"/>
      <c r="PO89" s="2"/>
      <c r="PP89" s="2"/>
      <c r="PQ89" s="2"/>
      <c r="PR89" s="2"/>
      <c r="PS89" s="2"/>
      <c r="PT89" s="2"/>
      <c r="PU89" s="2"/>
      <c r="PV89" s="2"/>
      <c r="PW89" s="2"/>
      <c r="PX89" s="2"/>
      <c r="PY89" s="2"/>
      <c r="PZ89" s="2"/>
      <c r="QA89" s="2"/>
      <c r="QB89" s="2"/>
      <c r="QC89" s="2"/>
      <c r="QD89" s="2"/>
      <c r="QE89" s="2"/>
      <c r="QF89" s="2"/>
      <c r="QG89" s="2"/>
      <c r="QH89" s="2"/>
      <c r="QI89" s="2"/>
      <c r="QJ89" s="2"/>
      <c r="QK89" s="2"/>
      <c r="QL89" s="2"/>
      <c r="QM89" s="2"/>
      <c r="QN89" s="2"/>
      <c r="QO89" s="2"/>
      <c r="QP89" s="2"/>
      <c r="QQ89" s="2"/>
      <c r="QR89" s="2"/>
      <c r="QS89" s="2"/>
      <c r="QT89" s="2"/>
      <c r="QU89" s="2"/>
      <c r="QV89" s="2"/>
      <c r="QW89" s="2"/>
      <c r="QX89" s="2"/>
      <c r="QY89" s="2"/>
      <c r="QZ89" s="2"/>
      <c r="RA89" s="2"/>
      <c r="RB89" s="2"/>
      <c r="RC89" s="2"/>
      <c r="RD89" s="2"/>
      <c r="RE89" s="2"/>
      <c r="RF89" s="2"/>
      <c r="RG89" s="2"/>
      <c r="RH89" s="2"/>
      <c r="RI89" s="2"/>
      <c r="RJ89" s="2"/>
      <c r="RK89" s="2"/>
      <c r="RL89" s="2"/>
      <c r="RM89" s="2"/>
      <c r="RN89" s="2"/>
      <c r="RO89" s="2"/>
      <c r="RP89" s="2"/>
      <c r="RQ89" s="2"/>
      <c r="RR89" s="2"/>
      <c r="RS89" s="2"/>
      <c r="RT89" s="2"/>
      <c r="RU89" s="2"/>
      <c r="RV89" s="2"/>
      <c r="RW89" s="2"/>
      <c r="RX89" s="2"/>
      <c r="RY89" s="2"/>
      <c r="RZ89" s="2"/>
      <c r="SA89" s="2"/>
      <c r="SB89" s="2"/>
      <c r="SC89" s="2"/>
      <c r="SD89" s="2"/>
      <c r="SE89" s="2"/>
      <c r="SF89" s="2"/>
      <c r="SG89" s="2"/>
      <c r="SH89" s="2"/>
      <c r="SI89" s="2"/>
      <c r="SJ89" s="2"/>
      <c r="SK89" s="2"/>
      <c r="SL89" s="2"/>
      <c r="SM89" s="2"/>
      <c r="SN89" s="2"/>
      <c r="SO89" s="2"/>
      <c r="SP89" s="2"/>
      <c r="SQ89" s="2"/>
      <c r="SR89" s="2"/>
      <c r="SS89" s="2"/>
      <c r="ST89" s="2"/>
      <c r="SU89" s="2"/>
      <c r="SV89" s="2"/>
      <c r="SW89" s="2"/>
      <c r="SX89" s="2"/>
      <c r="SY89" s="2"/>
      <c r="SZ89" s="2"/>
      <c r="TA89" s="2"/>
      <c r="TB89" s="2"/>
      <c r="TC89" s="2"/>
      <c r="TD89" s="2"/>
      <c r="TE89" s="2"/>
      <c r="TF89" s="2"/>
      <c r="TG89" s="2"/>
      <c r="TH89" s="2"/>
      <c r="TI89" s="2"/>
      <c r="TJ89" s="2"/>
      <c r="TK89" s="2"/>
      <c r="TL89" s="2"/>
      <c r="TM89" s="2"/>
      <c r="TN89" s="2"/>
      <c r="TO89" s="2"/>
      <c r="TP89" s="2"/>
      <c r="TQ89" s="2"/>
      <c r="TR89" s="2"/>
      <c r="TS89" s="2"/>
      <c r="TT89" s="2"/>
      <c r="TU89" s="2"/>
      <c r="TV89" s="2"/>
      <c r="TW89" s="2"/>
      <c r="TX89" s="2"/>
      <c r="TY89" s="2"/>
      <c r="TZ89" s="2"/>
      <c r="UA89" s="2"/>
      <c r="UB89" s="2"/>
      <c r="UC89" s="2"/>
      <c r="UD89" s="2"/>
      <c r="UE89" s="2"/>
      <c r="UF89" s="2"/>
    </row>
    <row r="90" spans="1:552" x14ac:dyDescent="0.25">
      <c r="A90" s="157" t="s">
        <v>728</v>
      </c>
      <c r="B90" s="158" t="s">
        <v>727</v>
      </c>
      <c r="C90" s="302" t="s">
        <v>728</v>
      </c>
      <c r="D90" s="301" t="s">
        <v>729</v>
      </c>
      <c r="E90" s="302" t="s">
        <v>672</v>
      </c>
      <c r="F90" s="158" t="s">
        <v>695</v>
      </c>
      <c r="G90" s="302" t="s">
        <v>728</v>
      </c>
      <c r="H90" s="303" t="s">
        <v>485</v>
      </c>
      <c r="N90" s="188" t="s">
        <v>697</v>
      </c>
      <c r="O90" s="188" t="s">
        <v>698</v>
      </c>
      <c r="Q90" s="188" t="s">
        <v>700</v>
      </c>
    </row>
    <row r="91" spans="1:552" x14ac:dyDescent="0.25">
      <c r="A91" s="157" t="s">
        <v>733</v>
      </c>
      <c r="B91" s="158" t="s">
        <v>727</v>
      </c>
      <c r="C91" s="302" t="s">
        <v>733</v>
      </c>
      <c r="D91" s="301" t="s">
        <v>730</v>
      </c>
      <c r="E91" s="302" t="s">
        <v>673</v>
      </c>
      <c r="F91" s="158" t="s">
        <v>695</v>
      </c>
      <c r="G91" s="302" t="s">
        <v>733</v>
      </c>
      <c r="H91" s="303" t="s">
        <v>485</v>
      </c>
      <c r="N91" s="188" t="s">
        <v>697</v>
      </c>
      <c r="O91" s="188" t="s">
        <v>698</v>
      </c>
      <c r="Q91" s="188" t="s">
        <v>700</v>
      </c>
    </row>
    <row r="92" spans="1:552" x14ac:dyDescent="0.25">
      <c r="A92" s="157" t="s">
        <v>734</v>
      </c>
      <c r="B92" s="158" t="s">
        <v>727</v>
      </c>
      <c r="C92" s="302" t="s">
        <v>734</v>
      </c>
      <c r="D92" s="301" t="s">
        <v>731</v>
      </c>
      <c r="E92" s="302" t="s">
        <v>676</v>
      </c>
      <c r="F92" s="158" t="s">
        <v>695</v>
      </c>
      <c r="G92" s="302" t="s">
        <v>734</v>
      </c>
      <c r="H92" s="303" t="s">
        <v>485</v>
      </c>
      <c r="N92" s="188" t="s">
        <v>697</v>
      </c>
      <c r="O92" s="188" t="s">
        <v>698</v>
      </c>
      <c r="Q92" s="188" t="s">
        <v>700</v>
      </c>
    </row>
    <row r="93" spans="1:552" x14ac:dyDescent="0.25">
      <c r="A93" s="157" t="s">
        <v>735</v>
      </c>
      <c r="B93" s="158" t="s">
        <v>727</v>
      </c>
      <c r="C93" s="302" t="s">
        <v>735</v>
      </c>
      <c r="D93" s="301" t="s">
        <v>732</v>
      </c>
      <c r="E93" s="302" t="s">
        <v>677</v>
      </c>
      <c r="F93" s="158" t="s">
        <v>695</v>
      </c>
      <c r="G93" s="302" t="s">
        <v>735</v>
      </c>
      <c r="H93" s="303" t="s">
        <v>485</v>
      </c>
      <c r="N93" s="188" t="s">
        <v>697</v>
      </c>
      <c r="O93" s="188" t="s">
        <v>698</v>
      </c>
      <c r="Q93" s="188" t="s">
        <v>700</v>
      </c>
    </row>
    <row r="94" spans="1:552" s="30" customFormat="1" x14ac:dyDescent="0.25">
      <c r="A94" s="44" t="s">
        <v>736</v>
      </c>
      <c r="B94" s="159" t="s">
        <v>737</v>
      </c>
      <c r="C94" s="45" t="s">
        <v>736</v>
      </c>
      <c r="D94" s="304" t="s">
        <v>739</v>
      </c>
      <c r="E94" s="45" t="s">
        <v>736</v>
      </c>
      <c r="F94" s="159" t="s">
        <v>696</v>
      </c>
      <c r="G94" s="45" t="s">
        <v>736</v>
      </c>
      <c r="H94" s="46" t="s">
        <v>487</v>
      </c>
      <c r="I94" s="2"/>
      <c r="J94" s="2"/>
      <c r="K94" s="2"/>
      <c r="L94" s="2"/>
      <c r="M94" s="2"/>
      <c r="N94" s="2"/>
      <c r="O94" s="30" t="s">
        <v>698</v>
      </c>
      <c r="P94" s="30" t="s">
        <v>701</v>
      </c>
      <c r="Q94" s="30" t="s">
        <v>700</v>
      </c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  <c r="IW94" s="2"/>
      <c r="IX94" s="2"/>
      <c r="IY94" s="2"/>
      <c r="IZ94" s="2"/>
      <c r="JA94" s="2"/>
      <c r="JB94" s="2"/>
      <c r="JC94" s="2"/>
      <c r="JD94" s="2"/>
      <c r="JE94" s="2"/>
      <c r="JF94" s="2"/>
      <c r="JG94" s="2"/>
      <c r="JH94" s="2"/>
      <c r="JI94" s="2"/>
      <c r="JJ94" s="2"/>
      <c r="JK94" s="2"/>
      <c r="JL94" s="2"/>
      <c r="JM94" s="2"/>
      <c r="JN94" s="2"/>
      <c r="JO94" s="2"/>
      <c r="JP94" s="2"/>
      <c r="JQ94" s="2"/>
      <c r="JR94" s="2"/>
      <c r="JS94" s="2"/>
      <c r="JT94" s="2"/>
      <c r="JU94" s="2"/>
      <c r="JV94" s="2"/>
      <c r="JW94" s="2"/>
      <c r="JX94" s="2"/>
      <c r="JY94" s="2"/>
      <c r="JZ94" s="2"/>
      <c r="KA94" s="2"/>
      <c r="KB94" s="2"/>
      <c r="KC94" s="2"/>
      <c r="KD94" s="2"/>
      <c r="KE94" s="2"/>
      <c r="KF94" s="2"/>
      <c r="KG94" s="2"/>
      <c r="KH94" s="2"/>
      <c r="KI94" s="2"/>
      <c r="KJ94" s="2"/>
      <c r="KK94" s="2"/>
      <c r="KL94" s="2"/>
      <c r="KM94" s="2"/>
      <c r="KN94" s="2"/>
      <c r="KO94" s="2"/>
      <c r="KP94" s="2"/>
      <c r="KQ94" s="2"/>
      <c r="KR94" s="2"/>
      <c r="KS94" s="2"/>
      <c r="KT94" s="2"/>
      <c r="KU94" s="2"/>
      <c r="KV94" s="2"/>
      <c r="KW94" s="2"/>
      <c r="KX94" s="2"/>
      <c r="KY94" s="2"/>
      <c r="KZ94" s="2"/>
      <c r="LA94" s="2"/>
      <c r="LB94" s="2"/>
      <c r="LC94" s="2"/>
      <c r="LD94" s="2"/>
      <c r="LE94" s="2"/>
      <c r="LF94" s="2"/>
      <c r="LG94" s="2"/>
      <c r="LH94" s="2"/>
      <c r="LI94" s="2"/>
      <c r="LJ94" s="2"/>
      <c r="LK94" s="2"/>
      <c r="LL94" s="2"/>
      <c r="LM94" s="2"/>
      <c r="LN94" s="2"/>
      <c r="LO94" s="2"/>
      <c r="LP94" s="2"/>
      <c r="LQ94" s="2"/>
      <c r="LR94" s="2"/>
      <c r="LS94" s="2"/>
      <c r="LT94" s="2"/>
      <c r="LU94" s="2"/>
      <c r="LV94" s="2"/>
      <c r="LW94" s="2"/>
      <c r="LX94" s="2"/>
      <c r="LY94" s="2"/>
      <c r="LZ94" s="2"/>
      <c r="MA94" s="2"/>
      <c r="MB94" s="2"/>
      <c r="MC94" s="2"/>
      <c r="MD94" s="2"/>
      <c r="ME94" s="2"/>
      <c r="MF94" s="2"/>
      <c r="MG94" s="2"/>
      <c r="MH94" s="2"/>
      <c r="MI94" s="2"/>
      <c r="MJ94" s="2"/>
      <c r="MK94" s="2"/>
      <c r="ML94" s="2"/>
      <c r="MM94" s="2"/>
      <c r="MN94" s="2"/>
      <c r="MO94" s="2"/>
      <c r="MP94" s="2"/>
      <c r="MQ94" s="2"/>
      <c r="MR94" s="2"/>
      <c r="MS94" s="2"/>
      <c r="MT94" s="2"/>
      <c r="MU94" s="2"/>
      <c r="MV94" s="2"/>
      <c r="MW94" s="2"/>
      <c r="MX94" s="2"/>
      <c r="MY94" s="2"/>
      <c r="MZ94" s="2"/>
      <c r="NA94" s="2"/>
      <c r="NB94" s="2"/>
      <c r="NC94" s="2"/>
      <c r="ND94" s="2"/>
      <c r="NE94" s="2"/>
      <c r="NF94" s="2"/>
      <c r="NG94" s="2"/>
      <c r="NH94" s="2"/>
      <c r="NI94" s="2"/>
      <c r="NJ94" s="2"/>
      <c r="NK94" s="2"/>
      <c r="NL94" s="2"/>
      <c r="NM94" s="2"/>
      <c r="NN94" s="2"/>
      <c r="NO94" s="2"/>
      <c r="NP94" s="2"/>
      <c r="NQ94" s="2"/>
      <c r="NR94" s="2"/>
      <c r="NS94" s="2"/>
      <c r="NT94" s="2"/>
      <c r="NU94" s="2"/>
      <c r="NV94" s="2"/>
      <c r="NW94" s="2"/>
      <c r="NX94" s="2"/>
      <c r="NY94" s="2"/>
      <c r="NZ94" s="2"/>
      <c r="OA94" s="2"/>
      <c r="OB94" s="2"/>
      <c r="OC94" s="2"/>
      <c r="OD94" s="2"/>
      <c r="OE94" s="2"/>
      <c r="OF94" s="2"/>
      <c r="OG94" s="2"/>
      <c r="OH94" s="2"/>
      <c r="OI94" s="2"/>
      <c r="OJ94" s="2"/>
      <c r="OK94" s="2"/>
      <c r="OL94" s="2"/>
      <c r="OM94" s="2"/>
      <c r="ON94" s="2"/>
      <c r="OO94" s="2"/>
      <c r="OP94" s="2"/>
      <c r="OQ94" s="2"/>
      <c r="OR94" s="2"/>
      <c r="OS94" s="2"/>
      <c r="OT94" s="2"/>
      <c r="OU94" s="2"/>
      <c r="OV94" s="2"/>
      <c r="OW94" s="2"/>
      <c r="OX94" s="2"/>
      <c r="OY94" s="2"/>
      <c r="OZ94" s="2"/>
      <c r="PA94" s="2"/>
      <c r="PB94" s="2"/>
      <c r="PC94" s="2"/>
      <c r="PD94" s="2"/>
      <c r="PE94" s="2"/>
      <c r="PF94" s="2"/>
      <c r="PG94" s="2"/>
      <c r="PH94" s="2"/>
      <c r="PI94" s="2"/>
      <c r="PJ94" s="2"/>
      <c r="PK94" s="2"/>
      <c r="PL94" s="2"/>
      <c r="PM94" s="2"/>
      <c r="PN94" s="2"/>
      <c r="PO94" s="2"/>
      <c r="PP94" s="2"/>
      <c r="PQ94" s="2"/>
      <c r="PR94" s="2"/>
      <c r="PS94" s="2"/>
      <c r="PT94" s="2"/>
      <c r="PU94" s="2"/>
      <c r="PV94" s="2"/>
      <c r="PW94" s="2"/>
      <c r="PX94" s="2"/>
      <c r="PY94" s="2"/>
      <c r="PZ94" s="2"/>
      <c r="QA94" s="2"/>
      <c r="QB94" s="2"/>
      <c r="QC94" s="2"/>
      <c r="QD94" s="2"/>
      <c r="QE94" s="2"/>
      <c r="QF94" s="2"/>
      <c r="QG94" s="2"/>
      <c r="QH94" s="2"/>
      <c r="QI94" s="2"/>
      <c r="QJ94" s="2"/>
      <c r="QK94" s="2"/>
      <c r="QL94" s="2"/>
      <c r="QM94" s="2"/>
      <c r="QN94" s="2"/>
      <c r="QO94" s="2"/>
      <c r="QP94" s="2"/>
      <c r="QQ94" s="2"/>
      <c r="QR94" s="2"/>
      <c r="QS94" s="2"/>
      <c r="QT94" s="2"/>
      <c r="QU94" s="2"/>
      <c r="QV94" s="2"/>
      <c r="QW94" s="2"/>
      <c r="QX94" s="2"/>
      <c r="QY94" s="2"/>
      <c r="QZ94" s="2"/>
      <c r="RA94" s="2"/>
      <c r="RB94" s="2"/>
      <c r="RC94" s="2"/>
      <c r="RD94" s="2"/>
      <c r="RE94" s="2"/>
      <c r="RF94" s="2"/>
      <c r="RG94" s="2"/>
      <c r="RH94" s="2"/>
      <c r="RI94" s="2"/>
      <c r="RJ94" s="2"/>
      <c r="RK94" s="2"/>
      <c r="RL94" s="2"/>
      <c r="RM94" s="2"/>
      <c r="RN94" s="2"/>
      <c r="RO94" s="2"/>
      <c r="RP94" s="2"/>
      <c r="RQ94" s="2"/>
      <c r="RR94" s="2"/>
      <c r="RS94" s="2"/>
      <c r="RT94" s="2"/>
      <c r="RU94" s="2"/>
      <c r="RV94" s="2"/>
      <c r="RW94" s="2"/>
      <c r="RX94" s="2"/>
      <c r="RY94" s="2"/>
      <c r="RZ94" s="2"/>
      <c r="SA94" s="2"/>
      <c r="SB94" s="2"/>
      <c r="SC94" s="2"/>
      <c r="SD94" s="2"/>
      <c r="SE94" s="2"/>
      <c r="SF94" s="2"/>
      <c r="SG94" s="2"/>
      <c r="SH94" s="2"/>
      <c r="SI94" s="2"/>
      <c r="SJ94" s="2"/>
      <c r="SK94" s="2"/>
      <c r="SL94" s="2"/>
      <c r="SM94" s="2"/>
      <c r="SN94" s="2"/>
      <c r="SO94" s="2"/>
      <c r="SP94" s="2"/>
      <c r="SQ94" s="2"/>
      <c r="SR94" s="2"/>
      <c r="SS94" s="2"/>
      <c r="ST94" s="2"/>
      <c r="SU94" s="2"/>
      <c r="SV94" s="2"/>
      <c r="SW94" s="2"/>
      <c r="SX94" s="2"/>
      <c r="SY94" s="2"/>
      <c r="SZ94" s="2"/>
      <c r="TA94" s="2"/>
      <c r="TB94" s="2"/>
      <c r="TC94" s="2"/>
      <c r="TD94" s="2"/>
      <c r="TE94" s="2"/>
      <c r="TF94" s="2"/>
      <c r="TG94" s="2"/>
      <c r="TH94" s="2"/>
      <c r="TI94" s="2"/>
      <c r="TJ94" s="2"/>
      <c r="TK94" s="2"/>
      <c r="TL94" s="2"/>
      <c r="TM94" s="2"/>
      <c r="TN94" s="2"/>
      <c r="TO94" s="2"/>
      <c r="TP94" s="2"/>
      <c r="TQ94" s="2"/>
      <c r="TR94" s="2"/>
      <c r="TS94" s="2"/>
      <c r="TT94" s="2"/>
      <c r="TU94" s="2"/>
      <c r="TV94" s="2"/>
      <c r="TW94" s="2"/>
      <c r="TX94" s="2"/>
      <c r="TY94" s="2"/>
      <c r="TZ94" s="2"/>
      <c r="UA94" s="2"/>
      <c r="UB94" s="2"/>
      <c r="UC94" s="2"/>
      <c r="UD94" s="2"/>
      <c r="UE94" s="2"/>
      <c r="UF94" s="2"/>
    </row>
    <row r="95" spans="1:552" s="30" customFormat="1" x14ac:dyDescent="0.25">
      <c r="A95" s="44" t="s">
        <v>738</v>
      </c>
      <c r="B95" s="159" t="s">
        <v>737</v>
      </c>
      <c r="C95" s="45" t="s">
        <v>738</v>
      </c>
      <c r="D95" s="304" t="s">
        <v>740</v>
      </c>
      <c r="E95" s="45" t="s">
        <v>738</v>
      </c>
      <c r="F95" s="159" t="s">
        <v>696</v>
      </c>
      <c r="G95" s="45" t="s">
        <v>738</v>
      </c>
      <c r="H95" s="46" t="s">
        <v>487</v>
      </c>
      <c r="I95" s="2"/>
      <c r="J95" s="2"/>
      <c r="K95" s="2"/>
      <c r="L95" s="2"/>
      <c r="M95" s="2"/>
      <c r="N95" s="2"/>
      <c r="O95" s="30" t="s">
        <v>698</v>
      </c>
      <c r="P95" s="30" t="s">
        <v>701</v>
      </c>
      <c r="Q95" s="30" t="s">
        <v>700</v>
      </c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  <c r="JF95" s="2"/>
      <c r="JG95" s="2"/>
      <c r="JH95" s="2"/>
      <c r="JI95" s="2"/>
      <c r="JJ95" s="2"/>
      <c r="JK95" s="2"/>
      <c r="JL95" s="2"/>
      <c r="JM95" s="2"/>
      <c r="JN95" s="2"/>
      <c r="JO95" s="2"/>
      <c r="JP95" s="2"/>
      <c r="JQ95" s="2"/>
      <c r="JR95" s="2"/>
      <c r="JS95" s="2"/>
      <c r="JT95" s="2"/>
      <c r="JU95" s="2"/>
      <c r="JV95" s="2"/>
      <c r="JW95" s="2"/>
      <c r="JX95" s="2"/>
      <c r="JY95" s="2"/>
      <c r="JZ95" s="2"/>
      <c r="KA95" s="2"/>
      <c r="KB95" s="2"/>
      <c r="KC95" s="2"/>
      <c r="KD95" s="2"/>
      <c r="KE95" s="2"/>
      <c r="KF95" s="2"/>
      <c r="KG95" s="2"/>
      <c r="KH95" s="2"/>
      <c r="KI95" s="2"/>
      <c r="KJ95" s="2"/>
      <c r="KK95" s="2"/>
      <c r="KL95" s="2"/>
      <c r="KM95" s="2"/>
      <c r="KN95" s="2"/>
      <c r="KO95" s="2"/>
      <c r="KP95" s="2"/>
      <c r="KQ95" s="2"/>
      <c r="KR95" s="2"/>
      <c r="KS95" s="2"/>
      <c r="KT95" s="2"/>
      <c r="KU95" s="2"/>
      <c r="KV95" s="2"/>
      <c r="KW95" s="2"/>
      <c r="KX95" s="2"/>
      <c r="KY95" s="2"/>
      <c r="KZ95" s="2"/>
      <c r="LA95" s="2"/>
      <c r="LB95" s="2"/>
      <c r="LC95" s="2"/>
      <c r="LD95" s="2"/>
      <c r="LE95" s="2"/>
      <c r="LF95" s="2"/>
      <c r="LG95" s="2"/>
      <c r="LH95" s="2"/>
      <c r="LI95" s="2"/>
      <c r="LJ95" s="2"/>
      <c r="LK95" s="2"/>
      <c r="LL95" s="2"/>
      <c r="LM95" s="2"/>
      <c r="LN95" s="2"/>
      <c r="LO95" s="2"/>
      <c r="LP95" s="2"/>
      <c r="LQ95" s="2"/>
      <c r="LR95" s="2"/>
      <c r="LS95" s="2"/>
      <c r="LT95" s="2"/>
      <c r="LU95" s="2"/>
      <c r="LV95" s="2"/>
      <c r="LW95" s="2"/>
      <c r="LX95" s="2"/>
      <c r="LY95" s="2"/>
      <c r="LZ95" s="2"/>
      <c r="MA95" s="2"/>
      <c r="MB95" s="2"/>
      <c r="MC95" s="2"/>
      <c r="MD95" s="2"/>
      <c r="ME95" s="2"/>
      <c r="MF95" s="2"/>
      <c r="MG95" s="2"/>
      <c r="MH95" s="2"/>
      <c r="MI95" s="2"/>
      <c r="MJ95" s="2"/>
      <c r="MK95" s="2"/>
      <c r="ML95" s="2"/>
      <c r="MM95" s="2"/>
      <c r="MN95" s="2"/>
      <c r="MO95" s="2"/>
      <c r="MP95" s="2"/>
      <c r="MQ95" s="2"/>
      <c r="MR95" s="2"/>
      <c r="MS95" s="2"/>
      <c r="MT95" s="2"/>
      <c r="MU95" s="2"/>
      <c r="MV95" s="2"/>
      <c r="MW95" s="2"/>
      <c r="MX95" s="2"/>
      <c r="MY95" s="2"/>
      <c r="MZ95" s="2"/>
      <c r="NA95" s="2"/>
      <c r="NB95" s="2"/>
      <c r="NC95" s="2"/>
      <c r="ND95" s="2"/>
      <c r="NE95" s="2"/>
      <c r="NF95" s="2"/>
      <c r="NG95" s="2"/>
      <c r="NH95" s="2"/>
      <c r="NI95" s="2"/>
      <c r="NJ95" s="2"/>
      <c r="NK95" s="2"/>
      <c r="NL95" s="2"/>
      <c r="NM95" s="2"/>
      <c r="NN95" s="2"/>
      <c r="NO95" s="2"/>
      <c r="NP95" s="2"/>
      <c r="NQ95" s="2"/>
      <c r="NR95" s="2"/>
      <c r="NS95" s="2"/>
      <c r="NT95" s="2"/>
      <c r="NU95" s="2"/>
      <c r="NV95" s="2"/>
      <c r="NW95" s="2"/>
      <c r="NX95" s="2"/>
      <c r="NY95" s="2"/>
      <c r="NZ95" s="2"/>
      <c r="OA95" s="2"/>
      <c r="OB95" s="2"/>
      <c r="OC95" s="2"/>
      <c r="OD95" s="2"/>
      <c r="OE95" s="2"/>
      <c r="OF95" s="2"/>
      <c r="OG95" s="2"/>
      <c r="OH95" s="2"/>
      <c r="OI95" s="2"/>
      <c r="OJ95" s="2"/>
      <c r="OK95" s="2"/>
      <c r="OL95" s="2"/>
      <c r="OM95" s="2"/>
      <c r="ON95" s="2"/>
      <c r="OO95" s="2"/>
      <c r="OP95" s="2"/>
      <c r="OQ95" s="2"/>
      <c r="OR95" s="2"/>
      <c r="OS95" s="2"/>
      <c r="OT95" s="2"/>
      <c r="OU95" s="2"/>
      <c r="OV95" s="2"/>
      <c r="OW95" s="2"/>
      <c r="OX95" s="2"/>
      <c r="OY95" s="2"/>
      <c r="OZ95" s="2"/>
      <c r="PA95" s="2"/>
      <c r="PB95" s="2"/>
      <c r="PC95" s="2"/>
      <c r="PD95" s="2"/>
      <c r="PE95" s="2"/>
      <c r="PF95" s="2"/>
      <c r="PG95" s="2"/>
      <c r="PH95" s="2"/>
      <c r="PI95" s="2"/>
      <c r="PJ95" s="2"/>
      <c r="PK95" s="2"/>
      <c r="PL95" s="2"/>
      <c r="PM95" s="2"/>
      <c r="PN95" s="2"/>
      <c r="PO95" s="2"/>
      <c r="PP95" s="2"/>
      <c r="PQ95" s="2"/>
      <c r="PR95" s="2"/>
      <c r="PS95" s="2"/>
      <c r="PT95" s="2"/>
      <c r="PU95" s="2"/>
      <c r="PV95" s="2"/>
      <c r="PW95" s="2"/>
      <c r="PX95" s="2"/>
      <c r="PY95" s="2"/>
      <c r="PZ95" s="2"/>
      <c r="QA95" s="2"/>
      <c r="QB95" s="2"/>
      <c r="QC95" s="2"/>
      <c r="QD95" s="2"/>
      <c r="QE95" s="2"/>
      <c r="QF95" s="2"/>
      <c r="QG95" s="2"/>
      <c r="QH95" s="2"/>
      <c r="QI95" s="2"/>
      <c r="QJ95" s="2"/>
      <c r="QK95" s="2"/>
      <c r="QL95" s="2"/>
      <c r="QM95" s="2"/>
      <c r="QN95" s="2"/>
      <c r="QO95" s="2"/>
      <c r="QP95" s="2"/>
      <c r="QQ95" s="2"/>
      <c r="QR95" s="2"/>
      <c r="QS95" s="2"/>
      <c r="QT95" s="2"/>
      <c r="QU95" s="2"/>
      <c r="QV95" s="2"/>
      <c r="QW95" s="2"/>
      <c r="QX95" s="2"/>
      <c r="QY95" s="2"/>
      <c r="QZ95" s="2"/>
      <c r="RA95" s="2"/>
      <c r="RB95" s="2"/>
      <c r="RC95" s="2"/>
      <c r="RD95" s="2"/>
      <c r="RE95" s="2"/>
      <c r="RF95" s="2"/>
      <c r="RG95" s="2"/>
      <c r="RH95" s="2"/>
      <c r="RI95" s="2"/>
      <c r="RJ95" s="2"/>
      <c r="RK95" s="2"/>
      <c r="RL95" s="2"/>
      <c r="RM95" s="2"/>
      <c r="RN95" s="2"/>
      <c r="RO95" s="2"/>
      <c r="RP95" s="2"/>
      <c r="RQ95" s="2"/>
      <c r="RR95" s="2"/>
      <c r="RS95" s="2"/>
      <c r="RT95" s="2"/>
      <c r="RU95" s="2"/>
      <c r="RV95" s="2"/>
      <c r="RW95" s="2"/>
      <c r="RX95" s="2"/>
      <c r="RY95" s="2"/>
      <c r="RZ95" s="2"/>
      <c r="SA95" s="2"/>
      <c r="SB95" s="2"/>
      <c r="SC95" s="2"/>
      <c r="SD95" s="2"/>
      <c r="SE95" s="2"/>
      <c r="SF95" s="2"/>
      <c r="SG95" s="2"/>
      <c r="SH95" s="2"/>
      <c r="SI95" s="2"/>
      <c r="SJ95" s="2"/>
      <c r="SK95" s="2"/>
      <c r="SL95" s="2"/>
      <c r="SM95" s="2"/>
      <c r="SN95" s="2"/>
      <c r="SO95" s="2"/>
      <c r="SP95" s="2"/>
      <c r="SQ95" s="2"/>
      <c r="SR95" s="2"/>
      <c r="SS95" s="2"/>
      <c r="ST95" s="2"/>
      <c r="SU95" s="2"/>
      <c r="SV95" s="2"/>
      <c r="SW95" s="2"/>
      <c r="SX95" s="2"/>
      <c r="SY95" s="2"/>
      <c r="SZ95" s="2"/>
      <c r="TA95" s="2"/>
      <c r="TB95" s="2"/>
      <c r="TC95" s="2"/>
      <c r="TD95" s="2"/>
      <c r="TE95" s="2"/>
      <c r="TF95" s="2"/>
      <c r="TG95" s="2"/>
      <c r="TH95" s="2"/>
      <c r="TI95" s="2"/>
      <c r="TJ95" s="2"/>
      <c r="TK95" s="2"/>
      <c r="TL95" s="2"/>
      <c r="TM95" s="2"/>
      <c r="TN95" s="2"/>
      <c r="TO95" s="2"/>
      <c r="TP95" s="2"/>
      <c r="TQ95" s="2"/>
      <c r="TR95" s="2"/>
      <c r="TS95" s="2"/>
      <c r="TT95" s="2"/>
      <c r="TU95" s="2"/>
      <c r="TV95" s="2"/>
      <c r="TW95" s="2"/>
      <c r="TX95" s="2"/>
      <c r="TY95" s="2"/>
      <c r="TZ95" s="2"/>
      <c r="UA95" s="2"/>
      <c r="UB95" s="2"/>
      <c r="UC95" s="2"/>
      <c r="UD95" s="2"/>
      <c r="UE95" s="2"/>
      <c r="UF95" s="2"/>
    </row>
    <row r="96" spans="1:552" x14ac:dyDescent="0.25">
      <c r="A96" s="44" t="s">
        <v>742</v>
      </c>
      <c r="B96" s="159" t="s">
        <v>741</v>
      </c>
      <c r="C96" s="45" t="s">
        <v>742</v>
      </c>
      <c r="D96" s="304" t="s">
        <v>745</v>
      </c>
      <c r="E96" s="45" t="s">
        <v>742</v>
      </c>
      <c r="F96" s="159" t="s">
        <v>696</v>
      </c>
      <c r="G96" s="45" t="s">
        <v>742</v>
      </c>
      <c r="H96" s="46" t="s">
        <v>487</v>
      </c>
      <c r="O96" s="5" t="s">
        <v>698</v>
      </c>
      <c r="P96" s="5" t="s">
        <v>701</v>
      </c>
      <c r="Q96" s="5" t="s">
        <v>700</v>
      </c>
    </row>
    <row r="97" spans="1:17" x14ac:dyDescent="0.25">
      <c r="A97" s="44" t="s">
        <v>743</v>
      </c>
      <c r="B97" s="159" t="s">
        <v>741</v>
      </c>
      <c r="C97" s="45" t="s">
        <v>743</v>
      </c>
      <c r="D97" s="304" t="s">
        <v>746</v>
      </c>
      <c r="E97" s="45" t="s">
        <v>743</v>
      </c>
      <c r="F97" s="159" t="s">
        <v>696</v>
      </c>
      <c r="G97" s="45" t="s">
        <v>743</v>
      </c>
      <c r="H97" s="46" t="s">
        <v>487</v>
      </c>
      <c r="O97" s="5" t="s">
        <v>698</v>
      </c>
      <c r="P97" s="5" t="s">
        <v>701</v>
      </c>
      <c r="Q97" s="5" t="s">
        <v>700</v>
      </c>
    </row>
    <row r="98" spans="1:17" x14ac:dyDescent="0.25">
      <c r="A98" s="44" t="s">
        <v>744</v>
      </c>
      <c r="B98" s="159" t="s">
        <v>741</v>
      </c>
      <c r="C98" s="45" t="s">
        <v>744</v>
      </c>
      <c r="D98" s="304" t="s">
        <v>720</v>
      </c>
      <c r="E98" s="45" t="s">
        <v>744</v>
      </c>
      <c r="F98" s="159" t="s">
        <v>696</v>
      </c>
      <c r="G98" s="45" t="s">
        <v>744</v>
      </c>
      <c r="H98" s="46" t="s">
        <v>487</v>
      </c>
      <c r="O98" s="5" t="s">
        <v>698</v>
      </c>
      <c r="P98" s="5" t="s">
        <v>701</v>
      </c>
      <c r="Q98" s="5" t="s">
        <v>700</v>
      </c>
    </row>
    <row r="99" spans="1:17" x14ac:dyDescent="0.25">
      <c r="A99" s="44" t="s">
        <v>747</v>
      </c>
      <c r="B99" s="159" t="s">
        <v>538</v>
      </c>
      <c r="C99" s="45" t="s">
        <v>747</v>
      </c>
      <c r="D99" s="304" t="s">
        <v>750</v>
      </c>
      <c r="E99" s="45" t="s">
        <v>747</v>
      </c>
      <c r="F99" s="159" t="s">
        <v>696</v>
      </c>
      <c r="G99" s="45" t="s">
        <v>747</v>
      </c>
      <c r="H99" s="46" t="s">
        <v>487</v>
      </c>
      <c r="O99" s="5" t="s">
        <v>698</v>
      </c>
      <c r="P99" s="5" t="s">
        <v>701</v>
      </c>
      <c r="Q99" s="5" t="s">
        <v>700</v>
      </c>
    </row>
    <row r="100" spans="1:17" x14ac:dyDescent="0.25">
      <c r="A100" s="44" t="s">
        <v>748</v>
      </c>
      <c r="B100" s="159" t="s">
        <v>538</v>
      </c>
      <c r="C100" s="45" t="s">
        <v>748</v>
      </c>
      <c r="D100" s="304" t="s">
        <v>751</v>
      </c>
      <c r="E100" s="45" t="s">
        <v>748</v>
      </c>
      <c r="F100" s="159" t="s">
        <v>696</v>
      </c>
      <c r="G100" s="45" t="s">
        <v>748</v>
      </c>
      <c r="H100" s="46" t="s">
        <v>487</v>
      </c>
      <c r="O100" s="5" t="s">
        <v>698</v>
      </c>
      <c r="P100" s="5" t="s">
        <v>701</v>
      </c>
      <c r="Q100" s="5" t="s">
        <v>700</v>
      </c>
    </row>
    <row r="101" spans="1:17" x14ac:dyDescent="0.25">
      <c r="A101" s="44" t="s">
        <v>749</v>
      </c>
      <c r="B101" s="159" t="s">
        <v>538</v>
      </c>
      <c r="C101" s="45" t="s">
        <v>749</v>
      </c>
      <c r="D101" s="45" t="s">
        <v>720</v>
      </c>
      <c r="E101" s="45" t="s">
        <v>749</v>
      </c>
      <c r="F101" s="159" t="s">
        <v>696</v>
      </c>
      <c r="G101" s="45" t="s">
        <v>749</v>
      </c>
      <c r="H101" s="46" t="s">
        <v>487</v>
      </c>
      <c r="O101" s="5" t="s">
        <v>698</v>
      </c>
      <c r="P101" s="5" t="s">
        <v>701</v>
      </c>
      <c r="Q101" s="5" t="s">
        <v>700</v>
      </c>
    </row>
    <row r="102" spans="1:17" x14ac:dyDescent="0.25">
      <c r="A102" s="44" t="s">
        <v>756</v>
      </c>
      <c r="B102" s="159" t="s">
        <v>752</v>
      </c>
      <c r="C102" s="45" t="s">
        <v>756</v>
      </c>
      <c r="D102" s="45" t="s">
        <v>753</v>
      </c>
      <c r="E102" s="45" t="s">
        <v>756</v>
      </c>
      <c r="F102" s="159" t="s">
        <v>696</v>
      </c>
      <c r="G102" s="45" t="s">
        <v>756</v>
      </c>
      <c r="H102" s="46" t="s">
        <v>487</v>
      </c>
      <c r="O102" s="5" t="s">
        <v>698</v>
      </c>
      <c r="P102" s="5" t="s">
        <v>701</v>
      </c>
      <c r="Q102" s="5" t="s">
        <v>700</v>
      </c>
    </row>
    <row r="103" spans="1:17" x14ac:dyDescent="0.25">
      <c r="A103" s="44" t="s">
        <v>757</v>
      </c>
      <c r="B103" s="159" t="s">
        <v>752</v>
      </c>
      <c r="C103" s="45" t="s">
        <v>757</v>
      </c>
      <c r="D103" s="45" t="s">
        <v>754</v>
      </c>
      <c r="E103" s="45" t="s">
        <v>757</v>
      </c>
      <c r="F103" s="159" t="s">
        <v>696</v>
      </c>
      <c r="G103" s="45" t="s">
        <v>757</v>
      </c>
      <c r="H103" s="46" t="s">
        <v>487</v>
      </c>
      <c r="O103" s="5" t="s">
        <v>698</v>
      </c>
      <c r="P103" s="5" t="s">
        <v>701</v>
      </c>
      <c r="Q103" s="5" t="s">
        <v>700</v>
      </c>
    </row>
    <row r="104" spans="1:17" x14ac:dyDescent="0.25">
      <c r="A104" s="44" t="s">
        <v>758</v>
      </c>
      <c r="B104" s="159" t="s">
        <v>752</v>
      </c>
      <c r="C104" s="45" t="s">
        <v>758</v>
      </c>
      <c r="D104" s="45" t="s">
        <v>755</v>
      </c>
      <c r="E104" s="45" t="s">
        <v>758</v>
      </c>
      <c r="F104" s="159" t="s">
        <v>696</v>
      </c>
      <c r="G104" s="45" t="s">
        <v>758</v>
      </c>
      <c r="H104" s="46" t="s">
        <v>487</v>
      </c>
      <c r="O104" s="5" t="s">
        <v>698</v>
      </c>
      <c r="P104" s="5" t="s">
        <v>701</v>
      </c>
      <c r="Q104" s="5" t="s">
        <v>700</v>
      </c>
    </row>
    <row r="105" spans="1:17" x14ac:dyDescent="0.25">
      <c r="A105" s="44" t="s">
        <v>760</v>
      </c>
      <c r="B105" s="159" t="s">
        <v>759</v>
      </c>
      <c r="C105" s="45" t="s">
        <v>760</v>
      </c>
      <c r="D105" s="45" t="s">
        <v>761</v>
      </c>
      <c r="E105" s="45" t="s">
        <v>760</v>
      </c>
      <c r="F105" s="159" t="s">
        <v>696</v>
      </c>
      <c r="G105" s="45" t="s">
        <v>760</v>
      </c>
      <c r="H105" s="46" t="s">
        <v>487</v>
      </c>
      <c r="O105" s="5" t="s">
        <v>698</v>
      </c>
      <c r="P105" s="5" t="s">
        <v>701</v>
      </c>
      <c r="Q105" s="5" t="s">
        <v>700</v>
      </c>
    </row>
    <row r="106" spans="1:17" x14ac:dyDescent="0.25">
      <c r="A106" s="335" t="s">
        <v>765</v>
      </c>
      <c r="B106" s="336" t="s">
        <v>763</v>
      </c>
      <c r="C106" s="337" t="s">
        <v>765</v>
      </c>
      <c r="D106" s="337" t="s">
        <v>764</v>
      </c>
      <c r="E106" s="337" t="s">
        <v>765</v>
      </c>
      <c r="F106" s="336" t="s">
        <v>699</v>
      </c>
      <c r="G106" s="337" t="s">
        <v>765</v>
      </c>
      <c r="H106" s="338" t="s">
        <v>488</v>
      </c>
      <c r="O106" s="206" t="s">
        <v>698</v>
      </c>
      <c r="P106" s="206" t="s">
        <v>701</v>
      </c>
      <c r="Q106" s="206" t="s">
        <v>700</v>
      </c>
    </row>
    <row r="107" spans="1:17" x14ac:dyDescent="0.25">
      <c r="A107" s="335" t="s">
        <v>766</v>
      </c>
      <c r="B107" s="336" t="s">
        <v>537</v>
      </c>
      <c r="C107" s="337" t="s">
        <v>766</v>
      </c>
      <c r="D107" s="337" t="s">
        <v>767</v>
      </c>
      <c r="E107" s="337" t="s">
        <v>766</v>
      </c>
      <c r="F107" s="336" t="s">
        <v>699</v>
      </c>
      <c r="G107" s="337" t="s">
        <v>766</v>
      </c>
      <c r="H107" s="338" t="s">
        <v>488</v>
      </c>
      <c r="O107" s="206" t="s">
        <v>698</v>
      </c>
      <c r="P107" s="206" t="s">
        <v>701</v>
      </c>
      <c r="Q107" s="206" t="s">
        <v>700</v>
      </c>
    </row>
    <row r="108" spans="1:17" x14ac:dyDescent="0.25">
      <c r="A108" s="335" t="s">
        <v>769</v>
      </c>
      <c r="B108" s="336" t="s">
        <v>537</v>
      </c>
      <c r="C108" s="337" t="s">
        <v>769</v>
      </c>
      <c r="D108" s="337" t="s">
        <v>768</v>
      </c>
      <c r="E108" s="337" t="s">
        <v>769</v>
      </c>
      <c r="F108" s="336" t="s">
        <v>699</v>
      </c>
      <c r="G108" s="337" t="s">
        <v>769</v>
      </c>
      <c r="H108" s="338" t="s">
        <v>488</v>
      </c>
      <c r="O108" s="206" t="s">
        <v>698</v>
      </c>
      <c r="P108" s="206" t="s">
        <v>701</v>
      </c>
      <c r="Q108" s="206" t="s">
        <v>700</v>
      </c>
    </row>
    <row r="109" spans="1:17" x14ac:dyDescent="0.25">
      <c r="A109" s="335" t="s">
        <v>770</v>
      </c>
      <c r="B109" s="336" t="s">
        <v>772</v>
      </c>
      <c r="C109" s="337" t="s">
        <v>770</v>
      </c>
      <c r="D109" s="337" t="s">
        <v>773</v>
      </c>
      <c r="E109" s="337" t="s">
        <v>766</v>
      </c>
      <c r="F109" s="336" t="s">
        <v>699</v>
      </c>
      <c r="G109" s="337" t="s">
        <v>770</v>
      </c>
      <c r="H109" s="338" t="s">
        <v>488</v>
      </c>
      <c r="O109" s="206" t="s">
        <v>698</v>
      </c>
      <c r="P109" s="206" t="s">
        <v>701</v>
      </c>
      <c r="Q109" s="206" t="s">
        <v>700</v>
      </c>
    </row>
    <row r="110" spans="1:17" ht="15.75" thickBot="1" x14ac:dyDescent="0.3">
      <c r="A110" s="339" t="s">
        <v>771</v>
      </c>
      <c r="B110" s="340" t="s">
        <v>772</v>
      </c>
      <c r="C110" s="341" t="s">
        <v>771</v>
      </c>
      <c r="D110" s="341" t="s">
        <v>774</v>
      </c>
      <c r="E110" s="341" t="s">
        <v>769</v>
      </c>
      <c r="F110" s="340" t="s">
        <v>699</v>
      </c>
      <c r="G110" s="341" t="s">
        <v>771</v>
      </c>
      <c r="H110" s="342" t="s">
        <v>488</v>
      </c>
      <c r="O110" s="206" t="s">
        <v>698</v>
      </c>
      <c r="P110" s="206" t="s">
        <v>701</v>
      </c>
      <c r="Q110" s="206" t="s">
        <v>700</v>
      </c>
    </row>
    <row r="112" spans="1:17" ht="15.75" thickBot="1" x14ac:dyDescent="0.3">
      <c r="A112" s="1" t="s">
        <v>899</v>
      </c>
      <c r="B112" s="1" t="s">
        <v>900</v>
      </c>
    </row>
    <row r="113" spans="1:19" ht="15.75" thickBot="1" x14ac:dyDescent="0.3">
      <c r="A113" s="297" t="s">
        <v>239</v>
      </c>
      <c r="B113" s="298" t="s">
        <v>236</v>
      </c>
      <c r="C113" s="297" t="s">
        <v>239</v>
      </c>
      <c r="D113" s="11" t="s">
        <v>237</v>
      </c>
      <c r="E113" s="297" t="s">
        <v>239</v>
      </c>
      <c r="F113" s="299" t="s">
        <v>111</v>
      </c>
      <c r="G113" s="297" t="s">
        <v>239</v>
      </c>
      <c r="H113" s="300" t="s">
        <v>241</v>
      </c>
      <c r="I113" s="1"/>
      <c r="J113" s="1"/>
      <c r="K113" s="1"/>
      <c r="L113" s="1"/>
      <c r="M113" s="1"/>
      <c r="N113" s="1"/>
    </row>
    <row r="114" spans="1:19" x14ac:dyDescent="0.25">
      <c r="A114" s="63" t="s">
        <v>50</v>
      </c>
      <c r="B114" s="64" t="s">
        <v>50</v>
      </c>
      <c r="C114" s="64" t="s">
        <v>50</v>
      </c>
      <c r="D114" s="64" t="s">
        <v>50</v>
      </c>
      <c r="E114" s="64" t="s">
        <v>50</v>
      </c>
      <c r="F114" s="17" t="s">
        <v>50</v>
      </c>
      <c r="G114" s="64" t="s">
        <v>50</v>
      </c>
      <c r="H114" s="18" t="s">
        <v>50</v>
      </c>
      <c r="I114" s="1"/>
      <c r="J114" s="1"/>
      <c r="K114" s="1"/>
      <c r="L114" s="1"/>
      <c r="M114" s="1"/>
      <c r="N114" s="1"/>
    </row>
    <row r="115" spans="1:19" x14ac:dyDescent="0.25">
      <c r="A115" s="157" t="s">
        <v>776</v>
      </c>
      <c r="B115" s="158" t="s">
        <v>623</v>
      </c>
      <c r="C115" s="302" t="s">
        <v>776</v>
      </c>
      <c r="D115" s="301" t="s">
        <v>902</v>
      </c>
      <c r="E115" s="302" t="s">
        <v>776</v>
      </c>
      <c r="F115" s="158" t="s">
        <v>901</v>
      </c>
      <c r="G115" s="302" t="s">
        <v>776</v>
      </c>
      <c r="H115" s="303" t="s">
        <v>489</v>
      </c>
      <c r="S115" s="188" t="s">
        <v>863</v>
      </c>
    </row>
    <row r="116" spans="1:19" x14ac:dyDescent="0.25">
      <c r="A116" s="157" t="s">
        <v>777</v>
      </c>
      <c r="B116" s="158" t="s">
        <v>623</v>
      </c>
      <c r="C116" s="302" t="s">
        <v>777</v>
      </c>
      <c r="D116" s="301" t="s">
        <v>903</v>
      </c>
      <c r="E116" s="302" t="s">
        <v>777</v>
      </c>
      <c r="F116" s="158" t="s">
        <v>901</v>
      </c>
      <c r="G116" s="302" t="s">
        <v>777</v>
      </c>
      <c r="H116" s="303" t="s">
        <v>489</v>
      </c>
      <c r="S116" s="188" t="s">
        <v>863</v>
      </c>
    </row>
    <row r="117" spans="1:19" x14ac:dyDescent="0.25">
      <c r="A117" s="157" t="s">
        <v>778</v>
      </c>
      <c r="B117" s="158" t="s">
        <v>623</v>
      </c>
      <c r="C117" s="302" t="s">
        <v>778</v>
      </c>
      <c r="D117" s="301" t="s">
        <v>904</v>
      </c>
      <c r="E117" s="302" t="s">
        <v>778</v>
      </c>
      <c r="F117" s="158" t="s">
        <v>901</v>
      </c>
      <c r="G117" s="302" t="s">
        <v>778</v>
      </c>
      <c r="H117" s="303" t="s">
        <v>489</v>
      </c>
      <c r="S117" s="188" t="s">
        <v>863</v>
      </c>
    </row>
    <row r="118" spans="1:19" x14ac:dyDescent="0.25">
      <c r="A118" s="157" t="s">
        <v>779</v>
      </c>
      <c r="B118" s="158" t="s">
        <v>905</v>
      </c>
      <c r="C118" s="157" t="s">
        <v>779</v>
      </c>
      <c r="D118" s="301" t="s">
        <v>906</v>
      </c>
      <c r="E118" s="157" t="s">
        <v>779</v>
      </c>
      <c r="F118" s="158" t="s">
        <v>901</v>
      </c>
      <c r="G118" s="157" t="s">
        <v>779</v>
      </c>
      <c r="H118" s="303" t="s">
        <v>489</v>
      </c>
      <c r="S118" s="188" t="s">
        <v>863</v>
      </c>
    </row>
    <row r="119" spans="1:19" x14ac:dyDescent="0.25">
      <c r="A119" s="157" t="s">
        <v>780</v>
      </c>
      <c r="B119" s="158" t="s">
        <v>905</v>
      </c>
      <c r="C119" s="157" t="s">
        <v>780</v>
      </c>
      <c r="D119" s="301" t="s">
        <v>907</v>
      </c>
      <c r="E119" s="157" t="s">
        <v>780</v>
      </c>
      <c r="F119" s="158" t="s">
        <v>901</v>
      </c>
      <c r="G119" s="157" t="s">
        <v>780</v>
      </c>
      <c r="H119" s="303" t="s">
        <v>489</v>
      </c>
      <c r="S119" s="188" t="s">
        <v>863</v>
      </c>
    </row>
    <row r="120" spans="1:19" x14ac:dyDescent="0.25">
      <c r="A120" s="157" t="s">
        <v>781</v>
      </c>
      <c r="B120" s="158" t="s">
        <v>905</v>
      </c>
      <c r="C120" s="157" t="s">
        <v>781</v>
      </c>
      <c r="D120" s="301" t="s">
        <v>908</v>
      </c>
      <c r="E120" s="157" t="s">
        <v>781</v>
      </c>
      <c r="F120" s="158" t="s">
        <v>901</v>
      </c>
      <c r="G120" s="157" t="s">
        <v>781</v>
      </c>
      <c r="H120" s="303" t="s">
        <v>489</v>
      </c>
      <c r="S120" s="188" t="s">
        <v>863</v>
      </c>
    </row>
    <row r="121" spans="1:19" x14ac:dyDescent="0.25">
      <c r="A121" s="157" t="s">
        <v>782</v>
      </c>
      <c r="B121" s="158" t="s">
        <v>905</v>
      </c>
      <c r="C121" s="157" t="s">
        <v>782</v>
      </c>
      <c r="D121" s="157" t="s">
        <v>909</v>
      </c>
      <c r="E121" s="157" t="s">
        <v>782</v>
      </c>
      <c r="F121" s="158" t="s">
        <v>901</v>
      </c>
      <c r="G121" s="157" t="s">
        <v>782</v>
      </c>
      <c r="H121" s="303" t="s">
        <v>489</v>
      </c>
      <c r="S121" s="188" t="s">
        <v>863</v>
      </c>
    </row>
    <row r="122" spans="1:19" x14ac:dyDescent="0.25">
      <c r="A122" s="157" t="s">
        <v>783</v>
      </c>
      <c r="B122" s="158" t="s">
        <v>905</v>
      </c>
      <c r="C122" s="157" t="s">
        <v>783</v>
      </c>
      <c r="D122" s="301" t="s">
        <v>705</v>
      </c>
      <c r="E122" s="157" t="s">
        <v>783</v>
      </c>
      <c r="F122" s="158" t="s">
        <v>901</v>
      </c>
      <c r="G122" s="157" t="s">
        <v>783</v>
      </c>
      <c r="H122" s="303" t="s">
        <v>489</v>
      </c>
      <c r="S122" s="188" t="s">
        <v>863</v>
      </c>
    </row>
    <row r="123" spans="1:19" x14ac:dyDescent="0.25">
      <c r="A123" s="157" t="s">
        <v>802</v>
      </c>
      <c r="B123" s="158" t="s">
        <v>910</v>
      </c>
      <c r="C123" s="157" t="s">
        <v>802</v>
      </c>
      <c r="D123" s="301" t="s">
        <v>911</v>
      </c>
      <c r="E123" s="157" t="s">
        <v>802</v>
      </c>
      <c r="F123" s="158" t="s">
        <v>901</v>
      </c>
      <c r="G123" s="157" t="s">
        <v>802</v>
      </c>
      <c r="H123" s="303" t="s">
        <v>489</v>
      </c>
      <c r="S123" s="188" t="s">
        <v>863</v>
      </c>
    </row>
    <row r="124" spans="1:19" x14ac:dyDescent="0.25">
      <c r="A124" s="157" t="s">
        <v>804</v>
      </c>
      <c r="B124" s="158" t="s">
        <v>910</v>
      </c>
      <c r="C124" s="157" t="s">
        <v>804</v>
      </c>
      <c r="D124" s="301" t="s">
        <v>912</v>
      </c>
      <c r="E124" s="157" t="s">
        <v>804</v>
      </c>
      <c r="F124" s="158" t="s">
        <v>901</v>
      </c>
      <c r="G124" s="157" t="s">
        <v>804</v>
      </c>
      <c r="H124" s="303" t="s">
        <v>489</v>
      </c>
      <c r="S124" s="188" t="s">
        <v>863</v>
      </c>
    </row>
    <row r="125" spans="1:19" x14ac:dyDescent="0.25">
      <c r="A125" s="157" t="s">
        <v>805</v>
      </c>
      <c r="B125" s="158" t="s">
        <v>910</v>
      </c>
      <c r="C125" s="157" t="s">
        <v>805</v>
      </c>
      <c r="D125" s="157" t="s">
        <v>913</v>
      </c>
      <c r="E125" s="157" t="s">
        <v>805</v>
      </c>
      <c r="F125" s="158" t="s">
        <v>901</v>
      </c>
      <c r="G125" s="157" t="s">
        <v>805</v>
      </c>
      <c r="H125" s="303" t="s">
        <v>489</v>
      </c>
      <c r="S125" s="188" t="s">
        <v>863</v>
      </c>
    </row>
    <row r="126" spans="1:19" x14ac:dyDescent="0.25">
      <c r="A126" s="157" t="s">
        <v>808</v>
      </c>
      <c r="B126" s="157" t="s">
        <v>914</v>
      </c>
      <c r="C126" s="157" t="s">
        <v>808</v>
      </c>
      <c r="D126" s="157" t="s">
        <v>917</v>
      </c>
      <c r="E126" s="157" t="s">
        <v>808</v>
      </c>
      <c r="F126" s="158" t="s">
        <v>901</v>
      </c>
      <c r="G126" s="157" t="s">
        <v>808</v>
      </c>
      <c r="H126" s="303" t="s">
        <v>489</v>
      </c>
      <c r="S126" s="188" t="s">
        <v>863</v>
      </c>
    </row>
    <row r="127" spans="1:19" x14ac:dyDescent="0.25">
      <c r="A127" s="157" t="s">
        <v>809</v>
      </c>
      <c r="B127" s="157" t="s">
        <v>914</v>
      </c>
      <c r="C127" s="157" t="s">
        <v>809</v>
      </c>
      <c r="D127" s="157" t="s">
        <v>918</v>
      </c>
      <c r="E127" s="157" t="s">
        <v>809</v>
      </c>
      <c r="F127" s="158" t="s">
        <v>901</v>
      </c>
      <c r="G127" s="157" t="s">
        <v>809</v>
      </c>
      <c r="H127" s="303" t="s">
        <v>489</v>
      </c>
      <c r="S127" s="188" t="s">
        <v>863</v>
      </c>
    </row>
    <row r="128" spans="1:19" x14ac:dyDescent="0.25">
      <c r="A128" s="157" t="s">
        <v>810</v>
      </c>
      <c r="B128" s="157" t="s">
        <v>914</v>
      </c>
      <c r="C128" s="157" t="s">
        <v>810</v>
      </c>
      <c r="D128" s="301" t="s">
        <v>919</v>
      </c>
      <c r="E128" s="157" t="s">
        <v>810</v>
      </c>
      <c r="F128" s="158" t="s">
        <v>901</v>
      </c>
      <c r="G128" s="157" t="s">
        <v>810</v>
      </c>
      <c r="H128" s="303" t="s">
        <v>489</v>
      </c>
      <c r="S128" s="188" t="s">
        <v>863</v>
      </c>
    </row>
    <row r="129" spans="1:22" x14ac:dyDescent="0.25">
      <c r="A129" s="157" t="s">
        <v>915</v>
      </c>
      <c r="B129" s="157" t="s">
        <v>914</v>
      </c>
      <c r="C129" s="157" t="s">
        <v>915</v>
      </c>
      <c r="D129" s="301" t="s">
        <v>920</v>
      </c>
      <c r="E129" s="157" t="s">
        <v>915</v>
      </c>
      <c r="F129" s="158" t="s">
        <v>901</v>
      </c>
      <c r="G129" s="157" t="s">
        <v>915</v>
      </c>
      <c r="H129" s="303" t="s">
        <v>489</v>
      </c>
      <c r="S129" s="188" t="s">
        <v>863</v>
      </c>
    </row>
    <row r="130" spans="1:22" x14ac:dyDescent="0.25">
      <c r="A130" s="157" t="s">
        <v>916</v>
      </c>
      <c r="B130" s="157" t="s">
        <v>914</v>
      </c>
      <c r="C130" s="157" t="s">
        <v>916</v>
      </c>
      <c r="D130" s="301" t="s">
        <v>921</v>
      </c>
      <c r="E130" s="157" t="s">
        <v>916</v>
      </c>
      <c r="F130" s="158" t="s">
        <v>901</v>
      </c>
      <c r="G130" s="157" t="s">
        <v>916</v>
      </c>
      <c r="H130" s="303" t="s">
        <v>489</v>
      </c>
      <c r="S130" s="188" t="s">
        <v>863</v>
      </c>
    </row>
    <row r="131" spans="1:22" x14ac:dyDescent="0.25">
      <c r="A131" s="157" t="s">
        <v>813</v>
      </c>
      <c r="B131" s="158" t="s">
        <v>922</v>
      </c>
      <c r="C131" s="157" t="s">
        <v>813</v>
      </c>
      <c r="D131" s="301" t="s">
        <v>923</v>
      </c>
      <c r="E131" s="157" t="s">
        <v>813</v>
      </c>
      <c r="F131" s="158" t="s">
        <v>901</v>
      </c>
      <c r="G131" s="157" t="s">
        <v>813</v>
      </c>
      <c r="H131" s="303" t="s">
        <v>489</v>
      </c>
      <c r="S131" s="188" t="s">
        <v>863</v>
      </c>
    </row>
    <row r="132" spans="1:22" x14ac:dyDescent="0.25">
      <c r="A132" s="157" t="s">
        <v>815</v>
      </c>
      <c r="B132" s="158" t="s">
        <v>922</v>
      </c>
      <c r="C132" s="157" t="s">
        <v>815</v>
      </c>
      <c r="D132" s="301" t="s">
        <v>924</v>
      </c>
      <c r="E132" s="157" t="s">
        <v>815</v>
      </c>
      <c r="F132" s="158" t="s">
        <v>901</v>
      </c>
      <c r="G132" s="157" t="s">
        <v>815</v>
      </c>
      <c r="H132" s="303" t="s">
        <v>489</v>
      </c>
      <c r="S132" s="188" t="s">
        <v>863</v>
      </c>
    </row>
    <row r="133" spans="1:22" x14ac:dyDescent="0.25">
      <c r="A133" s="157" t="s">
        <v>816</v>
      </c>
      <c r="B133" s="158" t="s">
        <v>922</v>
      </c>
      <c r="C133" s="157" t="s">
        <v>816</v>
      </c>
      <c r="D133" s="301" t="s">
        <v>853</v>
      </c>
      <c r="E133" s="157" t="s">
        <v>816</v>
      </c>
      <c r="F133" s="158" t="s">
        <v>901</v>
      </c>
      <c r="G133" s="157" t="s">
        <v>816</v>
      </c>
      <c r="H133" s="303" t="s">
        <v>489</v>
      </c>
      <c r="S133" s="188" t="s">
        <v>863</v>
      </c>
    </row>
    <row r="134" spans="1:22" x14ac:dyDescent="0.25">
      <c r="A134" s="157" t="s">
        <v>820</v>
      </c>
      <c r="B134" s="158" t="s">
        <v>855</v>
      </c>
      <c r="C134" s="157" t="s">
        <v>820</v>
      </c>
      <c r="D134" s="301" t="s">
        <v>858</v>
      </c>
      <c r="E134" s="157" t="s">
        <v>820</v>
      </c>
      <c r="F134" s="158" t="s">
        <v>901</v>
      </c>
      <c r="G134" s="157" t="s">
        <v>820</v>
      </c>
      <c r="H134" s="303" t="s">
        <v>489</v>
      </c>
      <c r="S134" s="188" t="s">
        <v>863</v>
      </c>
    </row>
    <row r="135" spans="1:22" x14ac:dyDescent="0.25">
      <c r="A135" s="157" t="s">
        <v>925</v>
      </c>
      <c r="B135" s="158" t="s">
        <v>855</v>
      </c>
      <c r="C135" s="157" t="s">
        <v>925</v>
      </c>
      <c r="D135" s="301" t="s">
        <v>927</v>
      </c>
      <c r="E135" s="157" t="s">
        <v>925</v>
      </c>
      <c r="F135" s="158" t="s">
        <v>901</v>
      </c>
      <c r="G135" s="157" t="s">
        <v>925</v>
      </c>
      <c r="H135" s="303" t="s">
        <v>489</v>
      </c>
      <c r="S135" s="188" t="s">
        <v>863</v>
      </c>
    </row>
    <row r="136" spans="1:22" x14ac:dyDescent="0.25">
      <c r="A136" s="157" t="s">
        <v>926</v>
      </c>
      <c r="B136" s="158" t="s">
        <v>855</v>
      </c>
      <c r="C136" s="157" t="s">
        <v>926</v>
      </c>
      <c r="D136" s="301" t="s">
        <v>720</v>
      </c>
      <c r="E136" s="157" t="s">
        <v>926</v>
      </c>
      <c r="F136" s="158" t="s">
        <v>901</v>
      </c>
      <c r="G136" s="157" t="s">
        <v>926</v>
      </c>
      <c r="H136" s="303" t="s">
        <v>489</v>
      </c>
      <c r="S136" s="188" t="s">
        <v>863</v>
      </c>
    </row>
    <row r="137" spans="1:22" x14ac:dyDescent="0.25">
      <c r="A137" s="335" t="s">
        <v>928</v>
      </c>
      <c r="B137" s="336" t="s">
        <v>933</v>
      </c>
      <c r="C137" s="335" t="s">
        <v>928</v>
      </c>
      <c r="D137" s="337" t="s">
        <v>934</v>
      </c>
      <c r="E137" s="335" t="s">
        <v>928</v>
      </c>
      <c r="F137" s="336" t="s">
        <v>932</v>
      </c>
      <c r="G137" s="335" t="s">
        <v>928</v>
      </c>
      <c r="H137" s="338" t="s">
        <v>494</v>
      </c>
      <c r="T137" s="206" t="s">
        <v>662</v>
      </c>
      <c r="U137" s="206" t="s">
        <v>663</v>
      </c>
      <c r="V137" s="206" t="s">
        <v>864</v>
      </c>
    </row>
    <row r="138" spans="1:22" x14ac:dyDescent="0.25">
      <c r="A138" s="335" t="s">
        <v>929</v>
      </c>
      <c r="B138" s="336" t="s">
        <v>933</v>
      </c>
      <c r="C138" s="335" t="s">
        <v>929</v>
      </c>
      <c r="D138" s="337" t="s">
        <v>873</v>
      </c>
      <c r="E138" s="335" t="s">
        <v>929</v>
      </c>
      <c r="F138" s="336" t="s">
        <v>932</v>
      </c>
      <c r="G138" s="335" t="s">
        <v>929</v>
      </c>
      <c r="H138" s="338" t="s">
        <v>494</v>
      </c>
      <c r="T138" s="206" t="s">
        <v>662</v>
      </c>
      <c r="U138" s="206" t="s">
        <v>663</v>
      </c>
      <c r="V138" s="206" t="s">
        <v>864</v>
      </c>
    </row>
    <row r="139" spans="1:22" x14ac:dyDescent="0.25">
      <c r="A139" s="335" t="s">
        <v>930</v>
      </c>
      <c r="B139" s="336" t="s">
        <v>935</v>
      </c>
      <c r="C139" s="335" t="s">
        <v>930</v>
      </c>
      <c r="D139" s="337" t="s">
        <v>936</v>
      </c>
      <c r="E139" s="335" t="s">
        <v>930</v>
      </c>
      <c r="F139" s="336" t="s">
        <v>932</v>
      </c>
      <c r="G139" s="335" t="s">
        <v>930</v>
      </c>
      <c r="H139" s="338" t="s">
        <v>494</v>
      </c>
      <c r="T139" s="206" t="s">
        <v>662</v>
      </c>
      <c r="U139" s="206" t="s">
        <v>663</v>
      </c>
      <c r="V139" s="206" t="s">
        <v>864</v>
      </c>
    </row>
    <row r="140" spans="1:22" x14ac:dyDescent="0.25">
      <c r="A140" s="335" t="s">
        <v>931</v>
      </c>
      <c r="B140" s="336" t="s">
        <v>935</v>
      </c>
      <c r="C140" s="335" t="s">
        <v>931</v>
      </c>
      <c r="D140" s="337" t="s">
        <v>937</v>
      </c>
      <c r="E140" s="335" t="s">
        <v>931</v>
      </c>
      <c r="F140" s="336" t="s">
        <v>932</v>
      </c>
      <c r="G140" s="335" t="s">
        <v>931</v>
      </c>
      <c r="H140" s="338" t="s">
        <v>494</v>
      </c>
      <c r="T140" s="206" t="s">
        <v>662</v>
      </c>
      <c r="U140" s="206" t="s">
        <v>663</v>
      </c>
      <c r="V140" s="206" t="s">
        <v>864</v>
      </c>
    </row>
    <row r="141" spans="1:22" x14ac:dyDescent="0.25">
      <c r="A141" s="335" t="s">
        <v>938</v>
      </c>
      <c r="B141" s="336" t="s">
        <v>940</v>
      </c>
      <c r="C141" s="335" t="s">
        <v>938</v>
      </c>
      <c r="D141" s="337" t="s">
        <v>941</v>
      </c>
      <c r="E141" s="335" t="s">
        <v>938</v>
      </c>
      <c r="F141" s="336" t="s">
        <v>932</v>
      </c>
      <c r="G141" s="335" t="s">
        <v>938</v>
      </c>
      <c r="H141" s="338" t="s">
        <v>494</v>
      </c>
      <c r="T141" s="206" t="s">
        <v>662</v>
      </c>
      <c r="U141" s="206" t="s">
        <v>663</v>
      </c>
      <c r="V141" s="206" t="s">
        <v>864</v>
      </c>
    </row>
    <row r="142" spans="1:22" x14ac:dyDescent="0.25">
      <c r="A142" s="335" t="s">
        <v>939</v>
      </c>
      <c r="B142" s="336" t="s">
        <v>940</v>
      </c>
      <c r="C142" s="335" t="s">
        <v>939</v>
      </c>
      <c r="D142" s="337" t="s">
        <v>942</v>
      </c>
      <c r="E142" s="335" t="s">
        <v>939</v>
      </c>
      <c r="F142" s="336" t="s">
        <v>932</v>
      </c>
      <c r="G142" s="335" t="s">
        <v>939</v>
      </c>
      <c r="H142" s="338" t="s">
        <v>494</v>
      </c>
      <c r="T142" s="206" t="s">
        <v>662</v>
      </c>
      <c r="U142" s="206" t="s">
        <v>663</v>
      </c>
      <c r="V142" s="206" t="s">
        <v>864</v>
      </c>
    </row>
    <row r="143" spans="1:22" x14ac:dyDescent="0.25">
      <c r="A143" s="335" t="s">
        <v>943</v>
      </c>
      <c r="B143" s="336" t="s">
        <v>944</v>
      </c>
      <c r="C143" s="335" t="s">
        <v>943</v>
      </c>
      <c r="D143" s="337" t="s">
        <v>949</v>
      </c>
      <c r="E143" s="335" t="s">
        <v>943</v>
      </c>
      <c r="F143" s="336" t="s">
        <v>932</v>
      </c>
      <c r="G143" s="335" t="s">
        <v>943</v>
      </c>
      <c r="H143" s="338" t="s">
        <v>494</v>
      </c>
      <c r="T143" s="206" t="s">
        <v>662</v>
      </c>
      <c r="U143" s="206" t="s">
        <v>663</v>
      </c>
      <c r="V143" s="206" t="s">
        <v>864</v>
      </c>
    </row>
    <row r="144" spans="1:22" x14ac:dyDescent="0.25">
      <c r="A144" s="335" t="s">
        <v>945</v>
      </c>
      <c r="B144" s="336" t="s">
        <v>944</v>
      </c>
      <c r="C144" s="335" t="s">
        <v>945</v>
      </c>
      <c r="D144" s="337" t="s">
        <v>895</v>
      </c>
      <c r="E144" s="335" t="s">
        <v>945</v>
      </c>
      <c r="F144" s="336" t="s">
        <v>932</v>
      </c>
      <c r="G144" s="335" t="s">
        <v>945</v>
      </c>
      <c r="H144" s="338" t="s">
        <v>494</v>
      </c>
      <c r="T144" s="206" t="s">
        <v>662</v>
      </c>
      <c r="U144" s="206" t="s">
        <v>663</v>
      </c>
      <c r="V144" s="206" t="s">
        <v>864</v>
      </c>
    </row>
    <row r="145" spans="1:22" x14ac:dyDescent="0.25">
      <c r="A145" s="335" t="s">
        <v>946</v>
      </c>
      <c r="B145" s="336" t="s">
        <v>944</v>
      </c>
      <c r="C145" s="335" t="s">
        <v>946</v>
      </c>
      <c r="D145" s="337" t="s">
        <v>896</v>
      </c>
      <c r="E145" s="335" t="s">
        <v>946</v>
      </c>
      <c r="F145" s="336" t="s">
        <v>932</v>
      </c>
      <c r="G145" s="335" t="s">
        <v>946</v>
      </c>
      <c r="H145" s="338" t="s">
        <v>494</v>
      </c>
      <c r="T145" s="206" t="s">
        <v>662</v>
      </c>
      <c r="U145" s="206" t="s">
        <v>663</v>
      </c>
      <c r="V145" s="206" t="s">
        <v>864</v>
      </c>
    </row>
    <row r="146" spans="1:22" x14ac:dyDescent="0.25">
      <c r="A146" s="335" t="s">
        <v>947</v>
      </c>
      <c r="B146" s="336" t="s">
        <v>944</v>
      </c>
      <c r="C146" s="335" t="s">
        <v>947</v>
      </c>
      <c r="D146" s="337" t="s">
        <v>950</v>
      </c>
      <c r="E146" s="335" t="s">
        <v>947</v>
      </c>
      <c r="F146" s="336" t="s">
        <v>932</v>
      </c>
      <c r="G146" s="335" t="s">
        <v>947</v>
      </c>
      <c r="H146" s="338" t="s">
        <v>494</v>
      </c>
      <c r="T146" s="206" t="s">
        <v>662</v>
      </c>
      <c r="U146" s="206" t="s">
        <v>663</v>
      </c>
      <c r="V146" s="206" t="s">
        <v>864</v>
      </c>
    </row>
    <row r="147" spans="1:22" x14ac:dyDescent="0.25">
      <c r="A147" s="335" t="s">
        <v>948</v>
      </c>
      <c r="B147" s="336" t="s">
        <v>944</v>
      </c>
      <c r="C147" s="335" t="s">
        <v>948</v>
      </c>
      <c r="D147" s="337" t="s">
        <v>951</v>
      </c>
      <c r="E147" s="335" t="s">
        <v>948</v>
      </c>
      <c r="F147" s="336" t="s">
        <v>932</v>
      </c>
      <c r="G147" s="335" t="s">
        <v>948</v>
      </c>
      <c r="H147" s="338" t="s">
        <v>494</v>
      </c>
      <c r="T147" s="206" t="s">
        <v>662</v>
      </c>
      <c r="U147" s="206" t="s">
        <v>663</v>
      </c>
      <c r="V147" s="206" t="s">
        <v>864</v>
      </c>
    </row>
    <row r="148" spans="1:22" x14ac:dyDescent="0.25">
      <c r="A148" s="335" t="s">
        <v>952</v>
      </c>
      <c r="B148" s="336" t="s">
        <v>953</v>
      </c>
      <c r="C148" s="335" t="s">
        <v>952</v>
      </c>
      <c r="D148" s="337" t="s">
        <v>954</v>
      </c>
      <c r="E148" s="335" t="s">
        <v>952</v>
      </c>
      <c r="F148" s="336" t="s">
        <v>932</v>
      </c>
      <c r="G148" s="335" t="s">
        <v>952</v>
      </c>
      <c r="H148" s="338" t="s">
        <v>494</v>
      </c>
      <c r="T148" s="206" t="s">
        <v>662</v>
      </c>
      <c r="U148" s="206" t="s">
        <v>663</v>
      </c>
      <c r="V148" s="206" t="s">
        <v>864</v>
      </c>
    </row>
    <row r="150" spans="1:22" ht="15.75" thickBot="1" x14ac:dyDescent="0.3">
      <c r="A150" s="1" t="s">
        <v>775</v>
      </c>
      <c r="B150" s="1" t="s">
        <v>993</v>
      </c>
    </row>
    <row r="151" spans="1:22" ht="15.75" thickBot="1" x14ac:dyDescent="0.3">
      <c r="A151" s="297" t="s">
        <v>239</v>
      </c>
      <c r="B151" s="298" t="s">
        <v>236</v>
      </c>
      <c r="C151" s="297" t="s">
        <v>239</v>
      </c>
      <c r="D151" s="11" t="s">
        <v>237</v>
      </c>
      <c r="E151" s="297" t="s">
        <v>239</v>
      </c>
      <c r="F151" s="299" t="s">
        <v>111</v>
      </c>
      <c r="G151" s="297" t="s">
        <v>239</v>
      </c>
      <c r="H151" s="300" t="s">
        <v>241</v>
      </c>
      <c r="I151" s="1"/>
      <c r="J151" s="1"/>
      <c r="K151" s="1"/>
      <c r="L151" s="1"/>
      <c r="M151" s="1"/>
      <c r="N151" s="1"/>
    </row>
    <row r="152" spans="1:22" x14ac:dyDescent="0.25">
      <c r="A152" s="63" t="s">
        <v>50</v>
      </c>
      <c r="B152" s="64" t="s">
        <v>50</v>
      </c>
      <c r="C152" s="64" t="s">
        <v>50</v>
      </c>
      <c r="D152" s="64" t="s">
        <v>50</v>
      </c>
      <c r="E152" s="64" t="s">
        <v>50</v>
      </c>
      <c r="F152" s="17" t="s">
        <v>50</v>
      </c>
      <c r="G152" s="64" t="s">
        <v>50</v>
      </c>
      <c r="H152" s="18" t="s">
        <v>50</v>
      </c>
      <c r="I152" s="1"/>
      <c r="J152" s="1"/>
      <c r="K152" s="1"/>
      <c r="L152" s="1"/>
      <c r="M152" s="1"/>
      <c r="N152" s="1"/>
    </row>
    <row r="153" spans="1:22" x14ac:dyDescent="0.25">
      <c r="A153" s="157" t="s">
        <v>784</v>
      </c>
      <c r="B153" s="158" t="s">
        <v>795</v>
      </c>
      <c r="C153" s="302" t="s">
        <v>784</v>
      </c>
      <c r="D153" s="301" t="s">
        <v>796</v>
      </c>
      <c r="E153" s="302" t="s">
        <v>784</v>
      </c>
      <c r="F153" s="158" t="s">
        <v>794</v>
      </c>
      <c r="G153" s="302" t="s">
        <v>784</v>
      </c>
      <c r="H153" s="303" t="s">
        <v>491</v>
      </c>
      <c r="R153" s="188" t="s">
        <v>863</v>
      </c>
    </row>
    <row r="154" spans="1:22" x14ac:dyDescent="0.25">
      <c r="A154" s="157" t="s">
        <v>785</v>
      </c>
      <c r="B154" s="158" t="s">
        <v>795</v>
      </c>
      <c r="C154" s="302" t="s">
        <v>785</v>
      </c>
      <c r="D154" s="301" t="s">
        <v>797</v>
      </c>
      <c r="E154" s="302" t="s">
        <v>785</v>
      </c>
      <c r="F154" s="158" t="s">
        <v>794</v>
      </c>
      <c r="G154" s="302" t="s">
        <v>785</v>
      </c>
      <c r="H154" s="303" t="s">
        <v>491</v>
      </c>
      <c r="R154" s="188" t="s">
        <v>863</v>
      </c>
    </row>
    <row r="155" spans="1:22" x14ac:dyDescent="0.25">
      <c r="A155" s="157" t="s">
        <v>786</v>
      </c>
      <c r="B155" s="158" t="s">
        <v>795</v>
      </c>
      <c r="C155" s="302" t="s">
        <v>786</v>
      </c>
      <c r="D155" s="301" t="s">
        <v>798</v>
      </c>
      <c r="E155" s="302" t="s">
        <v>786</v>
      </c>
      <c r="F155" s="158" t="s">
        <v>794</v>
      </c>
      <c r="G155" s="302" t="s">
        <v>786</v>
      </c>
      <c r="H155" s="303" t="s">
        <v>491</v>
      </c>
      <c r="R155" s="188" t="s">
        <v>863</v>
      </c>
    </row>
    <row r="156" spans="1:22" x14ac:dyDescent="0.25">
      <c r="A156" s="157" t="s">
        <v>787</v>
      </c>
      <c r="B156" s="158" t="s">
        <v>795</v>
      </c>
      <c r="C156" s="302" t="s">
        <v>787</v>
      </c>
      <c r="D156" s="301" t="s">
        <v>799</v>
      </c>
      <c r="E156" s="302" t="s">
        <v>787</v>
      </c>
      <c r="F156" s="158" t="s">
        <v>794</v>
      </c>
      <c r="G156" s="302" t="s">
        <v>787</v>
      </c>
      <c r="H156" s="303" t="s">
        <v>491</v>
      </c>
      <c r="R156" s="188" t="s">
        <v>863</v>
      </c>
    </row>
    <row r="157" spans="1:22" x14ac:dyDescent="0.25">
      <c r="A157" s="157" t="s">
        <v>788</v>
      </c>
      <c r="B157" s="158" t="s">
        <v>800</v>
      </c>
      <c r="C157" s="157" t="s">
        <v>788</v>
      </c>
      <c r="D157" s="301" t="s">
        <v>995</v>
      </c>
      <c r="E157" s="157" t="s">
        <v>788</v>
      </c>
      <c r="F157" s="158" t="s">
        <v>794</v>
      </c>
      <c r="G157" s="157" t="s">
        <v>788</v>
      </c>
      <c r="H157" s="303" t="s">
        <v>491</v>
      </c>
      <c r="R157" s="188" t="s">
        <v>863</v>
      </c>
    </row>
    <row r="158" spans="1:22" x14ac:dyDescent="0.25">
      <c r="A158" s="157" t="s">
        <v>789</v>
      </c>
      <c r="B158" s="158" t="s">
        <v>800</v>
      </c>
      <c r="C158" s="157" t="s">
        <v>789</v>
      </c>
      <c r="D158" s="301" t="s">
        <v>801</v>
      </c>
      <c r="E158" s="157" t="s">
        <v>789</v>
      </c>
      <c r="F158" s="158" t="s">
        <v>794</v>
      </c>
      <c r="G158" s="157" t="s">
        <v>789</v>
      </c>
      <c r="H158" s="303" t="s">
        <v>491</v>
      </c>
      <c r="R158" s="188" t="s">
        <v>863</v>
      </c>
    </row>
    <row r="159" spans="1:22" x14ac:dyDescent="0.25">
      <c r="A159" s="157" t="s">
        <v>802</v>
      </c>
      <c r="B159" s="157" t="s">
        <v>803</v>
      </c>
      <c r="C159" s="157" t="s">
        <v>802</v>
      </c>
      <c r="D159" s="157" t="s">
        <v>806</v>
      </c>
      <c r="E159" s="157" t="s">
        <v>802</v>
      </c>
      <c r="F159" s="157" t="s">
        <v>794</v>
      </c>
      <c r="G159" s="157" t="s">
        <v>802</v>
      </c>
      <c r="H159" s="157" t="s">
        <v>491</v>
      </c>
      <c r="R159" s="188" t="s">
        <v>863</v>
      </c>
    </row>
    <row r="160" spans="1:22" x14ac:dyDescent="0.25">
      <c r="A160" s="157" t="s">
        <v>804</v>
      </c>
      <c r="B160" s="158" t="s">
        <v>803</v>
      </c>
      <c r="C160" s="302" t="s">
        <v>804</v>
      </c>
      <c r="D160" s="301" t="s">
        <v>807</v>
      </c>
      <c r="E160" s="157" t="s">
        <v>804</v>
      </c>
      <c r="F160" s="158" t="s">
        <v>794</v>
      </c>
      <c r="G160" s="157" t="s">
        <v>804</v>
      </c>
      <c r="H160" s="303" t="s">
        <v>491</v>
      </c>
      <c r="R160" s="188" t="s">
        <v>863</v>
      </c>
    </row>
    <row r="161" spans="1:18" x14ac:dyDescent="0.25">
      <c r="A161" s="157" t="s">
        <v>805</v>
      </c>
      <c r="B161" s="158" t="s">
        <v>803</v>
      </c>
      <c r="C161" s="302" t="s">
        <v>805</v>
      </c>
      <c r="D161" s="301" t="s">
        <v>705</v>
      </c>
      <c r="E161" s="157" t="s">
        <v>805</v>
      </c>
      <c r="F161" s="158" t="s">
        <v>794</v>
      </c>
      <c r="G161" s="157" t="s">
        <v>805</v>
      </c>
      <c r="H161" s="303" t="s">
        <v>491</v>
      </c>
      <c r="R161" s="188" t="s">
        <v>863</v>
      </c>
    </row>
    <row r="162" spans="1:18" x14ac:dyDescent="0.25">
      <c r="A162" s="157" t="s">
        <v>808</v>
      </c>
      <c r="B162" s="158" t="s">
        <v>811</v>
      </c>
      <c r="C162" s="157" t="s">
        <v>808</v>
      </c>
      <c r="D162" s="301" t="s">
        <v>812</v>
      </c>
      <c r="E162" s="302" t="s">
        <v>808</v>
      </c>
      <c r="F162" s="158" t="s">
        <v>794</v>
      </c>
      <c r="G162" s="302" t="s">
        <v>808</v>
      </c>
      <c r="H162" s="303" t="s">
        <v>491</v>
      </c>
      <c r="R162" s="188" t="s">
        <v>863</v>
      </c>
    </row>
    <row r="163" spans="1:18" s="13" customFormat="1" x14ac:dyDescent="0.25">
      <c r="A163" s="343" t="s">
        <v>813</v>
      </c>
      <c r="B163" s="343" t="s">
        <v>814</v>
      </c>
      <c r="C163" s="343" t="s">
        <v>813</v>
      </c>
      <c r="D163" s="343" t="s">
        <v>817</v>
      </c>
      <c r="E163" s="343" t="s">
        <v>813</v>
      </c>
      <c r="F163" s="343" t="s">
        <v>794</v>
      </c>
      <c r="G163" s="343" t="s">
        <v>813</v>
      </c>
      <c r="H163" s="343" t="s">
        <v>491</v>
      </c>
      <c r="R163" s="344" t="s">
        <v>863</v>
      </c>
    </row>
    <row r="164" spans="1:18" s="13" customFormat="1" x14ac:dyDescent="0.25">
      <c r="A164" s="343" t="s">
        <v>815</v>
      </c>
      <c r="B164" s="343" t="s">
        <v>814</v>
      </c>
      <c r="C164" s="343" t="s">
        <v>815</v>
      </c>
      <c r="D164" s="343" t="s">
        <v>818</v>
      </c>
      <c r="E164" s="343" t="s">
        <v>815</v>
      </c>
      <c r="F164" s="343" t="s">
        <v>794</v>
      </c>
      <c r="G164" s="343" t="s">
        <v>815</v>
      </c>
      <c r="H164" s="343" t="s">
        <v>491</v>
      </c>
      <c r="R164" s="344" t="s">
        <v>863</v>
      </c>
    </row>
    <row r="165" spans="1:18" s="13" customFormat="1" x14ac:dyDescent="0.25">
      <c r="A165" s="343" t="s">
        <v>816</v>
      </c>
      <c r="B165" s="343" t="s">
        <v>814</v>
      </c>
      <c r="C165" s="343" t="s">
        <v>816</v>
      </c>
      <c r="D165" s="343" t="s">
        <v>819</v>
      </c>
      <c r="E165" s="343" t="s">
        <v>816</v>
      </c>
      <c r="F165" s="343" t="s">
        <v>794</v>
      </c>
      <c r="G165" s="343" t="s">
        <v>816</v>
      </c>
      <c r="H165" s="343" t="s">
        <v>491</v>
      </c>
      <c r="R165" s="344" t="s">
        <v>863</v>
      </c>
    </row>
    <row r="166" spans="1:18" x14ac:dyDescent="0.25">
      <c r="A166" s="157" t="s">
        <v>820</v>
      </c>
      <c r="B166" s="158" t="s">
        <v>625</v>
      </c>
      <c r="C166" s="302" t="s">
        <v>820</v>
      </c>
      <c r="D166" s="301" t="s">
        <v>821</v>
      </c>
      <c r="E166" s="302" t="s">
        <v>820</v>
      </c>
      <c r="F166" s="158" t="s">
        <v>794</v>
      </c>
      <c r="G166" s="302" t="s">
        <v>820</v>
      </c>
      <c r="H166" s="303" t="s">
        <v>491</v>
      </c>
      <c r="R166" s="188" t="s">
        <v>863</v>
      </c>
    </row>
    <row r="167" spans="1:18" x14ac:dyDescent="0.25">
      <c r="A167" s="157" t="s">
        <v>823</v>
      </c>
      <c r="B167" s="158" t="s">
        <v>822</v>
      </c>
      <c r="C167" s="302" t="s">
        <v>823</v>
      </c>
      <c r="D167" s="301" t="s">
        <v>730</v>
      </c>
      <c r="E167" s="157" t="s">
        <v>823</v>
      </c>
      <c r="F167" s="158" t="s">
        <v>794</v>
      </c>
      <c r="G167" s="157" t="s">
        <v>823</v>
      </c>
      <c r="H167" s="303" t="s">
        <v>491</v>
      </c>
      <c r="R167" s="188" t="s">
        <v>863</v>
      </c>
    </row>
    <row r="168" spans="1:18" x14ac:dyDescent="0.25">
      <c r="A168" s="157" t="s">
        <v>824</v>
      </c>
      <c r="B168" s="158" t="s">
        <v>727</v>
      </c>
      <c r="C168" s="157" t="s">
        <v>824</v>
      </c>
      <c r="D168" s="301" t="s">
        <v>830</v>
      </c>
      <c r="E168" s="157" t="s">
        <v>824</v>
      </c>
      <c r="F168" s="158" t="s">
        <v>794</v>
      </c>
      <c r="G168" s="157" t="s">
        <v>824</v>
      </c>
      <c r="H168" s="303" t="s">
        <v>491</v>
      </c>
      <c r="R168" s="188" t="s">
        <v>863</v>
      </c>
    </row>
    <row r="169" spans="1:18" x14ac:dyDescent="0.25">
      <c r="A169" s="157" t="s">
        <v>825</v>
      </c>
      <c r="B169" s="158" t="s">
        <v>727</v>
      </c>
      <c r="C169" s="157" t="s">
        <v>825</v>
      </c>
      <c r="D169" s="301" t="s">
        <v>831</v>
      </c>
      <c r="E169" s="157" t="s">
        <v>825</v>
      </c>
      <c r="F169" s="158" t="s">
        <v>794</v>
      </c>
      <c r="G169" s="157" t="s">
        <v>825</v>
      </c>
      <c r="H169" s="303" t="s">
        <v>491</v>
      </c>
      <c r="R169" s="188" t="s">
        <v>863</v>
      </c>
    </row>
    <row r="170" spans="1:18" x14ac:dyDescent="0.25">
      <c r="A170" s="157" t="s">
        <v>826</v>
      </c>
      <c r="B170" s="158" t="s">
        <v>727</v>
      </c>
      <c r="C170" s="157" t="s">
        <v>826</v>
      </c>
      <c r="D170" s="301" t="s">
        <v>730</v>
      </c>
      <c r="E170" s="157" t="s">
        <v>826</v>
      </c>
      <c r="F170" s="158" t="s">
        <v>794</v>
      </c>
      <c r="G170" s="157" t="s">
        <v>826</v>
      </c>
      <c r="H170" s="303" t="s">
        <v>491</v>
      </c>
      <c r="R170" s="188" t="s">
        <v>863</v>
      </c>
    </row>
    <row r="171" spans="1:18" x14ac:dyDescent="0.25">
      <c r="A171" s="157" t="s">
        <v>827</v>
      </c>
      <c r="B171" s="158" t="s">
        <v>727</v>
      </c>
      <c r="C171" s="157" t="s">
        <v>827</v>
      </c>
      <c r="D171" s="301" t="s">
        <v>832</v>
      </c>
      <c r="E171" s="157" t="s">
        <v>827</v>
      </c>
      <c r="F171" s="158" t="s">
        <v>794</v>
      </c>
      <c r="G171" s="157" t="s">
        <v>827</v>
      </c>
      <c r="H171" s="303" t="s">
        <v>491</v>
      </c>
      <c r="R171" s="188" t="s">
        <v>863</v>
      </c>
    </row>
    <row r="172" spans="1:18" x14ac:dyDescent="0.25">
      <c r="A172" s="157" t="s">
        <v>828</v>
      </c>
      <c r="B172" s="158" t="s">
        <v>727</v>
      </c>
      <c r="C172" s="157" t="s">
        <v>828</v>
      </c>
      <c r="D172" s="301" t="s">
        <v>833</v>
      </c>
      <c r="E172" s="157" t="s">
        <v>828</v>
      </c>
      <c r="F172" s="158" t="s">
        <v>794</v>
      </c>
      <c r="G172" s="157" t="s">
        <v>828</v>
      </c>
      <c r="H172" s="303" t="s">
        <v>491</v>
      </c>
      <c r="R172" s="188" t="s">
        <v>863</v>
      </c>
    </row>
    <row r="173" spans="1:18" x14ac:dyDescent="0.25">
      <c r="A173" s="157" t="s">
        <v>829</v>
      </c>
      <c r="B173" s="158" t="s">
        <v>727</v>
      </c>
      <c r="C173" s="157" t="s">
        <v>829</v>
      </c>
      <c r="D173" s="301" t="s">
        <v>834</v>
      </c>
      <c r="E173" s="157" t="s">
        <v>829</v>
      </c>
      <c r="F173" s="158" t="s">
        <v>794</v>
      </c>
      <c r="G173" s="157" t="s">
        <v>829</v>
      </c>
      <c r="H173" s="303" t="s">
        <v>491</v>
      </c>
      <c r="R173" s="188" t="s">
        <v>863</v>
      </c>
    </row>
    <row r="174" spans="1:18" s="13" customFormat="1" x14ac:dyDescent="0.25">
      <c r="A174" s="343" t="s">
        <v>835</v>
      </c>
      <c r="B174" s="345" t="s">
        <v>836</v>
      </c>
      <c r="C174" s="343" t="s">
        <v>835</v>
      </c>
      <c r="D174" s="346" t="s">
        <v>841</v>
      </c>
      <c r="E174" s="343" t="s">
        <v>835</v>
      </c>
      <c r="F174" s="345" t="s">
        <v>794</v>
      </c>
      <c r="G174" s="343" t="s">
        <v>835</v>
      </c>
      <c r="H174" s="347" t="s">
        <v>491</v>
      </c>
      <c r="R174" s="344" t="s">
        <v>863</v>
      </c>
    </row>
    <row r="175" spans="1:18" s="13" customFormat="1" x14ac:dyDescent="0.25">
      <c r="A175" s="343" t="s">
        <v>837</v>
      </c>
      <c r="B175" s="345" t="s">
        <v>836</v>
      </c>
      <c r="C175" s="343" t="s">
        <v>837</v>
      </c>
      <c r="D175" s="346" t="s">
        <v>842</v>
      </c>
      <c r="E175" s="343" t="s">
        <v>837</v>
      </c>
      <c r="F175" s="345" t="s">
        <v>794</v>
      </c>
      <c r="G175" s="343" t="s">
        <v>837</v>
      </c>
      <c r="H175" s="347" t="s">
        <v>491</v>
      </c>
      <c r="R175" s="344" t="s">
        <v>863</v>
      </c>
    </row>
    <row r="176" spans="1:18" s="13" customFormat="1" x14ac:dyDescent="0.25">
      <c r="A176" s="343" t="s">
        <v>838</v>
      </c>
      <c r="B176" s="345" t="s">
        <v>836</v>
      </c>
      <c r="C176" s="343" t="s">
        <v>838</v>
      </c>
      <c r="D176" s="346" t="s">
        <v>843</v>
      </c>
      <c r="E176" s="343" t="s">
        <v>838</v>
      </c>
      <c r="F176" s="345" t="s">
        <v>794</v>
      </c>
      <c r="G176" s="343" t="s">
        <v>838</v>
      </c>
      <c r="H176" s="347" t="s">
        <v>491</v>
      </c>
      <c r="R176" s="344" t="s">
        <v>863</v>
      </c>
    </row>
    <row r="177" spans="1:22" s="13" customFormat="1" x14ac:dyDescent="0.25">
      <c r="A177" s="343" t="s">
        <v>839</v>
      </c>
      <c r="B177" s="345" t="s">
        <v>836</v>
      </c>
      <c r="C177" s="343" t="s">
        <v>839</v>
      </c>
      <c r="D177" s="346" t="s">
        <v>844</v>
      </c>
      <c r="E177" s="343" t="s">
        <v>839</v>
      </c>
      <c r="F177" s="345" t="s">
        <v>794</v>
      </c>
      <c r="G177" s="343" t="s">
        <v>839</v>
      </c>
      <c r="H177" s="347" t="s">
        <v>491</v>
      </c>
      <c r="R177" s="344" t="s">
        <v>863</v>
      </c>
    </row>
    <row r="178" spans="1:22" s="13" customFormat="1" x14ac:dyDescent="0.25">
      <c r="A178" s="343" t="s">
        <v>840</v>
      </c>
      <c r="B178" s="345" t="s">
        <v>836</v>
      </c>
      <c r="C178" s="343" t="s">
        <v>840</v>
      </c>
      <c r="D178" s="346" t="s">
        <v>731</v>
      </c>
      <c r="E178" s="343" t="s">
        <v>840</v>
      </c>
      <c r="F178" s="345" t="s">
        <v>794</v>
      </c>
      <c r="G178" s="343" t="s">
        <v>840</v>
      </c>
      <c r="H178" s="347" t="s">
        <v>491</v>
      </c>
      <c r="R178" s="344" t="s">
        <v>863</v>
      </c>
    </row>
    <row r="179" spans="1:22" x14ac:dyDescent="0.25">
      <c r="A179" s="157" t="s">
        <v>846</v>
      </c>
      <c r="B179" s="158" t="s">
        <v>845</v>
      </c>
      <c r="C179" s="157" t="s">
        <v>846</v>
      </c>
      <c r="D179" s="302" t="s">
        <v>848</v>
      </c>
      <c r="E179" s="302" t="s">
        <v>846</v>
      </c>
      <c r="F179" s="158" t="s">
        <v>794</v>
      </c>
      <c r="G179" s="302" t="s">
        <v>846</v>
      </c>
      <c r="H179" s="303" t="s">
        <v>491</v>
      </c>
      <c r="R179" s="188" t="s">
        <v>863</v>
      </c>
    </row>
    <row r="180" spans="1:22" x14ac:dyDescent="0.25">
      <c r="A180" s="157" t="s">
        <v>847</v>
      </c>
      <c r="B180" s="158" t="s">
        <v>845</v>
      </c>
      <c r="C180" s="157" t="s">
        <v>847</v>
      </c>
      <c r="D180" s="302" t="s">
        <v>731</v>
      </c>
      <c r="E180" s="302" t="s">
        <v>847</v>
      </c>
      <c r="F180" s="158" t="s">
        <v>794</v>
      </c>
      <c r="G180" s="302" t="s">
        <v>847</v>
      </c>
      <c r="H180" s="303" t="s">
        <v>491</v>
      </c>
      <c r="R180" s="188" t="s">
        <v>863</v>
      </c>
    </row>
    <row r="181" spans="1:22" x14ac:dyDescent="0.25">
      <c r="A181" s="157" t="s">
        <v>849</v>
      </c>
      <c r="B181" s="158" t="s">
        <v>850</v>
      </c>
      <c r="C181" s="157" t="s">
        <v>849</v>
      </c>
      <c r="D181" s="302" t="s">
        <v>994</v>
      </c>
      <c r="E181" s="302" t="s">
        <v>849</v>
      </c>
      <c r="F181" s="158" t="s">
        <v>794</v>
      </c>
      <c r="G181" s="302" t="s">
        <v>849</v>
      </c>
      <c r="H181" s="303" t="s">
        <v>491</v>
      </c>
      <c r="R181" s="188" t="s">
        <v>863</v>
      </c>
    </row>
    <row r="182" spans="1:22" x14ac:dyDescent="0.25">
      <c r="A182" s="157" t="s">
        <v>851</v>
      </c>
      <c r="B182" s="158" t="s">
        <v>850</v>
      </c>
      <c r="C182" s="157" t="s">
        <v>851</v>
      </c>
      <c r="D182" s="302" t="s">
        <v>852</v>
      </c>
      <c r="E182" s="302" t="s">
        <v>851</v>
      </c>
      <c r="F182" s="158" t="s">
        <v>794</v>
      </c>
      <c r="G182" s="302" t="s">
        <v>851</v>
      </c>
      <c r="H182" s="303" t="s">
        <v>491</v>
      </c>
      <c r="R182" s="188" t="s">
        <v>863</v>
      </c>
    </row>
    <row r="183" spans="1:22" x14ac:dyDescent="0.25">
      <c r="A183" s="157" t="s">
        <v>857</v>
      </c>
      <c r="B183" s="158" t="s">
        <v>850</v>
      </c>
      <c r="C183" s="157" t="s">
        <v>857</v>
      </c>
      <c r="D183" s="302" t="s">
        <v>853</v>
      </c>
      <c r="E183" s="302" t="s">
        <v>857</v>
      </c>
      <c r="F183" s="158" t="s">
        <v>794</v>
      </c>
      <c r="G183" s="302" t="s">
        <v>857</v>
      </c>
      <c r="H183" s="303" t="s">
        <v>491</v>
      </c>
      <c r="R183" s="188" t="s">
        <v>863</v>
      </c>
    </row>
    <row r="184" spans="1:22" x14ac:dyDescent="0.25">
      <c r="A184" s="157" t="s">
        <v>854</v>
      </c>
      <c r="B184" s="158" t="s">
        <v>855</v>
      </c>
      <c r="C184" s="157" t="s">
        <v>854</v>
      </c>
      <c r="D184" s="188" t="s">
        <v>858</v>
      </c>
      <c r="E184" s="157" t="s">
        <v>854</v>
      </c>
      <c r="F184" s="158" t="s">
        <v>794</v>
      </c>
      <c r="G184" s="157" t="s">
        <v>854</v>
      </c>
      <c r="H184" s="303" t="s">
        <v>491</v>
      </c>
      <c r="R184" s="188" t="s">
        <v>863</v>
      </c>
    </row>
    <row r="185" spans="1:22" x14ac:dyDescent="0.25">
      <c r="A185" s="157" t="s">
        <v>856</v>
      </c>
      <c r="B185" s="158" t="s">
        <v>855</v>
      </c>
      <c r="C185" s="157" t="s">
        <v>856</v>
      </c>
      <c r="D185" s="302" t="s">
        <v>859</v>
      </c>
      <c r="E185" s="157" t="s">
        <v>856</v>
      </c>
      <c r="F185" s="158" t="s">
        <v>794</v>
      </c>
      <c r="G185" s="157" t="s">
        <v>856</v>
      </c>
      <c r="H185" s="303" t="s">
        <v>491</v>
      </c>
      <c r="R185" s="188" t="s">
        <v>863</v>
      </c>
    </row>
    <row r="186" spans="1:22" x14ac:dyDescent="0.25">
      <c r="A186" s="157" t="s">
        <v>860</v>
      </c>
      <c r="B186" s="158" t="s">
        <v>855</v>
      </c>
      <c r="C186" s="157" t="s">
        <v>860</v>
      </c>
      <c r="D186" s="302" t="s">
        <v>720</v>
      </c>
      <c r="E186" s="157" t="s">
        <v>860</v>
      </c>
      <c r="F186" s="158" t="s">
        <v>794</v>
      </c>
      <c r="G186" s="157" t="s">
        <v>860</v>
      </c>
      <c r="H186" s="303" t="s">
        <v>491</v>
      </c>
      <c r="R186" s="188" t="s">
        <v>863</v>
      </c>
    </row>
    <row r="187" spans="1:22" x14ac:dyDescent="0.25">
      <c r="A187" s="335" t="s">
        <v>790</v>
      </c>
      <c r="B187" s="336" t="s">
        <v>866</v>
      </c>
      <c r="C187" s="335" t="s">
        <v>790</v>
      </c>
      <c r="D187" s="337" t="s">
        <v>867</v>
      </c>
      <c r="E187" s="335" t="s">
        <v>790</v>
      </c>
      <c r="F187" s="336" t="s">
        <v>874</v>
      </c>
      <c r="G187" s="335" t="s">
        <v>790</v>
      </c>
      <c r="H187" s="338" t="s">
        <v>449</v>
      </c>
      <c r="T187" s="206" t="s">
        <v>662</v>
      </c>
      <c r="U187" s="206" t="s">
        <v>663</v>
      </c>
      <c r="V187" s="206" t="s">
        <v>864</v>
      </c>
    </row>
    <row r="188" spans="1:22" x14ac:dyDescent="0.25">
      <c r="A188" s="335" t="s">
        <v>791</v>
      </c>
      <c r="B188" s="336" t="s">
        <v>866</v>
      </c>
      <c r="C188" s="335" t="s">
        <v>791</v>
      </c>
      <c r="D188" s="337" t="s">
        <v>868</v>
      </c>
      <c r="E188" s="335" t="s">
        <v>791</v>
      </c>
      <c r="F188" s="336" t="s">
        <v>874</v>
      </c>
      <c r="G188" s="335" t="s">
        <v>791</v>
      </c>
      <c r="H188" s="338" t="s">
        <v>449</v>
      </c>
      <c r="T188" s="206" t="s">
        <v>662</v>
      </c>
      <c r="U188" s="206" t="s">
        <v>663</v>
      </c>
      <c r="V188" s="206" t="s">
        <v>864</v>
      </c>
    </row>
    <row r="189" spans="1:22" x14ac:dyDescent="0.25">
      <c r="A189" s="335" t="s">
        <v>792</v>
      </c>
      <c r="B189" s="336" t="s">
        <v>869</v>
      </c>
      <c r="C189" s="335" t="s">
        <v>792</v>
      </c>
      <c r="D189" s="337" t="s">
        <v>871</v>
      </c>
      <c r="E189" s="335" t="s">
        <v>792</v>
      </c>
      <c r="F189" s="336" t="s">
        <v>874</v>
      </c>
      <c r="G189" s="335" t="s">
        <v>792</v>
      </c>
      <c r="H189" s="338" t="s">
        <v>449</v>
      </c>
      <c r="T189" s="206" t="s">
        <v>662</v>
      </c>
      <c r="U189" s="206" t="s">
        <v>663</v>
      </c>
      <c r="V189" s="206" t="s">
        <v>864</v>
      </c>
    </row>
    <row r="190" spans="1:22" x14ac:dyDescent="0.25">
      <c r="A190" s="335" t="s">
        <v>793</v>
      </c>
      <c r="B190" s="336" t="s">
        <v>869</v>
      </c>
      <c r="C190" s="335" t="s">
        <v>793</v>
      </c>
      <c r="D190" s="337" t="s">
        <v>872</v>
      </c>
      <c r="E190" s="335" t="s">
        <v>793</v>
      </c>
      <c r="F190" s="336" t="s">
        <v>874</v>
      </c>
      <c r="G190" s="335" t="s">
        <v>793</v>
      </c>
      <c r="H190" s="338" t="s">
        <v>449</v>
      </c>
      <c r="T190" s="206" t="s">
        <v>662</v>
      </c>
      <c r="U190" s="206" t="s">
        <v>663</v>
      </c>
      <c r="V190" s="206" t="s">
        <v>864</v>
      </c>
    </row>
    <row r="191" spans="1:22" x14ac:dyDescent="0.25">
      <c r="A191" s="335" t="s">
        <v>870</v>
      </c>
      <c r="B191" s="336" t="s">
        <v>869</v>
      </c>
      <c r="C191" s="335" t="s">
        <v>870</v>
      </c>
      <c r="D191" s="337" t="s">
        <v>873</v>
      </c>
      <c r="E191" s="335" t="s">
        <v>870</v>
      </c>
      <c r="F191" s="336" t="s">
        <v>874</v>
      </c>
      <c r="G191" s="335" t="s">
        <v>870</v>
      </c>
      <c r="H191" s="338" t="s">
        <v>449</v>
      </c>
      <c r="T191" s="206" t="s">
        <v>662</v>
      </c>
      <c r="U191" s="206" t="s">
        <v>663</v>
      </c>
      <c r="V191" s="206" t="s">
        <v>864</v>
      </c>
    </row>
    <row r="192" spans="1:22" x14ac:dyDescent="0.25">
      <c r="A192" s="335" t="s">
        <v>875</v>
      </c>
      <c r="B192" s="336" t="s">
        <v>876</v>
      </c>
      <c r="C192" s="335" t="s">
        <v>875</v>
      </c>
      <c r="D192" s="337" t="s">
        <v>882</v>
      </c>
      <c r="E192" s="335" t="s">
        <v>875</v>
      </c>
      <c r="F192" s="336" t="s">
        <v>874</v>
      </c>
      <c r="G192" s="335" t="s">
        <v>875</v>
      </c>
      <c r="H192" s="338" t="s">
        <v>449</v>
      </c>
      <c r="T192" s="206" t="s">
        <v>662</v>
      </c>
      <c r="U192" s="206" t="s">
        <v>663</v>
      </c>
      <c r="V192" s="206" t="s">
        <v>864</v>
      </c>
    </row>
    <row r="193" spans="1:22" s="13" customFormat="1" x14ac:dyDescent="0.25">
      <c r="A193" s="348" t="s">
        <v>877</v>
      </c>
      <c r="B193" s="349" t="s">
        <v>876</v>
      </c>
      <c r="C193" s="348" t="s">
        <v>877</v>
      </c>
      <c r="D193" s="350" t="s">
        <v>883</v>
      </c>
      <c r="E193" s="348" t="s">
        <v>877</v>
      </c>
      <c r="F193" s="349" t="s">
        <v>874</v>
      </c>
      <c r="G193" s="348" t="s">
        <v>877</v>
      </c>
      <c r="H193" s="351" t="s">
        <v>449</v>
      </c>
      <c r="T193" s="352" t="s">
        <v>662</v>
      </c>
      <c r="U193" s="352" t="s">
        <v>663</v>
      </c>
      <c r="V193" s="352" t="s">
        <v>864</v>
      </c>
    </row>
    <row r="194" spans="1:22" s="13" customFormat="1" x14ac:dyDescent="0.25">
      <c r="A194" s="348" t="s">
        <v>878</v>
      </c>
      <c r="B194" s="349" t="s">
        <v>876</v>
      </c>
      <c r="C194" s="348" t="s">
        <v>878</v>
      </c>
      <c r="D194" s="350" t="s">
        <v>884</v>
      </c>
      <c r="E194" s="348" t="s">
        <v>878</v>
      </c>
      <c r="F194" s="349" t="s">
        <v>874</v>
      </c>
      <c r="G194" s="348" t="s">
        <v>878</v>
      </c>
      <c r="H194" s="351" t="s">
        <v>449</v>
      </c>
      <c r="T194" s="352" t="s">
        <v>662</v>
      </c>
      <c r="U194" s="352" t="s">
        <v>663</v>
      </c>
      <c r="V194" s="352" t="s">
        <v>864</v>
      </c>
    </row>
    <row r="195" spans="1:22" s="13" customFormat="1" x14ac:dyDescent="0.25">
      <c r="A195" s="348" t="s">
        <v>879</v>
      </c>
      <c r="B195" s="349" t="s">
        <v>876</v>
      </c>
      <c r="C195" s="348" t="s">
        <v>879</v>
      </c>
      <c r="D195" s="350" t="s">
        <v>885</v>
      </c>
      <c r="E195" s="348" t="s">
        <v>879</v>
      </c>
      <c r="F195" s="349" t="s">
        <v>874</v>
      </c>
      <c r="G195" s="348" t="s">
        <v>879</v>
      </c>
      <c r="H195" s="351" t="s">
        <v>449</v>
      </c>
      <c r="T195" s="352" t="s">
        <v>662</v>
      </c>
      <c r="U195" s="352" t="s">
        <v>663</v>
      </c>
      <c r="V195" s="352" t="s">
        <v>864</v>
      </c>
    </row>
    <row r="196" spans="1:22" s="13" customFormat="1" x14ac:dyDescent="0.25">
      <c r="A196" s="348" t="s">
        <v>880</v>
      </c>
      <c r="B196" s="349" t="s">
        <v>876</v>
      </c>
      <c r="C196" s="348" t="s">
        <v>880</v>
      </c>
      <c r="D196" s="350" t="s">
        <v>886</v>
      </c>
      <c r="E196" s="348" t="s">
        <v>880</v>
      </c>
      <c r="F196" s="349" t="s">
        <v>874</v>
      </c>
      <c r="G196" s="348" t="s">
        <v>880</v>
      </c>
      <c r="H196" s="351" t="s">
        <v>449</v>
      </c>
      <c r="T196" s="352" t="s">
        <v>662</v>
      </c>
      <c r="U196" s="352" t="s">
        <v>663</v>
      </c>
      <c r="V196" s="352" t="s">
        <v>864</v>
      </c>
    </row>
    <row r="197" spans="1:22" s="13" customFormat="1" x14ac:dyDescent="0.25">
      <c r="A197" s="348" t="s">
        <v>881</v>
      </c>
      <c r="B197" s="349" t="s">
        <v>876</v>
      </c>
      <c r="C197" s="348" t="s">
        <v>881</v>
      </c>
      <c r="D197" s="350" t="s">
        <v>887</v>
      </c>
      <c r="E197" s="348" t="s">
        <v>881</v>
      </c>
      <c r="F197" s="349" t="s">
        <v>874</v>
      </c>
      <c r="G197" s="348" t="s">
        <v>881</v>
      </c>
      <c r="H197" s="351" t="s">
        <v>449</v>
      </c>
      <c r="T197" s="352" t="s">
        <v>662</v>
      </c>
      <c r="U197" s="352" t="s">
        <v>663</v>
      </c>
      <c r="V197" s="352" t="s">
        <v>864</v>
      </c>
    </row>
    <row r="198" spans="1:22" x14ac:dyDescent="0.25">
      <c r="A198" s="335" t="s">
        <v>888</v>
      </c>
      <c r="B198" s="336" t="s">
        <v>889</v>
      </c>
      <c r="C198" s="335" t="s">
        <v>888</v>
      </c>
      <c r="D198" s="337" t="s">
        <v>894</v>
      </c>
      <c r="E198" s="335" t="s">
        <v>888</v>
      </c>
      <c r="F198" s="336" t="s">
        <v>874</v>
      </c>
      <c r="G198" s="335" t="s">
        <v>888</v>
      </c>
      <c r="H198" s="338" t="s">
        <v>449</v>
      </c>
      <c r="T198" s="206" t="s">
        <v>662</v>
      </c>
      <c r="U198" s="206" t="s">
        <v>663</v>
      </c>
      <c r="V198" s="206" t="s">
        <v>864</v>
      </c>
    </row>
    <row r="199" spans="1:22" x14ac:dyDescent="0.25">
      <c r="A199" s="335" t="s">
        <v>890</v>
      </c>
      <c r="B199" s="336" t="s">
        <v>889</v>
      </c>
      <c r="C199" s="335" t="s">
        <v>890</v>
      </c>
      <c r="D199" s="337" t="s">
        <v>895</v>
      </c>
      <c r="E199" s="335" t="s">
        <v>890</v>
      </c>
      <c r="F199" s="336" t="s">
        <v>874</v>
      </c>
      <c r="G199" s="335" t="s">
        <v>890</v>
      </c>
      <c r="H199" s="338" t="s">
        <v>449</v>
      </c>
      <c r="T199" s="206" t="s">
        <v>662</v>
      </c>
      <c r="U199" s="206" t="s">
        <v>663</v>
      </c>
      <c r="V199" s="206" t="s">
        <v>864</v>
      </c>
    </row>
    <row r="200" spans="1:22" x14ac:dyDescent="0.25">
      <c r="A200" s="335" t="s">
        <v>891</v>
      </c>
      <c r="B200" s="336" t="s">
        <v>889</v>
      </c>
      <c r="C200" s="335" t="s">
        <v>891</v>
      </c>
      <c r="D200" s="337" t="s">
        <v>896</v>
      </c>
      <c r="E200" s="335" t="s">
        <v>891</v>
      </c>
      <c r="F200" s="336" t="s">
        <v>874</v>
      </c>
      <c r="G200" s="335" t="s">
        <v>891</v>
      </c>
      <c r="H200" s="338" t="s">
        <v>449</v>
      </c>
      <c r="T200" s="206" t="s">
        <v>662</v>
      </c>
      <c r="U200" s="206" t="s">
        <v>663</v>
      </c>
      <c r="V200" s="206" t="s">
        <v>864</v>
      </c>
    </row>
    <row r="201" spans="1:22" x14ac:dyDescent="0.25">
      <c r="A201" s="335" t="s">
        <v>892</v>
      </c>
      <c r="B201" s="336" t="s">
        <v>889</v>
      </c>
      <c r="C201" s="335" t="s">
        <v>892</v>
      </c>
      <c r="D201" s="337" t="s">
        <v>897</v>
      </c>
      <c r="E201" s="335" t="s">
        <v>892</v>
      </c>
      <c r="F201" s="336" t="s">
        <v>874</v>
      </c>
      <c r="G201" s="335" t="s">
        <v>892</v>
      </c>
      <c r="H201" s="338" t="s">
        <v>449</v>
      </c>
      <c r="T201" s="206" t="s">
        <v>662</v>
      </c>
      <c r="U201" s="206" t="s">
        <v>663</v>
      </c>
      <c r="V201" s="206" t="s">
        <v>864</v>
      </c>
    </row>
    <row r="202" spans="1:22" x14ac:dyDescent="0.25">
      <c r="A202" s="335" t="s">
        <v>893</v>
      </c>
      <c r="B202" s="336" t="s">
        <v>889</v>
      </c>
      <c r="C202" s="335" t="s">
        <v>893</v>
      </c>
      <c r="D202" s="337" t="s">
        <v>898</v>
      </c>
      <c r="E202" s="335" t="s">
        <v>893</v>
      </c>
      <c r="F202" s="336" t="s">
        <v>874</v>
      </c>
      <c r="G202" s="335" t="s">
        <v>893</v>
      </c>
      <c r="H202" s="338" t="s">
        <v>449</v>
      </c>
      <c r="T202" s="206" t="s">
        <v>662</v>
      </c>
      <c r="U202" s="206" t="s">
        <v>663</v>
      </c>
      <c r="V202" s="206" t="s">
        <v>864</v>
      </c>
    </row>
    <row r="204" spans="1:22" ht="15.75" thickBot="1" x14ac:dyDescent="0.3">
      <c r="A204" s="1" t="s">
        <v>775</v>
      </c>
      <c r="B204" s="1" t="s">
        <v>996</v>
      </c>
    </row>
    <row r="205" spans="1:22" ht="15.75" thickBot="1" x14ac:dyDescent="0.3">
      <c r="A205" s="297" t="s">
        <v>239</v>
      </c>
      <c r="B205" s="298" t="s">
        <v>236</v>
      </c>
      <c r="C205" s="297" t="s">
        <v>239</v>
      </c>
      <c r="D205" s="11" t="s">
        <v>237</v>
      </c>
      <c r="E205" s="297" t="s">
        <v>239</v>
      </c>
      <c r="F205" s="299" t="s">
        <v>111</v>
      </c>
      <c r="G205" s="297" t="s">
        <v>239</v>
      </c>
      <c r="H205" s="300" t="s">
        <v>241</v>
      </c>
      <c r="I205" s="1"/>
      <c r="J205" s="1"/>
      <c r="K205" s="1"/>
      <c r="L205" s="1"/>
      <c r="M205" s="1"/>
      <c r="N205" s="1"/>
    </row>
    <row r="206" spans="1:22" x14ac:dyDescent="0.25">
      <c r="A206" s="63" t="s">
        <v>50</v>
      </c>
      <c r="B206" s="64" t="s">
        <v>50</v>
      </c>
      <c r="C206" s="64" t="s">
        <v>50</v>
      </c>
      <c r="D206" s="64" t="s">
        <v>50</v>
      </c>
      <c r="E206" s="64" t="s">
        <v>50</v>
      </c>
      <c r="F206" s="17" t="s">
        <v>50</v>
      </c>
      <c r="G206" s="64" t="s">
        <v>50</v>
      </c>
      <c r="H206" s="18" t="s">
        <v>50</v>
      </c>
      <c r="I206" s="1"/>
      <c r="J206" s="1"/>
      <c r="K206" s="1"/>
      <c r="L206" s="1"/>
      <c r="M206" s="1"/>
      <c r="N206" s="1"/>
    </row>
    <row r="207" spans="1:22" x14ac:dyDescent="0.25">
      <c r="A207" s="157" t="s">
        <v>784</v>
      </c>
      <c r="B207" s="158" t="s">
        <v>795</v>
      </c>
      <c r="C207" s="302" t="s">
        <v>784</v>
      </c>
      <c r="D207" s="301" t="s">
        <v>796</v>
      </c>
      <c r="E207" s="302" t="s">
        <v>784</v>
      </c>
      <c r="F207" s="158" t="s">
        <v>794</v>
      </c>
      <c r="G207" s="302" t="s">
        <v>784</v>
      </c>
      <c r="H207" s="303" t="s">
        <v>491</v>
      </c>
      <c r="R207" s="188" t="s">
        <v>863</v>
      </c>
    </row>
    <row r="208" spans="1:22" x14ac:dyDescent="0.25">
      <c r="A208" s="157" t="s">
        <v>785</v>
      </c>
      <c r="B208" s="158" t="s">
        <v>795</v>
      </c>
      <c r="C208" s="302" t="s">
        <v>785</v>
      </c>
      <c r="D208" s="301" t="s">
        <v>797</v>
      </c>
      <c r="E208" s="302" t="s">
        <v>785</v>
      </c>
      <c r="F208" s="158" t="s">
        <v>794</v>
      </c>
      <c r="G208" s="302" t="s">
        <v>785</v>
      </c>
      <c r="H208" s="303" t="s">
        <v>491</v>
      </c>
      <c r="R208" s="188" t="s">
        <v>863</v>
      </c>
    </row>
    <row r="209" spans="1:18" x14ac:dyDescent="0.25">
      <c r="A209" s="157" t="s">
        <v>786</v>
      </c>
      <c r="B209" s="158" t="s">
        <v>795</v>
      </c>
      <c r="C209" s="302" t="s">
        <v>786</v>
      </c>
      <c r="D209" s="301" t="s">
        <v>798</v>
      </c>
      <c r="E209" s="302" t="s">
        <v>786</v>
      </c>
      <c r="F209" s="158" t="s">
        <v>794</v>
      </c>
      <c r="G209" s="302" t="s">
        <v>786</v>
      </c>
      <c r="H209" s="303" t="s">
        <v>491</v>
      </c>
      <c r="R209" s="188" t="s">
        <v>863</v>
      </c>
    </row>
    <row r="210" spans="1:18" x14ac:dyDescent="0.25">
      <c r="A210" s="157" t="s">
        <v>787</v>
      </c>
      <c r="B210" s="158" t="s">
        <v>795</v>
      </c>
      <c r="C210" s="302" t="s">
        <v>787</v>
      </c>
      <c r="D210" s="301" t="s">
        <v>799</v>
      </c>
      <c r="E210" s="302" t="s">
        <v>787</v>
      </c>
      <c r="F210" s="158" t="s">
        <v>794</v>
      </c>
      <c r="G210" s="302" t="s">
        <v>787</v>
      </c>
      <c r="H210" s="303" t="s">
        <v>491</v>
      </c>
      <c r="R210" s="188" t="s">
        <v>863</v>
      </c>
    </row>
    <row r="211" spans="1:18" x14ac:dyDescent="0.25">
      <c r="A211" s="157" t="s">
        <v>788</v>
      </c>
      <c r="B211" s="158" t="s">
        <v>800</v>
      </c>
      <c r="C211" s="157" t="s">
        <v>788</v>
      </c>
      <c r="D211" s="301" t="s">
        <v>995</v>
      </c>
      <c r="E211" s="157" t="s">
        <v>788</v>
      </c>
      <c r="F211" s="158" t="s">
        <v>794</v>
      </c>
      <c r="G211" s="157" t="s">
        <v>788</v>
      </c>
      <c r="H211" s="303" t="s">
        <v>491</v>
      </c>
      <c r="R211" s="188" t="s">
        <v>863</v>
      </c>
    </row>
    <row r="212" spans="1:18" x14ac:dyDescent="0.25">
      <c r="A212" s="157" t="s">
        <v>789</v>
      </c>
      <c r="B212" s="158" t="s">
        <v>800</v>
      </c>
      <c r="C212" s="157" t="s">
        <v>789</v>
      </c>
      <c r="D212" s="301" t="s">
        <v>801</v>
      </c>
      <c r="E212" s="157" t="s">
        <v>789</v>
      </c>
      <c r="F212" s="158" t="s">
        <v>794</v>
      </c>
      <c r="G212" s="157" t="s">
        <v>789</v>
      </c>
      <c r="H212" s="303" t="s">
        <v>491</v>
      </c>
      <c r="R212" s="188" t="s">
        <v>863</v>
      </c>
    </row>
    <row r="213" spans="1:18" x14ac:dyDescent="0.25">
      <c r="A213" s="157" t="s">
        <v>802</v>
      </c>
      <c r="B213" s="157" t="s">
        <v>803</v>
      </c>
      <c r="C213" s="157" t="s">
        <v>802</v>
      </c>
      <c r="D213" s="157" t="s">
        <v>806</v>
      </c>
      <c r="E213" s="157" t="s">
        <v>802</v>
      </c>
      <c r="F213" s="157" t="s">
        <v>794</v>
      </c>
      <c r="G213" s="157" t="s">
        <v>802</v>
      </c>
      <c r="H213" s="157" t="s">
        <v>491</v>
      </c>
      <c r="R213" s="188" t="s">
        <v>863</v>
      </c>
    </row>
    <row r="214" spans="1:18" x14ac:dyDescent="0.25">
      <c r="A214" s="157" t="s">
        <v>804</v>
      </c>
      <c r="B214" s="158" t="s">
        <v>803</v>
      </c>
      <c r="C214" s="302" t="s">
        <v>804</v>
      </c>
      <c r="D214" s="301" t="s">
        <v>807</v>
      </c>
      <c r="E214" s="157" t="s">
        <v>804</v>
      </c>
      <c r="F214" s="158" t="s">
        <v>794</v>
      </c>
      <c r="G214" s="157" t="s">
        <v>804</v>
      </c>
      <c r="H214" s="303" t="s">
        <v>491</v>
      </c>
      <c r="R214" s="188" t="s">
        <v>863</v>
      </c>
    </row>
    <row r="215" spans="1:18" x14ac:dyDescent="0.25">
      <c r="A215" s="157" t="s">
        <v>805</v>
      </c>
      <c r="B215" s="158" t="s">
        <v>803</v>
      </c>
      <c r="C215" s="302" t="s">
        <v>805</v>
      </c>
      <c r="D215" s="301" t="s">
        <v>705</v>
      </c>
      <c r="E215" s="157" t="s">
        <v>805</v>
      </c>
      <c r="F215" s="158" t="s">
        <v>794</v>
      </c>
      <c r="G215" s="157" t="s">
        <v>805</v>
      </c>
      <c r="H215" s="303" t="s">
        <v>491</v>
      </c>
      <c r="R215" s="188" t="s">
        <v>863</v>
      </c>
    </row>
    <row r="216" spans="1:18" x14ac:dyDescent="0.25">
      <c r="A216" s="157" t="s">
        <v>808</v>
      </c>
      <c r="B216" s="158" t="s">
        <v>811</v>
      </c>
      <c r="C216" s="157" t="s">
        <v>808</v>
      </c>
      <c r="D216" s="301" t="s">
        <v>812</v>
      </c>
      <c r="E216" s="302" t="s">
        <v>808</v>
      </c>
      <c r="F216" s="158" t="s">
        <v>794</v>
      </c>
      <c r="G216" s="302" t="s">
        <v>808</v>
      </c>
      <c r="H216" s="303" t="s">
        <v>491</v>
      </c>
      <c r="R216" s="188" t="s">
        <v>863</v>
      </c>
    </row>
    <row r="217" spans="1:18" s="13" customFormat="1" x14ac:dyDescent="0.25">
      <c r="A217" s="343" t="s">
        <v>813</v>
      </c>
      <c r="B217" s="343" t="s">
        <v>814</v>
      </c>
      <c r="C217" s="343" t="s">
        <v>813</v>
      </c>
      <c r="D217" s="343" t="s">
        <v>817</v>
      </c>
      <c r="E217" s="343" t="s">
        <v>813</v>
      </c>
      <c r="F217" s="343" t="s">
        <v>794</v>
      </c>
      <c r="G217" s="343" t="s">
        <v>813</v>
      </c>
      <c r="H217" s="343" t="s">
        <v>491</v>
      </c>
      <c r="R217" s="344" t="s">
        <v>863</v>
      </c>
    </row>
    <row r="218" spans="1:18" s="13" customFormat="1" x14ac:dyDescent="0.25">
      <c r="A218" s="343" t="s">
        <v>815</v>
      </c>
      <c r="B218" s="343" t="s">
        <v>814</v>
      </c>
      <c r="C218" s="343" t="s">
        <v>815</v>
      </c>
      <c r="D218" s="343" t="s">
        <v>818</v>
      </c>
      <c r="E218" s="343" t="s">
        <v>815</v>
      </c>
      <c r="F218" s="343" t="s">
        <v>794</v>
      </c>
      <c r="G218" s="343" t="s">
        <v>815</v>
      </c>
      <c r="H218" s="343" t="s">
        <v>491</v>
      </c>
      <c r="R218" s="344" t="s">
        <v>863</v>
      </c>
    </row>
    <row r="219" spans="1:18" s="13" customFormat="1" x14ac:dyDescent="0.25">
      <c r="A219" s="343" t="s">
        <v>816</v>
      </c>
      <c r="B219" s="343" t="s">
        <v>814</v>
      </c>
      <c r="C219" s="343" t="s">
        <v>816</v>
      </c>
      <c r="D219" s="343" t="s">
        <v>819</v>
      </c>
      <c r="E219" s="343" t="s">
        <v>816</v>
      </c>
      <c r="F219" s="343" t="s">
        <v>794</v>
      </c>
      <c r="G219" s="343" t="s">
        <v>816</v>
      </c>
      <c r="H219" s="343" t="s">
        <v>491</v>
      </c>
      <c r="R219" s="344" t="s">
        <v>863</v>
      </c>
    </row>
    <row r="221" spans="1:18" ht="15.75" thickBot="1" x14ac:dyDescent="0.3">
      <c r="A221" s="1" t="s">
        <v>775</v>
      </c>
      <c r="B221" s="1" t="s">
        <v>997</v>
      </c>
    </row>
    <row r="222" spans="1:18" ht="15.75" thickBot="1" x14ac:dyDescent="0.3">
      <c r="A222" s="297" t="s">
        <v>239</v>
      </c>
      <c r="B222" s="298" t="s">
        <v>236</v>
      </c>
      <c r="C222" s="297" t="s">
        <v>239</v>
      </c>
      <c r="D222" s="11" t="s">
        <v>237</v>
      </c>
      <c r="E222" s="297" t="s">
        <v>239</v>
      </c>
      <c r="F222" s="299" t="s">
        <v>111</v>
      </c>
      <c r="G222" s="297" t="s">
        <v>239</v>
      </c>
      <c r="H222" s="300" t="s">
        <v>241</v>
      </c>
      <c r="I222" s="1"/>
      <c r="J222" s="1"/>
      <c r="K222" s="1"/>
      <c r="L222" s="1"/>
      <c r="M222" s="1"/>
      <c r="N222" s="1"/>
    </row>
    <row r="223" spans="1:18" x14ac:dyDescent="0.25">
      <c r="A223" s="63" t="s">
        <v>50</v>
      </c>
      <c r="B223" s="64" t="s">
        <v>50</v>
      </c>
      <c r="C223" s="64" t="s">
        <v>50</v>
      </c>
      <c r="D223" s="64" t="s">
        <v>50</v>
      </c>
      <c r="E223" s="64" t="s">
        <v>50</v>
      </c>
      <c r="F223" s="17" t="s">
        <v>50</v>
      </c>
      <c r="G223" s="64" t="s">
        <v>50</v>
      </c>
      <c r="H223" s="18" t="s">
        <v>50</v>
      </c>
      <c r="I223" s="1"/>
      <c r="J223" s="1"/>
      <c r="K223" s="1"/>
      <c r="L223" s="1"/>
      <c r="M223" s="1"/>
      <c r="N223" s="1"/>
    </row>
    <row r="224" spans="1:18" x14ac:dyDescent="0.25">
      <c r="A224" s="157" t="s">
        <v>820</v>
      </c>
      <c r="B224" s="158" t="s">
        <v>625</v>
      </c>
      <c r="C224" s="302" t="s">
        <v>820</v>
      </c>
      <c r="D224" s="301" t="s">
        <v>821</v>
      </c>
      <c r="E224" s="302" t="s">
        <v>820</v>
      </c>
      <c r="F224" s="158" t="s">
        <v>794</v>
      </c>
      <c r="G224" s="302" t="s">
        <v>820</v>
      </c>
      <c r="H224" s="303" t="s">
        <v>491</v>
      </c>
      <c r="R224" s="188" t="s">
        <v>863</v>
      </c>
    </row>
    <row r="225" spans="1:18" x14ac:dyDescent="0.25">
      <c r="A225" s="157" t="s">
        <v>823</v>
      </c>
      <c r="B225" s="158" t="s">
        <v>822</v>
      </c>
      <c r="C225" s="302" t="s">
        <v>823</v>
      </c>
      <c r="D225" s="301" t="s">
        <v>730</v>
      </c>
      <c r="E225" s="157" t="s">
        <v>823</v>
      </c>
      <c r="F225" s="158" t="s">
        <v>794</v>
      </c>
      <c r="G225" s="157" t="s">
        <v>823</v>
      </c>
      <c r="H225" s="303" t="s">
        <v>491</v>
      </c>
      <c r="R225" s="188" t="s">
        <v>863</v>
      </c>
    </row>
    <row r="226" spans="1:18" x14ac:dyDescent="0.25">
      <c r="A226" s="157" t="s">
        <v>824</v>
      </c>
      <c r="B226" s="158" t="s">
        <v>727</v>
      </c>
      <c r="C226" s="157" t="s">
        <v>824</v>
      </c>
      <c r="D226" s="301" t="s">
        <v>830</v>
      </c>
      <c r="E226" s="157" t="s">
        <v>824</v>
      </c>
      <c r="F226" s="158" t="s">
        <v>794</v>
      </c>
      <c r="G226" s="157" t="s">
        <v>824</v>
      </c>
      <c r="H226" s="303" t="s">
        <v>491</v>
      </c>
      <c r="R226" s="188" t="s">
        <v>863</v>
      </c>
    </row>
    <row r="227" spans="1:18" x14ac:dyDescent="0.25">
      <c r="A227" s="157" t="s">
        <v>825</v>
      </c>
      <c r="B227" s="158" t="s">
        <v>727</v>
      </c>
      <c r="C227" s="157" t="s">
        <v>825</v>
      </c>
      <c r="D227" s="301" t="s">
        <v>831</v>
      </c>
      <c r="E227" s="157" t="s">
        <v>825</v>
      </c>
      <c r="F227" s="158" t="s">
        <v>794</v>
      </c>
      <c r="G227" s="157" t="s">
        <v>825</v>
      </c>
      <c r="H227" s="303" t="s">
        <v>491</v>
      </c>
      <c r="R227" s="188" t="s">
        <v>863</v>
      </c>
    </row>
    <row r="228" spans="1:18" x14ac:dyDescent="0.25">
      <c r="A228" s="157" t="s">
        <v>826</v>
      </c>
      <c r="B228" s="158" t="s">
        <v>727</v>
      </c>
      <c r="C228" s="157" t="s">
        <v>826</v>
      </c>
      <c r="D228" s="301" t="s">
        <v>730</v>
      </c>
      <c r="E228" s="157" t="s">
        <v>826</v>
      </c>
      <c r="F228" s="158" t="s">
        <v>794</v>
      </c>
      <c r="G228" s="157" t="s">
        <v>826</v>
      </c>
      <c r="H228" s="303" t="s">
        <v>491</v>
      </c>
      <c r="R228" s="188" t="s">
        <v>863</v>
      </c>
    </row>
    <row r="229" spans="1:18" x14ac:dyDescent="0.25">
      <c r="A229" s="157" t="s">
        <v>827</v>
      </c>
      <c r="B229" s="158" t="s">
        <v>727</v>
      </c>
      <c r="C229" s="157" t="s">
        <v>827</v>
      </c>
      <c r="D229" s="301" t="s">
        <v>832</v>
      </c>
      <c r="E229" s="157" t="s">
        <v>827</v>
      </c>
      <c r="F229" s="158" t="s">
        <v>794</v>
      </c>
      <c r="G229" s="157" t="s">
        <v>827</v>
      </c>
      <c r="H229" s="303" t="s">
        <v>491</v>
      </c>
      <c r="R229" s="188" t="s">
        <v>863</v>
      </c>
    </row>
    <row r="230" spans="1:18" x14ac:dyDescent="0.25">
      <c r="A230" s="157" t="s">
        <v>828</v>
      </c>
      <c r="B230" s="158" t="s">
        <v>727</v>
      </c>
      <c r="C230" s="157" t="s">
        <v>828</v>
      </c>
      <c r="D230" s="301" t="s">
        <v>833</v>
      </c>
      <c r="E230" s="157" t="s">
        <v>828</v>
      </c>
      <c r="F230" s="158" t="s">
        <v>794</v>
      </c>
      <c r="G230" s="157" t="s">
        <v>828</v>
      </c>
      <c r="H230" s="303" t="s">
        <v>491</v>
      </c>
      <c r="R230" s="188" t="s">
        <v>863</v>
      </c>
    </row>
    <row r="231" spans="1:18" x14ac:dyDescent="0.25">
      <c r="A231" s="157" t="s">
        <v>829</v>
      </c>
      <c r="B231" s="158" t="s">
        <v>727</v>
      </c>
      <c r="C231" s="157" t="s">
        <v>829</v>
      </c>
      <c r="D231" s="301" t="s">
        <v>834</v>
      </c>
      <c r="E231" s="157" t="s">
        <v>829</v>
      </c>
      <c r="F231" s="158" t="s">
        <v>794</v>
      </c>
      <c r="G231" s="157" t="s">
        <v>829</v>
      </c>
      <c r="H231" s="303" t="s">
        <v>491</v>
      </c>
      <c r="R231" s="188" t="s">
        <v>863</v>
      </c>
    </row>
    <row r="232" spans="1:18" s="13" customFormat="1" x14ac:dyDescent="0.25">
      <c r="A232" s="343" t="s">
        <v>835</v>
      </c>
      <c r="B232" s="345" t="s">
        <v>836</v>
      </c>
      <c r="C232" s="343" t="s">
        <v>835</v>
      </c>
      <c r="D232" s="346" t="s">
        <v>841</v>
      </c>
      <c r="E232" s="343" t="s">
        <v>835</v>
      </c>
      <c r="F232" s="345" t="s">
        <v>794</v>
      </c>
      <c r="G232" s="343" t="s">
        <v>835</v>
      </c>
      <c r="H232" s="347" t="s">
        <v>491</v>
      </c>
      <c r="R232" s="344" t="s">
        <v>863</v>
      </c>
    </row>
    <row r="233" spans="1:18" s="13" customFormat="1" x14ac:dyDescent="0.25">
      <c r="A233" s="343" t="s">
        <v>837</v>
      </c>
      <c r="B233" s="345" t="s">
        <v>836</v>
      </c>
      <c r="C233" s="343" t="s">
        <v>837</v>
      </c>
      <c r="D233" s="346" t="s">
        <v>842</v>
      </c>
      <c r="E233" s="343" t="s">
        <v>837</v>
      </c>
      <c r="F233" s="345" t="s">
        <v>794</v>
      </c>
      <c r="G233" s="343" t="s">
        <v>837</v>
      </c>
      <c r="H233" s="347" t="s">
        <v>491</v>
      </c>
      <c r="R233" s="344" t="s">
        <v>863</v>
      </c>
    </row>
    <row r="234" spans="1:18" s="13" customFormat="1" x14ac:dyDescent="0.25">
      <c r="A234" s="343" t="s">
        <v>838</v>
      </c>
      <c r="B234" s="345" t="s">
        <v>836</v>
      </c>
      <c r="C234" s="343" t="s">
        <v>838</v>
      </c>
      <c r="D234" s="346" t="s">
        <v>843</v>
      </c>
      <c r="E234" s="343" t="s">
        <v>838</v>
      </c>
      <c r="F234" s="345" t="s">
        <v>794</v>
      </c>
      <c r="G234" s="343" t="s">
        <v>838</v>
      </c>
      <c r="H234" s="347" t="s">
        <v>491</v>
      </c>
      <c r="R234" s="344" t="s">
        <v>863</v>
      </c>
    </row>
    <row r="235" spans="1:18" s="13" customFormat="1" x14ac:dyDescent="0.25">
      <c r="A235" s="343" t="s">
        <v>839</v>
      </c>
      <c r="B235" s="345" t="s">
        <v>836</v>
      </c>
      <c r="C235" s="343" t="s">
        <v>839</v>
      </c>
      <c r="D235" s="346" t="s">
        <v>844</v>
      </c>
      <c r="E235" s="343" t="s">
        <v>839</v>
      </c>
      <c r="F235" s="345" t="s">
        <v>794</v>
      </c>
      <c r="G235" s="343" t="s">
        <v>839</v>
      </c>
      <c r="H235" s="347" t="s">
        <v>491</v>
      </c>
      <c r="R235" s="344" t="s">
        <v>863</v>
      </c>
    </row>
    <row r="236" spans="1:18" s="13" customFormat="1" x14ac:dyDescent="0.25">
      <c r="A236" s="343" t="s">
        <v>840</v>
      </c>
      <c r="B236" s="345" t="s">
        <v>836</v>
      </c>
      <c r="C236" s="343" t="s">
        <v>840</v>
      </c>
      <c r="D236" s="346" t="s">
        <v>731</v>
      </c>
      <c r="E236" s="343" t="s">
        <v>840</v>
      </c>
      <c r="F236" s="345" t="s">
        <v>794</v>
      </c>
      <c r="G236" s="343" t="s">
        <v>840</v>
      </c>
      <c r="H236" s="347" t="s">
        <v>491</v>
      </c>
      <c r="R236" s="344" t="s">
        <v>863</v>
      </c>
    </row>
    <row r="237" spans="1:18" x14ac:dyDescent="0.25">
      <c r="A237" s="157" t="s">
        <v>846</v>
      </c>
      <c r="B237" s="158" t="s">
        <v>845</v>
      </c>
      <c r="C237" s="157" t="s">
        <v>846</v>
      </c>
      <c r="D237" s="302" t="s">
        <v>848</v>
      </c>
      <c r="E237" s="302" t="s">
        <v>846</v>
      </c>
      <c r="F237" s="158" t="s">
        <v>794</v>
      </c>
      <c r="G237" s="302" t="s">
        <v>846</v>
      </c>
      <c r="H237" s="303" t="s">
        <v>491</v>
      </c>
      <c r="R237" s="188" t="s">
        <v>863</v>
      </c>
    </row>
    <row r="238" spans="1:18" x14ac:dyDescent="0.25">
      <c r="A238" s="157" t="s">
        <v>847</v>
      </c>
      <c r="B238" s="158" t="s">
        <v>845</v>
      </c>
      <c r="C238" s="157" t="s">
        <v>847</v>
      </c>
      <c r="D238" s="302" t="s">
        <v>731</v>
      </c>
      <c r="E238" s="302" t="s">
        <v>847</v>
      </c>
      <c r="F238" s="158" t="s">
        <v>794</v>
      </c>
      <c r="G238" s="302" t="s">
        <v>847</v>
      </c>
      <c r="H238" s="303" t="s">
        <v>491</v>
      </c>
      <c r="R238" s="188" t="s">
        <v>863</v>
      </c>
    </row>
    <row r="239" spans="1:18" x14ac:dyDescent="0.25">
      <c r="A239" s="157" t="s">
        <v>849</v>
      </c>
      <c r="B239" s="158" t="s">
        <v>850</v>
      </c>
      <c r="C239" s="157" t="s">
        <v>849</v>
      </c>
      <c r="D239" s="302" t="s">
        <v>994</v>
      </c>
      <c r="E239" s="302" t="s">
        <v>849</v>
      </c>
      <c r="F239" s="158" t="s">
        <v>794</v>
      </c>
      <c r="G239" s="302" t="s">
        <v>849</v>
      </c>
      <c r="H239" s="303" t="s">
        <v>491</v>
      </c>
      <c r="R239" s="188" t="s">
        <v>863</v>
      </c>
    </row>
    <row r="240" spans="1:18" x14ac:dyDescent="0.25">
      <c r="A240" s="157" t="s">
        <v>851</v>
      </c>
      <c r="B240" s="158" t="s">
        <v>850</v>
      </c>
      <c r="C240" s="157" t="s">
        <v>851</v>
      </c>
      <c r="D240" s="302" t="s">
        <v>852</v>
      </c>
      <c r="E240" s="302" t="s">
        <v>851</v>
      </c>
      <c r="F240" s="158" t="s">
        <v>794</v>
      </c>
      <c r="G240" s="302" t="s">
        <v>851</v>
      </c>
      <c r="H240" s="303" t="s">
        <v>491</v>
      </c>
      <c r="R240" s="188" t="s">
        <v>863</v>
      </c>
    </row>
    <row r="241" spans="1:22" x14ac:dyDescent="0.25">
      <c r="A241" s="157" t="s">
        <v>857</v>
      </c>
      <c r="B241" s="158" t="s">
        <v>850</v>
      </c>
      <c r="C241" s="157" t="s">
        <v>857</v>
      </c>
      <c r="D241" s="302" t="s">
        <v>853</v>
      </c>
      <c r="E241" s="302" t="s">
        <v>857</v>
      </c>
      <c r="F241" s="158" t="s">
        <v>794</v>
      </c>
      <c r="G241" s="302" t="s">
        <v>857</v>
      </c>
      <c r="H241" s="303" t="s">
        <v>491</v>
      </c>
      <c r="R241" s="188" t="s">
        <v>863</v>
      </c>
    </row>
    <row r="242" spans="1:22" x14ac:dyDescent="0.25">
      <c r="A242" s="157" t="s">
        <v>854</v>
      </c>
      <c r="B242" s="158" t="s">
        <v>855</v>
      </c>
      <c r="C242" s="157" t="s">
        <v>854</v>
      </c>
      <c r="D242" s="188" t="s">
        <v>858</v>
      </c>
      <c r="E242" s="157" t="s">
        <v>854</v>
      </c>
      <c r="F242" s="158" t="s">
        <v>794</v>
      </c>
      <c r="G242" s="157" t="s">
        <v>854</v>
      </c>
      <c r="H242" s="303" t="s">
        <v>491</v>
      </c>
      <c r="R242" s="188" t="s">
        <v>863</v>
      </c>
    </row>
    <row r="243" spans="1:22" x14ac:dyDescent="0.25">
      <c r="A243" s="157" t="s">
        <v>856</v>
      </c>
      <c r="B243" s="158" t="s">
        <v>855</v>
      </c>
      <c r="C243" s="157" t="s">
        <v>856</v>
      </c>
      <c r="D243" s="302" t="s">
        <v>859</v>
      </c>
      <c r="E243" s="157" t="s">
        <v>856</v>
      </c>
      <c r="F243" s="158" t="s">
        <v>794</v>
      </c>
      <c r="G243" s="157" t="s">
        <v>856</v>
      </c>
      <c r="H243" s="303" t="s">
        <v>491</v>
      </c>
      <c r="R243" s="188" t="s">
        <v>863</v>
      </c>
    </row>
    <row r="244" spans="1:22" x14ac:dyDescent="0.25">
      <c r="A244" s="157" t="s">
        <v>860</v>
      </c>
      <c r="B244" s="158" t="s">
        <v>855</v>
      </c>
      <c r="C244" s="157" t="s">
        <v>860</v>
      </c>
      <c r="D244" s="302" t="s">
        <v>720</v>
      </c>
      <c r="E244" s="157" t="s">
        <v>860</v>
      </c>
      <c r="F244" s="158" t="s">
        <v>794</v>
      </c>
      <c r="G244" s="157" t="s">
        <v>860</v>
      </c>
      <c r="H244" s="303" t="s">
        <v>491</v>
      </c>
      <c r="R244" s="188" t="s">
        <v>863</v>
      </c>
    </row>
    <row r="245" spans="1:22" x14ac:dyDescent="0.25">
      <c r="A245" s="335" t="s">
        <v>790</v>
      </c>
      <c r="B245" s="336" t="s">
        <v>866</v>
      </c>
      <c r="C245" s="335" t="s">
        <v>790</v>
      </c>
      <c r="D245" s="337" t="s">
        <v>867</v>
      </c>
      <c r="E245" s="335" t="s">
        <v>790</v>
      </c>
      <c r="F245" s="336" t="s">
        <v>874</v>
      </c>
      <c r="G245" s="335" t="s">
        <v>790</v>
      </c>
      <c r="H245" s="338" t="s">
        <v>449</v>
      </c>
      <c r="T245" s="206" t="s">
        <v>662</v>
      </c>
      <c r="U245" s="206" t="s">
        <v>663</v>
      </c>
      <c r="V245" s="206" t="s">
        <v>864</v>
      </c>
    </row>
    <row r="246" spans="1:22" x14ac:dyDescent="0.25">
      <c r="A246" s="335" t="s">
        <v>791</v>
      </c>
      <c r="B246" s="336" t="s">
        <v>866</v>
      </c>
      <c r="C246" s="335" t="s">
        <v>791</v>
      </c>
      <c r="D246" s="337" t="s">
        <v>868</v>
      </c>
      <c r="E246" s="335" t="s">
        <v>791</v>
      </c>
      <c r="F246" s="336" t="s">
        <v>874</v>
      </c>
      <c r="G246" s="335" t="s">
        <v>791</v>
      </c>
      <c r="H246" s="338" t="s">
        <v>449</v>
      </c>
      <c r="T246" s="206" t="s">
        <v>662</v>
      </c>
      <c r="U246" s="206" t="s">
        <v>663</v>
      </c>
      <c r="V246" s="206" t="s">
        <v>864</v>
      </c>
    </row>
    <row r="247" spans="1:22" x14ac:dyDescent="0.25">
      <c r="A247" s="335" t="s">
        <v>792</v>
      </c>
      <c r="B247" s="336" t="s">
        <v>869</v>
      </c>
      <c r="C247" s="335" t="s">
        <v>792</v>
      </c>
      <c r="D247" s="337" t="s">
        <v>871</v>
      </c>
      <c r="E247" s="335" t="s">
        <v>792</v>
      </c>
      <c r="F247" s="336" t="s">
        <v>874</v>
      </c>
      <c r="G247" s="335" t="s">
        <v>792</v>
      </c>
      <c r="H247" s="338" t="s">
        <v>449</v>
      </c>
      <c r="T247" s="206" t="s">
        <v>662</v>
      </c>
      <c r="U247" s="206" t="s">
        <v>663</v>
      </c>
      <c r="V247" s="206" t="s">
        <v>864</v>
      </c>
    </row>
    <row r="248" spans="1:22" x14ac:dyDescent="0.25">
      <c r="A248" s="335" t="s">
        <v>793</v>
      </c>
      <c r="B248" s="336" t="s">
        <v>869</v>
      </c>
      <c r="C248" s="335" t="s">
        <v>793</v>
      </c>
      <c r="D248" s="337" t="s">
        <v>872</v>
      </c>
      <c r="E248" s="335" t="s">
        <v>793</v>
      </c>
      <c r="F248" s="336" t="s">
        <v>874</v>
      </c>
      <c r="G248" s="335" t="s">
        <v>793</v>
      </c>
      <c r="H248" s="338" t="s">
        <v>449</v>
      </c>
      <c r="T248" s="206" t="s">
        <v>662</v>
      </c>
      <c r="U248" s="206" t="s">
        <v>663</v>
      </c>
      <c r="V248" s="206" t="s">
        <v>864</v>
      </c>
    </row>
    <row r="249" spans="1:22" x14ac:dyDescent="0.25">
      <c r="A249" s="335" t="s">
        <v>870</v>
      </c>
      <c r="B249" s="336" t="s">
        <v>869</v>
      </c>
      <c r="C249" s="335" t="s">
        <v>870</v>
      </c>
      <c r="D249" s="337" t="s">
        <v>873</v>
      </c>
      <c r="E249" s="335" t="s">
        <v>870</v>
      </c>
      <c r="F249" s="336" t="s">
        <v>874</v>
      </c>
      <c r="G249" s="335" t="s">
        <v>870</v>
      </c>
      <c r="H249" s="338" t="s">
        <v>449</v>
      </c>
      <c r="T249" s="206" t="s">
        <v>662</v>
      </c>
      <c r="U249" s="206" t="s">
        <v>663</v>
      </c>
      <c r="V249" s="206" t="s">
        <v>864</v>
      </c>
    </row>
    <row r="250" spans="1:22" x14ac:dyDescent="0.25">
      <c r="A250" s="335" t="s">
        <v>875</v>
      </c>
      <c r="B250" s="336" t="s">
        <v>876</v>
      </c>
      <c r="C250" s="335" t="s">
        <v>875</v>
      </c>
      <c r="D250" s="337" t="s">
        <v>882</v>
      </c>
      <c r="E250" s="335" t="s">
        <v>875</v>
      </c>
      <c r="F250" s="336" t="s">
        <v>874</v>
      </c>
      <c r="G250" s="335" t="s">
        <v>875</v>
      </c>
      <c r="H250" s="338" t="s">
        <v>449</v>
      </c>
      <c r="T250" s="206" t="s">
        <v>662</v>
      </c>
      <c r="U250" s="206" t="s">
        <v>663</v>
      </c>
      <c r="V250" s="206" t="s">
        <v>864</v>
      </c>
    </row>
    <row r="251" spans="1:22" s="13" customFormat="1" x14ac:dyDescent="0.25">
      <c r="A251" s="348" t="s">
        <v>877</v>
      </c>
      <c r="B251" s="349" t="s">
        <v>876</v>
      </c>
      <c r="C251" s="348" t="s">
        <v>877</v>
      </c>
      <c r="D251" s="350" t="s">
        <v>883</v>
      </c>
      <c r="E251" s="348" t="s">
        <v>877</v>
      </c>
      <c r="F251" s="349" t="s">
        <v>874</v>
      </c>
      <c r="G251" s="348" t="s">
        <v>877</v>
      </c>
      <c r="H251" s="351" t="s">
        <v>449</v>
      </c>
      <c r="T251" s="352" t="s">
        <v>662</v>
      </c>
      <c r="U251" s="352" t="s">
        <v>663</v>
      </c>
      <c r="V251" s="352" t="s">
        <v>864</v>
      </c>
    </row>
    <row r="252" spans="1:22" s="13" customFormat="1" x14ac:dyDescent="0.25">
      <c r="A252" s="348" t="s">
        <v>878</v>
      </c>
      <c r="B252" s="349" t="s">
        <v>876</v>
      </c>
      <c r="C252" s="348" t="s">
        <v>878</v>
      </c>
      <c r="D252" s="350" t="s">
        <v>884</v>
      </c>
      <c r="E252" s="348" t="s">
        <v>878</v>
      </c>
      <c r="F252" s="349" t="s">
        <v>874</v>
      </c>
      <c r="G252" s="348" t="s">
        <v>878</v>
      </c>
      <c r="H252" s="351" t="s">
        <v>449</v>
      </c>
      <c r="T252" s="352" t="s">
        <v>662</v>
      </c>
      <c r="U252" s="352" t="s">
        <v>663</v>
      </c>
      <c r="V252" s="352" t="s">
        <v>864</v>
      </c>
    </row>
    <row r="253" spans="1:22" s="13" customFormat="1" x14ac:dyDescent="0.25">
      <c r="A253" s="348" t="s">
        <v>879</v>
      </c>
      <c r="B253" s="349" t="s">
        <v>876</v>
      </c>
      <c r="C253" s="348" t="s">
        <v>879</v>
      </c>
      <c r="D253" s="350" t="s">
        <v>885</v>
      </c>
      <c r="E253" s="348" t="s">
        <v>879</v>
      </c>
      <c r="F253" s="349" t="s">
        <v>874</v>
      </c>
      <c r="G253" s="348" t="s">
        <v>879</v>
      </c>
      <c r="H253" s="351" t="s">
        <v>449</v>
      </c>
      <c r="T253" s="352" t="s">
        <v>662</v>
      </c>
      <c r="U253" s="352" t="s">
        <v>663</v>
      </c>
      <c r="V253" s="352" t="s">
        <v>864</v>
      </c>
    </row>
    <row r="254" spans="1:22" s="13" customFormat="1" x14ac:dyDescent="0.25">
      <c r="A254" s="348" t="s">
        <v>880</v>
      </c>
      <c r="B254" s="349" t="s">
        <v>876</v>
      </c>
      <c r="C254" s="348" t="s">
        <v>880</v>
      </c>
      <c r="D254" s="350" t="s">
        <v>886</v>
      </c>
      <c r="E254" s="348" t="s">
        <v>880</v>
      </c>
      <c r="F254" s="349" t="s">
        <v>874</v>
      </c>
      <c r="G254" s="348" t="s">
        <v>880</v>
      </c>
      <c r="H254" s="351" t="s">
        <v>449</v>
      </c>
      <c r="T254" s="352" t="s">
        <v>662</v>
      </c>
      <c r="U254" s="352" t="s">
        <v>663</v>
      </c>
      <c r="V254" s="352" t="s">
        <v>864</v>
      </c>
    </row>
    <row r="255" spans="1:22" s="13" customFormat="1" x14ac:dyDescent="0.25">
      <c r="A255" s="348" t="s">
        <v>881</v>
      </c>
      <c r="B255" s="349" t="s">
        <v>876</v>
      </c>
      <c r="C255" s="348" t="s">
        <v>881</v>
      </c>
      <c r="D255" s="350" t="s">
        <v>887</v>
      </c>
      <c r="E255" s="348" t="s">
        <v>881</v>
      </c>
      <c r="F255" s="349" t="s">
        <v>874</v>
      </c>
      <c r="G255" s="348" t="s">
        <v>881</v>
      </c>
      <c r="H255" s="351" t="s">
        <v>449</v>
      </c>
      <c r="T255" s="352" t="s">
        <v>662</v>
      </c>
      <c r="U255" s="352" t="s">
        <v>663</v>
      </c>
      <c r="V255" s="352" t="s">
        <v>864</v>
      </c>
    </row>
    <row r="256" spans="1:22" x14ac:dyDescent="0.25">
      <c r="A256" s="335" t="s">
        <v>888</v>
      </c>
      <c r="B256" s="336" t="s">
        <v>889</v>
      </c>
      <c r="C256" s="335" t="s">
        <v>888</v>
      </c>
      <c r="D256" s="337" t="s">
        <v>894</v>
      </c>
      <c r="E256" s="335" t="s">
        <v>888</v>
      </c>
      <c r="F256" s="336" t="s">
        <v>874</v>
      </c>
      <c r="G256" s="335" t="s">
        <v>888</v>
      </c>
      <c r="H256" s="338" t="s">
        <v>449</v>
      </c>
      <c r="T256" s="206" t="s">
        <v>662</v>
      </c>
      <c r="U256" s="206" t="s">
        <v>663</v>
      </c>
      <c r="V256" s="206" t="s">
        <v>864</v>
      </c>
    </row>
    <row r="257" spans="1:22" x14ac:dyDescent="0.25">
      <c r="A257" s="335" t="s">
        <v>890</v>
      </c>
      <c r="B257" s="336" t="s">
        <v>889</v>
      </c>
      <c r="C257" s="335" t="s">
        <v>890</v>
      </c>
      <c r="D257" s="337" t="s">
        <v>895</v>
      </c>
      <c r="E257" s="335" t="s">
        <v>890</v>
      </c>
      <c r="F257" s="336" t="s">
        <v>874</v>
      </c>
      <c r="G257" s="335" t="s">
        <v>890</v>
      </c>
      <c r="H257" s="338" t="s">
        <v>449</v>
      </c>
      <c r="T257" s="206" t="s">
        <v>662</v>
      </c>
      <c r="U257" s="206" t="s">
        <v>663</v>
      </c>
      <c r="V257" s="206" t="s">
        <v>864</v>
      </c>
    </row>
    <row r="258" spans="1:22" x14ac:dyDescent="0.25">
      <c r="A258" s="335" t="s">
        <v>891</v>
      </c>
      <c r="B258" s="336" t="s">
        <v>889</v>
      </c>
      <c r="C258" s="335" t="s">
        <v>891</v>
      </c>
      <c r="D258" s="337" t="s">
        <v>896</v>
      </c>
      <c r="E258" s="335" t="s">
        <v>891</v>
      </c>
      <c r="F258" s="336" t="s">
        <v>874</v>
      </c>
      <c r="G258" s="335" t="s">
        <v>891</v>
      </c>
      <c r="H258" s="338" t="s">
        <v>449</v>
      </c>
      <c r="T258" s="206" t="s">
        <v>662</v>
      </c>
      <c r="U258" s="206" t="s">
        <v>663</v>
      </c>
      <c r="V258" s="206" t="s">
        <v>864</v>
      </c>
    </row>
    <row r="259" spans="1:22" x14ac:dyDescent="0.25">
      <c r="A259" s="335" t="s">
        <v>892</v>
      </c>
      <c r="B259" s="336" t="s">
        <v>889</v>
      </c>
      <c r="C259" s="335" t="s">
        <v>892</v>
      </c>
      <c r="D259" s="337" t="s">
        <v>897</v>
      </c>
      <c r="E259" s="335" t="s">
        <v>892</v>
      </c>
      <c r="F259" s="336" t="s">
        <v>874</v>
      </c>
      <c r="G259" s="335" t="s">
        <v>892</v>
      </c>
      <c r="H259" s="338" t="s">
        <v>449</v>
      </c>
      <c r="T259" s="206" t="s">
        <v>662</v>
      </c>
      <c r="U259" s="206" t="s">
        <v>663</v>
      </c>
      <c r="V259" s="206" t="s">
        <v>864</v>
      </c>
    </row>
    <row r="260" spans="1:22" x14ac:dyDescent="0.25">
      <c r="A260" s="335" t="s">
        <v>893</v>
      </c>
      <c r="B260" s="336" t="s">
        <v>889</v>
      </c>
      <c r="C260" s="335" t="s">
        <v>893</v>
      </c>
      <c r="D260" s="337" t="s">
        <v>898</v>
      </c>
      <c r="E260" s="335" t="s">
        <v>893</v>
      </c>
      <c r="F260" s="336" t="s">
        <v>874</v>
      </c>
      <c r="G260" s="335" t="s">
        <v>893</v>
      </c>
      <c r="H260" s="338" t="s">
        <v>449</v>
      </c>
      <c r="T260" s="206" t="s">
        <v>662</v>
      </c>
      <c r="U260" s="206" t="s">
        <v>663</v>
      </c>
      <c r="V260" s="206" t="s">
        <v>864</v>
      </c>
    </row>
  </sheetData>
  <sheetProtection sheet="1" objects="1" scenarios="1" selectLockedCells="1"/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E31a</vt:lpstr>
      <vt:lpstr>3. Scénario E31a</vt:lpstr>
      <vt:lpstr>4. Barème E31a</vt:lpstr>
      <vt:lpstr>5. Transfert vers grille E31a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Utilisateur</cp:lastModifiedBy>
  <dcterms:created xsi:type="dcterms:W3CDTF">2021-11-18T14:19:30Z</dcterms:created>
  <dcterms:modified xsi:type="dcterms:W3CDTF">2023-06-10T15:26:14Z</dcterms:modified>
</cp:coreProperties>
</file>